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'Rekapitulace'!$G$38</definedName>
    <definedName name="Dodavka0">'Položky'!#REF!</definedName>
    <definedName name="HSV">'Rekapitulace'!$E$38</definedName>
    <definedName name="HSV0">'Položky'!#REF!</definedName>
    <definedName name="HZS">'Rekapitulace'!$I$38</definedName>
    <definedName name="HZS0">'Položky'!#REF!</definedName>
    <definedName name="JKSO">'Krycí list'!$G$2</definedName>
    <definedName name="MJ">'Krycí list'!$G$5</definedName>
    <definedName name="Mont">'Rekapitulace'!$H$38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'Položky'!$A$1:$G$626</definedName>
    <definedName name="_xlnm.Print_Area" localSheetId="1">'Rekapitulace'!$A$1:$I$52</definedName>
    <definedName name="PocetMJ">'Krycí list'!$G$6</definedName>
    <definedName name="Poznamka">'Krycí list'!$B$37</definedName>
    <definedName name="Projektant">'Krycí list'!$C$8</definedName>
    <definedName name="PSV">'Rekapitulace'!$F$38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<sst xmlns="http://schemas.openxmlformats.org/spreadsheetml/2006/main" count="3303" uniqueCount="1808">
  <si>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</si>
  <si>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</si>
  <si>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</si>
  <si>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</si>
  <si>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</si>
  <si>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</si>
  <si>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</si>
  <si>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</si>
  <si>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</si>
  <si>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</si>
  <si>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</si>
  <si>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</si>
  <si>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</si>
  <si>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</si>
  <si>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</si>
  <si>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</si>
  <si>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</si>
  <si>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</si>
  <si>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</si>
  <si>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</si>
  <si>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</si>
  <si>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</si>
  <si>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</si>
  <si>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</si>
  <si>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</si>
  <si>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</si>
  <si>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</si>
  <si>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</si>
  <si>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</si>
  <si>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</si>
  <si>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</si>
  <si>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</si>
  <si>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</si>
  <si>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</si>
  <si>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</si>
  <si>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</si>
  <si>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</si>
  <si>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</si>
  <si>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</si>
  <si>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</si>
  <si>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</si>
  <si>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</si>
  <si>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</si>
  <si>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</si>
  <si>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</si>
  <si>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</si>
  <si>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</si>
  <si>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</si>
  <si>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</si>
  <si>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</si>
  <si>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</si>
  <si>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</si>
  <si>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</si>
  <si>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</si>
  <si>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</si>
  <si>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</si>
  <si>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</si>
  <si>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</si>
  <si>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</si>
  <si>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</si>
  <si>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</si>
  <si>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</si>
  <si>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</si>
  <si>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</si>
  <si>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</si>
  <si>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</si>
  <si>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</si>
  <si>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</si>
  <si>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</si>
  <si>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</si>
  <si>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</si>
  <si>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</si>
  <si>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</si>
  <si>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</si>
  <si>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</si>
  <si>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</si>
  <si>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173</t>
  </si>
  <si>
    <t>staveb.úpravy a příst. komunit.centra Bohumilice</t>
  </si>
  <si>
    <t>komunitní centrum Bohumilice</t>
  </si>
  <si>
    <t>122201101R00</t>
  </si>
  <si>
    <t xml:space="preserve">Odkopávky nezapažené v hor. 3 do 100 m3 </t>
  </si>
  <si>
    <t>m3</t>
  </si>
  <si>
    <t>0,6*0,4*19,65</t>
  </si>
  <si>
    <t>0,6*0,4*8,5</t>
  </si>
  <si>
    <t>131201101R00</t>
  </si>
  <si>
    <t xml:space="preserve">Hloubení nezapažených jam v hor.3 do 100 m3 </t>
  </si>
  <si>
    <t>2,5*1*5</t>
  </si>
  <si>
    <t>2,5*5,2*2,1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</si>
  <si>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</si>
  <si>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</si>
  <si>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</si>
  <si>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</si>
  <si>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0,5*0,85*13,36*2</t>
  </si>
  <si>
    <t>0,4*0,6*4,95</t>
  </si>
  <si>
    <t>0,3*0,6*1,1</t>
  </si>
  <si>
    <t>0,3*0,6*6,7</t>
  </si>
  <si>
    <t>132201109R00</t>
  </si>
  <si>
    <t xml:space="preserve">Příplatek za lepivost - hloubení rýh 60 cm v hor.3 </t>
  </si>
  <si>
    <t>132201201R00</t>
  </si>
  <si>
    <t xml:space="preserve">Hloubení rýh šířky do 200 cm v hor.3 do 100 m3 </t>
  </si>
  <si>
    <t>0,7*0,85*8,6</t>
  </si>
  <si>
    <t>132201209R00</t>
  </si>
  <si>
    <t xml:space="preserve">Příplatek za lepivost - hloubení rýh 200cm v hor.3 </t>
  </si>
  <si>
    <t>162701105R00</t>
  </si>
  <si>
    <t xml:space="preserve">Vodorovné přemístění výkopku z hor.1-4 do 10000 m </t>
  </si>
  <si>
    <t>(39,8+13,948+5,117)-12,5</t>
  </si>
  <si>
    <t>162702199R00</t>
  </si>
  <si>
    <t xml:space="preserve">Poplatek za skládku zeminy </t>
  </si>
  <si>
    <t>167101101R00</t>
  </si>
  <si>
    <t xml:space="preserve">Nakládání výkopku z hor.1-4 v množství do 100 m3 </t>
  </si>
  <si>
    <t>171201101R00</t>
  </si>
  <si>
    <t xml:space="preserve">Uložení sypaniny do násypů nezhutněných </t>
  </si>
  <si>
    <t>174101103R00</t>
  </si>
  <si>
    <t xml:space="preserve">Zásyp sypaninou se zhutněním </t>
  </si>
  <si>
    <t>6,756+12,5</t>
  </si>
  <si>
    <t>2</t>
  </si>
  <si>
    <t>Základy a zvláštní zakládání</t>
  </si>
  <si>
    <t>271531111R00</t>
  </si>
  <si>
    <t xml:space="preserve">Podsyp základu ze štěrku pod desku </t>
  </si>
  <si>
    <t>0,05*101</t>
  </si>
  <si>
    <t>273321321R00</t>
  </si>
  <si>
    <t xml:space="preserve">Železobeton základových desek C 20/25 (B 25) </t>
  </si>
  <si>
    <t>0,2*9,8*13,3</t>
  </si>
  <si>
    <t>273361921RT8</t>
  </si>
  <si>
    <t>Výztuž základových desek ze svařovaných sítí svařovanou sítí - drát 8,0  oka 100/100</t>
  </si>
  <si>
    <t>t</t>
  </si>
  <si>
    <t>274272120RT3</t>
  </si>
  <si>
    <t>Zdivo základové z bednicích tvárnic, tl. 20 cm výplň tvárnic betonem C 16/20</t>
  </si>
  <si>
    <t>m2</t>
  </si>
  <si>
    <t>2,8*5</t>
  </si>
  <si>
    <t>2,8*1,1</t>
  </si>
  <si>
    <t>2,8*6,7</t>
  </si>
  <si>
    <t>2,8*10,115</t>
  </si>
  <si>
    <t>-1,4*2</t>
  </si>
  <si>
    <t>274272150RT3</t>
  </si>
  <si>
    <t>Zdivo základové z bednicích tvárnic, tl. 40 cm výplň tvárnic betonem C 16/20</t>
  </si>
  <si>
    <t>0,2*13,36*2</t>
  </si>
  <si>
    <t>0,25*8,6</t>
  </si>
  <si>
    <t>274313621R00</t>
  </si>
  <si>
    <t xml:space="preserve">Beton základových pasů prostý C 20/25 (B 25) </t>
  </si>
  <si>
    <t>0,5*0,6*13,36*2</t>
  </si>
  <si>
    <t>0,7*0,6*8,6</t>
  </si>
  <si>
    <t>274361821R00</t>
  </si>
  <si>
    <t xml:space="preserve">Výztuž základových pasů z betonářské oceli 10 505 </t>
  </si>
  <si>
    <t>9,1*6,7</t>
  </si>
  <si>
    <t>1,5*9,1</t>
  </si>
  <si>
    <t>6,1*7</t>
  </si>
  <si>
    <t>6,1*2,3</t>
  </si>
  <si>
    <t>3</t>
  </si>
  <si>
    <t>Svislé a kompletní konstrukce</t>
  </si>
  <si>
    <t>310239211R00</t>
  </si>
  <si>
    <t xml:space="preserve">Zazdívka otvorů plochy do 4 m2 cihlami na MVC </t>
  </si>
  <si>
    <t>0,7*2,3*1,5</t>
  </si>
  <si>
    <t>0,7*1,8*1,35</t>
  </si>
  <si>
    <t>0,7*0,7*1,35</t>
  </si>
  <si>
    <t>0,3*0,8*2*2</t>
  </si>
  <si>
    <t>0,3*0,6*2</t>
  </si>
  <si>
    <t>0,15*0,8*2*2</t>
  </si>
  <si>
    <t>311231126R00</t>
  </si>
  <si>
    <t xml:space="preserve">Zdivo cihelné z CP 29 P25 na MC 10 </t>
  </si>
  <si>
    <t>nadezdívka:0,45*0,25*9,1*2</t>
  </si>
  <si>
    <t>0,7*0,25*19,65*2</t>
  </si>
  <si>
    <t>311237443R00</t>
  </si>
  <si>
    <t xml:space="preserve">Zdivo z HELUZ PLUS brouš.P10, tl. 30 cm,lep.celopl </t>
  </si>
  <si>
    <t>štít:10,41*5,25/2*2</t>
  </si>
  <si>
    <t>10,41*4,9/2-0,8*2</t>
  </si>
  <si>
    <t>1,2*8,65</t>
  </si>
  <si>
    <t>nadezdívka:0,6*8,65</t>
  </si>
  <si>
    <t>0,25*9,01*2</t>
  </si>
  <si>
    <t>311237468R00</t>
  </si>
  <si>
    <t xml:space="preserve">Zdivo HELUZ FAMILY brouš.2in1 tl.38 cm, lep.celopl </t>
  </si>
  <si>
    <t>sokl:0,5*13,2</t>
  </si>
  <si>
    <t>0,5*8,65</t>
  </si>
  <si>
    <t>0,5*13,2-(3*0,35*3+1,3*0,35)</t>
  </si>
  <si>
    <t>311237488R00</t>
  </si>
  <si>
    <t xml:space="preserve">Zdivo HELUZ FAMILY brouš. 2in1 tl. 44 cm,lep.celop </t>
  </si>
  <si>
    <t>3,2*13,2</t>
  </si>
  <si>
    <t>3,2*8,65</t>
  </si>
  <si>
    <t>3,2*13,2-(3*2,525*2+1,3*2,525)</t>
  </si>
  <si>
    <t>317121102RT5</t>
  </si>
  <si>
    <t>Osazení překladu světlost otvoru do 180 cm včetně dodávky RZP 9/10 179x12x19</t>
  </si>
  <si>
    <t>kus</t>
  </si>
  <si>
    <t>317167131R00</t>
  </si>
  <si>
    <t xml:space="preserve">Překlad Heluz plochý 14,5/7,1/100 cm </t>
  </si>
  <si>
    <t>317167132R00</t>
  </si>
  <si>
    <t xml:space="preserve">Překlad Heluz plochý 14,5/7,1/125 cm </t>
  </si>
  <si>
    <t>317167133R00</t>
  </si>
  <si>
    <t xml:space="preserve">Překlad Heluz plochý 14,5/7,1/150 cm </t>
  </si>
  <si>
    <t>317167212R00</t>
  </si>
  <si>
    <t xml:space="preserve">Překlad Heluz vysoký, nosný 23,8/7/150 cm </t>
  </si>
  <si>
    <t>317167219R00</t>
  </si>
  <si>
    <t xml:space="preserve">Překlad Heluz vysoký, nosný 23,8/7/325 cm </t>
  </si>
  <si>
    <t>317167375R00</t>
  </si>
  <si>
    <t xml:space="preserve">Překlad roletový univ. Heluz  délka 375cm </t>
  </si>
  <si>
    <t>319300011RT1</t>
  </si>
  <si>
    <t>m</t>
  </si>
  <si>
    <t>9,01*3</t>
  </si>
  <si>
    <t>5,7</t>
  </si>
  <si>
    <t>319300012RT1</t>
  </si>
  <si>
    <t>319300014RT1</t>
  </si>
  <si>
    <t>19,65+18,6</t>
  </si>
  <si>
    <t>342255028RT1</t>
  </si>
  <si>
    <t>Příčky z desek Ytong tl. 15 cm desky P 2 - 500, 599 x 249 x 150 mm</t>
  </si>
  <si>
    <t>2,75*3,65-0,9*2,05</t>
  </si>
  <si>
    <t>2,75*2,43</t>
  </si>
  <si>
    <t>2,75*2,6-1*2,05</t>
  </si>
  <si>
    <t>2,75*2,45</t>
  </si>
  <si>
    <t>2,75*5,9-0,9*2,05*2</t>
  </si>
  <si>
    <t>2,95*1,55*2-0,8*2,05*2</t>
  </si>
  <si>
    <t>3,65*9,215-1,4*2,15</t>
  </si>
  <si>
    <t>342264051RT2</t>
  </si>
  <si>
    <t>Podhled sádrokartonový na zavěšenou ocel. konstr. desky protipožární tl. 12,5 mm, bez izolace</t>
  </si>
  <si>
    <t>mč.107:59,5</t>
  </si>
  <si>
    <t>mč.113:31,3</t>
  </si>
  <si>
    <t>mč.112:101,1+0,1*22-28</t>
  </si>
  <si>
    <t>mč.101:20,5</t>
  </si>
  <si>
    <t>342264051RT4</t>
  </si>
  <si>
    <t>Podhled sádrokartonový na zavěšenou ocel. konstr. desky požár. impreg. tl. 12,5 mm, bez izolace</t>
  </si>
  <si>
    <t>mč.102:9,1</t>
  </si>
  <si>
    <t>mč.103:11,6</t>
  </si>
  <si>
    <t>mč.104:4,9</t>
  </si>
  <si>
    <t>mč.105:11,4</t>
  </si>
  <si>
    <t>mč.106:2,5</t>
  </si>
  <si>
    <t>mč.108:7,2</t>
  </si>
  <si>
    <t>mč.109:4,4</t>
  </si>
  <si>
    <t>mč.110:5,9</t>
  </si>
  <si>
    <t>mč.111:2,9</t>
  </si>
  <si>
    <t>342266111RU9</t>
  </si>
  <si>
    <t>Obklad stěn sádrokartonem na ocelovou konstrukci desky standard impreg. tl. 12,5 mm, bez izolace</t>
  </si>
  <si>
    <t>1*1,2</t>
  </si>
  <si>
    <t>0,8*1,2</t>
  </si>
  <si>
    <t>4</t>
  </si>
  <si>
    <t>Vodorovné konstrukce</t>
  </si>
  <si>
    <t>411121232RT3</t>
  </si>
  <si>
    <t>Osazování stropních desek š. do 60, dl. do 180 cm včetně dodávky PZD 29/10   149x29x9</t>
  </si>
  <si>
    <t>417237114R00</t>
  </si>
  <si>
    <t xml:space="preserve">Obezdění věnce brouš. věncovkou HELUZ 25 cm, izol. </t>
  </si>
  <si>
    <t>8,48+19,68</t>
  </si>
  <si>
    <t>19,68+10,41+13,13+9+13,03+8,45</t>
  </si>
  <si>
    <t>417320130RAA</t>
  </si>
  <si>
    <t>Ztužující věnec ŽB beton C16/20, 25x25cm bednění, výztuž 120 kg/m3</t>
  </si>
  <si>
    <t>13,2*2+8,65</t>
  </si>
  <si>
    <t>417320130RAB</t>
  </si>
  <si>
    <t>Ztužující věnec ŽB beton C16/20, 30x25cm bednění, výztuž 120 kg/m3</t>
  </si>
  <si>
    <t>5,7+9,01*5+19,65+18,75</t>
  </si>
  <si>
    <t>417320132RAB</t>
  </si>
  <si>
    <t>Ztužující věnec ŽB beton C16/20, 40x25cm bednění, výztuž 120 kg/m3</t>
  </si>
  <si>
    <t>19,65+18,75</t>
  </si>
  <si>
    <t>5</t>
  </si>
  <si>
    <t>Komunikace</t>
  </si>
  <si>
    <t>564231111R00</t>
  </si>
  <si>
    <t xml:space="preserve">Podklad ze štěrkopísku po zhutnění tloušťky 10 cm </t>
  </si>
  <si>
    <t>31,3</t>
  </si>
  <si>
    <t>1,1*6,5</t>
  </si>
  <si>
    <t>1,8*12</t>
  </si>
  <si>
    <t>0,9*5</t>
  </si>
  <si>
    <t>596215021R00</t>
  </si>
  <si>
    <t xml:space="preserve">Kladení zámkové dlažby tl. 4 cm do drtě tl. 4cm </t>
  </si>
  <si>
    <t>917862111R00</t>
  </si>
  <si>
    <t xml:space="preserve">Osazení stojat. obrub. bet. s opěrou,lože z B 12,5 </t>
  </si>
  <si>
    <t>11+7,2+6,5</t>
  </si>
  <si>
    <t>59217421</t>
  </si>
  <si>
    <t>Obrubník chodníkový ABO 14-10 1000/100/250</t>
  </si>
  <si>
    <t>59245320</t>
  </si>
  <si>
    <t>Dlaždice betonová 40x40x4 cm</t>
  </si>
  <si>
    <t>64,55*1,1</t>
  </si>
  <si>
    <t>61</t>
  </si>
  <si>
    <t>Upravy povrchů vnitřní</t>
  </si>
  <si>
    <t>610991111R00</t>
  </si>
  <si>
    <t xml:space="preserve">Zakrývání výplní vnitřních otvorů </t>
  </si>
  <si>
    <t>2,3*1,5*2</t>
  </si>
  <si>
    <t>1,35*1,5</t>
  </si>
  <si>
    <t>1,8*1,35</t>
  </si>
  <si>
    <t>3*2,875*3</t>
  </si>
  <si>
    <t>1,45*2,45</t>
  </si>
  <si>
    <t>1,3*2,125</t>
  </si>
  <si>
    <t>612445715R00</t>
  </si>
  <si>
    <t xml:space="preserve">Omítka sádrová broušená, penetrace, tl. 15 mm </t>
  </si>
  <si>
    <t>mč.101:2,8*31,74-(1,45*2,45+1,3*2,1*2+0,7*2+1,45*2,8+0,85*2,05*2+0,8*2,05)</t>
  </si>
  <si>
    <t>mč.102:2,6*11,4-(0,8*2*3+0,9*2+0,85*2,05)</t>
  </si>
  <si>
    <t>mč.103:2,6*16,36-(0,8*2+1,35*1,5)</t>
  </si>
  <si>
    <t>mč.104:2,6*8,7-0,92</t>
  </si>
  <si>
    <t>mč.105:2,6*14,1-0,8*2</t>
  </si>
  <si>
    <t>mč.106:2,6*7-0,8*2</t>
  </si>
  <si>
    <t>mč.107:3,1*31,32-(2,3*1,5*2+1,8*1,35+0,85*2,05)</t>
  </si>
  <si>
    <t>mč.108:2,6*11,6-(0,8*2,05+0,9*2)</t>
  </si>
  <si>
    <t>mč.109:2,6*8,5-0,9*2</t>
  </si>
  <si>
    <t>mč.110:2,8*10,5-0,7*2*2</t>
  </si>
  <si>
    <t>mč.111:2,8*6,8-0,7*2</t>
  </si>
  <si>
    <t>mč.112:3,5*30,2-(3*2,875*3+1,3*2,1)</t>
  </si>
  <si>
    <t>ostění:0,5*(5,3*2+4,35+4,5)</t>
  </si>
  <si>
    <t>0,25*(8,75*3+5,55)</t>
  </si>
  <si>
    <t>62</t>
  </si>
  <si>
    <t>Úpravy povrchů vnější</t>
  </si>
  <si>
    <t>602019189RT3</t>
  </si>
  <si>
    <t>Omítka stěn tenkovrstvá mozaiková zrno 1,8 mm</t>
  </si>
  <si>
    <t>0,4*13,2-(0,4*3*3+0,4*1,3)</t>
  </si>
  <si>
    <t>620991121R00</t>
  </si>
  <si>
    <t xml:space="preserve">Zakrývání výplní vnějších otvorů </t>
  </si>
  <si>
    <t>622323122RU1</t>
  </si>
  <si>
    <t>Zateplovací systém , sokl, EPS P tl. 100 mm s omítkou mozaikovou</t>
  </si>
  <si>
    <t>0,45*15,65-0,45*1,45</t>
  </si>
  <si>
    <t>0,8*1,7</t>
  </si>
  <si>
    <t>0,5*5,7</t>
  </si>
  <si>
    <t>0,15*0,45*8</t>
  </si>
  <si>
    <t>622323133RT3</t>
  </si>
  <si>
    <t>Zateplovací systém , fasáda, EPS F tl.120 mm s omítkou silikonovou</t>
  </si>
  <si>
    <t>4*16,65-(2,3*1,5+1,45*2,0+1,3*1,5)</t>
  </si>
  <si>
    <t>3,5*8,5-(1,8*1,35+2,8*2,4)</t>
  </si>
  <si>
    <t>3,75*9,75</t>
  </si>
  <si>
    <t>622323153RT3</t>
  </si>
  <si>
    <t>Zateplovací systém  ostění, EPS F tl. 30 mm s omítkou silikonovou</t>
  </si>
  <si>
    <t>0,15*(5,3*2+6,35+4,35+4,5)</t>
  </si>
  <si>
    <t>622472142R00</t>
  </si>
  <si>
    <t xml:space="preserve">Omítka stěn vnější  silikátová slož. II. </t>
  </si>
  <si>
    <t>stěna:3,7*13,2-(2,475*3*3+1,725*1,3)</t>
  </si>
  <si>
    <t>ostění:0,15*(7,95*3+4,75)</t>
  </si>
  <si>
    <t>průjezd:3,85*15,83-2,8*2,8*2</t>
  </si>
  <si>
    <t>2,8*0,7</t>
  </si>
  <si>
    <t>0,6*8,4</t>
  </si>
  <si>
    <t>63</t>
  </si>
  <si>
    <t>Podlahy a podlahové konstrukce</t>
  </si>
  <si>
    <t>631313621R00</t>
  </si>
  <si>
    <t xml:space="preserve">Mazanina betonová tl. 8 - 12 cm C 20/25  (B 25) </t>
  </si>
  <si>
    <t>na PZD desce:0,1*1,545*6,85</t>
  </si>
  <si>
    <t>632411140RT1</t>
  </si>
  <si>
    <t>Potěr , ruční zpracování, tl. 40 mm samonivelační anhydritový potěr</t>
  </si>
  <si>
    <t>632411150RU1</t>
  </si>
  <si>
    <t>Potěr  ruční zpracování, tl. 50 mm samonivelační anhydritový potěr</t>
  </si>
  <si>
    <t>mč.112:100,1</t>
  </si>
  <si>
    <t>632441491R00</t>
  </si>
  <si>
    <t xml:space="preserve">Broušení anhydritových potěrů </t>
  </si>
  <si>
    <t>80,4+159,6</t>
  </si>
  <si>
    <t>639571215R00</t>
  </si>
  <si>
    <t xml:space="preserve">Okapový chodník podél budovy z kačírku tl. 150 mm </t>
  </si>
  <si>
    <t>0,35*7,2</t>
  </si>
  <si>
    <t>0,35*6,5</t>
  </si>
  <si>
    <t>64</t>
  </si>
  <si>
    <t>Výplně otvorů</t>
  </si>
  <si>
    <t>642952110RT3</t>
  </si>
  <si>
    <t>Osazení zárubní dveřních dřevěných, pl. do 2,5 m2 včetně dodávky zárubně   197 x 70</t>
  </si>
  <si>
    <t>642952110RT4</t>
  </si>
  <si>
    <t>Osazení zárubní dveřních dřevěných, pl. do 2,5 m2 včetně dodávky zárubně  197 x 80</t>
  </si>
  <si>
    <t>642952110RU5</t>
  </si>
  <si>
    <t>Osazení zárubní dveřních dřevěných, pl. do 2,5 m2 včetně dodávky zárubně 197 x 90</t>
  </si>
  <si>
    <t>642952220RT2</t>
  </si>
  <si>
    <t>Osazení zárubní dveřních dřevěných, pl. do 4 m2 včetně dodávky zárubně 205 x 80,85</t>
  </si>
  <si>
    <t>642952220RU3</t>
  </si>
  <si>
    <t>Osazení zárubní dveřních dřevěných, pl. do 4 m2 včetně dodávky zárubně  197 x 130</t>
  </si>
  <si>
    <t>644941112U00</t>
  </si>
  <si>
    <t xml:space="preserve">Osazení ventilační mřížka Z/9,Z/10,Z/11 </t>
  </si>
  <si>
    <t>4+8+8</t>
  </si>
  <si>
    <t>42972R</t>
  </si>
  <si>
    <t>Mřížka čtyřhranná  300x150  Z/9</t>
  </si>
  <si>
    <t>42972Rx1</t>
  </si>
  <si>
    <t>Mřížka čtyřhranná vel. 500x150  Z/10</t>
  </si>
  <si>
    <t>42972Rx2</t>
  </si>
  <si>
    <t>Mřížka čtyřhranná  500x350   Z/11</t>
  </si>
  <si>
    <t>8</t>
  </si>
  <si>
    <t>Jímka</t>
  </si>
  <si>
    <t>899000001RA0</t>
  </si>
  <si>
    <t>kpl</t>
  </si>
  <si>
    <t>94</t>
  </si>
  <si>
    <t>Lešení a stavební výtahy</t>
  </si>
  <si>
    <t>941941041R00</t>
  </si>
  <si>
    <t xml:space="preserve">Montáž lešení leh.řad.s podlahami,š.1,2 m, H 10 m </t>
  </si>
  <si>
    <t>941944291R00</t>
  </si>
  <si>
    <t xml:space="preserve">Příplatek za každý měsíc použití lešení k pol.4041 </t>
  </si>
  <si>
    <t>941944841R00</t>
  </si>
  <si>
    <t xml:space="preserve">Demontáž lešení leh.řad.bez podlah,š.1,2 m,H 10 m </t>
  </si>
  <si>
    <t>941955003R00</t>
  </si>
  <si>
    <t xml:space="preserve">Lešení lehké pomocné </t>
  </si>
  <si>
    <t>95</t>
  </si>
  <si>
    <t>Dokončovací konstrukce na pozemních stavbách</t>
  </si>
  <si>
    <t>900      R02</t>
  </si>
  <si>
    <t>952901111R00</t>
  </si>
  <si>
    <t xml:space="preserve">Vyčištění budov o výšce podlaží do 4 m </t>
  </si>
  <si>
    <t>10,6*19,175</t>
  </si>
  <si>
    <t>9,875*13,2</t>
  </si>
  <si>
    <t>7*3,75</t>
  </si>
  <si>
    <t>96</t>
  </si>
  <si>
    <t>Bourání konstrukcí</t>
  </si>
  <si>
    <t>113106231R00</t>
  </si>
  <si>
    <t xml:space="preserve">Rozebrání dlažeb ze zámkové dlažby v kamenivu </t>
  </si>
  <si>
    <t>6*4</t>
  </si>
  <si>
    <t>0,6*5</t>
  </si>
  <si>
    <t>1,4*4,5</t>
  </si>
  <si>
    <t>725210821R00</t>
  </si>
  <si>
    <t xml:space="preserve">Demontáž umyvadel bez výtokových armatur </t>
  </si>
  <si>
    <t>soubor</t>
  </si>
  <si>
    <t>962031145R00</t>
  </si>
  <si>
    <t xml:space="preserve">Bourání příček cihelných tl. 15 cm </t>
  </si>
  <si>
    <t>7*3,05-0,95*2</t>
  </si>
  <si>
    <t>1*2</t>
  </si>
  <si>
    <t>962032231R00</t>
  </si>
  <si>
    <t xml:space="preserve">Bourání zdiva z cihel pálených na MVC </t>
  </si>
  <si>
    <t>nadezdívka:1*0,7*19,65*2</t>
  </si>
  <si>
    <t>1*0,45*9,01*2</t>
  </si>
  <si>
    <t>1*0,3*9,01*3</t>
  </si>
  <si>
    <t>štít:10,4*0,3*4/2*2</t>
  </si>
  <si>
    <t>962032631R00</t>
  </si>
  <si>
    <t xml:space="preserve">Bourání zdiva komínového z cihel na MVC </t>
  </si>
  <si>
    <t>0,45*0,45*4,5*2</t>
  </si>
  <si>
    <t>962081131R00</t>
  </si>
  <si>
    <t xml:space="preserve">Bourání příček ze skleněných tvárnic tl. 10 cm </t>
  </si>
  <si>
    <t>965043441RT6</t>
  </si>
  <si>
    <t>Bourání podkladů bet., potěr tl. 15 cm, nad 4 m2 mazanina tl. nad 20 cm s potěrem</t>
  </si>
  <si>
    <t>6,93*1,2*0,2</t>
  </si>
  <si>
    <t>967031733R00</t>
  </si>
  <si>
    <t xml:space="preserve">Přisekání plošné zdiva cihelného na MVC tl. 15 cm </t>
  </si>
  <si>
    <t>968061112R00</t>
  </si>
  <si>
    <t xml:space="preserve">Vyvěšení dřevěných okenních křídel </t>
  </si>
  <si>
    <t>968061125R00</t>
  </si>
  <si>
    <t xml:space="preserve">Vyvěšení dřevěných dveřních křídel pl. do 2 m2 </t>
  </si>
  <si>
    <t>968061136R00</t>
  </si>
  <si>
    <t xml:space="preserve">Vyvěšení dřevěných křídel vrat plochy do 4 m2 </t>
  </si>
  <si>
    <t>968062356R00</t>
  </si>
  <si>
    <t xml:space="preserve">Vybourání dřevěných rámů oken dvojitých pl. 4 m2 </t>
  </si>
  <si>
    <t>2,3*1,5*3</t>
  </si>
  <si>
    <t>1,8*1,35*2</t>
  </si>
  <si>
    <t>968062456R00</t>
  </si>
  <si>
    <t xml:space="preserve">Vybourání dřevěných dveřních zárubní pl. nad 2 m2 </t>
  </si>
  <si>
    <t>1,45*2,5</t>
  </si>
  <si>
    <t>968072455R00</t>
  </si>
  <si>
    <t xml:space="preserve">Vybourání kovových dveřních zárubní pl. do 2 m2 </t>
  </si>
  <si>
    <t>0,85*2,05*2</t>
  </si>
  <si>
    <t>0,9*2*3</t>
  </si>
  <si>
    <t>971033431R00</t>
  </si>
  <si>
    <t xml:space="preserve">Vybourání otv. zeď cihel. pl.0,25 m2, tl.15cm, MVC </t>
  </si>
  <si>
    <t>978013191R00</t>
  </si>
  <si>
    <t xml:space="preserve">Otlučení omítek vnitřních stěn v rozsahu do 100 % </t>
  </si>
  <si>
    <t>2,98*(8,97*2+6,55*2)-(2,3*1,5*2+1,8*1,35*2+0,85*2,05+0,75*1,5)</t>
  </si>
  <si>
    <t>3,08*(8,97*2+1,41*2)-(0,85*2,05*2+1,45*2,5+1,41*3,08)</t>
  </si>
  <si>
    <t>3,05*(7*2+5,73*2)-(2,3*1,5+0,85*2,05+0,9*2+1)</t>
  </si>
  <si>
    <t>3,05*(2,25*2+3,5*2)-(0,9*2*2+1*2+2)</t>
  </si>
  <si>
    <t>3,05*(2,25*2+1,8*2)-(0,9*2+1*2,05)</t>
  </si>
  <si>
    <t>981012416R00</t>
  </si>
  <si>
    <t xml:space="preserve">Demolice budov, zdivo, podíl konstr. do 35 %, MC </t>
  </si>
  <si>
    <t>5*12,46*4</t>
  </si>
  <si>
    <t>3,1*6*4</t>
  </si>
  <si>
    <t>2,5*1,6*2,5</t>
  </si>
  <si>
    <t>3,2*1,5*32,5</t>
  </si>
  <si>
    <t>411900001RAA</t>
  </si>
  <si>
    <t>Demontáž trámového stropu včetně podhledu a podlahy</t>
  </si>
  <si>
    <t>3,4*8,97</t>
  </si>
  <si>
    <t>6,55*8,97</t>
  </si>
  <si>
    <t>1,41*8,97</t>
  </si>
  <si>
    <t>7*5,73</t>
  </si>
  <si>
    <t>2,25*5,73</t>
  </si>
  <si>
    <t>762900060RAB</t>
  </si>
  <si>
    <t xml:space="preserve">Demontáž dřevěných podlah </t>
  </si>
  <si>
    <t>59,3+14+13,8+26,5+7,1+4,3</t>
  </si>
  <si>
    <t>950900010RA0</t>
  </si>
  <si>
    <t xml:space="preserve">Demontáž krovu s krytinou pálenou vč.klemp.a dolpň </t>
  </si>
  <si>
    <t>19,68*10,03</t>
  </si>
  <si>
    <t>965200021RA0</t>
  </si>
  <si>
    <t xml:space="preserve">Odstranění násypů pod podlahami </t>
  </si>
  <si>
    <t>0,25*31,3</t>
  </si>
  <si>
    <t>0,25*59,3</t>
  </si>
  <si>
    <t>0,25*14</t>
  </si>
  <si>
    <t>0,25*13,8</t>
  </si>
  <si>
    <t>0,25*26,5</t>
  </si>
  <si>
    <t>0,25*7,1</t>
  </si>
  <si>
    <t>0,25*4,3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</si>
  <si>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</si>
  <si>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</si>
  <si>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</si>
  <si>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</si>
  <si>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</si>
  <si>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</si>
  <si>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711131101RT2</t>
  </si>
  <si>
    <t>Izolace proti vlhkosti vodorovná pásy na sucho 2 vrstvy - materiál ve specifikaci</t>
  </si>
  <si>
    <t>9,8*13,4</t>
  </si>
  <si>
    <t>711141559RT1</t>
  </si>
  <si>
    <t>Izolace proti vlhk. vodorovná pásy přitavením 1 vrstva - materiál ve specifikaci</t>
  </si>
  <si>
    <t>28322028</t>
  </si>
  <si>
    <t>Fólie Fatrafol 803 tl. 1,5, š. 1300 mm zemní</t>
  </si>
  <si>
    <t>262,67*1,2</t>
  </si>
  <si>
    <t>69366199</t>
  </si>
  <si>
    <t>Geotextilie</t>
  </si>
  <si>
    <t>262,67*1,2*2</t>
  </si>
  <si>
    <t>998711202R00</t>
  </si>
  <si>
    <t xml:space="preserve">Přesun hmot pro izolace proti vodě, výšky do 12 m </t>
  </si>
  <si>
    <t>712</t>
  </si>
  <si>
    <t>Živičné krytiny</t>
  </si>
  <si>
    <t>712371801RZ4</t>
  </si>
  <si>
    <t>Povlaková krytina střech do 10°, fólií PVC 1 vrstva - včetně dod. fólie Fatrafol 810 tl.1,5mm</t>
  </si>
  <si>
    <t>13*11*1,15</t>
  </si>
  <si>
    <t>712391171RZ1</t>
  </si>
  <si>
    <t>Povlaková krytina střech , podklad. textilie 1 vrstva - včetně dodávky textilie</t>
  </si>
  <si>
    <t>998712202R00</t>
  </si>
  <si>
    <t xml:space="preserve">Přesun hmot pro povlakové krytiny, výšky do 12 m </t>
  </si>
  <si>
    <t>713</t>
  </si>
  <si>
    <t>Izolace tepelné</t>
  </si>
  <si>
    <t>713111111RT1</t>
  </si>
  <si>
    <t>Izolace tepelné stropů vrchem kladené volně 1 vrstva - materiál ve specifikaci</t>
  </si>
  <si>
    <t>101,1</t>
  </si>
  <si>
    <t>10,8*11,2</t>
  </si>
  <si>
    <t>713111111RT2</t>
  </si>
  <si>
    <t>Izolace tepelné stropů vrchem kladené volně 2 vrstvy - materiál ve specifikaci</t>
  </si>
  <si>
    <t>15*9,5</t>
  </si>
  <si>
    <t>713111221RS3</t>
  </si>
  <si>
    <t>Montáž parozábrany, zavěšené podhl., přelep. spojů REFLEX PLUS</t>
  </si>
  <si>
    <t>15*9,5*1,15</t>
  </si>
  <si>
    <t>31,3*1,15</t>
  </si>
  <si>
    <t>11,5*10*1,15</t>
  </si>
  <si>
    <t>713111271R00</t>
  </si>
  <si>
    <t xml:space="preserve">Utěsnění styku s jinou konstr. oboustrannou páskou </t>
  </si>
  <si>
    <t>713121111RT1</t>
  </si>
  <si>
    <t>Izolace tepelná podlah na sucho, jednovrstvá materiál ve specifikaci</t>
  </si>
  <si>
    <t>mč.112:101,1</t>
  </si>
  <si>
    <t>713131131R00</t>
  </si>
  <si>
    <t xml:space="preserve">Izolace tepelná stěn lepením </t>
  </si>
  <si>
    <t>0,4*19,65</t>
  </si>
  <si>
    <t>0,4*8,5</t>
  </si>
  <si>
    <t>0,45*13,2*2</t>
  </si>
  <si>
    <t>713191100RT9</t>
  </si>
  <si>
    <t>Položení izolační fólie včetně dodávky fólie PE</t>
  </si>
  <si>
    <t>10,8*11,2*1,15</t>
  </si>
  <si>
    <t>924944111R00</t>
  </si>
  <si>
    <t xml:space="preserve">Drátěná síť </t>
  </si>
  <si>
    <t>20,5</t>
  </si>
  <si>
    <t>6,1*2,25</t>
  </si>
  <si>
    <t>28375460</t>
  </si>
  <si>
    <t>Polystyren extrudovaný XPS</t>
  </si>
  <si>
    <t>23,14*0,1*1,03</t>
  </si>
  <si>
    <t>28375768.A</t>
  </si>
  <si>
    <t>Deska polystyrén samozhášivý EPS 150 S</t>
  </si>
  <si>
    <t>101,1*0,1*1,05</t>
  </si>
  <si>
    <t>139,9*0,05*1,05</t>
  </si>
  <si>
    <t>63151408</t>
  </si>
  <si>
    <t>Deska z minerální plsti ISOVER UNI tl. 120 mm</t>
  </si>
  <si>
    <t>101,1*1,05</t>
  </si>
  <si>
    <t>63151413.A</t>
  </si>
  <si>
    <t>Deska z minerální plsti ISOVER UNI tl. 180 mm</t>
  </si>
  <si>
    <t>15*9,5*1,05</t>
  </si>
  <si>
    <t>63151414.A</t>
  </si>
  <si>
    <t>Deska z minerální plsti ISOVER UNI tl. 200 mm</t>
  </si>
  <si>
    <t>10,8*11,2*1,05</t>
  </si>
  <si>
    <t>998713202R00</t>
  </si>
  <si>
    <t xml:space="preserve">Přesun hmot pro izolace tepelné, výšky do 12 m </t>
  </si>
  <si>
    <t>720</t>
  </si>
  <si>
    <t>Zdravotechnická instalace</t>
  </si>
  <si>
    <t>762</t>
  </si>
  <si>
    <t>Konstrukce tesařské</t>
  </si>
  <si>
    <t>762332120RT2</t>
  </si>
  <si>
    <t>Montáž vázaných krovů pravidelných do 224 cm2 včetně dodávky řeziva, hranoly 8/16</t>
  </si>
  <si>
    <t>7,35*21*1,1</t>
  </si>
  <si>
    <t>8*10*1,1</t>
  </si>
  <si>
    <t>6,7*11*1,1</t>
  </si>
  <si>
    <t>762332130RT2</t>
  </si>
  <si>
    <t>Montáž vázaných krovů pravidelných do 288 cm2 včetně dodávky řeziva, hranoly 12/24</t>
  </si>
  <si>
    <t>3,85*1,1</t>
  </si>
  <si>
    <t>3,75*1,1</t>
  </si>
  <si>
    <t>3,8*1,1</t>
  </si>
  <si>
    <t>762332130RT3</t>
  </si>
  <si>
    <t>Montáž vázaných krovů pravidelných do 288 cm2 včetně dodávky řeziva, hranoly 16/18</t>
  </si>
  <si>
    <t>7*1,1</t>
  </si>
  <si>
    <t>6,5*5*1,1</t>
  </si>
  <si>
    <t>762341026U00</t>
  </si>
  <si>
    <t xml:space="preserve">Bednění střech OSB 20 P+D </t>
  </si>
  <si>
    <t>13*11</t>
  </si>
  <si>
    <t>762342203RT4</t>
  </si>
  <si>
    <t>Montáž laťování střech, vzdálenost latí 22 - 36 cm včetně dodávky řeziva, latě 4/6 cm</t>
  </si>
  <si>
    <t>7,35*19,68*1,1</t>
  </si>
  <si>
    <t>7,35*8,475*1,1</t>
  </si>
  <si>
    <t>5,8*10,145*1,1</t>
  </si>
  <si>
    <t>762342204R00</t>
  </si>
  <si>
    <t xml:space="preserve">Mtž kontralať </t>
  </si>
  <si>
    <t>762395000R00</t>
  </si>
  <si>
    <t xml:space="preserve">Spojovací a ochranné prostředky pro střechy </t>
  </si>
  <si>
    <t>762810014U00</t>
  </si>
  <si>
    <t xml:space="preserve">Záklop OSB 18 sraz na trám šroub </t>
  </si>
  <si>
    <t>15*9,5*1,03</t>
  </si>
  <si>
    <t>31,3*1,03</t>
  </si>
  <si>
    <t>762822110RT3</t>
  </si>
  <si>
    <t>Montáž stropnic hraněných pl. do 228 cm2 včetně dodávky řeziva, hranoly 8/20</t>
  </si>
  <si>
    <t>3,795*10*1,1</t>
  </si>
  <si>
    <t>762822120RT2</t>
  </si>
  <si>
    <t>Montáž stropnic hraněných pl. do 288 cm2 včetně dodávky řeziva, hranoly 8/24</t>
  </si>
  <si>
    <t>1,75*8*1,1</t>
  </si>
  <si>
    <t>1,7*2*1,1</t>
  </si>
  <si>
    <t>6,4*3*1,1</t>
  </si>
  <si>
    <t>6,3*3*1,1</t>
  </si>
  <si>
    <t>6,2*3*1,1</t>
  </si>
  <si>
    <t>6,1*3*1,1</t>
  </si>
  <si>
    <t>6*3*1,1</t>
  </si>
  <si>
    <t>762822120RT3</t>
  </si>
  <si>
    <t>Montáž stropnic hraněných pl. do 288 cm2 včetně dodávky řeziva, hranoly 10/24</t>
  </si>
  <si>
    <t>6,95*6*1,1</t>
  </si>
  <si>
    <t>6,9*7*1,1</t>
  </si>
  <si>
    <t>6,85*2*1,1</t>
  </si>
  <si>
    <t>762895000R00</t>
  </si>
  <si>
    <t xml:space="preserve">Spojovací prostředky pro montáž stropů </t>
  </si>
  <si>
    <t>763732112Rx</t>
  </si>
  <si>
    <t xml:space="preserve">Střecha z vazníků příhradových D + M </t>
  </si>
  <si>
    <t>9,725*13</t>
  </si>
  <si>
    <t>60510002</t>
  </si>
  <si>
    <t>Lať střešní profil SM/BO 40/60 mm  dl = 3 - 5 m</t>
  </si>
  <si>
    <t>308,05*1,1</t>
  </si>
  <si>
    <t>998762202R00</t>
  </si>
  <si>
    <t xml:space="preserve">Přesun hmot pro tesařské konstrukce, výšky do 12 m </t>
  </si>
  <si>
    <t>764</t>
  </si>
  <si>
    <t>Konstrukce klempířské</t>
  </si>
  <si>
    <t>764352203R00</t>
  </si>
  <si>
    <t>Žlaby z FeZn plechu podokapní půlkruhové, rš330 mm K/5</t>
  </si>
  <si>
    <t>764359212R00</t>
  </si>
  <si>
    <t>Kotlík z Pz plechu kónický pro trouby D do 125 mm K/7</t>
  </si>
  <si>
    <t>764454203R00</t>
  </si>
  <si>
    <t xml:space="preserve">Odpadní trouby z FeZn plechu, kruhové, D 120 mm </t>
  </si>
  <si>
    <t>998764202R00</t>
  </si>
  <si>
    <t xml:space="preserve">Přesun hmot pro klempířské konstr., výšky do 12 m </t>
  </si>
  <si>
    <t>765</t>
  </si>
  <si>
    <t>Krytiny tvrdé</t>
  </si>
  <si>
    <t>765799311RL2</t>
  </si>
  <si>
    <t>Montáž fólie na krokve přibitím s přelepením spojů podstřešní  fólie</t>
  </si>
  <si>
    <t>265,7802*1,15</t>
  </si>
  <si>
    <t>765310085RAB</t>
  </si>
  <si>
    <t>Zastřešení pálenou krytinou , jednoduché vč.doplňků</t>
  </si>
  <si>
    <t>7,35*19,68</t>
  </si>
  <si>
    <t>7,35*8,475</t>
  </si>
  <si>
    <t>5,8*10,145</t>
  </si>
  <si>
    <t>998765202R00</t>
  </si>
  <si>
    <t xml:space="preserve">Přesun hmot pro krytiny tvrdé, výšky do 12 m </t>
  </si>
  <si>
    <t>766</t>
  </si>
  <si>
    <t>Konstrukce truhlářské</t>
  </si>
  <si>
    <t>766231111Rx</t>
  </si>
  <si>
    <t xml:space="preserve">Mtž výlez se stahovacími schody </t>
  </si>
  <si>
    <t>766421222R00</t>
  </si>
  <si>
    <t xml:space="preserve">Obložení podhledů jednod. palubkami </t>
  </si>
  <si>
    <t>0,7*13,2</t>
  </si>
  <si>
    <t>0,35*0,35</t>
  </si>
  <si>
    <t>766427112R00</t>
  </si>
  <si>
    <t xml:space="preserve">Podkladový rošt pro obložení podhledů </t>
  </si>
  <si>
    <t>766660171U00</t>
  </si>
  <si>
    <t xml:space="preserve">Mtž dveře -80cm 1kř oblož zárubeň </t>
  </si>
  <si>
    <t>766660172U00</t>
  </si>
  <si>
    <t xml:space="preserve">Mtž dveře 80cm- 1kř oblož zárubeň </t>
  </si>
  <si>
    <t>766660173U00</t>
  </si>
  <si>
    <t xml:space="preserve">Mtž dveře -145cm 2kř oblož zárubeň </t>
  </si>
  <si>
    <t>766660720U00</t>
  </si>
  <si>
    <t xml:space="preserve">Osazení větr mříž+vyvříznutí otvoru </t>
  </si>
  <si>
    <t>766661912R00</t>
  </si>
  <si>
    <t xml:space="preserve">Oprava vrat kompl.+ nátěr </t>
  </si>
  <si>
    <t>2,8*2,8</t>
  </si>
  <si>
    <t>766812113Rx</t>
  </si>
  <si>
    <t xml:space="preserve">Montáž a dodávka kuchyňských linek L/8 </t>
  </si>
  <si>
    <t>76699R</t>
  </si>
  <si>
    <t>Dod.+ Mont. okno plastové vč.doplňků /parapety,.. P/1,P/2,P/3,P/6,P/7</t>
  </si>
  <si>
    <t>1,8*1,5*1</t>
  </si>
  <si>
    <t>1,35*1,5*1</t>
  </si>
  <si>
    <t>3*2,875*2</t>
  </si>
  <si>
    <t>3*2,875*1</t>
  </si>
  <si>
    <t>2835029Rx</t>
  </si>
  <si>
    <t>Mřížka větrací PVC400/50</t>
  </si>
  <si>
    <t>61143792R</t>
  </si>
  <si>
    <t>Dod.+Mont. dveře plast.vchodové 2 kř1450x2500 P/4</t>
  </si>
  <si>
    <t>61143792R1</t>
  </si>
  <si>
    <t>Dod.+Mont dveře plast.vchodové 2kř.1400x2100 P/8</t>
  </si>
  <si>
    <t>6114792R2</t>
  </si>
  <si>
    <t>Dod.+Mont dveře plast.vchodové 1300 x 2125 P/5</t>
  </si>
  <si>
    <t>61164010</t>
  </si>
  <si>
    <t>Dveře vnitřní 2 kříd.130x197 cm</t>
  </si>
  <si>
    <t>61164093R</t>
  </si>
  <si>
    <t>Dveře vnitř. 1kř. 70,80,90x197 vč.kování L/5, L/6, L/7</t>
  </si>
  <si>
    <t>61164093R1</t>
  </si>
  <si>
    <t>Dveře vnitř. 1kř. 80,85x202 vč.kování L/1, L/2, L/3</t>
  </si>
  <si>
    <t>61191702</t>
  </si>
  <si>
    <t>Palubka obkladová</t>
  </si>
  <si>
    <t>0,7*13,2*1,1</t>
  </si>
  <si>
    <t>0,35*0,35*1,1</t>
  </si>
  <si>
    <t>61250024</t>
  </si>
  <si>
    <t>Výlez se stahovacími schody  L/9</t>
  </si>
  <si>
    <t>998766202R00</t>
  </si>
  <si>
    <t xml:space="preserve">Přesun hmot pro truhlářské konstr., výšky do 12 m </t>
  </si>
  <si>
    <t>767</t>
  </si>
  <si>
    <t>Konstrukce zámečnické</t>
  </si>
  <si>
    <t>767312735R00</t>
  </si>
  <si>
    <t xml:space="preserve">Montáž dilatačních spár Z/7 </t>
  </si>
  <si>
    <t>767331123U00</t>
  </si>
  <si>
    <t xml:space="preserve">Mtž + dod. světlovodu  Z/6 </t>
  </si>
  <si>
    <t>767531111U00</t>
  </si>
  <si>
    <t xml:space="preserve">Mtž vstupní rohož čistící zóna Z/1,Z/1a,Z/8,Z/8a </t>
  </si>
  <si>
    <t>Z/1:1*1,2</t>
  </si>
  <si>
    <t>Z/1a:1*1,45</t>
  </si>
  <si>
    <t>Z/8:1*1,2</t>
  </si>
  <si>
    <t>Z/8a:1*1,5</t>
  </si>
  <si>
    <t>767587001RT4</t>
  </si>
  <si>
    <t>Podhledy Thermatex, rošt, kazety 60 x 60 cm včetně dodávky kazet VT  Z/13</t>
  </si>
  <si>
    <t>28*1,05</t>
  </si>
  <si>
    <t>767995106R00</t>
  </si>
  <si>
    <t xml:space="preserve">Montáž kovových atypických konstrukcí - krov </t>
  </si>
  <si>
    <t>kg</t>
  </si>
  <si>
    <t>25,3*7,07*2</t>
  </si>
  <si>
    <t>25,3*7,04*2*2</t>
  </si>
  <si>
    <t>25,3*1,72*2*3</t>
  </si>
  <si>
    <t>25,3*6,46*2</t>
  </si>
  <si>
    <t>25,3*6,35*2</t>
  </si>
  <si>
    <t>25,5*6,2*2</t>
  </si>
  <si>
    <t>18,8*2,78*2*4</t>
  </si>
  <si>
    <t>18,8*4,45*2*2</t>
  </si>
  <si>
    <t>786621221R00</t>
  </si>
  <si>
    <t xml:space="preserve">Žaluzie lamelové z Al 80 mm   Z/5 </t>
  </si>
  <si>
    <t>2,85*3*3</t>
  </si>
  <si>
    <t>7672Rx</t>
  </si>
  <si>
    <t xml:space="preserve">Zábradlí pozink dod.+mont.  Z/12 </t>
  </si>
  <si>
    <t>767Rx1</t>
  </si>
  <si>
    <t>Kabina WC z desek laminotřísk.tl.13 mm do hliník. profilů s dveřmi dod.+mont. Z/2,Z3</t>
  </si>
  <si>
    <t>Z/2:1,75*2</t>
  </si>
  <si>
    <t>2,45*2</t>
  </si>
  <si>
    <t>Z/3:2,3*2</t>
  </si>
  <si>
    <t>1,8*2</t>
  </si>
  <si>
    <t>553429R</t>
  </si>
  <si>
    <t>Dilatace GFT d-5mm Z/7</t>
  </si>
  <si>
    <t>1,5+3+2,2</t>
  </si>
  <si>
    <t>69742409</t>
  </si>
  <si>
    <t>Koberec - čisticí zóna Z/1a,Z/8a</t>
  </si>
  <si>
    <t>Z/2:1*1,45</t>
  </si>
  <si>
    <t>69742501</t>
  </si>
  <si>
    <t>Rohož - čisticí zóna  16 mm  Z/1,Z/8</t>
  </si>
  <si>
    <t>5539999Rx1</t>
  </si>
  <si>
    <t xml:space="preserve">Dodávka kovových atypických konstrukcí - krov </t>
  </si>
  <si>
    <t>3048,424*1,1</t>
  </si>
  <si>
    <t>998767203R00</t>
  </si>
  <si>
    <t xml:space="preserve">Přesun hmot pro zámečnické konstr., výšky do 24 m </t>
  </si>
  <si>
    <t>771</t>
  </si>
  <si>
    <t>Podlahy z dlaždic a obklady</t>
  </si>
  <si>
    <t>771101121R00</t>
  </si>
  <si>
    <t xml:space="preserve">Provedení penetrace podkladu vč.pen. </t>
  </si>
  <si>
    <t>771445014RT8</t>
  </si>
  <si>
    <t xml:space="preserve">Obklad soklíků , rovných,tmel, do v 10 </t>
  </si>
  <si>
    <t>mč.101:27,8</t>
  </si>
  <si>
    <t>mč.102:7,8</t>
  </si>
  <si>
    <t>mč.108:6,15</t>
  </si>
  <si>
    <t>mč.109:7,6</t>
  </si>
  <si>
    <t>mč.110:9,1</t>
  </si>
  <si>
    <t>mč.111:6</t>
  </si>
  <si>
    <t>771575109RT8</t>
  </si>
  <si>
    <t xml:space="preserve">Montáž podlah keram.,hladké, tmel </t>
  </si>
  <si>
    <t>771579791R00</t>
  </si>
  <si>
    <t xml:space="preserve">Příplatek za plochu podlah keram. do 5 m2 jednotl. </t>
  </si>
  <si>
    <t>771579795R00</t>
  </si>
  <si>
    <t xml:space="preserve">Příplatek za spárování  hmotou - plošně </t>
  </si>
  <si>
    <t>59764231x</t>
  </si>
  <si>
    <t>Dlažba keramická</t>
  </si>
  <si>
    <t>80,4*1,1</t>
  </si>
  <si>
    <t>59764241R</t>
  </si>
  <si>
    <t>Dlažba keramická sokl</t>
  </si>
  <si>
    <t>64,45*1,1</t>
  </si>
  <si>
    <t>998771202R00</t>
  </si>
  <si>
    <t xml:space="preserve">Přesun hmot pro podlahy z dlaždic, výšky do 12 m </t>
  </si>
  <si>
    <t>776</t>
  </si>
  <si>
    <t>Podlahy povlakové</t>
  </si>
  <si>
    <t>776491113U00</t>
  </si>
  <si>
    <t xml:space="preserve">Podlaha lepení plast lišty soklové vč.lišty </t>
  </si>
  <si>
    <t>mč.112:9,23*2+11*2</t>
  </si>
  <si>
    <t>mč.107:6,65*2+9,01*2</t>
  </si>
  <si>
    <t>776521200R00</t>
  </si>
  <si>
    <t xml:space="preserve">Lepení povlakových podlah,  PVC, VINYL </t>
  </si>
  <si>
    <t>776996110R00</t>
  </si>
  <si>
    <t xml:space="preserve">Napuštění povlakových podlah </t>
  </si>
  <si>
    <t>2841Rx</t>
  </si>
  <si>
    <t>Podlahovina lamela vinyl</t>
  </si>
  <si>
    <t>159,6*1,1</t>
  </si>
  <si>
    <t>998776202R00</t>
  </si>
  <si>
    <t xml:space="preserve">Přesun hmot pro podlahy povlakové, výšky do 12 m </t>
  </si>
  <si>
    <t>781</t>
  </si>
  <si>
    <t>Obklady keramické</t>
  </si>
  <si>
    <t>781101121R00</t>
  </si>
  <si>
    <t xml:space="preserve">Provedení penetrace podkladu </t>
  </si>
  <si>
    <t>781415016R00</t>
  </si>
  <si>
    <t xml:space="preserve">Montáž obkladů stěn, porovin.,tmel </t>
  </si>
  <si>
    <t>mč.103:2,1*16,36-(0,8*2,1+1,35*1,25)</t>
  </si>
  <si>
    <t>mč.104:2,1*8,7-0,9*2,1</t>
  </si>
  <si>
    <t>mč.105:2,1*14,1-0,8*2,1</t>
  </si>
  <si>
    <t>mč.106:2,1*7-0,8*2,1</t>
  </si>
  <si>
    <t>mč.108:1,6*3,4</t>
  </si>
  <si>
    <t>mč.107:0,6*1,6</t>
  </si>
  <si>
    <t>781419706R00</t>
  </si>
  <si>
    <t xml:space="preserve">Příplatek za spárovací  hmotu - plošně </t>
  </si>
  <si>
    <t>59781364Rx</t>
  </si>
  <si>
    <t xml:space="preserve">Obkládačka keramická </t>
  </si>
  <si>
    <t>94,7185*1,1</t>
  </si>
  <si>
    <t>998781202R00</t>
  </si>
  <si>
    <t xml:space="preserve">Přesun hmot pro obklady keramické, výšky do 12 m </t>
  </si>
  <si>
    <t>783</t>
  </si>
  <si>
    <t>Nátěry</t>
  </si>
  <si>
    <t>783626200R00</t>
  </si>
  <si>
    <t xml:space="preserve">Nátěr lazurovací truhlářských výrobků 2x lakování </t>
  </si>
  <si>
    <t>783726200R00</t>
  </si>
  <si>
    <t xml:space="preserve">Nátěr synt. lazurovací tesařských konstr. 2x lak </t>
  </si>
  <si>
    <t>1,2*8,5</t>
  </si>
  <si>
    <t>0,5*19,7</t>
  </si>
  <si>
    <t>7839999Rx3</t>
  </si>
  <si>
    <t xml:space="preserve">Nátěr kovových  konstrukcí </t>
  </si>
  <si>
    <t>784</t>
  </si>
  <si>
    <t>Malby</t>
  </si>
  <si>
    <t>784111701R00</t>
  </si>
  <si>
    <t xml:space="preserve">Penetrace podkladu nátěrem  1x </t>
  </si>
  <si>
    <t>784164112R00</t>
  </si>
  <si>
    <t xml:space="preserve">Malba latexová univerzál., bílá, bez penetr.2x </t>
  </si>
  <si>
    <t>strop:186,6+59,9</t>
  </si>
  <si>
    <t>M21</t>
  </si>
  <si>
    <t>Elektromontáže</t>
  </si>
  <si>
    <t>21</t>
  </si>
  <si>
    <t>M24</t>
  </si>
  <si>
    <t>Montáže vzduchotechnických zařízení</t>
  </si>
  <si>
    <t>240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</si>
  <si>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</si>
  <si>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</si>
  <si>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</si>
  <si>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</si>
  <si>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</si>
  <si>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</si>
  <si>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979087112R00</t>
  </si>
  <si>
    <t xml:space="preserve">Nakládání suti na dopravní prostředky </t>
  </si>
  <si>
    <t>979990101R00</t>
  </si>
  <si>
    <t xml:space="preserve">Poplatek za skládku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</si>
  <si>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</si>
  <si>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</si>
  <si>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</si>
  <si>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</si>
  <si>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</si>
  <si>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</si>
  <si>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</si>
  <si>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</si>
  <si>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131,35*0,15</t>
  </si>
  <si>
    <t>Dodatečné vložení izolace podřezáním strojně,fólie cihelné zdivo tloušťky 30 cm včetně napojení na novou izolaci a sanačních omítek</t>
  </si>
  <si>
    <t>Dodatečné vložení izolace podřezáním strojně,fólie cihelné zdivo tloušťky 45 cm včetně napojení na novou izolaci a sanačních omítek</t>
  </si>
  <si>
    <t>Dodatečné vložení izolace podřezáním strojně,fólie cihelné zdivo tloušťky 70 cm včetně napojení na novou izolaci a sanačních omítek</t>
  </si>
  <si>
    <t>Jímka odpadní vč.zemních prací,podkl.desky,D+M</t>
  </si>
  <si>
    <t>Trubní vedení</t>
  </si>
  <si>
    <t>894432112R00</t>
  </si>
  <si>
    <t>Osazení plastové šachty revizní prům.400 mm</t>
  </si>
  <si>
    <t>28697196R</t>
  </si>
  <si>
    <t>Dno šachetní DN 400/160 mm KG větvené, RŠ DN400</t>
  </si>
  <si>
    <t>286971402R</t>
  </si>
  <si>
    <t>Roura šachtová korugovaná  400/1500 mm</t>
  </si>
  <si>
    <t>55241701R00</t>
  </si>
  <si>
    <t>Poklop litina 400 pojezdný</t>
  </si>
  <si>
    <t>871161121R00</t>
  </si>
  <si>
    <t>Montáž trubek polyetylenových ve výkopu d 32 mm, přípojka</t>
  </si>
  <si>
    <t>286134111R22</t>
  </si>
  <si>
    <t>Trubka tlaková RC1 PE100 32x3,0 mm PN16, tyč 6 m</t>
  </si>
  <si>
    <t>28613045.MR</t>
  </si>
  <si>
    <t>Koleno 90° d  32 mm PE 100 +GF+</t>
  </si>
  <si>
    <t>28653802R</t>
  </si>
  <si>
    <t>Elektrospojka  PE 100, SDR 11, PN16 d=32 mm</t>
  </si>
  <si>
    <t>877162121R00</t>
  </si>
  <si>
    <t>Přirážka za 1 spoj elektrotvarovky d 32 mm</t>
  </si>
  <si>
    <t>892855111R00</t>
  </si>
  <si>
    <t>Kontrola kanalizace TV kamerou do 15 m, napojení kanalizace</t>
  </si>
  <si>
    <t>úsek</t>
  </si>
  <si>
    <t>998276101R00</t>
  </si>
  <si>
    <t>Přesun hmot, trubní vedení plastová, otevř. výkop</t>
  </si>
  <si>
    <t>Rozebrání dlažeb ze zámkové dlažby v kamenivu</t>
  </si>
  <si>
    <t>139711101RT3</t>
  </si>
  <si>
    <t>Vykopávka v uzavřených prostorách v hor.1-4, hornina 3</t>
  </si>
  <si>
    <t>139601102R00</t>
  </si>
  <si>
    <t>Ruční výkop jam, rýh a šachet v hornině tř. 3</t>
  </si>
  <si>
    <t>451572111RK1</t>
  </si>
  <si>
    <t>Lože pod potrubí z kameniva těženého 0 - 4 mm, kraj Jihomoravský</t>
  </si>
  <si>
    <t>175101101RT2</t>
  </si>
  <si>
    <t>Obsyp potrubí bez prohození sypaniny, s dodáním štěrkopísku frakce 0 - 22 mm</t>
  </si>
  <si>
    <t>174101102R00</t>
  </si>
  <si>
    <t>Zásyp ruční se zhutněním</t>
  </si>
  <si>
    <t>162601102R00</t>
  </si>
  <si>
    <t>Vodorovné přemístění výkopku z hor.1-4 do 5000 m</t>
  </si>
  <si>
    <t>Nakládání výkopku z hor.1-4 v množství do 100 m3</t>
  </si>
  <si>
    <t>Uložení sypaniny do násypů nezhutněných</t>
  </si>
  <si>
    <t>721</t>
  </si>
  <si>
    <t>Vnitřní kanalizace</t>
  </si>
  <si>
    <t>721176101R00</t>
  </si>
  <si>
    <t>Potrubí HT připojovací D 32 x 1,8 mm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</si>
  <si>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</si>
  <si>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</si>
  <si>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</si>
  <si>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</si>
  <si>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</si>
  <si>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</si>
  <si>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721176113R00</t>
  </si>
  <si>
    <t>Potrubí HT odpadní svislé D 50 x 1,8 mm</t>
  </si>
  <si>
    <t>721176115R00</t>
  </si>
  <si>
    <t>Potrubí HT odpadní svislé D 110 x 2,7 mm</t>
  </si>
  <si>
    <t>721176134R33</t>
  </si>
  <si>
    <t>Potrubí HT svodné (ležaté) zavěšené D 40 x 1,8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</si>
  <si>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</si>
  <si>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</si>
  <si>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</si>
  <si>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</si>
  <si>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</si>
  <si>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</si>
  <si>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721176212R00</t>
  </si>
  <si>
    <t>Potrubí KG odpadní svislé D 110 x 3,2 mm</t>
  </si>
  <si>
    <t>721176213R00</t>
  </si>
  <si>
    <t>Potrubí KG odpadní svislé D 125 x 3,2 mm</t>
  </si>
  <si>
    <t>721176223R00</t>
  </si>
  <si>
    <t>Potrubí KG svodné (ležaté) v zemi D 125 SN8</t>
  </si>
  <si>
    <t>721176224R00</t>
  </si>
  <si>
    <t>Potrubí KG svodné (ležaté) v zemi D 160  SN8</t>
  </si>
  <si>
    <t>Potrubí KG svodné (ležaté) v zemi D 160  SN8, dešťové</t>
  </si>
  <si>
    <t>28614981R</t>
  </si>
  <si>
    <t>Manžeta těsnicí přes hydroizol.DN 100/125</t>
  </si>
  <si>
    <t>721242110RT3</t>
  </si>
  <si>
    <t>Lapač střešních splavenin, kloub, zápachová klapka, koš na listí, DN 100</t>
  </si>
  <si>
    <t>721211502R00</t>
  </si>
  <si>
    <t>Vpusť podlahová D 110 mm</t>
  </si>
  <si>
    <t>721290112R00</t>
  </si>
  <si>
    <t>Zkouška těsnosti kanalizace vodou do DN 200</t>
  </si>
  <si>
    <t>Vyfrézování otvoru D 160 do bet.potrubí , stáv.kamalizace DN500</t>
  </si>
  <si>
    <t>ks</t>
  </si>
  <si>
    <t>13</t>
  </si>
  <si>
    <t>Dodávka a montáž měkkého sedla D160  pro napojení</t>
  </si>
  <si>
    <t>998721101R00</t>
  </si>
  <si>
    <t>Přesun hmot pro vnitřní kanalizaci, výšky do 6 m</t>
  </si>
  <si>
    <t>722</t>
  </si>
  <si>
    <t>Vnitřní vodovod</t>
  </si>
  <si>
    <t>722172413R00</t>
  </si>
  <si>
    <t>Potrubí z PPR, D 32 x 4,5 mm, vč.zed.výpom., SV</t>
  </si>
  <si>
    <t>722172412R00</t>
  </si>
  <si>
    <t>Potrubí z PPR, D 25 x 3,5 mm, vč.zed.výpom., SV</t>
  </si>
  <si>
    <t>Potrubí z PPR, D 25 x 3,5 mm,  vč.zed.výpom., TV</t>
  </si>
  <si>
    <t>722181212RU1</t>
  </si>
  <si>
    <t>Izolace návleková MIRELON PRO tl. stěny 9 mm, vnitřní průměr 32 mm</t>
  </si>
  <si>
    <t>722181212RT8</t>
  </si>
  <si>
    <t>Izolace návleková MIRELON PRO tl. stěny 9 mm, vnitřní průměr 25 mm</t>
  </si>
  <si>
    <t>722181215RT8</t>
  </si>
  <si>
    <t>Izolace návleková  MIRELON PRO tl. stěny 25 mm, vnitřní průměr 25 mm</t>
  </si>
  <si>
    <t>28</t>
  </si>
  <si>
    <t>Systémové úchyty potrubí, fixace</t>
  </si>
  <si>
    <t>722190401R00</t>
  </si>
  <si>
    <t>Vyvedení a upevnění výpustek DN 15</t>
  </si>
  <si>
    <t>722190402R00</t>
  </si>
  <si>
    <t>Vyvedení a upevnění výpustek DN 20</t>
  </si>
  <si>
    <t>722190403R00</t>
  </si>
  <si>
    <t>Vyvedení a upevnění výpustek DN 25</t>
  </si>
  <si>
    <t>722237663R22</t>
  </si>
  <si>
    <t>Klapka zpětná,2xvnitř.závit  DN 25,vod, VS ZO</t>
  </si>
  <si>
    <t>722237133R00</t>
  </si>
  <si>
    <t>Kohout vod.kulový s vypouš., DN 25, VS</t>
  </si>
  <si>
    <t>722237143R22</t>
  </si>
  <si>
    <t>Kohout vod.kul.,2xvnější záv.DN 20, ZO TV CTV</t>
  </si>
  <si>
    <t>722237123R00</t>
  </si>
  <si>
    <t>Kohout vod.kul.,2xvnitř.záv. DN 25, ZO SV</t>
  </si>
  <si>
    <t>722224111R00</t>
  </si>
  <si>
    <t>Kohouty plnicí a vypouštěcí DN 15, ZO</t>
  </si>
  <si>
    <t>722265113R00</t>
  </si>
  <si>
    <t>Vodoměr domovní SV  Qn 2,5</t>
  </si>
  <si>
    <t>722254201RT3</t>
  </si>
  <si>
    <t>Hydrantový systém, box s plnými dveřmi, průměr 25/30, stálotvará hadice</t>
  </si>
  <si>
    <t>734422110R22</t>
  </si>
  <si>
    <t>Tlakoměr 0-1 MPa, ZO</t>
  </si>
  <si>
    <t>722229103R00</t>
  </si>
  <si>
    <t>Montáž vodovodních armatur,1závit, G 1</t>
  </si>
  <si>
    <t>20</t>
  </si>
  <si>
    <t>Pojist. ventil  DN20 (3/4"x1")otev.tl.6bar</t>
  </si>
  <si>
    <t>Expanz.nádoba pit.voda 8 lit sada, promývaná</t>
  </si>
  <si>
    <t>23</t>
  </si>
  <si>
    <t>Průtočný ventil pro expanz.nádoby promývací</t>
  </si>
  <si>
    <t>722239102R00</t>
  </si>
  <si>
    <t>Montáž vodovodních armatur 2závity, G 3/4</t>
  </si>
  <si>
    <t>22</t>
  </si>
  <si>
    <t xml:space="preserve">Konzola pro uchycená expanz.nádoby </t>
  </si>
  <si>
    <t>24</t>
  </si>
  <si>
    <t>Cirkulační čerpadlo , cirkulace TV</t>
  </si>
  <si>
    <t>32</t>
  </si>
  <si>
    <t>Kontrolní měření tlaku vody, pro vnitřní HS</t>
  </si>
  <si>
    <t>722280108R00</t>
  </si>
  <si>
    <t>Tlaková zkouška vodovodního potrubí do DN 50</t>
  </si>
  <si>
    <t>722290234R00</t>
  </si>
  <si>
    <t>Proplach a dezinfekce vodovod.potrubí DN 80</t>
  </si>
  <si>
    <t>998722101R00</t>
  </si>
  <si>
    <t>Přesun hmot pro vnitřní vodovod, výšky do 6 m</t>
  </si>
  <si>
    <t>722130803R33</t>
  </si>
  <si>
    <t>Demontáž potrubí ocelových závitových do DN 50, vč.izolací</t>
  </si>
  <si>
    <t>722290821R00</t>
  </si>
  <si>
    <t>Přesun vybouraných hmot - vodovody, H do 6 m</t>
  </si>
  <si>
    <t>723</t>
  </si>
  <si>
    <t>Vnitřní plynovod</t>
  </si>
  <si>
    <t>723178115R00</t>
  </si>
  <si>
    <t>Potrubí vícevrstvé AL-PEX-GAS, D 32x3 mm</t>
  </si>
  <si>
    <t>723190253R00</t>
  </si>
  <si>
    <t>Vyvedení a upevnění plynovodních výpustek DN 25</t>
  </si>
  <si>
    <t>723235533R00</t>
  </si>
  <si>
    <t>Vsuvka protipožární DN 25</t>
  </si>
  <si>
    <t>723235112R22</t>
  </si>
  <si>
    <t>Kohout kulový, DN 15, zemní plyn, kotel</t>
  </si>
  <si>
    <t>723237218R22</t>
  </si>
  <si>
    <t>Kohout kulový, DN 25, zemní plyn, za plynoměrem</t>
  </si>
  <si>
    <t>723191112R00</t>
  </si>
  <si>
    <t>Hadice pro spotřeb. DN 20,dl. 1,0 m</t>
  </si>
  <si>
    <t>723239211R00</t>
  </si>
  <si>
    <t>Montáž regulátoru středotl. jednod. závitového</t>
  </si>
  <si>
    <t>42243410.MR</t>
  </si>
  <si>
    <t>Regulátor tlaku plynu domovní STL/NTL</t>
  </si>
  <si>
    <t>733191114R22</t>
  </si>
  <si>
    <t>Manžety prostupové pro trubky do DN 80, chránička</t>
  </si>
  <si>
    <t>Protipožární tmel odolnost 45min, kartuše</t>
  </si>
  <si>
    <t>Zednické výpomoci</t>
  </si>
  <si>
    <t>33</t>
  </si>
  <si>
    <t>Lokální detektor úniku plynu akustický, vč.montáže</t>
  </si>
  <si>
    <t>723190909R00</t>
  </si>
  <si>
    <t>Zkouška tlaková  plynového potrubí</t>
  </si>
  <si>
    <t>998723101R00</t>
  </si>
  <si>
    <t>Přesun hmot pro vnitřní plynovod, výšky do 6 m</t>
  </si>
  <si>
    <t>725</t>
  </si>
  <si>
    <t>Zařizovací předměty</t>
  </si>
  <si>
    <t>725014131R00</t>
  </si>
  <si>
    <t>Klozet závěsný, sedátko, bílý</t>
  </si>
  <si>
    <t>725291117R00</t>
  </si>
  <si>
    <t>Madlo rovné  dl. 800 mm, WC invalidi</t>
  </si>
  <si>
    <t>725016105R00</t>
  </si>
  <si>
    <t>Pisoár ovládání automatické, bílý, vč.autom.splachovače</t>
  </si>
  <si>
    <t>725017124R22</t>
  </si>
  <si>
    <t>Umyvadlo na šrouby  65 x 48,5 cm, bílé</t>
  </si>
  <si>
    <t>725017333R00</t>
  </si>
  <si>
    <t>Umývátko na šrouby 50 x 23 cm, bílé</t>
  </si>
  <si>
    <t>725019103R00</t>
  </si>
  <si>
    <t>Výlevka závěsná s plastovou mžížkou</t>
  </si>
  <si>
    <t>725319101R00</t>
  </si>
  <si>
    <t>Montáž dřezů jednoduchých</t>
  </si>
  <si>
    <t>55230700R22</t>
  </si>
  <si>
    <t xml:space="preserve">Dřez nerez </t>
  </si>
  <si>
    <t>15</t>
  </si>
  <si>
    <t>Baterie nástěnná,  pro výlevku</t>
  </si>
  <si>
    <t>725829201R22</t>
  </si>
  <si>
    <t>Montáž baterie nástěnné chromové, výlevka</t>
  </si>
  <si>
    <t>725823134R00</t>
  </si>
  <si>
    <t>Baterie dřezová stojánková ruční s výsuv. sprchou</t>
  </si>
  <si>
    <t>725823111R00</t>
  </si>
  <si>
    <t>Baterie umyvadlová stoján. ruční, bez otvír.odpadu</t>
  </si>
  <si>
    <t>725814107R22</t>
  </si>
  <si>
    <t>Ventil rohový 15 x DN 10</t>
  </si>
  <si>
    <t>14</t>
  </si>
  <si>
    <t>Hadička připojovací  k roh.ventilu, panceřová - Flexira</t>
  </si>
  <si>
    <t>725860202R22</t>
  </si>
  <si>
    <t>Sifon dřezový, D 40, 50 mm, 6/4"</t>
  </si>
  <si>
    <t>725860213R22</t>
  </si>
  <si>
    <t>Sifon umyvadlový, D 32, 40 mm</t>
  </si>
  <si>
    <t>725869204R22</t>
  </si>
  <si>
    <t>Montáž zápach. uzávěrek D 40, VZT</t>
  </si>
  <si>
    <t>31</t>
  </si>
  <si>
    <t>Kondenzační sifon DN40, pro napojení hadicí , VZT</t>
  </si>
  <si>
    <t>725869218R00</t>
  </si>
  <si>
    <t>Montáž U-sifonu, kotel</t>
  </si>
  <si>
    <t>998725101R00</t>
  </si>
  <si>
    <t>Přesun hmot pro zařizovací předměty, výšky do 6 m</t>
  </si>
  <si>
    <t>726</t>
  </si>
  <si>
    <t>Instalační prefabrikáty</t>
  </si>
  <si>
    <t>726211321R00</t>
  </si>
  <si>
    <t>Modul-WC  h 112 cm</t>
  </si>
  <si>
    <t>726211363R00</t>
  </si>
  <si>
    <t>Modul-bidet , h 112 cm</t>
  </si>
  <si>
    <t>998726121R00</t>
  </si>
  <si>
    <t>Přesun hmot pro předstěnové systémy, výšky do 6 m</t>
  </si>
  <si>
    <t>731</t>
  </si>
  <si>
    <t>Kotelny</t>
  </si>
  <si>
    <t>731249321R22</t>
  </si>
  <si>
    <t>Montáž závěsných kotlů s TUV, systémový odtah , kondenzační</t>
  </si>
  <si>
    <t>10</t>
  </si>
  <si>
    <t>Kotel nástěnný plynový kondenzační  GB192-25i , 25kW, vč. trojcest.ventilu pro TV</t>
  </si>
  <si>
    <t>Systémový montážní rám/lišta pro plyn.závěs. kotel</t>
  </si>
  <si>
    <t>43632450R33</t>
  </si>
  <si>
    <t>Neutralizační box pro kondenzační kotle, vč.náplně</t>
  </si>
  <si>
    <t>11</t>
  </si>
  <si>
    <t>Programovatelný regulátor kotle týdenní, řidící jednotka</t>
  </si>
  <si>
    <t>12</t>
  </si>
  <si>
    <t>Montáž regulátoru</t>
  </si>
  <si>
    <t>Zednické výpomoci, odvod spalin</t>
  </si>
  <si>
    <t>7</t>
  </si>
  <si>
    <t>Montáž sestavy odvodu spalin</t>
  </si>
  <si>
    <t>26</t>
  </si>
  <si>
    <t>Základní sada kouřovodu DO 80/125, přes střechu, černá</t>
  </si>
  <si>
    <t>35</t>
  </si>
  <si>
    <t>Průchodka přes střechu,  prům. 125, pro sklon 39°</t>
  </si>
  <si>
    <t>36</t>
  </si>
  <si>
    <t>Těsnící průchodka, příruba napojení odvodu spalin , s parotěsnou fólií DN100-130</t>
  </si>
  <si>
    <t>37</t>
  </si>
  <si>
    <t>Trubka revizní 80/125</t>
  </si>
  <si>
    <t>38</t>
  </si>
  <si>
    <t>Trubka koncentrická 80/125  1m</t>
  </si>
  <si>
    <t>731341140R00</t>
  </si>
  <si>
    <t>Hadice napouštěcí pryžové D 20/28</t>
  </si>
  <si>
    <t>998731101R00</t>
  </si>
  <si>
    <t>Přesun hmot pro kotelny, výšky do 6 m</t>
  </si>
  <si>
    <t>732</t>
  </si>
  <si>
    <t>Strojovny</t>
  </si>
  <si>
    <t>732219114R00</t>
  </si>
  <si>
    <t>Montáž ohříváků vody ležatých PN 0,6-1,6,do 630 l</t>
  </si>
  <si>
    <t>6</t>
  </si>
  <si>
    <t>Zásobník TV  120 lit. stojatý válcový, S120.5</t>
  </si>
  <si>
    <t>40</t>
  </si>
  <si>
    <t>Stavící a tlumící nohy zásobníku TV, sada 4 ks noh</t>
  </si>
  <si>
    <t>41</t>
  </si>
  <si>
    <t>Flexibilní sada propojení kotle a zásobníku</t>
  </si>
  <si>
    <t>39</t>
  </si>
  <si>
    <t>Cirkulační čerpadlo TV BU Z 15., vč.uzavíracího kohoutu a zpět.klapky</t>
  </si>
  <si>
    <t>732429111R00</t>
  </si>
  <si>
    <t>Montáž čerpadel oběhových spirálních, do DN 25, cirkulace TV</t>
  </si>
  <si>
    <t>732331513R22</t>
  </si>
  <si>
    <t>Nádoby expanzní tlak.s memb., 25 l, 6 bar, 90°C, pro ÚT</t>
  </si>
  <si>
    <t>732331512R00</t>
  </si>
  <si>
    <t>Nádoby expanzní tlak.s memb., 12 l, 6 bar, 90°C, pro TV</t>
  </si>
  <si>
    <t>732199100RM1</t>
  </si>
  <si>
    <t>Montáž orientačního štítku, včetně dodávky štítku,2xÚT,2xTV,1x EXP,1xGAS</t>
  </si>
  <si>
    <t>998732101R00</t>
  </si>
  <si>
    <t>Přesun hmot pro strojovny, výšky do 6 m</t>
  </si>
  <si>
    <t>733</t>
  </si>
  <si>
    <t>Rozvod potrubí</t>
  </si>
  <si>
    <t>733163103R00</t>
  </si>
  <si>
    <t>Potrubí z měděných trubek vytápění D 18 x 1,0 mm</t>
  </si>
  <si>
    <t>733163104R00</t>
  </si>
  <si>
    <t>Potrubí z měděných trubek vytápění D 22 x 1 ,0mm</t>
  </si>
  <si>
    <t>733163105R00</t>
  </si>
  <si>
    <t>Potrubí z měděných trubek vytápění D 28 x 1,5 mm</t>
  </si>
  <si>
    <t>34</t>
  </si>
  <si>
    <t>Cu koleno 90° D18</t>
  </si>
  <si>
    <t>Cu koleno 90° D22</t>
  </si>
  <si>
    <t>Cu koleno 90° D28</t>
  </si>
  <si>
    <t>Cu T kus 90° D18/18</t>
  </si>
  <si>
    <t>Cu T kus 90° D22/18</t>
  </si>
  <si>
    <t>Cu T kus 90° D28/18</t>
  </si>
  <si>
    <t>Cu T kus 90° D28/28</t>
  </si>
  <si>
    <t>Redukce Cu 28x22</t>
  </si>
  <si>
    <t>9</t>
  </si>
  <si>
    <t>Redukce Cu 22x18</t>
  </si>
  <si>
    <t>29</t>
  </si>
  <si>
    <t>Systémové úchyty potrubí , fixace</t>
  </si>
  <si>
    <t>733191112R00</t>
  </si>
  <si>
    <t>Manžety prostupové pro trubky do DN 32</t>
  </si>
  <si>
    <t>Zednické výpomoci, kapsy,průrazy</t>
  </si>
  <si>
    <t>722181214RT6</t>
  </si>
  <si>
    <t>Izolace návleková tl. stěny 20 mm, vnitřní průměr 18 mm</t>
  </si>
  <si>
    <t>722181214RT8</t>
  </si>
  <si>
    <t>Izolace návleková tl. stěny 20 mm, vnitřní průměr 25 mm</t>
  </si>
  <si>
    <t>722181214RT9</t>
  </si>
  <si>
    <t>Izolace návleková tl. stěny 20 mm, vnitřní průměr 28 mm</t>
  </si>
  <si>
    <t>43</t>
  </si>
  <si>
    <t>Proplach, odkalení a odvzdušnění potrubí</t>
  </si>
  <si>
    <t>733190106R00</t>
  </si>
  <si>
    <t>Tlaková zkouška potrubí do DN 32</t>
  </si>
  <si>
    <t>42</t>
  </si>
  <si>
    <t>Topná zkouška a hydraulické vyregulování</t>
  </si>
  <si>
    <t>998733101R00</t>
  </si>
  <si>
    <t>Přesun hmot pro rozvody potrubí, výšky do 6 m</t>
  </si>
  <si>
    <t>734</t>
  </si>
  <si>
    <t>Armatury</t>
  </si>
  <si>
    <t>55137306.AR</t>
  </si>
  <si>
    <t>Hlavice ovládání ventilů termostatická, , otop.těles typ Kompakt</t>
  </si>
  <si>
    <t>734 26-5424.R00</t>
  </si>
  <si>
    <t>Šroub.reg.s vypouš.rohové, R384  DN 15x18, napojení OT</t>
  </si>
  <si>
    <t>44</t>
  </si>
  <si>
    <t>Samotěsnící závitová redukce R483 ,  napojení OT</t>
  </si>
  <si>
    <t>45</t>
  </si>
  <si>
    <t>Sada pro připojení otopného okruhu HKA, R1", 3/4", připojení k exp.nádobě, plnící kohout</t>
  </si>
  <si>
    <t>46</t>
  </si>
  <si>
    <t>Vypouštěcí sada G-TA se sifonem, odpadním potrubím a rozetou</t>
  </si>
  <si>
    <t>734235123R00</t>
  </si>
  <si>
    <t>Kohout kulový,2xvnitřní záv. R250D DN 20/25, pro zásobník TV</t>
  </si>
  <si>
    <t>47</t>
  </si>
  <si>
    <t>Filtr závitový magnetický 1", ke kotli</t>
  </si>
  <si>
    <t>734209114R00</t>
  </si>
  <si>
    <t>Montáž armatur závitových,se 2závity, G 3/4, ohřev TV</t>
  </si>
  <si>
    <t>734209115R00</t>
  </si>
  <si>
    <t>Montáž armatur závitových,se 2závity, G 1, ÚT</t>
  </si>
  <si>
    <t>734209123R00</t>
  </si>
  <si>
    <t>Montáž armatur závitových,se 4závity, G 1/2, OT</t>
  </si>
  <si>
    <t>998734101R00</t>
  </si>
  <si>
    <t>Přesun hmot pro armatury, výšky do 6 m</t>
  </si>
  <si>
    <t>735</t>
  </si>
  <si>
    <t>Otopná tělesa</t>
  </si>
  <si>
    <t>735157588R00</t>
  </si>
  <si>
    <t>Otopná těl.panel.Ventil Kompakt 21  900/1200, VK</t>
  </si>
  <si>
    <t>Otopná těl.panel.Ventil Kompakt 21  900/1200, VKL</t>
  </si>
  <si>
    <t>735157665R00</t>
  </si>
  <si>
    <t>Otopná těl.panel.Ventil Kompakt 22  600/ 900, VK</t>
  </si>
  <si>
    <t>Otopná těl.panel.Ventil Kompakt 22  600/ 900, VKL</t>
  </si>
  <si>
    <t>735157668R00</t>
  </si>
  <si>
    <t>Otopná těl.panel.Ventil Kompakt 22  600/1200, VK</t>
  </si>
  <si>
    <t>Otopná těl.panel.Ventil Kompakt 22  600/1200, VKL</t>
  </si>
  <si>
    <t>735157686R00</t>
  </si>
  <si>
    <t>Otopná těl.panel.Ventil Kompakt 22  900/1000, VK</t>
  </si>
  <si>
    <t>Otopná těl.panel.Ventil Kompakt 22  900/1000, VKL</t>
  </si>
  <si>
    <t>735157682R00</t>
  </si>
  <si>
    <t>Otopná těl.panel.Ventil Kompakt 22  900/ 600, VK</t>
  </si>
  <si>
    <t>735157683R00</t>
  </si>
  <si>
    <t>Otopná těl.panel.Ventil Kompakt 22  900/ 700, VK</t>
  </si>
  <si>
    <t>998735101R00</t>
  </si>
  <si>
    <t>Přesun hmot pro otopná tělesa, výšky do 6 m</t>
  </si>
  <si>
    <t>VN</t>
  </si>
  <si>
    <t>Vedlejší náklady</t>
  </si>
  <si>
    <t>005231010R</t>
  </si>
  <si>
    <t>Revize odvodu spalin</t>
  </si>
  <si>
    <t>Revize plynová</t>
  </si>
  <si>
    <t>Revize vnitřního hydrantu</t>
  </si>
  <si>
    <t>25</t>
  </si>
  <si>
    <t>Servisní spuštění kotle</t>
  </si>
  <si>
    <t>005241010R</t>
  </si>
  <si>
    <t xml:space="preserve">Dokumentace skutečného provedení </t>
  </si>
  <si>
    <t>005231020R</t>
  </si>
  <si>
    <t>Individuální a komplexní vyzkoušení, zaškolení obsluhy</t>
  </si>
  <si>
    <t>Zdravotechnika, vytápění, plynoinstalace</t>
  </si>
  <si>
    <t>Kabely,vodiče a příslušenství</t>
  </si>
  <si>
    <t>Popis položky</t>
  </si>
  <si>
    <t>Počet</t>
  </si>
  <si>
    <t>Jedn. cena</t>
  </si>
  <si>
    <t>Celkem</t>
  </si>
  <si>
    <t>H07V-U4ZZL</t>
  </si>
  <si>
    <t>VODIC H07V-U 4 ZELENOZLUTY</t>
  </si>
  <si>
    <t>M</t>
  </si>
  <si>
    <t>H07V-K25ZZL</t>
  </si>
  <si>
    <t>VODIC H07V-K 25 ZELENOZLUTY</t>
  </si>
  <si>
    <t>H07V-K10ZZL</t>
  </si>
  <si>
    <t>VODIC H07V-K 10 ZELENOZLUTY</t>
  </si>
  <si>
    <t>FOLIE330MM</t>
  </si>
  <si>
    <t>FOLIE VYSTRAZNA CEZ 330MM 250</t>
  </si>
  <si>
    <t>PRAFLADUR-PH120</t>
  </si>
  <si>
    <t>KABEL PRAFLADUR-PH120-O 3x1,5</t>
  </si>
  <si>
    <t>SXKD-6-FTP-LSOH</t>
  </si>
  <si>
    <t>KABEL SOLARIX FTP cat.6  LSOH</t>
  </si>
  <si>
    <t>ZY-203A</t>
  </si>
  <si>
    <t>OSOUSEC RUKOU PLAST</t>
  </si>
  <si>
    <t>KS</t>
  </si>
  <si>
    <t>SYKFY2X2X0.5</t>
  </si>
  <si>
    <t>KABEL SYKFY 2x2x0,5</t>
  </si>
  <si>
    <t>CYKY-J3X2,5</t>
  </si>
  <si>
    <t>KABEL CYKY-J 3x2,5</t>
  </si>
  <si>
    <t>CYKY-J3X1,5</t>
  </si>
  <si>
    <t>KABEL CYKY-J 3x1,5</t>
  </si>
  <si>
    <t>CYKY-O3X1,5</t>
  </si>
  <si>
    <t>KABEL CYKY-O 3x1,5</t>
  </si>
  <si>
    <t>CYKY-J4X10</t>
  </si>
  <si>
    <t>KABEL CYKY-J 4x10</t>
  </si>
  <si>
    <t>CYKY-J5X2,5</t>
  </si>
  <si>
    <t>KABEL CYKY-J 5x2,5</t>
  </si>
  <si>
    <t>CYKY-J5X1,5</t>
  </si>
  <si>
    <t>KABEL CYKY-J 5x1,5</t>
  </si>
  <si>
    <t>CYKY-J4X16</t>
  </si>
  <si>
    <t>KABEL CYKY-J 4x16</t>
  </si>
  <si>
    <t>Montáže dle ceníku M741</t>
  </si>
  <si>
    <t>747111227</t>
  </si>
  <si>
    <t>Mont přepínačů nástěn venk 7-křížov</t>
  </si>
  <si>
    <t>747112111</t>
  </si>
  <si>
    <t>Montáž vypínačů zapuštěných 1-1pól</t>
  </si>
  <si>
    <t>747111112</t>
  </si>
  <si>
    <t>Montáž vypínačů nástěn 1-1pól regul</t>
  </si>
  <si>
    <t>747111211</t>
  </si>
  <si>
    <t>Montáž vypínačů nástěn venk 1-1pól</t>
  </si>
  <si>
    <t>747112451</t>
  </si>
  <si>
    <t>Mont přepínač zapuštěn 5A-seriových</t>
  </si>
  <si>
    <t>747112452</t>
  </si>
  <si>
    <t>Mont přepínač zapuštěn 5B-dvojitých</t>
  </si>
  <si>
    <t>747112121</t>
  </si>
  <si>
    <t>Montáž vypínačů zapuštěných 2-2pól</t>
  </si>
  <si>
    <t>747112211</t>
  </si>
  <si>
    <t>Mont ovlad 1pól zapušt 0/1-tlač vyp</t>
  </si>
  <si>
    <t>746214110</t>
  </si>
  <si>
    <t>Ukončení vodičů kabelov okem -25mm2</t>
  </si>
  <si>
    <t>744441400</t>
  </si>
  <si>
    <t>Mont kabel Cu-1kV pevně sk.1 -1,6kg</t>
  </si>
  <si>
    <t>744742810</t>
  </si>
  <si>
    <t>Montáž kabel sděl pevně sk.18-0,4kg</t>
  </si>
  <si>
    <t>744441100</t>
  </si>
  <si>
    <t>Mont kabel Cu-1kV pevně sk.1 -0,4kg</t>
  </si>
  <si>
    <t>744441300</t>
  </si>
  <si>
    <t>Mont kabel Cu-1kV pevně sk.1 -1,0kg</t>
  </si>
  <si>
    <t>745904115</t>
  </si>
  <si>
    <t>Příplatek za zatahování kabelů-8kg</t>
  </si>
  <si>
    <t>746212110</t>
  </si>
  <si>
    <t>Ukončení vodičů na svorkov 2,5 mm2</t>
  </si>
  <si>
    <t>744743110</t>
  </si>
  <si>
    <t>Montáž kabel sděl pevně sk.21-0,4kg</t>
  </si>
  <si>
    <t>745904111</t>
  </si>
  <si>
    <t>Příplat za zatahování kabelů-0,75kg</t>
  </si>
  <si>
    <t>747734200</t>
  </si>
  <si>
    <t>mtz odporniku-3 kw</t>
  </si>
  <si>
    <t>748119100</t>
  </si>
  <si>
    <t>mtz pruzneho zavesu svitidel zarov</t>
  </si>
  <si>
    <t>747411300</t>
  </si>
  <si>
    <t>mtz ovladac monp</t>
  </si>
  <si>
    <t>747529500</t>
  </si>
  <si>
    <t>mtz translatoru ul11</t>
  </si>
  <si>
    <t>749211110</t>
  </si>
  <si>
    <t>mtz podloz ohnivzdor pod vedeni-6mm</t>
  </si>
  <si>
    <t>783903510</t>
  </si>
  <si>
    <t>nater zem pasku 1slozk 1kryci pruhy</t>
  </si>
  <si>
    <t>748122114</t>
  </si>
  <si>
    <t>mtz svit zariv pru str pris 2zdkryt</t>
  </si>
  <si>
    <t>748141313</t>
  </si>
  <si>
    <t>mtz trafo250-w pro svit halog bodov</t>
  </si>
  <si>
    <t>747233110</t>
  </si>
  <si>
    <t>Montáž jističů 3pólových nn do 25 A</t>
  </si>
  <si>
    <t>747131320</t>
  </si>
  <si>
    <t>Mont spínačů s dálk ovlad 2kontakt</t>
  </si>
  <si>
    <t>747161240</t>
  </si>
  <si>
    <t>Mont zásuv domov zapušt 2P+Z 2zapoj</t>
  </si>
  <si>
    <t>747112461</t>
  </si>
  <si>
    <t>Mont přepínač zapuštěn 6-střídavých</t>
  </si>
  <si>
    <t>747112471</t>
  </si>
  <si>
    <t>Mont přepínač zapuštěn 7-křížových</t>
  </si>
  <si>
    <t>747219520</t>
  </si>
  <si>
    <t>Montáž pojist patron nožových</t>
  </si>
  <si>
    <t>747221320</t>
  </si>
  <si>
    <t>Montáž bleskojistek do 25 kV 10 kA</t>
  </si>
  <si>
    <t>747161523</t>
  </si>
  <si>
    <t>Mont zásuvek domov krabic venk 2P+Z</t>
  </si>
  <si>
    <t>747161524</t>
  </si>
  <si>
    <t>Mont zásuv dom krab ven 2P+Z 2zapoj</t>
  </si>
  <si>
    <t>744241110</t>
  </si>
  <si>
    <t>Mont vodičů Cu-1kV pevně sk.1-0,4kg</t>
  </si>
  <si>
    <t>743131115</t>
  </si>
  <si>
    <t>Montáž trub ochran PH tuh pevně-p63</t>
  </si>
  <si>
    <t>743131213</t>
  </si>
  <si>
    <t>Montáž trub ochran PH tuh volně-p40</t>
  </si>
  <si>
    <t>743112113</t>
  </si>
  <si>
    <t>Montáž trub inst PH oheb pevně p16</t>
  </si>
  <si>
    <t>743112117</t>
  </si>
  <si>
    <t>Montáž trub inst PH oheb pevně p36</t>
  </si>
  <si>
    <t>743411121</t>
  </si>
  <si>
    <t>Montáž krabic instal zapušť PH 4hr</t>
  </si>
  <si>
    <t>743412111</t>
  </si>
  <si>
    <t>Montáž krabic přístr zapušť PH kruh</t>
  </si>
  <si>
    <t>743312120</t>
  </si>
  <si>
    <t>Montáž lišt vkládac s víčkem -40 mm</t>
  </si>
  <si>
    <t>743411111</t>
  </si>
  <si>
    <t>Montáž krabic instal zapušť PH kruh</t>
  </si>
  <si>
    <t>742894210</t>
  </si>
  <si>
    <t>Montáž tabulek pro přístr šroubov</t>
  </si>
  <si>
    <t>740999905</t>
  </si>
  <si>
    <t>Koordinace postupu práce s ostatními profesemi</t>
  </si>
  <si>
    <t>hod</t>
  </si>
  <si>
    <t>740999910</t>
  </si>
  <si>
    <t>Zabezpečení pracoviště</t>
  </si>
  <si>
    <t>740999902</t>
  </si>
  <si>
    <t>Zapojení přístrojů a zařízení</t>
  </si>
  <si>
    <t>740999904</t>
  </si>
  <si>
    <t>Nezměřitelné mont.práce</t>
  </si>
  <si>
    <t>742311320</t>
  </si>
  <si>
    <t>Montáž pilířů skříní PRIS 2,6, ERP</t>
  </si>
  <si>
    <t>742811110</t>
  </si>
  <si>
    <t>Montáž svorkovnic řad vodič-2,5 mm2</t>
  </si>
  <si>
    <t>741311192</t>
  </si>
  <si>
    <t>Montáž kotevního pásu</t>
  </si>
  <si>
    <t>742221120</t>
  </si>
  <si>
    <t>Montáž rozváděč sestav do 100 kg</t>
  </si>
  <si>
    <t>743622200</t>
  </si>
  <si>
    <t>Montáž hromosvod svorek se 3 šrouby</t>
  </si>
  <si>
    <t>743622320</t>
  </si>
  <si>
    <t>Mont hromosvod svor potrub Bernard</t>
  </si>
  <si>
    <t>743621220</t>
  </si>
  <si>
    <t>Mont hromosvod drát bez podp nad  -p10mm-</t>
  </si>
  <si>
    <t>743622100</t>
  </si>
  <si>
    <t>Montáž hromosvod svorek se 2 šrouby</t>
  </si>
  <si>
    <t>743629300</t>
  </si>
  <si>
    <t>Montáž hromosvod štítku označ svodu</t>
  </si>
  <si>
    <t>743631400</t>
  </si>
  <si>
    <t>Montáž jímacích tyči na hřeben</t>
  </si>
  <si>
    <t>743624110</t>
  </si>
  <si>
    <t>Montáž hromosvod úhel,trub do zdiva</t>
  </si>
  <si>
    <t>743624200</t>
  </si>
  <si>
    <t>Montáž hromosvod ochranných lišt</t>
  </si>
  <si>
    <t>743621120</t>
  </si>
  <si>
    <t>Mont hromosvod drát s podpěr nad  -p10mm-</t>
  </si>
  <si>
    <t>743591110</t>
  </si>
  <si>
    <t>Montáž příchytek dřev,PH -4 otvorů</t>
  </si>
  <si>
    <t>743591211</t>
  </si>
  <si>
    <t>Montáž příchytek kabel-p40 mm</t>
  </si>
  <si>
    <t>743419110</t>
  </si>
  <si>
    <t>Otevření krabic vičkem na závit</t>
  </si>
  <si>
    <t>743419130</t>
  </si>
  <si>
    <t>Otevření krabic vičkem na 4 šrouby</t>
  </si>
  <si>
    <t>743612111</t>
  </si>
  <si>
    <t>Mont uzem pásku FeZn v zemi městě</t>
  </si>
  <si>
    <t>743621110</t>
  </si>
  <si>
    <t>Mont hromosvod drát s podpěr do -p10mm</t>
  </si>
  <si>
    <t>743591212</t>
  </si>
  <si>
    <t>Montáž příchytek kabel-p54 mm</t>
  </si>
  <si>
    <t>743591214</t>
  </si>
  <si>
    <t>Montáž příchytek kabel-p90 mm</t>
  </si>
  <si>
    <t>220 060401</t>
  </si>
  <si>
    <t>Utěsnění kabelu zátkou s lepidlem</t>
  </si>
  <si>
    <t>Úložný materiál,krabice a příslušenství</t>
  </si>
  <si>
    <t>1436/1</t>
  </si>
  <si>
    <t>TRUBKA MONOFLEX 320N</t>
  </si>
  <si>
    <t>6700-00/18</t>
  </si>
  <si>
    <t>KABELOVA PRICHYTKA</t>
  </si>
  <si>
    <t>CEMVIN160X160X3</t>
  </si>
  <si>
    <t>DESKA CEMVIN 160x160x3mm</t>
  </si>
  <si>
    <t>1416/1</t>
  </si>
  <si>
    <t>0263HF</t>
  </si>
  <si>
    <t>SPOJKA TRUBKY HF</t>
  </si>
  <si>
    <t>6716EZNCRPO</t>
  </si>
  <si>
    <t>PRICHYTKA KABELOVA 6716E ZNCRPO</t>
  </si>
  <si>
    <t>SB6.3X35ZNCR</t>
  </si>
  <si>
    <t>SROUB DO BETONU SB6,3X35ZNCR</t>
  </si>
  <si>
    <t>1563HFKA</t>
  </si>
  <si>
    <t>TRUBKA TUHA 320 N HF</t>
  </si>
  <si>
    <t>E000008705080</t>
  </si>
  <si>
    <t>PRICHYTKA TRUBKY 5363HFFB</t>
  </si>
  <si>
    <t>CEMVIN80X80X3,2</t>
  </si>
  <si>
    <t>DESKA CEMVIN 80x80x3mm</t>
  </si>
  <si>
    <t>KU68-1901</t>
  </si>
  <si>
    <t>KRABICE UNIVERZALNI 1901 KU 68</t>
  </si>
  <si>
    <t>KU68-1902</t>
  </si>
  <si>
    <t>KRABICE UNIVERZALNI 1902 KU 68</t>
  </si>
  <si>
    <t>LHD40X20HD</t>
  </si>
  <si>
    <t>ZLAB KABELOVY LHD 40X20 2M</t>
  </si>
  <si>
    <t>KO125</t>
  </si>
  <si>
    <t>KRABICE ODBOCNA KO 125</t>
  </si>
  <si>
    <t>KF09075</t>
  </si>
  <si>
    <t>TRUBKA KOPOFLEX 75</t>
  </si>
  <si>
    <t>CL63SEDA</t>
  </si>
  <si>
    <t>PRICHYTKA CL63 TM.SEDA</t>
  </si>
  <si>
    <t>KPR68</t>
  </si>
  <si>
    <t>KRABICE PRISTROJOVA KPR 68</t>
  </si>
  <si>
    <t>HMOZDINKA8/100M</t>
  </si>
  <si>
    <t>HMOZDINKA 8/100MMZATLOUK. NH</t>
  </si>
  <si>
    <t>3054</t>
  </si>
  <si>
    <t>PRICHYTKA KABEL.SVAZKU SH 30</t>
  </si>
  <si>
    <t>Stavební práce při elektromontážích - 846-9</t>
  </si>
  <si>
    <t>971032300</t>
  </si>
  <si>
    <t>Bourání otv zdi cih 0,09m2, tl.45cm</t>
  </si>
  <si>
    <t>973031100</t>
  </si>
  <si>
    <t>Sekání kapes zdi cih.krabic 7x7x5</t>
  </si>
  <si>
    <t>953994320</t>
  </si>
  <si>
    <t>Osaz hmoždinek stropů želbet d.8 mm</t>
  </si>
  <si>
    <t>971032100</t>
  </si>
  <si>
    <t>Bourání otv zdi cih 0,09m2, tl.15cm</t>
  </si>
  <si>
    <t>974031110</t>
  </si>
  <si>
    <t>Sekání rýh zdi cih hl.3 cm š.3 cm</t>
  </si>
  <si>
    <t>974031220</t>
  </si>
  <si>
    <t>Sekání rýh zdi cih hl.5 cm š.5 cm</t>
  </si>
  <si>
    <t>973031300</t>
  </si>
  <si>
    <t>Sekání kapes zdi cih.krabic15x15x10</t>
  </si>
  <si>
    <t>973032411</t>
  </si>
  <si>
    <t>Sekání kapes zdi cih.pro rozváděč</t>
  </si>
  <si>
    <t>953993120</t>
  </si>
  <si>
    <t>Osazení hmoždinek stěn cihel d.8 mm</t>
  </si>
  <si>
    <t>132311318</t>
  </si>
  <si>
    <t>Rýhy ručně š.35 cm, hl.80 cm, tř.3</t>
  </si>
  <si>
    <t>171401000</t>
  </si>
  <si>
    <t>Ulož sypaníny do násypu zhut tř.3-4</t>
  </si>
  <si>
    <t>110002200</t>
  </si>
  <si>
    <t>Vytyč vedení podzem v zástavbě</t>
  </si>
  <si>
    <t>km</t>
  </si>
  <si>
    <t>131315110</t>
  </si>
  <si>
    <t>Jámy základů skříní přístrojov tř.3</t>
  </si>
  <si>
    <t>388791210</t>
  </si>
  <si>
    <t>Osaz trub plast do rýhy+obsyp 10 cm</t>
  </si>
  <si>
    <t>451572110</t>
  </si>
  <si>
    <t>Lože pískové tl.10 cm, š.do 65 cm</t>
  </si>
  <si>
    <t>174311318</t>
  </si>
  <si>
    <t>Zásyp rýh ručně š.35cm,hl.80cm,tř.3</t>
  </si>
  <si>
    <t>181111100</t>
  </si>
  <si>
    <t>Provizor úprava terénu se zhut tř.1</t>
  </si>
  <si>
    <t>Ukončovací prvky a svorkovnice</t>
  </si>
  <si>
    <t>273-104</t>
  </si>
  <si>
    <t>SVORKA KRABICOVA 3X1-2,5MM</t>
  </si>
  <si>
    <t>I142708</t>
  </si>
  <si>
    <t>PASEK CU 15X500MM K ZSA16</t>
  </si>
  <si>
    <t>25X8KU-L</t>
  </si>
  <si>
    <t>OKO KABELOVE 25X8 KU-L</t>
  </si>
  <si>
    <t>I131307</t>
  </si>
  <si>
    <t>SVORKA ZEMNICI BECOV  ZSA16</t>
  </si>
  <si>
    <t>10X8KU-L</t>
  </si>
  <si>
    <t>OKO KABELOVE 10X8 KU-L</t>
  </si>
  <si>
    <t>Spínače,zásuvky a vidlice</t>
  </si>
  <si>
    <t>3559-A88345</t>
  </si>
  <si>
    <t>PRISTROJ SPIN.1/0+1/0 ZALUZIE</t>
  </si>
  <si>
    <t>3558N-C01510B</t>
  </si>
  <si>
    <t>SPINAC C.1 IP44 BILA  VARIANT+</t>
  </si>
  <si>
    <t>5518N-C02510B</t>
  </si>
  <si>
    <t>ZASUVKA S VICKEM BILA IP44  V+</t>
  </si>
  <si>
    <t>5519A-A02357B</t>
  </si>
  <si>
    <t>ZASUVKA 1NAS. BEZS. S CLON. TA</t>
  </si>
  <si>
    <t>FEH1001</t>
  </si>
  <si>
    <t>MODUL KONTROLNI S TLACITKEM</t>
  </si>
  <si>
    <t>FAP2001</t>
  </si>
  <si>
    <t>TLACITKO SIGNALNI</t>
  </si>
  <si>
    <t>1725-0-1494</t>
  </si>
  <si>
    <t>RAMECEK 1NAS.PRO KANAL.ROZ. RE</t>
  </si>
  <si>
    <t>3902A-A001B</t>
  </si>
  <si>
    <t>ZASLEPKA BILA</t>
  </si>
  <si>
    <t>5599A-A02357B</t>
  </si>
  <si>
    <t>ZASUVKA PREP.BILA</t>
  </si>
  <si>
    <t>FLM1000</t>
  </si>
  <si>
    <t>TRANSFORMATOR                *</t>
  </si>
  <si>
    <t>3294A-A123B</t>
  </si>
  <si>
    <t>KRYT STMIVACE OTOC.BILA</t>
  </si>
  <si>
    <t>3558A-06940B</t>
  </si>
  <si>
    <t>SPINAC C.6 BILA IP44        TA</t>
  </si>
  <si>
    <t>3558A-07940B</t>
  </si>
  <si>
    <t>SPINAC C.7 BILA IP44</t>
  </si>
  <si>
    <t>3901A-B10B</t>
  </si>
  <si>
    <t>RAMECEK 1NASOBNY BILA       TA</t>
  </si>
  <si>
    <t>3559-A01345</t>
  </si>
  <si>
    <t>SPINAC C.1 BEZSROUBOVY</t>
  </si>
  <si>
    <t>3559-A05345</t>
  </si>
  <si>
    <t>SPINAC C.5 BEZSROUBOVY</t>
  </si>
  <si>
    <t>3558A-A651B</t>
  </si>
  <si>
    <t>KOLEBKA JEDNOD. BILA        TA</t>
  </si>
  <si>
    <t>3558A-A652B</t>
  </si>
  <si>
    <t>KOLEBKA DELENA  BILA        TA</t>
  </si>
  <si>
    <t>3558A-A662B</t>
  </si>
  <si>
    <t>KOLEBKA ZALUZIE BILA</t>
  </si>
  <si>
    <t>3559-A06345</t>
  </si>
  <si>
    <t>SPINAC C.6 BEZSROUBOVY</t>
  </si>
  <si>
    <t>3938A-A106B</t>
  </si>
  <si>
    <t>ROZVODKA BILA</t>
  </si>
  <si>
    <t>FEH2001</t>
  </si>
  <si>
    <t>MODUL KONTROLNI S ALARMEM    *</t>
  </si>
  <si>
    <t>FAP3002</t>
  </si>
  <si>
    <t>SPINAC C.1/0 TAHOVE ALP.BILA *</t>
  </si>
  <si>
    <t>3559-A07345</t>
  </si>
  <si>
    <t>SPINAC C.7 BEZSROUBOVY</t>
  </si>
  <si>
    <t>3559-A52345</t>
  </si>
  <si>
    <t>SPINAC C.5B BEZSROUBOVY (6+6)</t>
  </si>
  <si>
    <t>5518A-2999B</t>
  </si>
  <si>
    <t>ZASUVKA CLONKY BILA IP44</t>
  </si>
  <si>
    <t>6599-0-2988</t>
  </si>
  <si>
    <t>Přístroj potenc. DALI výkon. pro tlač. spín. a otoč. ovl. (2</t>
  </si>
  <si>
    <t>Rozváděče,skříně a příslušenství</t>
  </si>
  <si>
    <t>E000008347040</t>
  </si>
  <si>
    <t>ŠSKRIN ELMER ER112/NKP7P</t>
  </si>
  <si>
    <t>V-0074</t>
  </si>
  <si>
    <t>DRZAK BANDIMEX</t>
  </si>
  <si>
    <t>1207</t>
  </si>
  <si>
    <t>PASKA + SPONA PRO PS</t>
  </si>
  <si>
    <t>Rozváděč RMS</t>
  </si>
  <si>
    <t>GW42201</t>
  </si>
  <si>
    <t>SKRIN NOUZ.VYP. 1NA+1NC IP55</t>
  </si>
  <si>
    <t>El. přístroje a příslušenství</t>
  </si>
  <si>
    <t>CZ-275A</t>
  </si>
  <si>
    <t>SVODIC CZ-275A</t>
  </si>
  <si>
    <t>SLZ01Y</t>
  </si>
  <si>
    <t>ZDROJ SLZ01Y</t>
  </si>
  <si>
    <t>7016</t>
  </si>
  <si>
    <t>POJISTKA NOZOVA PN000 40A GG</t>
  </si>
  <si>
    <t>E000002183140</t>
  </si>
  <si>
    <t>JISTIC PL7-B25/3</t>
  </si>
  <si>
    <t>Svítidla</t>
  </si>
  <si>
    <t>BRSB4KO375V2/ND</t>
  </si>
  <si>
    <t>Typ B svítidlo LED přisazené kruhové Ř375, nestmívatelné, 1x27W, zdroj 700mA, 6x</t>
  </si>
  <si>
    <t>BRS4KO375V2/ND</t>
  </si>
  <si>
    <t>Typ A svítidlo LED přisazené kruhové Ř375, nestmívatelné, 1x27W, zdroj 700mA, 6x</t>
  </si>
  <si>
    <t>UQ4A600/1050DAL</t>
  </si>
  <si>
    <t>Typ D1 svítidlo LED vestavné liniové, stmívatelné systémem DALI, 1x50W, korpus h</t>
  </si>
  <si>
    <t>SOL1000S4KO/ND</t>
  </si>
  <si>
    <t>Typ E svítidlo LED přisazené liniové, nestmívatelné, 1x11W, korpus eloxovaný hli</t>
  </si>
  <si>
    <t>LLL4000RM2KVM4N</t>
  </si>
  <si>
    <t>Typ D svítidlo LED přisazené liniové, nestmívatelné, 1x37W, zdroj 350mA, ocelový</t>
  </si>
  <si>
    <t>34059/11/16</t>
  </si>
  <si>
    <t>Typ C svítidlo LED přisazené liniové, nestmívatelné, 3x2,5W, korpus ocelový, bar</t>
  </si>
  <si>
    <t>ML-126.773.60</t>
  </si>
  <si>
    <t>Typ F2 LED pásek nestmívatelný, délky 9,15, 4,8W/m, 43,92W, 460lm/m, 60LED/m,</t>
  </si>
  <si>
    <t>ML-732.044.45.1</t>
  </si>
  <si>
    <t>napájecí zdroj 230VAC/24VDC, 100W, 4,1A</t>
  </si>
  <si>
    <t>ML-761.032.02.9</t>
  </si>
  <si>
    <t>Hliníkový mléčný difuzor</t>
  </si>
  <si>
    <t>OZN/ETE/3W/C/1/</t>
  </si>
  <si>
    <t>Typ N svítidlo nouzové LED přisazené 1x3W, 350lm, 1hod, IP65, autotest, svítící</t>
  </si>
  <si>
    <t>Typ F1 LED pásek nestmívatelný, délky 10,95m, 4,8W/m, 52,56W, 460lm/m, 60LED/m,</t>
  </si>
  <si>
    <t>Typ F3 LED pásek nestmívatelný, délky 11,0m, 4,8W/m, 52,8W, 460lm/m, 60LED/m,</t>
  </si>
  <si>
    <t>Materiál zemních a stavebních prací</t>
  </si>
  <si>
    <t>VLZ000010</t>
  </si>
  <si>
    <t>Písek kopaný</t>
  </si>
  <si>
    <t>Hromosvody a uzemnění</t>
  </si>
  <si>
    <t>OSD</t>
  </si>
  <si>
    <t>STRISKA OCHRANNA OSD DOLNI</t>
  </si>
  <si>
    <t>OSH</t>
  </si>
  <si>
    <t>STRISKA OCHRANNA OSH HORNI</t>
  </si>
  <si>
    <t>DOUA-25</t>
  </si>
  <si>
    <t>DRZAK UHELNIKU DOUA-25</t>
  </si>
  <si>
    <t>PV21D</t>
  </si>
  <si>
    <t>PODPERA VEDENI PV 21D</t>
  </si>
  <si>
    <t>PASEK30/4</t>
  </si>
  <si>
    <t>PASEK FEZN 30X4MM  (0,95KG/M)</t>
  </si>
  <si>
    <t>KG</t>
  </si>
  <si>
    <t>OU1.7</t>
  </si>
  <si>
    <t>UHELNIK OCHRANNY OU 1,7</t>
  </si>
  <si>
    <t>STITEKPVC</t>
  </si>
  <si>
    <t>STITEK PVC BEZ OZNACENI</t>
  </si>
  <si>
    <t>JR3,0ALMGSI</t>
  </si>
  <si>
    <t>JIMACI TYC JR 3.0M ALMGSI</t>
  </si>
  <si>
    <t>480699CZ</t>
  </si>
  <si>
    <t>TABULKA VYSTR. PLAST CZ</t>
  </si>
  <si>
    <t>DJ4D</t>
  </si>
  <si>
    <t>DRZAK JIMACE NA KROV DJ4D</t>
  </si>
  <si>
    <t>DJ4H</t>
  </si>
  <si>
    <t>DRZAK JIMACE NA KROV DJ4H</t>
  </si>
  <si>
    <t>DRAT10</t>
  </si>
  <si>
    <t>DRAT FEZN 0,62KG/M D=10MM</t>
  </si>
  <si>
    <t>SOA</t>
  </si>
  <si>
    <t>SVORKA OKAPOVA SOA</t>
  </si>
  <si>
    <t>SP</t>
  </si>
  <si>
    <t>SVORKA PRIPOJOVACI SP</t>
  </si>
  <si>
    <t>SR2B</t>
  </si>
  <si>
    <t>SVORKA SPOJOVACI SR2B</t>
  </si>
  <si>
    <t>DRAT8ALMGSIT4</t>
  </si>
  <si>
    <t>DRAT ALMGSI 8MM MEKKY 7,4M/KG</t>
  </si>
  <si>
    <t>SJ1</t>
  </si>
  <si>
    <t>SVORKA JIMACI TYCE SJ1</t>
  </si>
  <si>
    <t>SK</t>
  </si>
  <si>
    <t>SVORKA KRIZOVA SK</t>
  </si>
  <si>
    <t>PV1P-55</t>
  </si>
  <si>
    <t>PODPERA VEDENI PV1p-55</t>
  </si>
  <si>
    <t>PV11</t>
  </si>
  <si>
    <t>PODPERA VEDENI PV 11</t>
  </si>
  <si>
    <t>PV15A</t>
  </si>
  <si>
    <t>PODPERA VEDENI PV 15A</t>
  </si>
  <si>
    <t>SR03A</t>
  </si>
  <si>
    <t>SVORKA SPOJOVACI SR3A</t>
  </si>
  <si>
    <t>SS</t>
  </si>
  <si>
    <t>SVORKA SPOJOVACI SS</t>
  </si>
  <si>
    <t>SZA</t>
  </si>
  <si>
    <t>SVORKA ZKUSEBNI SZA</t>
  </si>
  <si>
    <t>Ostatní materiál</t>
  </si>
  <si>
    <t>1317507</t>
  </si>
  <si>
    <t>LEPIDLO MONTAZNI UNIVER. 310M</t>
  </si>
  <si>
    <t>Barvy a nátěry</t>
  </si>
  <si>
    <t>VLB000550</t>
  </si>
  <si>
    <t>Asfaltový lak (ochrana zemních spojů)</t>
  </si>
  <si>
    <t>VLB000380</t>
  </si>
  <si>
    <t>Benzin technický</t>
  </si>
  <si>
    <t>l</t>
  </si>
  <si>
    <t>Demontáže dle ceníku M741</t>
  </si>
  <si>
    <t>740999902dem</t>
  </si>
  <si>
    <t>Demontáž stávajících rozvodů</t>
  </si>
  <si>
    <t>celkem Zdravotechnika, Vytápění a Plynoinstalace</t>
  </si>
  <si>
    <t>celkem Elektroinstalace silnoproud</t>
  </si>
  <si>
    <t>SYKFY5X2X0.5</t>
  </si>
  <si>
    <t>KABEL SYKFY 5x2x0,5</t>
  </si>
  <si>
    <t>FI-H06</t>
  </si>
  <si>
    <t>KABEL FI-H 06</t>
  </si>
  <si>
    <t>744741110</t>
  </si>
  <si>
    <t>Montáž kabelů sděl pevně sk.1-0,4kg</t>
  </si>
  <si>
    <t>743112115</t>
  </si>
  <si>
    <t>Montáž trub inst PH oheb pevně p23</t>
  </si>
  <si>
    <t>1423/1</t>
  </si>
  <si>
    <t>KF09063</t>
  </si>
  <si>
    <t>TRUBKA KOPOFLEX 63</t>
  </si>
  <si>
    <t>Elektrická zabezpečovací signalizace</t>
  </si>
  <si>
    <t>EZS003371</t>
  </si>
  <si>
    <t>Venkovní zálohovaná siréna 120dB / 1m s majákem, aktivační v</t>
  </si>
  <si>
    <t>EZS002886</t>
  </si>
  <si>
    <t>Magnetický kontakt se sabotážní smyčkou</t>
  </si>
  <si>
    <t>EZS004126</t>
  </si>
  <si>
    <t>Plastová nízká propojovací krabice pro povrchovou montáž s o</t>
  </si>
  <si>
    <t>EZS004016</t>
  </si>
  <si>
    <t>Baterie kapacita 24 Ah, nominální napětí 12 Vss, hmotnost 9,1 kg, šr</t>
  </si>
  <si>
    <t>EZS002881</t>
  </si>
  <si>
    <t>Plovákový spínač NLP 105 5M</t>
  </si>
  <si>
    <t>EZS001226</t>
  </si>
  <si>
    <t>Ovládací a programovací LCD klávesnice</t>
  </si>
  <si>
    <t>EZS001201</t>
  </si>
  <si>
    <t>Ústředna PZTS v kovovém krytu včetně zdroje</t>
  </si>
  <si>
    <t>EZS002161</t>
  </si>
  <si>
    <t>PIR detektor</t>
  </si>
  <si>
    <t>EZS001991</t>
  </si>
  <si>
    <t>Modul GSM komunikátoru k ústřednám PZTS</t>
  </si>
  <si>
    <t>Montáže slaboproudů</t>
  </si>
  <si>
    <t>MS005971</t>
  </si>
  <si>
    <t>Montáž rozvodné krabice RKZ</t>
  </si>
  <si>
    <t>MS006025</t>
  </si>
  <si>
    <t>Montáž PIR detektoru</t>
  </si>
  <si>
    <t>MS006028</t>
  </si>
  <si>
    <t>Montáž magnetického kontaktu</t>
  </si>
  <si>
    <t>MS005841</t>
  </si>
  <si>
    <t>Zpracování  a příprava programu</t>
  </si>
  <si>
    <t>MS005851</t>
  </si>
  <si>
    <t>Programování ústředny</t>
  </si>
  <si>
    <t>MS005891</t>
  </si>
  <si>
    <t>Montáž ovládací klávesnice</t>
  </si>
  <si>
    <t>MS006029</t>
  </si>
  <si>
    <t>Montáž přídržného magnetu</t>
  </si>
  <si>
    <t>MS006091</t>
  </si>
  <si>
    <t>Montáž komunikátoru</t>
  </si>
  <si>
    <t>MS006321</t>
  </si>
  <si>
    <t>Závěr.oživení,funkční odzkouš.EZS v rozsahu 1 ústř.</t>
  </si>
  <si>
    <t>MS008091</t>
  </si>
  <si>
    <t>Montáž bat. přen. 12 V 50 Ah</t>
  </si>
  <si>
    <t>MS006030</t>
  </si>
  <si>
    <t>Kontrola funkce detektoru, kontaktu</t>
  </si>
  <si>
    <t>MS006031</t>
  </si>
  <si>
    <t>Montáž tísňového spínače</t>
  </si>
  <si>
    <t>MS006045</t>
  </si>
  <si>
    <t>Montáž sirény vnější</t>
  </si>
  <si>
    <t>MS005831</t>
  </si>
  <si>
    <t>Montáž ústředny sběrnicové vč. zapojení kabelů</t>
  </si>
  <si>
    <t>MS000841</t>
  </si>
  <si>
    <t>Instalace panelu 1 - 2 U včetně upevnění modulů</t>
  </si>
  <si>
    <t>MS000861</t>
  </si>
  <si>
    <t>Upevnění zařízení k vedení vodičů</t>
  </si>
  <si>
    <t>MS000881</t>
  </si>
  <si>
    <t>Upevnění police do rozvaděče</t>
  </si>
  <si>
    <t>MS000681</t>
  </si>
  <si>
    <t>zásuvka s modulem Cat.6 - 2x RJ45  FTP</t>
  </si>
  <si>
    <t>MS000731</t>
  </si>
  <si>
    <t>ukončení kab. 4páry FTP na bloku cat.6</t>
  </si>
  <si>
    <t>MS000831</t>
  </si>
  <si>
    <t>Montáž nátěnného rozvaděče</t>
  </si>
  <si>
    <t>MS000891</t>
  </si>
  <si>
    <t>Montáž panelu krycího 1U - 3U</t>
  </si>
  <si>
    <t>MS001031</t>
  </si>
  <si>
    <t>Zhotovení štítku na výstupní modul</t>
  </si>
  <si>
    <t>MS001041</t>
  </si>
  <si>
    <t>Zhotovení štítku na  panel</t>
  </si>
  <si>
    <t>MS001211</t>
  </si>
  <si>
    <t>Měření RJ 45 UTP, FTP</t>
  </si>
  <si>
    <t>MS000999</t>
  </si>
  <si>
    <t>Uzemnění datového rozvaděče</t>
  </si>
  <si>
    <t>MS001001</t>
  </si>
  <si>
    <t>Upevnění bloku napájení   230V</t>
  </si>
  <si>
    <t>MS001021</t>
  </si>
  <si>
    <t>zhotovení kabelového štítku</t>
  </si>
  <si>
    <t>Strukturovaná kabeláž</t>
  </si>
  <si>
    <t>DSK000178125</t>
  </si>
  <si>
    <t>19"vyvazovací panel 1U 5x plastová úchytka</t>
  </si>
  <si>
    <t>DSK000178165</t>
  </si>
  <si>
    <t>Záslepka 1U</t>
  </si>
  <si>
    <t>DSK000181280</t>
  </si>
  <si>
    <t>Napájecí panel ACAR 5x 230 V, 50 Hz s přepěťovou ochranou</t>
  </si>
  <si>
    <t>DSK000176430</t>
  </si>
  <si>
    <t>Patch Panel 24 port FTP Cat.6 1U</t>
  </si>
  <si>
    <t>DSK000177160</t>
  </si>
  <si>
    <t>19" nástěnný dvoudílný rozvaděč 12U/600/600</t>
  </si>
  <si>
    <t>DSK000178030</t>
  </si>
  <si>
    <t>Polička pevná s perforací 1U/350mm, černá</t>
  </si>
  <si>
    <t>5014A-B1018</t>
  </si>
  <si>
    <t>MASKA 2-NASOBNA</t>
  </si>
  <si>
    <t>R304373</t>
  </si>
  <si>
    <t>KONEKTOR R304373 CAT.6 STINEN.</t>
  </si>
  <si>
    <t>5014A-A100B</t>
  </si>
  <si>
    <t>ZASUVKA DATOVA BILA         TA</t>
  </si>
  <si>
    <t>celkem Elektroinstalace slaboproud</t>
  </si>
  <si>
    <t>Zař.č. 1 - Větrání 1.NP</t>
  </si>
  <si>
    <t>1.1</t>
  </si>
  <si>
    <t xml:space="preserve">Kompaktní větrací jednotka s rekuperací tepla - protiproudý rekuperátor vč. By-passové klapky se servopohonem CM24,
EC ventilátory s proměnlivými otáčkami,
vnitřní podstropní provedení
VZT jednotka splňuje parametry dle ErP </t>
  </si>
  <si>
    <t xml:space="preserve"> - třída filtrace přívod, odvod G4;</t>
  </si>
  <si>
    <r>
      <t xml:space="preserve"> - celkové množství přiváděného vzduchu +480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h; pext=260Pa</t>
    </r>
  </si>
  <si>
    <r>
      <t xml:space="preserve"> - celkové množství odváděného vzduchu -480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h; pext=300Pa</t>
    </r>
  </si>
  <si>
    <t>Pel(přívod)=0,129 kW/230V; Pel(odvod)=0,139 kW/230V, Pelmax=0,17 kW</t>
  </si>
  <si>
    <t xml:space="preserve"> - rozměry (šxlxv) - (370x1290x930)mm; hmotnost ~72kg</t>
  </si>
  <si>
    <t>Jednotka včetně:</t>
  </si>
  <si>
    <r>
      <t>Elektrický ohřívač vzduchu 17/19 °C; Q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=0,4 kW, Q</t>
    </r>
    <r>
      <rPr>
        <vertAlign val="subscript"/>
        <sz val="8"/>
        <rFont val="Arial"/>
        <family val="2"/>
      </rPr>
      <t>tmax</t>
    </r>
    <r>
      <rPr>
        <sz val="8"/>
        <rFont val="Arial"/>
        <family val="2"/>
      </rPr>
      <t xml:space="preserve"> = 0,5 kW</t>
    </r>
  </si>
  <si>
    <t>Digitální regulace - regulační modul + ovládání, vč. čidel teploty</t>
  </si>
  <si>
    <t>Dotykový barevný ovládací panel touch</t>
  </si>
  <si>
    <t>Hlavní vypínač jednotky</t>
  </si>
  <si>
    <t>Kabeláž mezi ovladačem, čidly a VZT jednotkou</t>
  </si>
  <si>
    <t>Odvod kondenzátu je dodávkou profese ZTI včetně sifonu - 2ks</t>
  </si>
  <si>
    <t>1.2</t>
  </si>
  <si>
    <t>Tlumič hluku Ø250 - 900</t>
  </si>
  <si>
    <t>1.3</t>
  </si>
  <si>
    <t>Tlumič hluku Ø250 - 600</t>
  </si>
  <si>
    <t>1.4</t>
  </si>
  <si>
    <t>Uzavírací klapka  Ø250, servomotor, O/Z</t>
  </si>
  <si>
    <t>1.5</t>
  </si>
  <si>
    <t>Regulační klapka Ø150</t>
  </si>
  <si>
    <t>1.6</t>
  </si>
  <si>
    <t>Regulační klapka Ø100</t>
  </si>
  <si>
    <t>1.7</t>
  </si>
  <si>
    <t>Sací kus Ø250</t>
  </si>
  <si>
    <t>1.8</t>
  </si>
  <si>
    <t>Výfukový kus Ø250</t>
  </si>
  <si>
    <t>1.9</t>
  </si>
  <si>
    <t>Talířový ventil Ø150, vč. zděře</t>
  </si>
  <si>
    <t>1.10</t>
  </si>
  <si>
    <t>Talířový ventil Ø100, vč. zděře</t>
  </si>
  <si>
    <t>1.11</t>
  </si>
  <si>
    <t>Dveřní (stěnová) mřížka 400x200 nebo podřezané dveře - dodávka profese stavba - 2 ks</t>
  </si>
  <si>
    <t>1.12</t>
  </si>
  <si>
    <t>Dveřní nebo stěnová mřížka 400x160 nebo podřezané dveře - dodávka profese stavba - 2 ks</t>
  </si>
  <si>
    <t>1.13</t>
  </si>
  <si>
    <t>Dveřní nebo stěnová mřížka 300x160 nebo podřezané dveře - dodávka profese stavba - 2 ks</t>
  </si>
  <si>
    <t>1.14</t>
  </si>
  <si>
    <t>Dveřní nebo stěnová mřížka 200x100 nebo podřezané dveře - dodávka profese stavba - 5 ks</t>
  </si>
  <si>
    <t>1.15</t>
  </si>
  <si>
    <t>Kruhové potrubí SPIRO, pozink, gumové těsnění</t>
  </si>
  <si>
    <t>do Ø250, vč. tvarovek</t>
  </si>
  <si>
    <t>bm</t>
  </si>
  <si>
    <t>do Ø200, vč. tvarovek</t>
  </si>
  <si>
    <t>do Ø150, vč. tvarovek</t>
  </si>
  <si>
    <t>do Ø100, vč. tvarovek</t>
  </si>
  <si>
    <t>1.16</t>
  </si>
  <si>
    <t>Ohebná hadice; neizolovaná</t>
  </si>
  <si>
    <t>do Ø150</t>
  </si>
  <si>
    <t>do Ø100</t>
  </si>
  <si>
    <t>1.17</t>
  </si>
  <si>
    <t>Tepelná izolace+Al folie, tloušťky 40 mm</t>
  </si>
  <si>
    <t>1.18</t>
  </si>
  <si>
    <t>Tepelná izolace+Al folie, tloušťky 100 mm, venkovní provedení</t>
  </si>
  <si>
    <t>Zař.č. 2 - OSTATNÍ</t>
  </si>
  <si>
    <t>Dodávka celkem</t>
  </si>
  <si>
    <t>Montáž zařízení vč. zprovoznění</t>
  </si>
  <si>
    <t>Montážní, spojovací a těsnící materiál</t>
  </si>
  <si>
    <t>Zaregulování, seřízení, vyzkoušení</t>
  </si>
  <si>
    <t>Přesun materiálu a osob</t>
  </si>
  <si>
    <t>Kompletační a koordinační činnost</t>
  </si>
  <si>
    <t>Drobné stavební přípomoci</t>
  </si>
  <si>
    <t>Zhotovení skutečného stavu, předávací dokumentace</t>
  </si>
  <si>
    <t>Doprava</t>
  </si>
  <si>
    <t>Cena Vzduchotechnika celkem Kč bez DPH</t>
  </si>
  <si>
    <t>Elektroinstalace silnoproud + slaboproud (rozpis níže)</t>
  </si>
  <si>
    <t>Vzduchotechnika (rozpis níže)</t>
  </si>
  <si>
    <t>Zdravotechnika, Vytápění, Plynopinstalace (rozpis níže)</t>
  </si>
  <si>
    <t>SLEPÝ ROZPOČET</t>
  </si>
  <si>
    <t xml:space="preserve">Slepý rozpočet </t>
  </si>
  <si>
    <t>HZS - nepředvídatelné práce, budou hrazeny po potvrzení TDS (300 hod * ___ Kč/hod)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</si>
</sst>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#,##0.00000"/>
    <numFmt numFmtId="173" formatCode="#,##0.00\ &quot;Kč&quot;"/>
    <numFmt numFmtId="174" formatCode="_-* #,##0\ _K_č_-;\-* #,##0\ _K_č_-;_-* &quot;-&quot;??\ _K_č_-;_-@_-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4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4" borderId="8" applyNumberFormat="0" applyAlignment="0" applyProtection="0"/>
    <xf numFmtId="0" fontId="20" fillId="14" borderId="9" applyNumberFormat="0" applyAlignment="0" applyProtection="0"/>
    <xf numFmtId="0" fontId="21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9" borderId="11" xfId="0" applyFont="1" applyFill="1" applyBorder="1" applyAlignment="1">
      <alignment horizontal="left"/>
    </xf>
    <xf numFmtId="0" fontId="25" fillId="19" borderId="12" xfId="0" applyFont="1" applyFill="1" applyBorder="1" applyAlignment="1">
      <alignment horizontal="centerContinuous"/>
    </xf>
    <xf numFmtId="0" fontId="26" fillId="19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9" borderId="16" xfId="0" applyNumberFormat="1" applyFont="1" applyFill="1" applyBorder="1" applyAlignment="1">
      <alignment/>
    </xf>
    <xf numFmtId="49" fontId="23" fillId="19" borderId="17" xfId="0" applyNumberFormat="1" applyFont="1" applyFill="1" applyBorder="1" applyAlignment="1">
      <alignment/>
    </xf>
    <xf numFmtId="0" fontId="24" fillId="19" borderId="18" xfId="0" applyFont="1" applyFill="1" applyBorder="1" applyAlignment="1">
      <alignment/>
    </xf>
    <xf numFmtId="0" fontId="23" fillId="19" borderId="18" xfId="0" applyFont="1" applyFill="1" applyBorder="1" applyAlignment="1">
      <alignment/>
    </xf>
    <xf numFmtId="0" fontId="23" fillId="19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9" borderId="21" xfId="0" applyNumberFormat="1" applyFont="1" applyFill="1" applyBorder="1" applyAlignment="1">
      <alignment/>
    </xf>
    <xf numFmtId="49" fontId="23" fillId="19" borderId="22" xfId="0" applyNumberFormat="1" applyFont="1" applyFill="1" applyBorder="1" applyAlignment="1">
      <alignment/>
    </xf>
    <xf numFmtId="0" fontId="24" fillId="19" borderId="0" xfId="0" applyFont="1" applyFill="1" applyBorder="1" applyAlignment="1">
      <alignment/>
    </xf>
    <xf numFmtId="0" fontId="23" fillId="19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9" borderId="29" xfId="0" applyFont="1" applyFill="1" applyBorder="1" applyAlignment="1">
      <alignment horizontal="left"/>
    </xf>
    <xf numFmtId="0" fontId="23" fillId="19" borderId="30" xfId="0" applyFont="1" applyFill="1" applyBorder="1" applyAlignment="1">
      <alignment horizontal="left"/>
    </xf>
    <xf numFmtId="0" fontId="23" fillId="19" borderId="31" xfId="0" applyFont="1" applyFill="1" applyBorder="1" applyAlignment="1">
      <alignment horizontal="centerContinuous"/>
    </xf>
    <xf numFmtId="0" fontId="24" fillId="19" borderId="30" xfId="0" applyFont="1" applyFill="1" applyBorder="1" applyAlignment="1">
      <alignment horizontal="centerContinuous"/>
    </xf>
    <xf numFmtId="0" fontId="23" fillId="19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9" borderId="11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0" fontId="24" fillId="19" borderId="12" xfId="0" applyFont="1" applyFill="1" applyBorder="1" applyAlignment="1">
      <alignment/>
    </xf>
    <xf numFmtId="0" fontId="24" fillId="19" borderId="40" xfId="0" applyFont="1" applyFill="1" applyBorder="1" applyAlignment="1">
      <alignment/>
    </xf>
    <xf numFmtId="0" fontId="24" fillId="19" borderId="4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168" fontId="23" fillId="0" borderId="44" xfId="0" applyNumberFormat="1" applyFont="1" applyBorder="1" applyAlignment="1">
      <alignment horizontal="right"/>
    </xf>
    <xf numFmtId="0" fontId="23" fillId="0" borderId="44" xfId="0" applyFont="1" applyBorder="1" applyAlignment="1">
      <alignment/>
    </xf>
    <xf numFmtId="0" fontId="23" fillId="0" borderId="18" xfId="0" applyFont="1" applyBorder="1" applyAlignment="1">
      <alignment/>
    </xf>
    <xf numFmtId="168" fontId="23" fillId="0" borderId="17" xfId="0" applyNumberFormat="1" applyFont="1" applyBorder="1" applyAlignment="1">
      <alignment horizontal="right"/>
    </xf>
    <xf numFmtId="0" fontId="27" fillId="19" borderId="37" xfId="0" applyFont="1" applyFill="1" applyBorder="1" applyAlignment="1">
      <alignment/>
    </xf>
    <xf numFmtId="0" fontId="27" fillId="19" borderId="38" xfId="0" applyFont="1" applyFill="1" applyBorder="1" applyAlignment="1">
      <alignment/>
    </xf>
    <xf numFmtId="0" fontId="27" fillId="19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5" xfId="48" applyFont="1" applyBorder="1">
      <alignment/>
      <protection/>
    </xf>
    <xf numFmtId="0" fontId="23" fillId="0" borderId="45" xfId="48" applyFont="1" applyBorder="1">
      <alignment/>
      <protection/>
    </xf>
    <xf numFmtId="0" fontId="23" fillId="0" borderId="45" xfId="48" applyFont="1" applyBorder="1" applyAlignment="1">
      <alignment horizontal="right"/>
      <protection/>
    </xf>
    <xf numFmtId="0" fontId="23" fillId="0" borderId="46" xfId="48" applyFont="1" applyBorder="1">
      <alignment/>
      <protection/>
    </xf>
    <xf numFmtId="0" fontId="23" fillId="0" borderId="45" xfId="0" applyNumberFormat="1" applyFont="1" applyBorder="1" applyAlignment="1">
      <alignment horizontal="left"/>
    </xf>
    <xf numFmtId="0" fontId="23" fillId="0" borderId="47" xfId="0" applyNumberFormat="1" applyFont="1" applyBorder="1" applyAlignment="1">
      <alignment/>
    </xf>
    <xf numFmtId="0" fontId="24" fillId="0" borderId="48" xfId="48" applyFont="1" applyBorder="1">
      <alignment/>
      <protection/>
    </xf>
    <xf numFmtId="0" fontId="23" fillId="0" borderId="48" xfId="48" applyFont="1" applyBorder="1">
      <alignment/>
      <protection/>
    </xf>
    <xf numFmtId="0" fontId="23" fillId="0" borderId="48" xfId="48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9" borderId="29" xfId="0" applyNumberFormat="1" applyFont="1" applyFill="1" applyBorder="1" applyAlignment="1">
      <alignment horizontal="center"/>
    </xf>
    <xf numFmtId="0" fontId="24" fillId="19" borderId="30" xfId="0" applyFont="1" applyFill="1" applyBorder="1" applyAlignment="1">
      <alignment horizontal="center"/>
    </xf>
    <xf numFmtId="0" fontId="24" fillId="19" borderId="31" xfId="0" applyFont="1" applyFill="1" applyBorder="1" applyAlignment="1">
      <alignment horizontal="center"/>
    </xf>
    <xf numFmtId="0" fontId="24" fillId="19" borderId="49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24" fillId="19" borderId="51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24" fillId="19" borderId="29" xfId="0" applyFont="1" applyFill="1" applyBorder="1" applyAlignment="1">
      <alignment/>
    </xf>
    <xf numFmtId="0" fontId="24" fillId="19" borderId="30" xfId="0" applyFont="1" applyFill="1" applyBorder="1" applyAlignment="1">
      <alignment/>
    </xf>
    <xf numFmtId="3" fontId="24" fillId="19" borderId="31" xfId="0" applyNumberFormat="1" applyFont="1" applyFill="1" applyBorder="1" applyAlignment="1">
      <alignment/>
    </xf>
    <xf numFmtId="3" fontId="24" fillId="19" borderId="49" xfId="0" applyNumberFormat="1" applyFont="1" applyFill="1" applyBorder="1" applyAlignment="1">
      <alignment/>
    </xf>
    <xf numFmtId="3" fontId="24" fillId="19" borderId="50" xfId="0" applyNumberFormat="1" applyFont="1" applyFill="1" applyBorder="1" applyAlignment="1">
      <alignment/>
    </xf>
    <xf numFmtId="3" fontId="24" fillId="19" borderId="5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9" borderId="41" xfId="0" applyFont="1" applyFill="1" applyBorder="1" applyAlignment="1">
      <alignment/>
    </xf>
    <xf numFmtId="0" fontId="24" fillId="19" borderId="53" xfId="0" applyFont="1" applyFill="1" applyBorder="1" applyAlignment="1">
      <alignment horizontal="right"/>
    </xf>
    <xf numFmtId="0" fontId="24" fillId="19" borderId="13" xfId="0" applyFont="1" applyFill="1" applyBorder="1" applyAlignment="1">
      <alignment horizontal="right"/>
    </xf>
    <xf numFmtId="0" fontId="24" fillId="19" borderId="12" xfId="0" applyFont="1" applyFill="1" applyBorder="1" applyAlignment="1">
      <alignment horizontal="center"/>
    </xf>
    <xf numFmtId="4" fontId="26" fillId="19" borderId="13" xfId="0" applyNumberFormat="1" applyFont="1" applyFill="1" applyBorder="1" applyAlignment="1">
      <alignment horizontal="right"/>
    </xf>
    <xf numFmtId="4" fontId="26" fillId="19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4" fillId="19" borderId="38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4" fontId="23" fillId="19" borderId="54" xfId="0" applyNumberFormat="1" applyFont="1" applyFill="1" applyBorder="1" applyAlignment="1">
      <alignment/>
    </xf>
    <xf numFmtId="4" fontId="23" fillId="19" borderId="37" xfId="0" applyNumberFormat="1" applyFont="1" applyFill="1" applyBorder="1" applyAlignment="1">
      <alignment/>
    </xf>
    <xf numFmtId="4" fontId="23" fillId="19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8">
      <alignment/>
      <protection/>
    </xf>
    <xf numFmtId="0" fontId="23" fillId="0" borderId="0" xfId="48" applyFont="1">
      <alignment/>
      <protection/>
    </xf>
    <xf numFmtId="0" fontId="32" fillId="0" borderId="0" xfId="48" applyFont="1" applyAlignment="1">
      <alignment horizontal="centerContinuous"/>
      <protection/>
    </xf>
    <xf numFmtId="0" fontId="33" fillId="0" borderId="0" xfId="48" applyFont="1" applyAlignment="1">
      <alignment horizontal="centerContinuous"/>
      <protection/>
    </xf>
    <xf numFmtId="0" fontId="33" fillId="0" borderId="0" xfId="48" applyFont="1" applyAlignment="1">
      <alignment horizontal="right"/>
      <protection/>
    </xf>
    <xf numFmtId="0" fontId="25" fillId="0" borderId="46" xfId="48" applyFont="1" applyBorder="1" applyAlignment="1">
      <alignment horizontal="right"/>
      <protection/>
    </xf>
    <xf numFmtId="0" fontId="23" fillId="0" borderId="45" xfId="48" applyFont="1" applyBorder="1" applyAlignment="1">
      <alignment horizontal="left"/>
      <protection/>
    </xf>
    <xf numFmtId="0" fontId="23" fillId="0" borderId="47" xfId="48" applyFont="1" applyBorder="1">
      <alignment/>
      <protection/>
    </xf>
    <xf numFmtId="0" fontId="25" fillId="0" borderId="0" xfId="48" applyFont="1">
      <alignment/>
      <protection/>
    </xf>
    <xf numFmtId="0" fontId="23" fillId="0" borderId="0" xfId="48" applyFont="1" applyAlignment="1">
      <alignment horizontal="right"/>
      <protection/>
    </xf>
    <xf numFmtId="0" fontId="23" fillId="0" borderId="0" xfId="48" applyFont="1" applyAlignment="1">
      <alignment/>
      <protection/>
    </xf>
    <xf numFmtId="49" fontId="25" fillId="19" borderId="19" xfId="48" applyNumberFormat="1" applyFont="1" applyFill="1" applyBorder="1">
      <alignment/>
      <protection/>
    </xf>
    <xf numFmtId="0" fontId="25" fillId="19" borderId="17" xfId="48" applyFont="1" applyFill="1" applyBorder="1" applyAlignment="1">
      <alignment horizontal="center"/>
      <protection/>
    </xf>
    <xf numFmtId="0" fontId="25" fillId="19" borderId="17" xfId="48" applyNumberFormat="1" applyFont="1" applyFill="1" applyBorder="1" applyAlignment="1">
      <alignment horizontal="center"/>
      <protection/>
    </xf>
    <xf numFmtId="0" fontId="25" fillId="19" borderId="19" xfId="48" applyFont="1" applyFill="1" applyBorder="1" applyAlignment="1">
      <alignment horizontal="center"/>
      <protection/>
    </xf>
    <xf numFmtId="0" fontId="24" fillId="0" borderId="55" xfId="48" applyFont="1" applyBorder="1" applyAlignment="1">
      <alignment horizontal="center"/>
      <protection/>
    </xf>
    <xf numFmtId="49" fontId="24" fillId="0" borderId="55" xfId="48" applyNumberFormat="1" applyFont="1" applyBorder="1" applyAlignment="1">
      <alignment horizontal="left"/>
      <protection/>
    </xf>
    <xf numFmtId="0" fontId="24" fillId="0" borderId="56" xfId="48" applyFont="1" applyBorder="1">
      <alignment/>
      <protection/>
    </xf>
    <xf numFmtId="0" fontId="23" fillId="0" borderId="18" xfId="48" applyFont="1" applyBorder="1" applyAlignment="1">
      <alignment horizontal="center"/>
      <protection/>
    </xf>
    <xf numFmtId="0" fontId="23" fillId="0" borderId="18" xfId="48" applyNumberFormat="1" applyFont="1" applyBorder="1" applyAlignment="1">
      <alignment horizontal="right"/>
      <protection/>
    </xf>
    <xf numFmtId="0" fontId="23" fillId="0" borderId="17" xfId="48" applyNumberFormat="1" applyFont="1" applyBorder="1">
      <alignment/>
      <protection/>
    </xf>
    <xf numFmtId="0" fontId="0" fillId="0" borderId="0" xfId="48" applyNumberFormat="1">
      <alignment/>
      <protection/>
    </xf>
    <xf numFmtId="0" fontId="34" fillId="0" borderId="0" xfId="48" applyFont="1">
      <alignment/>
      <protection/>
    </xf>
    <xf numFmtId="0" fontId="35" fillId="0" borderId="57" xfId="48" applyFont="1" applyBorder="1" applyAlignment="1">
      <alignment horizontal="center" vertical="top"/>
      <protection/>
    </xf>
    <xf numFmtId="49" fontId="35" fillId="0" borderId="57" xfId="48" applyNumberFormat="1" applyFont="1" applyBorder="1" applyAlignment="1">
      <alignment horizontal="left" vertical="top"/>
      <protection/>
    </xf>
    <xf numFmtId="0" fontId="35" fillId="0" borderId="57" xfId="48" applyFont="1" applyBorder="1" applyAlignment="1">
      <alignment vertical="top" wrapText="1"/>
      <protection/>
    </xf>
    <xf numFmtId="49" fontId="35" fillId="0" borderId="57" xfId="48" applyNumberFormat="1" applyFont="1" applyBorder="1" applyAlignment="1">
      <alignment horizontal="center" shrinkToFit="1"/>
      <protection/>
    </xf>
    <xf numFmtId="4" fontId="35" fillId="0" borderId="57" xfId="48" applyNumberFormat="1" applyFont="1" applyBorder="1" applyAlignment="1">
      <alignment horizontal="right"/>
      <protection/>
    </xf>
    <xf numFmtId="4" fontId="35" fillId="0" borderId="57" xfId="48" applyNumberFormat="1" applyFont="1" applyBorder="1">
      <alignment/>
      <protection/>
    </xf>
    <xf numFmtId="0" fontId="34" fillId="0" borderId="0" xfId="48" applyFont="1">
      <alignment/>
      <protection/>
    </xf>
    <xf numFmtId="0" fontId="25" fillId="0" borderId="55" xfId="48" applyFont="1" applyBorder="1" applyAlignment="1">
      <alignment horizontal="center"/>
      <protection/>
    </xf>
    <xf numFmtId="0" fontId="36" fillId="0" borderId="0" xfId="48" applyFont="1" applyAlignment="1">
      <alignment wrapText="1"/>
      <protection/>
    </xf>
    <xf numFmtId="49" fontId="25" fillId="0" borderId="55" xfId="48" applyNumberFormat="1" applyFont="1" applyBorder="1" applyAlignment="1">
      <alignment horizontal="right"/>
      <protection/>
    </xf>
    <xf numFmtId="4" fontId="37" fillId="20" borderId="58" xfId="48" applyNumberFormat="1" applyFont="1" applyFill="1" applyBorder="1" applyAlignment="1">
      <alignment horizontal="right" wrapText="1"/>
      <protection/>
    </xf>
    <xf numFmtId="0" fontId="37" fillId="0" borderId="22" xfId="0" applyFont="1" applyBorder="1" applyAlignment="1">
      <alignment horizontal="right"/>
    </xf>
    <xf numFmtId="0" fontId="23" fillId="19" borderId="19" xfId="48" applyFont="1" applyFill="1" applyBorder="1" applyAlignment="1">
      <alignment horizontal="center"/>
      <protection/>
    </xf>
    <xf numFmtId="49" fontId="39" fillId="19" borderId="19" xfId="48" applyNumberFormat="1" applyFont="1" applyFill="1" applyBorder="1" applyAlignment="1">
      <alignment horizontal="left"/>
      <protection/>
    </xf>
    <xf numFmtId="0" fontId="39" fillId="19" borderId="56" xfId="48" applyFont="1" applyFill="1" applyBorder="1">
      <alignment/>
      <protection/>
    </xf>
    <xf numFmtId="0" fontId="23" fillId="19" borderId="18" xfId="48" applyFont="1" applyFill="1" applyBorder="1" applyAlignment="1">
      <alignment horizontal="center"/>
      <protection/>
    </xf>
    <xf numFmtId="4" fontId="23" fillId="19" borderId="18" xfId="48" applyNumberFormat="1" applyFont="1" applyFill="1" applyBorder="1" applyAlignment="1">
      <alignment horizontal="right"/>
      <protection/>
    </xf>
    <xf numFmtId="4" fontId="24" fillId="19" borderId="19" xfId="48" applyNumberFormat="1" applyFont="1" applyFill="1" applyBorder="1">
      <alignment/>
      <protection/>
    </xf>
    <xf numFmtId="3" fontId="0" fillId="0" borderId="0" xfId="48" applyNumberFormat="1">
      <alignment/>
      <protection/>
    </xf>
    <xf numFmtId="0" fontId="0" fillId="0" borderId="0" xfId="48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0" fontId="35" fillId="0" borderId="55" xfId="48" applyFont="1" applyBorder="1" applyAlignment="1">
      <alignment horizontal="center" vertical="top"/>
      <protection/>
    </xf>
    <xf numFmtId="49" fontId="35" fillId="0" borderId="55" xfId="48" applyNumberFormat="1" applyFont="1" applyBorder="1" applyAlignment="1">
      <alignment horizontal="left" vertical="top"/>
      <protection/>
    </xf>
    <xf numFmtId="4" fontId="35" fillId="0" borderId="22" xfId="48" applyNumberFormat="1" applyFont="1" applyBorder="1">
      <alignment/>
      <protection/>
    </xf>
    <xf numFmtId="4" fontId="35" fillId="0" borderId="57" xfId="48" applyNumberFormat="1" applyFont="1" applyFill="1" applyBorder="1" applyAlignment="1">
      <alignment horizontal="right"/>
      <protection/>
    </xf>
    <xf numFmtId="0" fontId="0" fillId="21" borderId="60" xfId="0" applyFill="1" applyBorder="1" applyAlignment="1">
      <alignment vertical="top"/>
    </xf>
    <xf numFmtId="0" fontId="0" fillId="21" borderId="14" xfId="0" applyFill="1" applyBorder="1" applyAlignment="1">
      <alignment horizontal="left" vertical="top" wrapText="1"/>
    </xf>
    <xf numFmtId="0" fontId="0" fillId="21" borderId="61" xfId="0" applyFill="1" applyBorder="1" applyAlignment="1">
      <alignment vertical="top" shrinkToFit="1"/>
    </xf>
    <xf numFmtId="172" fontId="0" fillId="21" borderId="14" xfId="0" applyNumberFormat="1" applyFill="1" applyBorder="1" applyAlignment="1">
      <alignment vertical="top" shrinkToFit="1"/>
    </xf>
    <xf numFmtId="4" fontId="0" fillId="21" borderId="14" xfId="0" applyNumberFormat="1" applyFill="1" applyBorder="1" applyAlignment="1">
      <alignment vertical="top" shrinkToFit="1"/>
    </xf>
    <xf numFmtId="0" fontId="29" fillId="0" borderId="62" xfId="0" applyFont="1" applyBorder="1" applyAlignment="1">
      <alignment vertical="top"/>
    </xf>
    <xf numFmtId="0" fontId="29" fillId="0" borderId="55" xfId="0" applyFont="1" applyBorder="1" applyAlignment="1">
      <alignment horizontal="left" vertical="top" wrapText="1"/>
    </xf>
    <xf numFmtId="0" fontId="29" fillId="0" borderId="22" xfId="0" applyFont="1" applyBorder="1" applyAlignment="1">
      <alignment vertical="top" shrinkToFit="1"/>
    </xf>
    <xf numFmtId="172" fontId="29" fillId="0" borderId="55" xfId="0" applyNumberFormat="1" applyFont="1" applyBorder="1" applyAlignment="1">
      <alignment vertical="top" shrinkToFit="1"/>
    </xf>
    <xf numFmtId="4" fontId="29" fillId="0" borderId="55" xfId="0" applyNumberFormat="1" applyFont="1" applyBorder="1" applyAlignment="1">
      <alignment vertical="top" shrinkToFit="1"/>
    </xf>
    <xf numFmtId="0" fontId="29" fillId="0" borderId="60" xfId="0" applyFont="1" applyBorder="1" applyAlignment="1">
      <alignment vertical="top"/>
    </xf>
    <xf numFmtId="0" fontId="29" fillId="0" borderId="14" xfId="0" applyFont="1" applyBorder="1" applyAlignment="1">
      <alignment horizontal="left" vertical="top" wrapText="1"/>
    </xf>
    <xf numFmtId="0" fontId="29" fillId="0" borderId="61" xfId="0" applyFont="1" applyBorder="1" applyAlignment="1">
      <alignment vertical="top" shrinkToFit="1"/>
    </xf>
    <xf numFmtId="172" fontId="29" fillId="0" borderId="14" xfId="0" applyNumberFormat="1" applyFont="1" applyBorder="1" applyAlignment="1">
      <alignment vertical="top" shrinkToFit="1"/>
    </xf>
    <xf numFmtId="0" fontId="23" fillId="0" borderId="0" xfId="48" applyFont="1" applyFill="1" applyBorder="1" applyAlignment="1">
      <alignment horizontal="center"/>
      <protection/>
    </xf>
    <xf numFmtId="49" fontId="39" fillId="0" borderId="0" xfId="48" applyNumberFormat="1" applyFont="1" applyFill="1" applyBorder="1" applyAlignment="1">
      <alignment horizontal="left"/>
      <protection/>
    </xf>
    <xf numFmtId="0" fontId="39" fillId="0" borderId="0" xfId="48" applyFont="1" applyFill="1" applyBorder="1">
      <alignment/>
      <protection/>
    </xf>
    <xf numFmtId="4" fontId="23" fillId="0" borderId="0" xfId="48" applyNumberFormat="1" applyFont="1" applyFill="1" applyBorder="1" applyAlignment="1">
      <alignment horizontal="right"/>
      <protection/>
    </xf>
    <xf numFmtId="4" fontId="24" fillId="0" borderId="0" xfId="48" applyNumberFormat="1" applyFont="1" applyFill="1" applyBorder="1">
      <alignment/>
      <protection/>
    </xf>
    <xf numFmtId="0" fontId="2" fillId="0" borderId="0" xfId="48" applyFont="1">
      <alignment/>
      <protection/>
    </xf>
    <xf numFmtId="4" fontId="40" fillId="0" borderId="0" xfId="48" applyNumberFormat="1" applyFont="1">
      <alignment/>
      <protection/>
    </xf>
    <xf numFmtId="0" fontId="0" fillId="19" borderId="0" xfId="0" applyFill="1" applyAlignment="1">
      <alignment/>
    </xf>
    <xf numFmtId="0" fontId="28" fillId="19" borderId="0" xfId="0" applyFont="1" applyFill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right"/>
    </xf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43" xfId="0" applyBorder="1" applyAlignment="1">
      <alignment/>
    </xf>
    <xf numFmtId="0" fontId="41" fillId="0" borderId="43" xfId="0" applyFont="1" applyBorder="1" applyAlignment="1">
      <alignment/>
    </xf>
    <xf numFmtId="0" fontId="42" fillId="0" borderId="43" xfId="0" applyFont="1" applyBorder="1" applyAlignment="1">
      <alignment/>
    </xf>
    <xf numFmtId="173" fontId="1" fillId="0" borderId="0" xfId="48" applyNumberFormat="1" applyFont="1">
      <alignment/>
      <protection/>
    </xf>
    <xf numFmtId="49" fontId="43" fillId="0" borderId="19" xfId="48" applyNumberFormat="1" applyFont="1" applyBorder="1" applyAlignment="1">
      <alignment horizontal="center" vertical="center"/>
      <protection/>
    </xf>
    <xf numFmtId="0" fontId="43" fillId="0" borderId="19" xfId="48" applyFont="1" applyBorder="1" applyAlignment="1">
      <alignment vertical="center" wrapText="1"/>
      <protection/>
    </xf>
    <xf numFmtId="0" fontId="35" fillId="0" borderId="19" xfId="48" applyFont="1" applyBorder="1" applyAlignment="1">
      <alignment vertical="center"/>
      <protection/>
    </xf>
    <xf numFmtId="0" fontId="35" fillId="0" borderId="19" xfId="48" applyFont="1" applyBorder="1" applyAlignment="1">
      <alignment horizontal="right" vertical="center"/>
      <protection/>
    </xf>
    <xf numFmtId="0" fontId="35" fillId="0" borderId="19" xfId="48" applyFont="1" applyBorder="1">
      <alignment/>
      <protection/>
    </xf>
    <xf numFmtId="49" fontId="35" fillId="0" borderId="19" xfId="48" applyNumberFormat="1" applyFont="1" applyBorder="1" applyAlignment="1">
      <alignment horizontal="center" vertical="center" wrapText="1"/>
      <protection/>
    </xf>
    <xf numFmtId="0" fontId="35" fillId="0" borderId="19" xfId="48" applyFont="1" applyBorder="1" applyAlignment="1">
      <alignment horizontal="left" vertical="center" wrapText="1"/>
      <protection/>
    </xf>
    <xf numFmtId="0" fontId="35" fillId="0" borderId="19" xfId="48" applyFont="1" applyBorder="1" applyAlignment="1">
      <alignment horizontal="center" vertical="center" wrapText="1"/>
      <protection/>
    </xf>
    <xf numFmtId="3" fontId="35" fillId="0" borderId="19" xfId="48" applyNumberFormat="1" applyFont="1" applyBorder="1" applyAlignment="1">
      <alignment vertical="center"/>
      <protection/>
    </xf>
    <xf numFmtId="0" fontId="35" fillId="0" borderId="18" xfId="48" applyFont="1" applyBorder="1" applyAlignment="1">
      <alignment vertical="center" wrapText="1"/>
      <protection/>
    </xf>
    <xf numFmtId="49" fontId="35" fillId="0" borderId="19" xfId="48" applyNumberFormat="1" applyFont="1" applyBorder="1" applyAlignment="1">
      <alignment horizontal="center" vertical="center" shrinkToFit="1"/>
      <protection/>
    </xf>
    <xf numFmtId="3" fontId="35" fillId="0" borderId="19" xfId="48" applyNumberFormat="1" applyFont="1" applyBorder="1" applyAlignment="1">
      <alignment horizontal="center" vertical="center" shrinkToFit="1"/>
      <protection/>
    </xf>
    <xf numFmtId="49" fontId="35" fillId="0" borderId="19" xfId="0" applyNumberFormat="1" applyFont="1" applyBorder="1" applyAlignment="1">
      <alignment horizontal="left" vertical="center" wrapText="1"/>
    </xf>
    <xf numFmtId="49" fontId="35" fillId="0" borderId="19" xfId="48" applyNumberFormat="1" applyFont="1" applyBorder="1" applyAlignment="1">
      <alignment horizontal="center" vertical="center"/>
      <protection/>
    </xf>
    <xf numFmtId="49" fontId="35" fillId="0" borderId="18" xfId="0" applyNumberFormat="1" applyFont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left" vertical="center"/>
    </xf>
    <xf numFmtId="49" fontId="35" fillId="0" borderId="19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49" fontId="25" fillId="0" borderId="19" xfId="48" applyNumberFormat="1" applyFont="1" applyBorder="1" applyAlignment="1">
      <alignment horizontal="center" vertical="center" shrinkToFit="1"/>
      <protection/>
    </xf>
    <xf numFmtId="3" fontId="25" fillId="0" borderId="19" xfId="48" applyNumberFormat="1" applyFont="1" applyBorder="1" applyAlignment="1">
      <alignment horizontal="center" vertical="center" shrinkToFit="1"/>
      <protection/>
    </xf>
    <xf numFmtId="3" fontId="26" fillId="0" borderId="19" xfId="48" applyNumberFormat="1" applyFont="1" applyBorder="1" applyAlignment="1">
      <alignment vertical="center"/>
      <protection/>
    </xf>
    <xf numFmtId="44" fontId="30" fillId="0" borderId="0" xfId="0" applyNumberFormat="1" applyFont="1" applyAlignment="1">
      <alignment horizontal="right"/>
    </xf>
    <xf numFmtId="0" fontId="23" fillId="0" borderId="18" xfId="48" applyNumberFormat="1" applyFont="1" applyBorder="1" applyAlignment="1" applyProtection="1">
      <alignment horizontal="right"/>
      <protection locked="0"/>
    </xf>
    <xf numFmtId="4" fontId="35" fillId="0" borderId="57" xfId="48" applyNumberFormat="1" applyFont="1" applyBorder="1" applyAlignment="1" applyProtection="1">
      <alignment horizontal="right"/>
      <protection locked="0"/>
    </xf>
    <xf numFmtId="0" fontId="37" fillId="20" borderId="62" xfId="48" applyFont="1" applyFill="1" applyBorder="1" applyAlignment="1" applyProtection="1">
      <alignment horizontal="left" wrapText="1"/>
      <protection locked="0"/>
    </xf>
    <xf numFmtId="4" fontId="23" fillId="19" borderId="17" xfId="48" applyNumberFormat="1" applyFont="1" applyFill="1" applyBorder="1" applyAlignment="1" applyProtection="1">
      <alignment horizontal="right"/>
      <protection locked="0"/>
    </xf>
    <xf numFmtId="4" fontId="35" fillId="0" borderId="62" xfId="48" applyNumberFormat="1" applyFont="1" applyBorder="1" applyAlignment="1" applyProtection="1">
      <alignment horizontal="right"/>
      <protection locked="0"/>
    </xf>
    <xf numFmtId="0" fontId="35" fillId="20" borderId="62" xfId="48" applyFont="1" applyFill="1" applyBorder="1" applyAlignment="1" applyProtection="1">
      <alignment horizontal="left" wrapText="1"/>
      <protection locked="0"/>
    </xf>
    <xf numFmtId="4" fontId="23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48" applyProtection="1">
      <alignment/>
      <protection locked="0"/>
    </xf>
    <xf numFmtId="4" fontId="0" fillId="21" borderId="14" xfId="0" applyNumberFormat="1" applyFill="1" applyBorder="1" applyAlignment="1" applyProtection="1">
      <alignment vertical="top" shrinkToFit="1"/>
      <protection locked="0"/>
    </xf>
    <xf numFmtId="4" fontId="29" fillId="0" borderId="55" xfId="0" applyNumberFormat="1" applyFont="1" applyBorder="1" applyAlignment="1" applyProtection="1">
      <alignment vertical="top" shrinkToFit="1"/>
      <protection locked="0"/>
    </xf>
    <xf numFmtId="4" fontId="29" fillId="0" borderId="14" xfId="0" applyNumberFormat="1" applyFont="1" applyBorder="1" applyAlignment="1" applyProtection="1">
      <alignment vertical="top" shrinkToFit="1"/>
      <protection locked="0"/>
    </xf>
    <xf numFmtId="0" fontId="0" fillId="0" borderId="0" xfId="48" applyAlignment="1" applyProtection="1">
      <alignment horizontal="right"/>
      <protection locked="0"/>
    </xf>
    <xf numFmtId="0" fontId="0" fillId="19" borderId="0" xfId="0" applyFill="1" applyAlignment="1" applyProtection="1">
      <alignment/>
      <protection locked="0"/>
    </xf>
    <xf numFmtId="0" fontId="30" fillId="0" borderId="33" xfId="0" applyFont="1" applyBorder="1" applyAlignment="1" applyProtection="1">
      <alignment horizontal="right"/>
      <protection locked="0"/>
    </xf>
    <xf numFmtId="173" fontId="30" fillId="0" borderId="0" xfId="0" applyNumberFormat="1" applyFont="1" applyAlignment="1" applyProtection="1">
      <alignment horizontal="right"/>
      <protection locked="0"/>
    </xf>
    <xf numFmtId="0" fontId="42" fillId="0" borderId="4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29" fillId="0" borderId="0" xfId="0" applyNumberFormat="1" applyFont="1" applyAlignment="1" applyProtection="1">
      <alignment horizontal="right"/>
      <protection locked="0"/>
    </xf>
    <xf numFmtId="0" fontId="35" fillId="0" borderId="19" xfId="48" applyFont="1" applyBorder="1" applyAlignment="1" applyProtection="1">
      <alignment horizontal="right" vertical="center"/>
      <protection locked="0"/>
    </xf>
    <xf numFmtId="3" fontId="35" fillId="0" borderId="19" xfId="48" applyNumberFormat="1" applyFont="1" applyBorder="1" applyAlignment="1" applyProtection="1">
      <alignment vertical="center"/>
      <protection locked="0"/>
    </xf>
    <xf numFmtId="0" fontId="35" fillId="0" borderId="19" xfId="48" applyFont="1" applyBorder="1" applyAlignment="1" applyProtection="1">
      <alignment horizontal="center" vertical="center" shrinkToFit="1"/>
      <protection locked="0"/>
    </xf>
    <xf numFmtId="0" fontId="35" fillId="0" borderId="19" xfId="48" applyFont="1" applyBorder="1" applyAlignment="1" applyProtection="1">
      <alignment vertical="center"/>
      <protection locked="0"/>
    </xf>
    <xf numFmtId="3" fontId="35" fillId="0" borderId="19" xfId="48" applyNumberFormat="1" applyFont="1" applyBorder="1" applyAlignment="1" applyProtection="1">
      <alignment horizontal="center" vertical="center" shrinkToFit="1"/>
      <protection locked="0"/>
    </xf>
    <xf numFmtId="0" fontId="35" fillId="0" borderId="19" xfId="48" applyFont="1" applyBorder="1" applyAlignment="1" applyProtection="1">
      <alignment horizontal="center"/>
      <protection locked="0"/>
    </xf>
    <xf numFmtId="3" fontId="35" fillId="0" borderId="19" xfId="48" applyNumberFormat="1" applyFont="1" applyBorder="1" applyAlignment="1" applyProtection="1">
      <alignment horizontal="center" vertical="center"/>
      <protection locked="0"/>
    </xf>
    <xf numFmtId="3" fontId="35" fillId="0" borderId="19" xfId="48" applyNumberFormat="1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174" fontId="25" fillId="0" borderId="17" xfId="34" applyNumberFormat="1" applyFont="1" applyBorder="1" applyAlignment="1" applyProtection="1">
      <alignment horizontal="right" vertical="center"/>
      <protection locked="0"/>
    </xf>
    <xf numFmtId="173" fontId="41" fillId="19" borderId="43" xfId="0" applyNumberFormat="1" applyFont="1" applyFill="1" applyBorder="1" applyAlignment="1" applyProtection="1">
      <alignment horizontal="right"/>
      <protection locked="0"/>
    </xf>
    <xf numFmtId="173" fontId="1" fillId="19" borderId="43" xfId="0" applyNumberFormat="1" applyFont="1" applyFill="1" applyBorder="1" applyAlignment="1" applyProtection="1">
      <alignment horizontal="right"/>
      <protection locked="0"/>
    </xf>
    <xf numFmtId="3" fontId="23" fillId="0" borderId="34" xfId="0" applyNumberFormat="1" applyFont="1" applyBorder="1" applyAlignment="1" applyProtection="1">
      <alignment horizontal="right"/>
      <protection locked="0"/>
    </xf>
    <xf numFmtId="168" fontId="23" fillId="0" borderId="19" xfId="0" applyNumberFormat="1" applyFont="1" applyBorder="1" applyAlignment="1" applyProtection="1">
      <alignment horizontal="right"/>
      <protection locked="0"/>
    </xf>
    <xf numFmtId="3" fontId="23" fillId="0" borderId="61" xfId="0" applyNumberFormat="1" applyFont="1" applyBorder="1" applyAlignment="1" applyProtection="1">
      <alignment horizontal="right"/>
      <protection locked="0"/>
    </xf>
    <xf numFmtId="0" fontId="23" fillId="0" borderId="21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62" xfId="0" applyFont="1" applyBorder="1" applyAlignment="1" applyProtection="1">
      <alignment/>
      <protection locked="0"/>
    </xf>
    <xf numFmtId="0" fontId="23" fillId="0" borderId="52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170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61" xfId="0" applyFont="1" applyBorder="1" applyAlignment="1" applyProtection="1">
      <alignment/>
      <protection locked="0"/>
    </xf>
    <xf numFmtId="0" fontId="23" fillId="0" borderId="60" xfId="0" applyFont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/>
    </xf>
    <xf numFmtId="0" fontId="35" fillId="0" borderId="19" xfId="48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9" fontId="23" fillId="0" borderId="56" xfId="0" applyNumberFormat="1" applyFont="1" applyBorder="1" applyAlignment="1">
      <alignment horizontal="right" indent="2"/>
    </xf>
    <xf numFmtId="169" fontId="23" fillId="0" borderId="24" xfId="0" applyNumberFormat="1" applyFont="1" applyBorder="1" applyAlignment="1">
      <alignment horizontal="right" indent="2"/>
    </xf>
    <xf numFmtId="169" fontId="23" fillId="0" borderId="56" xfId="0" applyNumberFormat="1" applyFont="1" applyBorder="1" applyAlignment="1" applyProtection="1">
      <alignment horizontal="right" indent="2"/>
      <protection locked="0"/>
    </xf>
    <xf numFmtId="169" fontId="23" fillId="0" borderId="24" xfId="0" applyNumberFormat="1" applyFont="1" applyBorder="1" applyAlignment="1" applyProtection="1">
      <alignment horizontal="right" indent="2"/>
      <protection locked="0"/>
    </xf>
    <xf numFmtId="169" fontId="27" fillId="19" borderId="63" xfId="0" applyNumberFormat="1" applyFont="1" applyFill="1" applyBorder="1" applyAlignment="1">
      <alignment horizontal="right" indent="2"/>
    </xf>
    <xf numFmtId="169" fontId="27" fillId="19" borderId="54" xfId="0" applyNumberFormat="1" applyFont="1" applyFill="1" applyBorder="1" applyAlignment="1">
      <alignment horizontal="right" indent="2"/>
    </xf>
    <xf numFmtId="3" fontId="24" fillId="19" borderId="38" xfId="0" applyNumberFormat="1" applyFont="1" applyFill="1" applyBorder="1" applyAlignment="1">
      <alignment horizontal="right"/>
    </xf>
    <xf numFmtId="3" fontId="24" fillId="19" borderId="54" xfId="0" applyNumberFormat="1" applyFont="1" applyFill="1" applyBorder="1" applyAlignment="1">
      <alignment horizontal="right"/>
    </xf>
    <xf numFmtId="0" fontId="23" fillId="0" borderId="64" xfId="48" applyFont="1" applyBorder="1" applyAlignment="1">
      <alignment horizontal="center"/>
      <protection/>
    </xf>
    <xf numFmtId="0" fontId="23" fillId="0" borderId="65" xfId="48" applyFont="1" applyBorder="1" applyAlignment="1">
      <alignment horizontal="center"/>
      <protection/>
    </xf>
    <xf numFmtId="0" fontId="23" fillId="0" borderId="66" xfId="48" applyFont="1" applyBorder="1" applyAlignment="1">
      <alignment horizontal="center"/>
      <protection/>
    </xf>
    <xf numFmtId="0" fontId="23" fillId="0" borderId="67" xfId="48" applyFont="1" applyBorder="1" applyAlignment="1">
      <alignment horizontal="center"/>
      <protection/>
    </xf>
    <xf numFmtId="0" fontId="23" fillId="0" borderId="68" xfId="48" applyFont="1" applyBorder="1" applyAlignment="1">
      <alignment horizontal="left"/>
      <protection/>
    </xf>
    <xf numFmtId="0" fontId="23" fillId="0" borderId="48" xfId="48" applyFont="1" applyBorder="1" applyAlignment="1">
      <alignment horizontal="left"/>
      <protection/>
    </xf>
    <xf numFmtId="0" fontId="23" fillId="0" borderId="69" xfId="48" applyFont="1" applyBorder="1" applyAlignment="1">
      <alignment horizontal="left"/>
      <protection/>
    </xf>
    <xf numFmtId="49" fontId="37" fillId="20" borderId="70" xfId="48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8" applyFont="1" applyAlignment="1">
      <alignment horizontal="center"/>
      <protection/>
    </xf>
    <xf numFmtId="49" fontId="23" fillId="0" borderId="66" xfId="48" applyNumberFormat="1" applyFont="1" applyBorder="1" applyAlignment="1">
      <alignment horizontal="center"/>
      <protection/>
    </xf>
    <xf numFmtId="0" fontId="23" fillId="0" borderId="68" xfId="48" applyFont="1" applyBorder="1" applyAlignment="1">
      <alignment horizontal="center" shrinkToFit="1"/>
      <protection/>
    </xf>
    <xf numFmtId="0" fontId="23" fillId="0" borderId="48" xfId="48" applyFont="1" applyBorder="1" applyAlignment="1">
      <alignment horizontal="center" shrinkToFit="1"/>
      <protection/>
    </xf>
    <xf numFmtId="0" fontId="23" fillId="0" borderId="69" xfId="48" applyFont="1" applyBorder="1" applyAlignment="1">
      <alignment horizontal="center"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Poznámka" xfId="49"/>
    <cellStyle name="Percent" xfId="50"/>
    <cellStyle name="Propojená buňka" xfId="51"/>
    <cellStyle name="Followed Hyperlink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1805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komunitní centrum Bohumilice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2"/>
      <c r="D8" s="292"/>
      <c r="E8" s="29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92">
        <f>Projektant</f>
        <v>0</v>
      </c>
      <c r="D9" s="292"/>
      <c r="E9" s="293"/>
      <c r="F9" s="11"/>
      <c r="G9" s="33"/>
      <c r="H9" s="34"/>
    </row>
    <row r="10" spans="1:8" ht="12.75">
      <c r="A10" s="28" t="s">
        <v>14</v>
      </c>
      <c r="B10" s="11"/>
      <c r="C10" s="292"/>
      <c r="D10" s="292"/>
      <c r="E10" s="292"/>
      <c r="F10" s="35"/>
      <c r="G10" s="36"/>
      <c r="H10" s="37"/>
    </row>
    <row r="11" spans="1:57" ht="13.5" customHeight="1">
      <c r="A11" s="28" t="s">
        <v>15</v>
      </c>
      <c r="B11" s="11"/>
      <c r="C11" s="292"/>
      <c r="D11" s="292"/>
      <c r="E11" s="292"/>
      <c r="F11" s="38" t="s">
        <v>16</v>
      </c>
      <c r="G11" s="39">
        <v>173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94"/>
      <c r="D12" s="294"/>
      <c r="E12" s="29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288">
        <f>HSV</f>
        <v>0</v>
      </c>
      <c r="D15" s="56" t="str">
        <f>Rekapitulace!A43</f>
        <v>Ztížené výrobní podmínky</v>
      </c>
      <c r="E15" s="57"/>
      <c r="F15" s="58"/>
      <c r="G15" s="55">
        <f>Rekapitulace!I43</f>
        <v>0</v>
      </c>
    </row>
    <row r="16" spans="1:7" ht="15.75" customHeight="1">
      <c r="A16" s="53" t="s">
        <v>23</v>
      </c>
      <c r="B16" s="54" t="s">
        <v>24</v>
      </c>
      <c r="C16" s="288">
        <f>PSV</f>
        <v>0</v>
      </c>
      <c r="D16" s="8" t="str">
        <f>Rekapitulace!A44</f>
        <v>Oborová přirážka</v>
      </c>
      <c r="E16" s="59"/>
      <c r="F16" s="60"/>
      <c r="G16" s="55">
        <f>Rekapitulace!I44</f>
        <v>0</v>
      </c>
    </row>
    <row r="17" spans="1:7" ht="15.75" customHeight="1">
      <c r="A17" s="53" t="s">
        <v>25</v>
      </c>
      <c r="B17" s="54" t="s">
        <v>26</v>
      </c>
      <c r="C17" s="288">
        <f>Mont</f>
        <v>0</v>
      </c>
      <c r="D17" s="8" t="str">
        <f>Rekapitulace!A45</f>
        <v>Přesun stavebních kapacit</v>
      </c>
      <c r="E17" s="59"/>
      <c r="F17" s="60"/>
      <c r="G17" s="55">
        <f>Rekapitulace!I45</f>
        <v>0</v>
      </c>
    </row>
    <row r="18" spans="1:7" ht="15.75" customHeight="1">
      <c r="A18" s="61" t="s">
        <v>27</v>
      </c>
      <c r="B18" s="62" t="s">
        <v>28</v>
      </c>
      <c r="C18" s="288">
        <f>Dodavka</f>
        <v>0</v>
      </c>
      <c r="D18" s="8" t="str">
        <f>Rekapitulace!A46</f>
        <v>Mimostaveništní doprava</v>
      </c>
      <c r="E18" s="59"/>
      <c r="F18" s="60"/>
      <c r="G18" s="55">
        <f>Rekapitulace!I46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Rekapitulace!A47</f>
        <v>Zařízení staveniště</v>
      </c>
      <c r="E19" s="59"/>
      <c r="F19" s="60"/>
      <c r="G19" s="55">
        <f>Rekapitulace!I47</f>
        <v>0</v>
      </c>
    </row>
    <row r="20" spans="1:7" ht="15.75" customHeight="1">
      <c r="A20" s="63"/>
      <c r="B20" s="54"/>
      <c r="C20" s="55"/>
      <c r="D20" s="8" t="str">
        <f>Rekapitulace!A48</f>
        <v>Provoz investora</v>
      </c>
      <c r="E20" s="59"/>
      <c r="F20" s="60"/>
      <c r="G20" s="55">
        <f>Rekapitulace!I48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Rekapitulace!A49</f>
        <v>Kompletační činnost (IČD)</v>
      </c>
      <c r="E21" s="59"/>
      <c r="F21" s="60"/>
      <c r="G21" s="55">
        <f>Rekapitulace!I49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95" t="s">
        <v>33</v>
      </c>
      <c r="B23" s="296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277" t="s">
        <v>38</v>
      </c>
      <c r="B25" s="278"/>
      <c r="C25" s="279"/>
      <c r="D25" s="278" t="s">
        <v>38</v>
      </c>
      <c r="E25" s="280"/>
      <c r="F25" s="281" t="s">
        <v>38</v>
      </c>
      <c r="G25" s="282"/>
    </row>
    <row r="26" spans="1:7" ht="37.5" customHeight="1">
      <c r="A26" s="277" t="s">
        <v>39</v>
      </c>
      <c r="B26" s="283"/>
      <c r="C26" s="279"/>
      <c r="D26" s="278" t="s">
        <v>39</v>
      </c>
      <c r="E26" s="280"/>
      <c r="F26" s="281" t="s">
        <v>39</v>
      </c>
      <c r="G26" s="282"/>
    </row>
    <row r="27" spans="1:7" ht="12.75">
      <c r="A27" s="277"/>
      <c r="B27" s="284"/>
      <c r="C27" s="279"/>
      <c r="D27" s="278"/>
      <c r="E27" s="280"/>
      <c r="F27" s="281"/>
      <c r="G27" s="282"/>
    </row>
    <row r="28" spans="1:7" ht="12.75">
      <c r="A28" s="277" t="s">
        <v>40</v>
      </c>
      <c r="B28" s="278"/>
      <c r="C28" s="279"/>
      <c r="D28" s="281" t="s">
        <v>41</v>
      </c>
      <c r="E28" s="279"/>
      <c r="F28" s="285" t="s">
        <v>41</v>
      </c>
      <c r="G28" s="282"/>
    </row>
    <row r="29" spans="1:7" ht="69" customHeight="1">
      <c r="A29" s="277"/>
      <c r="B29" s="278"/>
      <c r="C29" s="286"/>
      <c r="D29" s="287"/>
      <c r="E29" s="286"/>
      <c r="F29" s="278"/>
      <c r="G29" s="282"/>
    </row>
    <row r="30" spans="1:7" ht="12.75">
      <c r="A30" s="76" t="s">
        <v>42</v>
      </c>
      <c r="B30" s="77"/>
      <c r="C30" s="78">
        <v>21</v>
      </c>
      <c r="D30" s="77" t="s">
        <v>43</v>
      </c>
      <c r="E30" s="79"/>
      <c r="F30" s="297">
        <f>C23-F32</f>
        <v>0</v>
      </c>
      <c r="G30" s="298"/>
    </row>
    <row r="31" spans="1:7" ht="12.75">
      <c r="A31" s="76" t="s">
        <v>44</v>
      </c>
      <c r="B31" s="77"/>
      <c r="C31" s="78">
        <f>SazbaDPH1</f>
        <v>21</v>
      </c>
      <c r="D31" s="77" t="s">
        <v>45</v>
      </c>
      <c r="E31" s="79"/>
      <c r="F31" s="297">
        <f>ROUND(PRODUCT(F30,C31/100),0)</f>
        <v>0</v>
      </c>
      <c r="G31" s="298"/>
    </row>
    <row r="32" spans="1:7" ht="12.75">
      <c r="A32" s="76" t="s">
        <v>42</v>
      </c>
      <c r="B32" s="77"/>
      <c r="C32" s="78">
        <v>0</v>
      </c>
      <c r="D32" s="77" t="s">
        <v>45</v>
      </c>
      <c r="E32" s="79"/>
      <c r="F32" s="299">
        <v>0</v>
      </c>
      <c r="G32" s="300"/>
    </row>
    <row r="33" spans="1:7" ht="12.75">
      <c r="A33" s="76" t="s">
        <v>44</v>
      </c>
      <c r="B33" s="80"/>
      <c r="C33" s="81">
        <f>SazbaDPH2</f>
        <v>0</v>
      </c>
      <c r="D33" s="77" t="s">
        <v>45</v>
      </c>
      <c r="E33" s="60"/>
      <c r="F33" s="297">
        <f>ROUND(PRODUCT(F32,C33/100),0)</f>
        <v>0</v>
      </c>
      <c r="G33" s="298"/>
    </row>
    <row r="34" spans="1:7" s="85" customFormat="1" ht="19.5" customHeight="1" thickBot="1">
      <c r="A34" s="82" t="s">
        <v>46</v>
      </c>
      <c r="B34" s="83"/>
      <c r="C34" s="83"/>
      <c r="D34" s="83"/>
      <c r="E34" s="84"/>
      <c r="F34" s="301">
        <f>ROUND(SUM(F30:F33),0)</f>
        <v>0</v>
      </c>
      <c r="G34" s="302"/>
    </row>
    <row r="36" spans="1:8" ht="12.75">
      <c r="A36" s="86" t="s">
        <v>47</v>
      </c>
      <c r="B36" s="86"/>
      <c r="C36" s="86"/>
      <c r="D36" s="86"/>
      <c r="E36" s="86"/>
      <c r="F36" s="86"/>
      <c r="G36" s="86"/>
      <c r="H36" t="s">
        <v>5</v>
      </c>
    </row>
    <row r="37" spans="1:8" ht="14.25" customHeight="1">
      <c r="A37" s="86"/>
      <c r="B37" s="291"/>
      <c r="C37" s="291"/>
      <c r="D37" s="291"/>
      <c r="E37" s="291"/>
      <c r="F37" s="291"/>
      <c r="G37" s="291"/>
      <c r="H37" t="s">
        <v>5</v>
      </c>
    </row>
    <row r="38" spans="1:8" ht="12.75" customHeight="1">
      <c r="A38" s="87"/>
      <c r="B38" s="291"/>
      <c r="C38" s="291"/>
      <c r="D38" s="291"/>
      <c r="E38" s="291"/>
      <c r="F38" s="291"/>
      <c r="G38" s="291"/>
      <c r="H38" t="s">
        <v>5</v>
      </c>
    </row>
    <row r="39" spans="1:8" ht="12.75">
      <c r="A39" s="87"/>
      <c r="B39" s="291"/>
      <c r="C39" s="291"/>
      <c r="D39" s="291"/>
      <c r="E39" s="291"/>
      <c r="F39" s="291"/>
      <c r="G39" s="291"/>
      <c r="H39" t="s">
        <v>5</v>
      </c>
    </row>
    <row r="40" spans="1:8" ht="12.75">
      <c r="A40" s="87"/>
      <c r="B40" s="291"/>
      <c r="C40" s="291"/>
      <c r="D40" s="291"/>
      <c r="E40" s="291"/>
      <c r="F40" s="291"/>
      <c r="G40" s="291"/>
      <c r="H40" t="s">
        <v>5</v>
      </c>
    </row>
    <row r="41" spans="1:8" ht="12.75">
      <c r="A41" s="87"/>
      <c r="B41" s="291"/>
      <c r="C41" s="291"/>
      <c r="D41" s="291"/>
      <c r="E41" s="291"/>
      <c r="F41" s="291"/>
      <c r="G41" s="291"/>
      <c r="H41" t="s">
        <v>5</v>
      </c>
    </row>
    <row r="42" spans="1:8" ht="12.75">
      <c r="A42" s="87"/>
      <c r="B42" s="291"/>
      <c r="C42" s="291"/>
      <c r="D42" s="291"/>
      <c r="E42" s="291"/>
      <c r="F42" s="291"/>
      <c r="G42" s="291"/>
      <c r="H42" t="s">
        <v>5</v>
      </c>
    </row>
    <row r="43" spans="1:8" ht="12.75">
      <c r="A43" s="87"/>
      <c r="B43" s="291"/>
      <c r="C43" s="291"/>
      <c r="D43" s="291"/>
      <c r="E43" s="291"/>
      <c r="F43" s="291"/>
      <c r="G43" s="291"/>
      <c r="H43" t="s">
        <v>5</v>
      </c>
    </row>
    <row r="44" spans="1:8" ht="12.75">
      <c r="A44" s="87"/>
      <c r="B44" s="291"/>
      <c r="C44" s="291"/>
      <c r="D44" s="291"/>
      <c r="E44" s="291"/>
      <c r="F44" s="291"/>
      <c r="G44" s="291"/>
      <c r="H44" t="s">
        <v>5</v>
      </c>
    </row>
    <row r="45" spans="1:8" ht="0.75" customHeight="1">
      <c r="A45" s="87"/>
      <c r="B45" s="291"/>
      <c r="C45" s="291"/>
      <c r="D45" s="291"/>
      <c r="E45" s="291"/>
      <c r="F45" s="291"/>
      <c r="G45" s="291"/>
      <c r="H45" t="s">
        <v>5</v>
      </c>
    </row>
    <row r="46" spans="2:7" ht="12.75">
      <c r="B46" s="290"/>
      <c r="C46" s="290"/>
      <c r="D46" s="290"/>
      <c r="E46" s="290"/>
      <c r="F46" s="290"/>
      <c r="G46" s="290"/>
    </row>
    <row r="47" spans="2:7" ht="12.75">
      <c r="B47" s="290"/>
      <c r="C47" s="290"/>
      <c r="D47" s="290"/>
      <c r="E47" s="290"/>
      <c r="F47" s="290"/>
      <c r="G47" s="290"/>
    </row>
    <row r="48" spans="2:7" ht="12.75">
      <c r="B48" s="290"/>
      <c r="C48" s="290"/>
      <c r="D48" s="290"/>
      <c r="E48" s="290"/>
      <c r="F48" s="290"/>
      <c r="G48" s="290"/>
    </row>
    <row r="49" spans="2:7" ht="12.75">
      <c r="B49" s="290"/>
      <c r="C49" s="290"/>
      <c r="D49" s="290"/>
      <c r="E49" s="290"/>
      <c r="F49" s="290"/>
      <c r="G49" s="290"/>
    </row>
    <row r="50" spans="2:7" ht="12.75">
      <c r="B50" s="290"/>
      <c r="C50" s="290"/>
      <c r="D50" s="290"/>
      <c r="E50" s="290"/>
      <c r="F50" s="290"/>
      <c r="G50" s="290"/>
    </row>
    <row r="51" spans="2:7" ht="12.75">
      <c r="B51" s="290"/>
      <c r="C51" s="290"/>
      <c r="D51" s="290"/>
      <c r="E51" s="290"/>
      <c r="F51" s="290"/>
      <c r="G51" s="290"/>
    </row>
    <row r="52" spans="2:7" ht="12.75">
      <c r="B52" s="290"/>
      <c r="C52" s="290"/>
      <c r="D52" s="290"/>
      <c r="E52" s="290"/>
      <c r="F52" s="290"/>
      <c r="G52" s="290"/>
    </row>
    <row r="53" spans="2:7" ht="12.75">
      <c r="B53" s="290"/>
      <c r="C53" s="290"/>
      <c r="D53" s="290"/>
      <c r="E53" s="290"/>
      <c r="F53" s="290"/>
      <c r="G53" s="290"/>
    </row>
    <row r="54" spans="2:7" ht="12.75">
      <c r="B54" s="290"/>
      <c r="C54" s="290"/>
      <c r="D54" s="290"/>
      <c r="E54" s="290"/>
      <c r="F54" s="290"/>
      <c r="G54" s="290"/>
    </row>
    <row r="55" spans="2:7" ht="12.75">
      <c r="B55" s="290"/>
      <c r="C55" s="290"/>
      <c r="D55" s="290"/>
      <c r="E55" s="290"/>
      <c r="F55" s="290"/>
      <c r="G55" s="290"/>
    </row>
  </sheetData>
  <sheetProtection password="D3D1" sheet="1"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0">
      <selection activeCell="M47" sqref="M4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05" t="s">
        <v>48</v>
      </c>
      <c r="B1" s="306"/>
      <c r="C1" s="88" t="str">
        <f>CONCATENATE(cislostavby," ",nazevstavby)</f>
        <v>173 staveb.úpravy a příst. komunit.centra Bohumilice</v>
      </c>
      <c r="D1" s="89"/>
      <c r="E1" s="90"/>
      <c r="F1" s="89"/>
      <c r="G1" s="91" t="s">
        <v>49</v>
      </c>
      <c r="H1" s="92">
        <v>1</v>
      </c>
      <c r="I1" s="93"/>
    </row>
    <row r="2" spans="1:9" ht="13.5" thickBot="1">
      <c r="A2" s="307" t="s">
        <v>50</v>
      </c>
      <c r="B2" s="308"/>
      <c r="C2" s="94" t="str">
        <f>CONCATENATE(cisloobjektu," ",nazevobjektu)</f>
        <v>1 komunitní centrum Bohumilice</v>
      </c>
      <c r="D2" s="95"/>
      <c r="E2" s="96"/>
      <c r="F2" s="95"/>
      <c r="G2" s="309" t="s">
        <v>78</v>
      </c>
      <c r="H2" s="310"/>
      <c r="I2" s="311"/>
    </row>
    <row r="3" spans="1:9" ht="13.5" thickTop="1">
      <c r="A3" s="75"/>
      <c r="B3" s="75"/>
      <c r="C3" s="75"/>
      <c r="D3" s="75"/>
      <c r="E3" s="75"/>
      <c r="F3" s="65"/>
      <c r="G3" s="75"/>
      <c r="H3" s="75"/>
      <c r="I3" s="75"/>
    </row>
    <row r="4" spans="1:9" ht="19.5" customHeight="1">
      <c r="A4" s="97" t="s">
        <v>51</v>
      </c>
      <c r="B4" s="98"/>
      <c r="C4" s="98"/>
      <c r="D4" s="98"/>
      <c r="E4" s="99"/>
      <c r="F4" s="98"/>
      <c r="G4" s="98"/>
      <c r="H4" s="98"/>
      <c r="I4" s="98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4" customFormat="1" ht="13.5" thickBot="1">
      <c r="A6" s="100"/>
      <c r="B6" s="101" t="s">
        <v>52</v>
      </c>
      <c r="C6" s="101"/>
      <c r="D6" s="102"/>
      <c r="E6" s="103" t="s">
        <v>53</v>
      </c>
      <c r="F6" s="104" t="s">
        <v>54</v>
      </c>
      <c r="G6" s="104" t="s">
        <v>55</v>
      </c>
      <c r="H6" s="104" t="s">
        <v>56</v>
      </c>
      <c r="I6" s="105" t="s">
        <v>30</v>
      </c>
    </row>
    <row r="7" spans="1:9" s="34" customFormat="1" ht="12.75">
      <c r="A7" s="177" t="str">
        <f>Položky!B7</f>
        <v>1</v>
      </c>
      <c r="B7" s="106" t="str">
        <f>Položky!C7</f>
        <v>Zemní práce</v>
      </c>
      <c r="C7" s="65"/>
      <c r="D7" s="107"/>
      <c r="E7" s="178">
        <f>Položky!G35</f>
        <v>0</v>
      </c>
      <c r="F7" s="179">
        <f>Položky!BB35</f>
        <v>0</v>
      </c>
      <c r="G7" s="179">
        <f>Položky!BC35</f>
        <v>0</v>
      </c>
      <c r="H7" s="179">
        <f>Položky!BD35</f>
        <v>0</v>
      </c>
      <c r="I7" s="180">
        <f>Položky!BE35</f>
        <v>0</v>
      </c>
    </row>
    <row r="8" spans="1:9" s="34" customFormat="1" ht="12.75">
      <c r="A8" s="177" t="str">
        <f>Položky!B36</f>
        <v>2</v>
      </c>
      <c r="B8" s="106" t="str">
        <f>Položky!C36</f>
        <v>Základy a zvláštní zakládání</v>
      </c>
      <c r="C8" s="65"/>
      <c r="D8" s="107"/>
      <c r="E8" s="178">
        <f>Položky!G59</f>
        <v>0</v>
      </c>
      <c r="F8" s="179">
        <f>Položky!BB59</f>
        <v>0</v>
      </c>
      <c r="G8" s="179">
        <f>Položky!BC59</f>
        <v>0</v>
      </c>
      <c r="H8" s="179">
        <f>Položky!BD59</f>
        <v>0</v>
      </c>
      <c r="I8" s="180">
        <f>Položky!BE59</f>
        <v>0</v>
      </c>
    </row>
    <row r="9" spans="1:9" s="34" customFormat="1" ht="12.75">
      <c r="A9" s="177" t="str">
        <f>Položky!B60</f>
        <v>3</v>
      </c>
      <c r="B9" s="106" t="str">
        <f>Položky!C60</f>
        <v>Svislé a kompletní konstrukce</v>
      </c>
      <c r="C9" s="65"/>
      <c r="D9" s="107"/>
      <c r="E9" s="178">
        <f>Položky!G124</f>
        <v>0</v>
      </c>
      <c r="F9" s="179">
        <f>Položky!BB124</f>
        <v>0</v>
      </c>
      <c r="G9" s="179">
        <f>Položky!BC124</f>
        <v>0</v>
      </c>
      <c r="H9" s="179">
        <f>Položky!BD124</f>
        <v>0</v>
      </c>
      <c r="I9" s="180">
        <f>Položky!BE124</f>
        <v>0</v>
      </c>
    </row>
    <row r="10" spans="1:9" s="34" customFormat="1" ht="12.75">
      <c r="A10" s="177" t="str">
        <f>Položky!B125</f>
        <v>4</v>
      </c>
      <c r="B10" s="106" t="str">
        <f>Položky!C125</f>
        <v>Vodorovné konstrukce</v>
      </c>
      <c r="C10" s="65"/>
      <c r="D10" s="107"/>
      <c r="E10" s="178">
        <f>Položky!G136</f>
        <v>0</v>
      </c>
      <c r="F10" s="179">
        <f>Položky!BB136</f>
        <v>0</v>
      </c>
      <c r="G10" s="179">
        <f>Položky!BC136</f>
        <v>0</v>
      </c>
      <c r="H10" s="179">
        <f>Položky!BD136</f>
        <v>0</v>
      </c>
      <c r="I10" s="180">
        <f>Položky!BE136</f>
        <v>0</v>
      </c>
    </row>
    <row r="11" spans="1:9" s="34" customFormat="1" ht="12.75">
      <c r="A11" s="177" t="str">
        <f>Položky!B137</f>
        <v>5</v>
      </c>
      <c r="B11" s="106" t="str">
        <f>Položky!C137</f>
        <v>Komunikace</v>
      </c>
      <c r="C11" s="65"/>
      <c r="D11" s="107"/>
      <c r="E11" s="178">
        <f>Položky!G153</f>
        <v>0</v>
      </c>
      <c r="F11" s="179">
        <f>Položky!BB153</f>
        <v>0</v>
      </c>
      <c r="G11" s="179">
        <f>Položky!BC153</f>
        <v>0</v>
      </c>
      <c r="H11" s="179">
        <f>Položky!BD153</f>
        <v>0</v>
      </c>
      <c r="I11" s="180">
        <f>Položky!BE153</f>
        <v>0</v>
      </c>
    </row>
    <row r="12" spans="1:9" s="34" customFormat="1" ht="12.75">
      <c r="A12" s="177" t="str">
        <f>Položky!B154</f>
        <v>61</v>
      </c>
      <c r="B12" s="106" t="str">
        <f>Položky!C154</f>
        <v>Upravy povrchů vnitřní</v>
      </c>
      <c r="C12" s="65"/>
      <c r="D12" s="107"/>
      <c r="E12" s="178">
        <f>Položky!G177</f>
        <v>0</v>
      </c>
      <c r="F12" s="179">
        <f>Položky!BB177</f>
        <v>0</v>
      </c>
      <c r="G12" s="179">
        <f>Položky!BC177</f>
        <v>0</v>
      </c>
      <c r="H12" s="179">
        <f>Položky!BD177</f>
        <v>0</v>
      </c>
      <c r="I12" s="180">
        <f>Položky!BE177</f>
        <v>0</v>
      </c>
    </row>
    <row r="13" spans="1:9" s="34" customFormat="1" ht="12.75">
      <c r="A13" s="177" t="str">
        <f>Položky!B178</f>
        <v>62</v>
      </c>
      <c r="B13" s="106" t="str">
        <f>Položky!C178</f>
        <v>Úpravy povrchů vnější</v>
      </c>
      <c r="C13" s="65"/>
      <c r="D13" s="107"/>
      <c r="E13" s="178">
        <f>Položky!G205</f>
        <v>0</v>
      </c>
      <c r="F13" s="179">
        <f>Položky!BB205</f>
        <v>0</v>
      </c>
      <c r="G13" s="179">
        <f>Položky!BC205</f>
        <v>0</v>
      </c>
      <c r="H13" s="179">
        <f>Položky!BD205</f>
        <v>0</v>
      </c>
      <c r="I13" s="180">
        <f>Položky!BE205</f>
        <v>0</v>
      </c>
    </row>
    <row r="14" spans="1:9" s="34" customFormat="1" ht="12.75">
      <c r="A14" s="177" t="str">
        <f>Položky!B206</f>
        <v>63</v>
      </c>
      <c r="B14" s="106" t="str">
        <f>Položky!C206</f>
        <v>Podlahy a podlahové konstrukce</v>
      </c>
      <c r="C14" s="65"/>
      <c r="D14" s="107"/>
      <c r="E14" s="178">
        <f>Položky!G228</f>
        <v>0</v>
      </c>
      <c r="F14" s="179">
        <f>Položky!BB228</f>
        <v>0</v>
      </c>
      <c r="G14" s="179">
        <f>Položky!BC228</f>
        <v>0</v>
      </c>
      <c r="H14" s="179">
        <f>Položky!BD228</f>
        <v>0</v>
      </c>
      <c r="I14" s="180">
        <f>Položky!BE228</f>
        <v>0</v>
      </c>
    </row>
    <row r="15" spans="1:9" s="34" customFormat="1" ht="12.75">
      <c r="A15" s="177" t="str">
        <f>Položky!B229</f>
        <v>64</v>
      </c>
      <c r="B15" s="106" t="str">
        <f>Položky!C229</f>
        <v>Výplně otvorů</v>
      </c>
      <c r="C15" s="65"/>
      <c r="D15" s="107"/>
      <c r="E15" s="178">
        <f>Položky!G240</f>
        <v>0</v>
      </c>
      <c r="F15" s="179">
        <f>Položky!BB240</f>
        <v>0</v>
      </c>
      <c r="G15" s="179">
        <f>Položky!BC240</f>
        <v>0</v>
      </c>
      <c r="H15" s="179">
        <f>Položky!BD240</f>
        <v>0</v>
      </c>
      <c r="I15" s="180">
        <f>Položky!BE240</f>
        <v>0</v>
      </c>
    </row>
    <row r="16" spans="1:9" s="34" customFormat="1" ht="12.75">
      <c r="A16" s="177" t="str">
        <f>Položky!B241</f>
        <v>8</v>
      </c>
      <c r="B16" s="106" t="str">
        <f>Položky!C241</f>
        <v>Jímka</v>
      </c>
      <c r="C16" s="65"/>
      <c r="D16" s="107"/>
      <c r="E16" s="178">
        <f>Položky!G243</f>
        <v>0</v>
      </c>
      <c r="F16" s="179">
        <f>Položky!BB243</f>
        <v>0</v>
      </c>
      <c r="G16" s="179">
        <f>Položky!BC243</f>
        <v>0</v>
      </c>
      <c r="H16" s="179">
        <f>Položky!BD243</f>
        <v>0</v>
      </c>
      <c r="I16" s="180">
        <f>Položky!BE243</f>
        <v>0</v>
      </c>
    </row>
    <row r="17" spans="1:9" s="34" customFormat="1" ht="12.75">
      <c r="A17" s="177" t="str">
        <f>Položky!B244</f>
        <v>94</v>
      </c>
      <c r="B17" s="106" t="str">
        <f>Položky!C244</f>
        <v>Lešení a stavební výtahy</v>
      </c>
      <c r="C17" s="65"/>
      <c r="D17" s="107"/>
      <c r="E17" s="178">
        <f>Položky!G249</f>
        <v>0</v>
      </c>
      <c r="F17" s="179">
        <f>Položky!BB249</f>
        <v>0</v>
      </c>
      <c r="G17" s="179">
        <f>Položky!BC249</f>
        <v>0</v>
      </c>
      <c r="H17" s="179">
        <f>Položky!BD249</f>
        <v>0</v>
      </c>
      <c r="I17" s="180">
        <f>Položky!BE249</f>
        <v>0</v>
      </c>
    </row>
    <row r="18" spans="1:9" s="34" customFormat="1" ht="12.75">
      <c r="A18" s="177" t="str">
        <f>Položky!B250</f>
        <v>95</v>
      </c>
      <c r="B18" s="106" t="str">
        <f>Položky!C250</f>
        <v>Dokončovací konstrukce na pozemních stavbách</v>
      </c>
      <c r="C18" s="65"/>
      <c r="D18" s="107"/>
      <c r="E18" s="178">
        <f>Položky!G256</f>
        <v>0</v>
      </c>
      <c r="F18" s="179">
        <f>Položky!BB256</f>
        <v>0</v>
      </c>
      <c r="G18" s="179">
        <f>Položky!BC256</f>
        <v>0</v>
      </c>
      <c r="H18" s="179">
        <f>Položky!BD256</f>
        <v>0</v>
      </c>
      <c r="I18" s="180">
        <f>Položky!BE256</f>
        <v>0</v>
      </c>
    </row>
    <row r="19" spans="1:9" s="34" customFormat="1" ht="12.75">
      <c r="A19" s="177" t="str">
        <f>Položky!B257</f>
        <v>96</v>
      </c>
      <c r="B19" s="106" t="str">
        <f>Položky!C257</f>
        <v>Bourání konstrukcí</v>
      </c>
      <c r="C19" s="65"/>
      <c r="D19" s="107"/>
      <c r="E19" s="178">
        <f>Položky!G319</f>
        <v>0</v>
      </c>
      <c r="F19" s="179">
        <f>Položky!BB319</f>
        <v>0</v>
      </c>
      <c r="G19" s="179">
        <f>Položky!BC319</f>
        <v>0</v>
      </c>
      <c r="H19" s="179">
        <f>Položky!BD319</f>
        <v>0</v>
      </c>
      <c r="I19" s="180">
        <f>Položky!BE319</f>
        <v>0</v>
      </c>
    </row>
    <row r="20" spans="1:9" s="34" customFormat="1" ht="12.75">
      <c r="A20" s="177" t="str">
        <f>Položky!B320</f>
        <v>99</v>
      </c>
      <c r="B20" s="106" t="str">
        <f>Položky!C320</f>
        <v>Staveništní přesun hmot</v>
      </c>
      <c r="C20" s="65"/>
      <c r="D20" s="107"/>
      <c r="E20" s="178">
        <f>Položky!G322</f>
        <v>0</v>
      </c>
      <c r="F20" s="179">
        <f>Položky!BB322</f>
        <v>0</v>
      </c>
      <c r="G20" s="179">
        <f>Položky!BC322</f>
        <v>0</v>
      </c>
      <c r="H20" s="179">
        <f>Položky!BD322</f>
        <v>0</v>
      </c>
      <c r="I20" s="180">
        <f>Položky!BE322</f>
        <v>0</v>
      </c>
    </row>
    <row r="21" spans="1:9" s="34" customFormat="1" ht="12.75">
      <c r="A21" s="177" t="str">
        <f>Položky!B323</f>
        <v>711</v>
      </c>
      <c r="B21" s="106" t="str">
        <f>Položky!C323</f>
        <v>Izolace proti vodě</v>
      </c>
      <c r="C21" s="65"/>
      <c r="D21" s="107"/>
      <c r="E21" s="178">
        <f>Položky!BA341</f>
        <v>0</v>
      </c>
      <c r="F21" s="179">
        <f>Položky!G341</f>
        <v>0</v>
      </c>
      <c r="G21" s="179">
        <f>Položky!BC341</f>
        <v>0</v>
      </c>
      <c r="H21" s="179">
        <f>Položky!BD341</f>
        <v>0</v>
      </c>
      <c r="I21" s="180">
        <f>Položky!BE341</f>
        <v>0</v>
      </c>
    </row>
    <row r="22" spans="1:9" s="34" customFormat="1" ht="12.75">
      <c r="A22" s="177" t="str">
        <f>Položky!B342</f>
        <v>712</v>
      </c>
      <c r="B22" s="106" t="str">
        <f>Položky!C342</f>
        <v>Živičné krytiny</v>
      </c>
      <c r="C22" s="65"/>
      <c r="D22" s="107"/>
      <c r="E22" s="178">
        <f>Položky!BA348</f>
        <v>0</v>
      </c>
      <c r="F22" s="179">
        <f>Položky!G348</f>
        <v>0</v>
      </c>
      <c r="G22" s="179">
        <f>Položky!BC348</f>
        <v>0</v>
      </c>
      <c r="H22" s="179">
        <f>Položky!BD348</f>
        <v>0</v>
      </c>
      <c r="I22" s="180">
        <f>Položky!BE348</f>
        <v>0</v>
      </c>
    </row>
    <row r="23" spans="1:9" s="34" customFormat="1" ht="12.75">
      <c r="A23" s="177" t="str">
        <f>Položky!B349</f>
        <v>713</v>
      </c>
      <c r="B23" s="106" t="str">
        <f>Položky!C349</f>
        <v>Izolace tepelné</v>
      </c>
      <c r="C23" s="65"/>
      <c r="D23" s="107"/>
      <c r="E23" s="178">
        <f>Položky!BA396</f>
        <v>0</v>
      </c>
      <c r="F23" s="179">
        <f>Položky!G396</f>
        <v>0</v>
      </c>
      <c r="G23" s="179">
        <f>Položky!BC396</f>
        <v>0</v>
      </c>
      <c r="H23" s="179">
        <f>Položky!BD396</f>
        <v>0</v>
      </c>
      <c r="I23" s="180">
        <f>Položky!BE396</f>
        <v>0</v>
      </c>
    </row>
    <row r="24" spans="1:9" s="34" customFormat="1" ht="12.75">
      <c r="A24" s="177" t="str">
        <f>Položky!B397</f>
        <v>720</v>
      </c>
      <c r="B24" s="106" t="str">
        <f>Položky!C397</f>
        <v>Zdravotechnická instalace</v>
      </c>
      <c r="C24" s="65"/>
      <c r="D24" s="107"/>
      <c r="E24" s="178">
        <f>Položky!BA399</f>
        <v>0</v>
      </c>
      <c r="F24" s="179">
        <f>Položky!G399</f>
        <v>0</v>
      </c>
      <c r="G24" s="179">
        <f>Položky!BC399</f>
        <v>0</v>
      </c>
      <c r="H24" s="179">
        <f>Položky!BD399</f>
        <v>0</v>
      </c>
      <c r="I24" s="180">
        <f>Položky!BE399</f>
        <v>0</v>
      </c>
    </row>
    <row r="25" spans="1:9" s="34" customFormat="1" ht="12.75">
      <c r="A25" s="177" t="str">
        <f>Položky!B400</f>
        <v>762</v>
      </c>
      <c r="B25" s="106" t="str">
        <f>Položky!C400</f>
        <v>Konstrukce tesařské</v>
      </c>
      <c r="C25" s="65"/>
      <c r="D25" s="107"/>
      <c r="E25" s="178">
        <f>Položky!BA443</f>
        <v>0</v>
      </c>
      <c r="F25" s="179">
        <f>Položky!G443</f>
        <v>0</v>
      </c>
      <c r="G25" s="179">
        <f>Položky!BC443</f>
        <v>0</v>
      </c>
      <c r="H25" s="179">
        <f>Položky!BD443</f>
        <v>0</v>
      </c>
      <c r="I25" s="180">
        <f>Položky!BE443</f>
        <v>0</v>
      </c>
    </row>
    <row r="26" spans="1:9" s="34" customFormat="1" ht="12.75">
      <c r="A26" s="177" t="str">
        <f>Položky!B444</f>
        <v>764</v>
      </c>
      <c r="B26" s="106" t="str">
        <f>Položky!C444</f>
        <v>Konstrukce klempířské</v>
      </c>
      <c r="C26" s="65"/>
      <c r="D26" s="107"/>
      <c r="E26" s="178">
        <f>Položky!BA449</f>
        <v>0</v>
      </c>
      <c r="F26" s="179">
        <f>Položky!G449</f>
        <v>0</v>
      </c>
      <c r="G26" s="179">
        <f>Položky!BC449</f>
        <v>0</v>
      </c>
      <c r="H26" s="179">
        <f>Položky!BD449</f>
        <v>0</v>
      </c>
      <c r="I26" s="180">
        <f>Položky!BE449</f>
        <v>0</v>
      </c>
    </row>
    <row r="27" spans="1:9" s="34" customFormat="1" ht="12.75">
      <c r="A27" s="177" t="str">
        <f>Položky!B450</f>
        <v>765</v>
      </c>
      <c r="B27" s="106" t="str">
        <f>Položky!C450</f>
        <v>Krytiny tvrdé</v>
      </c>
      <c r="C27" s="65"/>
      <c r="D27" s="107"/>
      <c r="E27" s="178">
        <f>Položky!BA458</f>
        <v>0</v>
      </c>
      <c r="F27" s="179">
        <f>Položky!G458</f>
        <v>0</v>
      </c>
      <c r="G27" s="179">
        <f>Položky!BC458</f>
        <v>0</v>
      </c>
      <c r="H27" s="179">
        <f>Položky!BD458</f>
        <v>0</v>
      </c>
      <c r="I27" s="180">
        <f>Položky!BE458</f>
        <v>0</v>
      </c>
    </row>
    <row r="28" spans="1:9" s="34" customFormat="1" ht="12.75">
      <c r="A28" s="177" t="str">
        <f>Položky!B459</f>
        <v>766</v>
      </c>
      <c r="B28" s="106" t="str">
        <f>Položky!C459</f>
        <v>Konstrukce truhlářské</v>
      </c>
      <c r="C28" s="65"/>
      <c r="D28" s="107"/>
      <c r="E28" s="178">
        <f>Položky!BA490</f>
        <v>0</v>
      </c>
      <c r="F28" s="179">
        <f>Položky!G490</f>
        <v>0</v>
      </c>
      <c r="G28" s="179">
        <f>Položky!BC490</f>
        <v>0</v>
      </c>
      <c r="H28" s="179">
        <f>Položky!BD490</f>
        <v>0</v>
      </c>
      <c r="I28" s="180">
        <f>Položky!BE490</f>
        <v>0</v>
      </c>
    </row>
    <row r="29" spans="1:9" s="34" customFormat="1" ht="12.75">
      <c r="A29" s="177" t="str">
        <f>Položky!B491</f>
        <v>767</v>
      </c>
      <c r="B29" s="106" t="str">
        <f>Položky!C491</f>
        <v>Konstrukce zámečnické</v>
      </c>
      <c r="C29" s="65"/>
      <c r="D29" s="107"/>
      <c r="E29" s="178">
        <f>Položky!BA530</f>
        <v>0</v>
      </c>
      <c r="F29" s="179">
        <f>Položky!G530</f>
        <v>0</v>
      </c>
      <c r="G29" s="179">
        <f>Položky!BC530</f>
        <v>0</v>
      </c>
      <c r="H29" s="179">
        <f>Položky!BD530</f>
        <v>0</v>
      </c>
      <c r="I29" s="180">
        <f>Položky!BE530</f>
        <v>0</v>
      </c>
    </row>
    <row r="30" spans="1:9" s="34" customFormat="1" ht="12.75">
      <c r="A30" s="177" t="str">
        <f>Položky!B531</f>
        <v>771</v>
      </c>
      <c r="B30" s="106" t="str">
        <f>Položky!C531</f>
        <v>Podlahy z dlaždic a obklady</v>
      </c>
      <c r="C30" s="65"/>
      <c r="D30" s="107"/>
      <c r="E30" s="178">
        <f>Položky!BA562</f>
        <v>0</v>
      </c>
      <c r="F30" s="179">
        <f>Položky!G562</f>
        <v>0</v>
      </c>
      <c r="G30" s="179">
        <f>Položky!BC562</f>
        <v>0</v>
      </c>
      <c r="H30" s="179">
        <f>Položky!BD562</f>
        <v>0</v>
      </c>
      <c r="I30" s="180">
        <f>Položky!BE562</f>
        <v>0</v>
      </c>
    </row>
    <row r="31" spans="1:9" s="34" customFormat="1" ht="12.75">
      <c r="A31" s="177" t="str">
        <f>Položky!B563</f>
        <v>776</v>
      </c>
      <c r="B31" s="106" t="str">
        <f>Položky!C563</f>
        <v>Podlahy povlakové</v>
      </c>
      <c r="C31" s="65"/>
      <c r="D31" s="107"/>
      <c r="E31" s="178">
        <f>Položky!BA574</f>
        <v>0</v>
      </c>
      <c r="F31" s="179">
        <f>Položky!G574</f>
        <v>0</v>
      </c>
      <c r="G31" s="179">
        <f>Položky!BC574</f>
        <v>0</v>
      </c>
      <c r="H31" s="179">
        <f>Položky!BD574</f>
        <v>0</v>
      </c>
      <c r="I31" s="180">
        <f>Položky!BE574</f>
        <v>0</v>
      </c>
    </row>
    <row r="32" spans="1:9" s="34" customFormat="1" ht="12.75">
      <c r="A32" s="177" t="str">
        <f>Položky!B575</f>
        <v>781</v>
      </c>
      <c r="B32" s="106" t="str">
        <f>Položky!C575</f>
        <v>Obklady keramické</v>
      </c>
      <c r="C32" s="65"/>
      <c r="D32" s="107"/>
      <c r="E32" s="178">
        <f>Položky!BA588</f>
        <v>0</v>
      </c>
      <c r="F32" s="179">
        <f>Položky!G588</f>
        <v>0</v>
      </c>
      <c r="G32" s="179">
        <f>Položky!BC588</f>
        <v>0</v>
      </c>
      <c r="H32" s="179">
        <f>Položky!BD588</f>
        <v>0</v>
      </c>
      <c r="I32" s="180">
        <f>Položky!BE588</f>
        <v>0</v>
      </c>
    </row>
    <row r="33" spans="1:9" s="34" customFormat="1" ht="12.75">
      <c r="A33" s="177" t="str">
        <f>Položky!B589</f>
        <v>783</v>
      </c>
      <c r="B33" s="106" t="str">
        <f>Položky!C589</f>
        <v>Nátěry</v>
      </c>
      <c r="C33" s="65"/>
      <c r="D33" s="107"/>
      <c r="E33" s="178">
        <f>Položky!BA595</f>
        <v>0</v>
      </c>
      <c r="F33" s="179">
        <f>Položky!G595</f>
        <v>0</v>
      </c>
      <c r="G33" s="179">
        <f>Položky!BC595</f>
        <v>0</v>
      </c>
      <c r="H33" s="179">
        <f>Položky!BD595</f>
        <v>0</v>
      </c>
      <c r="I33" s="180">
        <f>Položky!BE595</f>
        <v>0</v>
      </c>
    </row>
    <row r="34" spans="1:9" s="34" customFormat="1" ht="12.75">
      <c r="A34" s="177" t="str">
        <f>Položky!B596</f>
        <v>784</v>
      </c>
      <c r="B34" s="106" t="str">
        <f>Položky!C596</f>
        <v>Malby</v>
      </c>
      <c r="C34" s="65"/>
      <c r="D34" s="107"/>
      <c r="E34" s="178">
        <f>Položky!BA614</f>
        <v>0</v>
      </c>
      <c r="F34" s="179">
        <f>Položky!G614</f>
        <v>0</v>
      </c>
      <c r="G34" s="179">
        <f>Položky!BC614</f>
        <v>0</v>
      </c>
      <c r="H34" s="179">
        <f>Položky!BD614</f>
        <v>0</v>
      </c>
      <c r="I34" s="180">
        <f>Položky!BE614</f>
        <v>0</v>
      </c>
    </row>
    <row r="35" spans="1:9" s="34" customFormat="1" ht="12.75">
      <c r="A35" s="177" t="str">
        <f>Položky!B615</f>
        <v>M21</v>
      </c>
      <c r="B35" s="106" t="str">
        <f>Položky!C615</f>
        <v>Elektromontáže</v>
      </c>
      <c r="C35" s="65"/>
      <c r="D35" s="107"/>
      <c r="E35" s="178">
        <f>Položky!BA617</f>
        <v>0</v>
      </c>
      <c r="F35" s="179">
        <v>0</v>
      </c>
      <c r="G35" s="179">
        <f>Položky!BC617</f>
        <v>0</v>
      </c>
      <c r="H35" s="179">
        <f>Položky!G617</f>
        <v>0</v>
      </c>
      <c r="I35" s="180">
        <f>Položky!BE617</f>
        <v>0</v>
      </c>
    </row>
    <row r="36" spans="1:9" s="34" customFormat="1" ht="12.75">
      <c r="A36" s="177" t="str">
        <f>Položky!B618</f>
        <v>M24</v>
      </c>
      <c r="B36" s="106" t="str">
        <f>Položky!C618</f>
        <v>Montáže vzduchotechnických zařízení</v>
      </c>
      <c r="C36" s="65"/>
      <c r="D36" s="107"/>
      <c r="E36" s="178">
        <f>Položky!BA620</f>
        <v>0</v>
      </c>
      <c r="F36" s="179">
        <f>Položky!BB620</f>
        <v>0</v>
      </c>
      <c r="G36" s="179">
        <f>Položky!BC620</f>
        <v>0</v>
      </c>
      <c r="H36" s="179">
        <f>Položky!G620</f>
        <v>0</v>
      </c>
      <c r="I36" s="180">
        <f>Položky!BE620</f>
        <v>0</v>
      </c>
    </row>
    <row r="37" spans="1:9" s="34" customFormat="1" ht="13.5" thickBot="1">
      <c r="A37" s="177" t="str">
        <f>Položky!B621</f>
        <v>D96</v>
      </c>
      <c r="B37" s="106" t="str">
        <f>Položky!C621</f>
        <v>Přesuny suti a vybouraných hmot</v>
      </c>
      <c r="C37" s="65"/>
      <c r="D37" s="107"/>
      <c r="E37" s="178">
        <f>Položky!G626</f>
        <v>0</v>
      </c>
      <c r="F37" s="179">
        <f>Položky!BB626</f>
        <v>0</v>
      </c>
      <c r="G37" s="179">
        <f>Položky!BC626</f>
        <v>0</v>
      </c>
      <c r="H37" s="179">
        <f>Položky!BD626</f>
        <v>0</v>
      </c>
      <c r="I37" s="180">
        <f>Položky!BE626</f>
        <v>0</v>
      </c>
    </row>
    <row r="38" spans="1:9" s="114" customFormat="1" ht="13.5" thickBot="1">
      <c r="A38" s="108"/>
      <c r="B38" s="109" t="s">
        <v>57</v>
      </c>
      <c r="C38" s="109"/>
      <c r="D38" s="110"/>
      <c r="E38" s="111">
        <f>SUM(E7:E37)</f>
        <v>0</v>
      </c>
      <c r="F38" s="112">
        <f>SUM(F7:F37)</f>
        <v>0</v>
      </c>
      <c r="G38" s="112">
        <f>SUM(G7:G37)</f>
        <v>0</v>
      </c>
      <c r="H38" s="112">
        <f>SUM(H7:H37)</f>
        <v>0</v>
      </c>
      <c r="I38" s="113">
        <f>SUM(I7:I37)</f>
        <v>0</v>
      </c>
    </row>
    <row r="39" spans="1:9" ht="12.75">
      <c r="A39" s="65"/>
      <c r="B39" s="65"/>
      <c r="C39" s="65"/>
      <c r="D39" s="65"/>
      <c r="E39" s="65"/>
      <c r="F39" s="65"/>
      <c r="G39" s="65"/>
      <c r="H39" s="65"/>
      <c r="I39" s="65"/>
    </row>
    <row r="40" spans="1:57" ht="19.5" customHeight="1">
      <c r="A40" s="98" t="s">
        <v>58</v>
      </c>
      <c r="B40" s="98"/>
      <c r="C40" s="98"/>
      <c r="D40" s="98"/>
      <c r="E40" s="98"/>
      <c r="F40" s="98"/>
      <c r="G40" s="115"/>
      <c r="H40" s="98"/>
      <c r="I40" s="98"/>
      <c r="BA40" s="40"/>
      <c r="BB40" s="40"/>
      <c r="BC40" s="40"/>
      <c r="BD40" s="40"/>
      <c r="BE40" s="40"/>
    </row>
    <row r="41" spans="1:9" ht="13.5" thickBot="1">
      <c r="A41" s="75"/>
      <c r="B41" s="75"/>
      <c r="C41" s="75"/>
      <c r="D41" s="75"/>
      <c r="E41" s="75"/>
      <c r="F41" s="75"/>
      <c r="G41" s="75"/>
      <c r="H41" s="75"/>
      <c r="I41" s="75"/>
    </row>
    <row r="42" spans="1:9" ht="12.75">
      <c r="A42" s="70" t="s">
        <v>59</v>
      </c>
      <c r="B42" s="71"/>
      <c r="C42" s="71"/>
      <c r="D42" s="116"/>
      <c r="E42" s="117" t="s">
        <v>60</v>
      </c>
      <c r="F42" s="118" t="s">
        <v>61</v>
      </c>
      <c r="G42" s="119" t="s">
        <v>62</v>
      </c>
      <c r="H42" s="120"/>
      <c r="I42" s="121" t="s">
        <v>60</v>
      </c>
    </row>
    <row r="43" spans="1:53" ht="12.75">
      <c r="A43" s="63" t="s">
        <v>818</v>
      </c>
      <c r="B43" s="54"/>
      <c r="C43" s="54"/>
      <c r="D43" s="122"/>
      <c r="E43" s="274">
        <v>0</v>
      </c>
      <c r="F43" s="275">
        <v>0</v>
      </c>
      <c r="G43" s="276">
        <f aca="true" t="shared" si="0" ref="G43:G50">CHOOSE(BA43+1,HSV+PSV,HSV+PSV+Mont,HSV+PSV+Dodavka+Mont,HSV,PSV,Mont,Dodavka,Mont+Dodavka,0)</f>
        <v>0</v>
      </c>
      <c r="H43" s="123"/>
      <c r="I43" s="124">
        <f aca="true" t="shared" si="1" ref="I43:I50">E43+F43*G43/100</f>
        <v>0</v>
      </c>
      <c r="BA43">
        <v>0</v>
      </c>
    </row>
    <row r="44" spans="1:53" ht="12.75">
      <c r="A44" s="63" t="s">
        <v>819</v>
      </c>
      <c r="B44" s="54"/>
      <c r="C44" s="54"/>
      <c r="D44" s="122"/>
      <c r="E44" s="274">
        <v>0</v>
      </c>
      <c r="F44" s="275">
        <v>0</v>
      </c>
      <c r="G44" s="276">
        <f t="shared" si="0"/>
        <v>0</v>
      </c>
      <c r="H44" s="123"/>
      <c r="I44" s="124">
        <f t="shared" si="1"/>
        <v>0</v>
      </c>
      <c r="BA44">
        <v>0</v>
      </c>
    </row>
    <row r="45" spans="1:53" ht="12.75">
      <c r="A45" s="63" t="s">
        <v>820</v>
      </c>
      <c r="B45" s="54"/>
      <c r="C45" s="54"/>
      <c r="D45" s="122"/>
      <c r="E45" s="274">
        <v>0</v>
      </c>
      <c r="F45" s="275">
        <v>0</v>
      </c>
      <c r="G45" s="276">
        <f t="shared" si="0"/>
        <v>0</v>
      </c>
      <c r="H45" s="123"/>
      <c r="I45" s="124">
        <f t="shared" si="1"/>
        <v>0</v>
      </c>
      <c r="BA45">
        <v>0</v>
      </c>
    </row>
    <row r="46" spans="1:53" ht="12.75">
      <c r="A46" s="63" t="s">
        <v>821</v>
      </c>
      <c r="B46" s="54"/>
      <c r="C46" s="54"/>
      <c r="D46" s="122"/>
      <c r="E46" s="274">
        <v>0</v>
      </c>
      <c r="F46" s="275">
        <v>0</v>
      </c>
      <c r="G46" s="276">
        <f t="shared" si="0"/>
        <v>0</v>
      </c>
      <c r="H46" s="123"/>
      <c r="I46" s="124">
        <f t="shared" si="1"/>
        <v>0</v>
      </c>
      <c r="BA46">
        <v>0</v>
      </c>
    </row>
    <row r="47" spans="1:53" ht="12.75">
      <c r="A47" s="63" t="s">
        <v>822</v>
      </c>
      <c r="B47" s="54"/>
      <c r="C47" s="54"/>
      <c r="D47" s="122"/>
      <c r="E47" s="274">
        <v>0</v>
      </c>
      <c r="F47" s="275">
        <v>0</v>
      </c>
      <c r="G47" s="276">
        <f t="shared" si="0"/>
        <v>0</v>
      </c>
      <c r="H47" s="123"/>
      <c r="I47" s="124">
        <f t="shared" si="1"/>
        <v>0</v>
      </c>
      <c r="BA47">
        <v>1</v>
      </c>
    </row>
    <row r="48" spans="1:53" ht="12.75">
      <c r="A48" s="63" t="s">
        <v>823</v>
      </c>
      <c r="B48" s="54"/>
      <c r="C48" s="54"/>
      <c r="D48" s="122"/>
      <c r="E48" s="274">
        <v>0</v>
      </c>
      <c r="F48" s="275">
        <v>0</v>
      </c>
      <c r="G48" s="276">
        <f t="shared" si="0"/>
        <v>0</v>
      </c>
      <c r="H48" s="123"/>
      <c r="I48" s="124">
        <f t="shared" si="1"/>
        <v>0</v>
      </c>
      <c r="BA48">
        <v>1</v>
      </c>
    </row>
    <row r="49" spans="1:53" ht="12.75">
      <c r="A49" s="63" t="s">
        <v>824</v>
      </c>
      <c r="B49" s="54"/>
      <c r="C49" s="54"/>
      <c r="D49" s="122"/>
      <c r="E49" s="274">
        <v>0</v>
      </c>
      <c r="F49" s="275">
        <v>0</v>
      </c>
      <c r="G49" s="276">
        <f t="shared" si="0"/>
        <v>0</v>
      </c>
      <c r="H49" s="123"/>
      <c r="I49" s="124">
        <f t="shared" si="1"/>
        <v>0</v>
      </c>
      <c r="BA49">
        <v>2</v>
      </c>
    </row>
    <row r="50" spans="1:53" ht="12.75">
      <c r="A50" s="63" t="s">
        <v>825</v>
      </c>
      <c r="B50" s="54"/>
      <c r="C50" s="54"/>
      <c r="D50" s="122"/>
      <c r="E50" s="274">
        <v>0</v>
      </c>
      <c r="F50" s="275">
        <v>0</v>
      </c>
      <c r="G50" s="276">
        <f t="shared" si="0"/>
        <v>0</v>
      </c>
      <c r="H50" s="123"/>
      <c r="I50" s="124">
        <f t="shared" si="1"/>
        <v>0</v>
      </c>
      <c r="BA50">
        <v>2</v>
      </c>
    </row>
    <row r="51" spans="1:9" ht="13.5" thickBot="1">
      <c r="A51" s="125"/>
      <c r="B51" s="126" t="s">
        <v>63</v>
      </c>
      <c r="C51" s="127"/>
      <c r="D51" s="128"/>
      <c r="E51" s="129"/>
      <c r="F51" s="130"/>
      <c r="G51" s="130"/>
      <c r="H51" s="303">
        <f>SUM(I43:I50)</f>
        <v>0</v>
      </c>
      <c r="I51" s="304"/>
    </row>
    <row r="53" spans="2:9" ht="12.75">
      <c r="B53" s="114"/>
      <c r="F53" s="131"/>
      <c r="G53" s="132"/>
      <c r="H53" s="132"/>
      <c r="I53" s="133"/>
    </row>
    <row r="54" spans="6:9" ht="12.75">
      <c r="F54" s="131"/>
      <c r="G54" s="132"/>
      <c r="H54" s="132"/>
      <c r="I54" s="133"/>
    </row>
    <row r="55" spans="6:9" ht="12.75">
      <c r="F55" s="131"/>
      <c r="G55" s="132"/>
      <c r="H55" s="132"/>
      <c r="I55" s="133"/>
    </row>
    <row r="56" spans="6:9" ht="12.75">
      <c r="F56" s="131"/>
      <c r="G56" s="132"/>
      <c r="H56" s="132"/>
      <c r="I56" s="133"/>
    </row>
    <row r="57" spans="6:9" ht="12.75">
      <c r="F57" s="131"/>
      <c r="G57" s="132"/>
      <c r="H57" s="132"/>
      <c r="I57" s="133"/>
    </row>
    <row r="58" spans="6:9" ht="12.75">
      <c r="F58" s="131"/>
      <c r="G58" s="132"/>
      <c r="H58" s="132"/>
      <c r="I58" s="133"/>
    </row>
    <row r="59" spans="6:9" ht="12.75">
      <c r="F59" s="131"/>
      <c r="G59" s="132"/>
      <c r="H59" s="132"/>
      <c r="I59" s="133"/>
    </row>
    <row r="60" spans="6:9" ht="12.75">
      <c r="F60" s="131"/>
      <c r="G60" s="132"/>
      <c r="H60" s="132"/>
      <c r="I60" s="133"/>
    </row>
    <row r="61" spans="6:9" ht="12.75">
      <c r="F61" s="131"/>
      <c r="G61" s="132"/>
      <c r="H61" s="132"/>
      <c r="I61" s="133"/>
    </row>
    <row r="62" spans="6:9" ht="12.75">
      <c r="F62" s="131"/>
      <c r="G62" s="132"/>
      <c r="H62" s="132"/>
      <c r="I62" s="133"/>
    </row>
    <row r="63" spans="6:9" ht="12.75">
      <c r="F63" s="131"/>
      <c r="G63" s="132"/>
      <c r="H63" s="132"/>
      <c r="I63" s="133"/>
    </row>
    <row r="64" spans="6:9" ht="12.75">
      <c r="F64" s="131"/>
      <c r="G64" s="132"/>
      <c r="H64" s="132"/>
      <c r="I64" s="133"/>
    </row>
    <row r="65" spans="6:9" ht="12.75">
      <c r="F65" s="131"/>
      <c r="G65" s="132"/>
      <c r="H65" s="132"/>
      <c r="I65" s="133"/>
    </row>
    <row r="66" spans="6:9" ht="12.75">
      <c r="F66" s="131"/>
      <c r="G66" s="132"/>
      <c r="H66" s="132"/>
      <c r="I66" s="133"/>
    </row>
    <row r="67" spans="6:9" ht="12.75">
      <c r="F67" s="131"/>
      <c r="G67" s="132"/>
      <c r="H67" s="132"/>
      <c r="I67" s="133"/>
    </row>
    <row r="68" spans="6:9" ht="12.75">
      <c r="F68" s="131"/>
      <c r="G68" s="132"/>
      <c r="H68" s="132"/>
      <c r="I68" s="133"/>
    </row>
    <row r="69" spans="6:9" ht="12.75">
      <c r="F69" s="131"/>
      <c r="G69" s="132"/>
      <c r="H69" s="132"/>
      <c r="I69" s="133"/>
    </row>
    <row r="70" spans="6:9" ht="12.75">
      <c r="F70" s="131"/>
      <c r="G70" s="132"/>
      <c r="H70" s="132"/>
      <c r="I70" s="133"/>
    </row>
    <row r="71" spans="6:9" ht="12.75">
      <c r="F71" s="131"/>
      <c r="G71" s="132"/>
      <c r="H71" s="132"/>
      <c r="I71" s="133"/>
    </row>
    <row r="72" spans="6:9" ht="12.75">
      <c r="F72" s="131"/>
      <c r="G72" s="132"/>
      <c r="H72" s="132"/>
      <c r="I72" s="133"/>
    </row>
    <row r="73" spans="6:9" ht="12.75">
      <c r="F73" s="131"/>
      <c r="G73" s="132"/>
      <c r="H73" s="132"/>
      <c r="I73" s="133"/>
    </row>
    <row r="74" spans="6:9" ht="12.75">
      <c r="F74" s="131"/>
      <c r="G74" s="132"/>
      <c r="H74" s="132"/>
      <c r="I74" s="133"/>
    </row>
    <row r="75" spans="6:9" ht="12.75">
      <c r="F75" s="131"/>
      <c r="G75" s="132"/>
      <c r="H75" s="132"/>
      <c r="I75" s="133"/>
    </row>
    <row r="76" spans="6:9" ht="12.75">
      <c r="F76" s="131"/>
      <c r="G76" s="132"/>
      <c r="H76" s="132"/>
      <c r="I76" s="133"/>
    </row>
    <row r="77" spans="6:9" ht="12.75">
      <c r="F77" s="131"/>
      <c r="G77" s="132"/>
      <c r="H77" s="132"/>
      <c r="I77" s="133"/>
    </row>
    <row r="78" spans="6:9" ht="12.75">
      <c r="F78" s="131"/>
      <c r="G78" s="132"/>
      <c r="H78" s="132"/>
      <c r="I78" s="133"/>
    </row>
    <row r="79" spans="6:9" ht="12.75">
      <c r="F79" s="131"/>
      <c r="G79" s="132"/>
      <c r="H79" s="132"/>
      <c r="I79" s="133"/>
    </row>
    <row r="80" spans="6:9" ht="12.75">
      <c r="F80" s="131"/>
      <c r="G80" s="132"/>
      <c r="H80" s="132"/>
      <c r="I80" s="133"/>
    </row>
    <row r="81" spans="6:9" ht="12.75">
      <c r="F81" s="131"/>
      <c r="G81" s="132"/>
      <c r="H81" s="132"/>
      <c r="I81" s="133"/>
    </row>
    <row r="82" spans="6:9" ht="12.75">
      <c r="F82" s="131"/>
      <c r="G82" s="132"/>
      <c r="H82" s="132"/>
      <c r="I82" s="133"/>
    </row>
    <row r="83" spans="6:9" ht="12.75">
      <c r="F83" s="131"/>
      <c r="G83" s="132"/>
      <c r="H83" s="132"/>
      <c r="I83" s="133"/>
    </row>
    <row r="84" spans="6:9" ht="12.75">
      <c r="F84" s="131"/>
      <c r="G84" s="132"/>
      <c r="H84" s="132"/>
      <c r="I84" s="133"/>
    </row>
    <row r="85" spans="6:9" ht="12.75">
      <c r="F85" s="131"/>
      <c r="G85" s="132"/>
      <c r="H85" s="132"/>
      <c r="I85" s="133"/>
    </row>
    <row r="86" spans="6:9" ht="12.75">
      <c r="F86" s="131"/>
      <c r="G86" s="132"/>
      <c r="H86" s="132"/>
      <c r="I86" s="133"/>
    </row>
    <row r="87" spans="6:9" ht="12.75">
      <c r="F87" s="131"/>
      <c r="G87" s="132"/>
      <c r="H87" s="132"/>
      <c r="I87" s="133"/>
    </row>
    <row r="88" spans="6:9" ht="12.75">
      <c r="F88" s="131"/>
      <c r="G88" s="132"/>
      <c r="H88" s="132"/>
      <c r="I88" s="133"/>
    </row>
    <row r="89" spans="6:9" ht="12.75">
      <c r="F89" s="131"/>
      <c r="G89" s="132"/>
      <c r="H89" s="132"/>
      <c r="I89" s="133"/>
    </row>
    <row r="90" spans="6:9" ht="12.75">
      <c r="F90" s="131"/>
      <c r="G90" s="132"/>
      <c r="H90" s="132"/>
      <c r="I90" s="133"/>
    </row>
    <row r="91" spans="6:9" ht="12.75">
      <c r="F91" s="131"/>
      <c r="G91" s="132"/>
      <c r="H91" s="132"/>
      <c r="I91" s="133"/>
    </row>
    <row r="92" spans="6:9" ht="12.75">
      <c r="F92" s="131"/>
      <c r="G92" s="132"/>
      <c r="H92" s="132"/>
      <c r="I92" s="133"/>
    </row>
    <row r="93" spans="6:9" ht="12.75">
      <c r="F93" s="131"/>
      <c r="G93" s="132"/>
      <c r="H93" s="132"/>
      <c r="I93" s="133"/>
    </row>
    <row r="94" spans="6:9" ht="12.75">
      <c r="F94" s="131"/>
      <c r="G94" s="132"/>
      <c r="H94" s="132"/>
      <c r="I94" s="133"/>
    </row>
    <row r="95" spans="6:9" ht="12.75">
      <c r="F95" s="131"/>
      <c r="G95" s="132"/>
      <c r="H95" s="132"/>
      <c r="I95" s="133"/>
    </row>
    <row r="96" spans="6:9" ht="12.75">
      <c r="F96" s="131"/>
      <c r="G96" s="132"/>
      <c r="H96" s="132"/>
      <c r="I96" s="133"/>
    </row>
    <row r="97" spans="6:9" ht="12.75">
      <c r="F97" s="131"/>
      <c r="G97" s="132"/>
      <c r="H97" s="132"/>
      <c r="I97" s="133"/>
    </row>
    <row r="98" spans="6:9" ht="12.75">
      <c r="F98" s="131"/>
      <c r="G98" s="132"/>
      <c r="H98" s="132"/>
      <c r="I98" s="133"/>
    </row>
    <row r="99" spans="6:9" ht="12.75">
      <c r="F99" s="131"/>
      <c r="G99" s="132"/>
      <c r="H99" s="132"/>
      <c r="I99" s="133"/>
    </row>
    <row r="100" spans="6:9" ht="12.75">
      <c r="F100" s="131"/>
      <c r="G100" s="132"/>
      <c r="H100" s="132"/>
      <c r="I100" s="133"/>
    </row>
    <row r="101" spans="6:9" ht="12.75">
      <c r="F101" s="131"/>
      <c r="G101" s="132"/>
      <c r="H101" s="132"/>
      <c r="I101" s="133"/>
    </row>
    <row r="102" spans="6:9" ht="12.75">
      <c r="F102" s="131"/>
      <c r="G102" s="132"/>
      <c r="H102" s="132"/>
      <c r="I102" s="133"/>
    </row>
  </sheetData>
  <sheetProtection password="D3D1" sheet="1"/>
  <mergeCells count="4">
    <mergeCell ref="H51:I5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78"/>
  <sheetViews>
    <sheetView showGridLines="0" showZeros="0" zoomScale="130" zoomScaleNormal="130" zoomScalePageLayoutView="0" workbookViewId="0" topLeftCell="A1">
      <selection activeCell="F8" sqref="F8"/>
    </sheetView>
  </sheetViews>
  <sheetFormatPr defaultColWidth="9.00390625" defaultRowHeight="12.75"/>
  <cols>
    <col min="1" max="1" width="4.375" style="134" customWidth="1"/>
    <col min="2" max="2" width="11.625" style="134" customWidth="1"/>
    <col min="3" max="3" width="40.375" style="134" customWidth="1"/>
    <col min="4" max="4" width="5.625" style="134" customWidth="1"/>
    <col min="5" max="5" width="8.625" style="176" customWidth="1"/>
    <col min="6" max="6" width="9.875" style="134" customWidth="1"/>
    <col min="7" max="7" width="13.875" style="134" customWidth="1"/>
    <col min="8" max="11" width="9.125" style="134" customWidth="1"/>
    <col min="12" max="12" width="75.375" style="134" customWidth="1"/>
    <col min="13" max="13" width="45.25390625" style="134" customWidth="1"/>
    <col min="14" max="16384" width="9.125" style="134" customWidth="1"/>
  </cols>
  <sheetData>
    <row r="1" spans="1:7" ht="15.75">
      <c r="A1" s="314" t="s">
        <v>1806</v>
      </c>
      <c r="B1" s="314"/>
      <c r="C1" s="314"/>
      <c r="D1" s="314"/>
      <c r="E1" s="314"/>
      <c r="F1" s="314"/>
      <c r="G1" s="314"/>
    </row>
    <row r="2" spans="1:7" ht="14.25" customHeight="1" thickBot="1">
      <c r="A2" s="135"/>
      <c r="B2" s="136"/>
      <c r="C2" s="137"/>
      <c r="D2" s="137"/>
      <c r="E2" s="138"/>
      <c r="F2" s="137"/>
      <c r="G2" s="137"/>
    </row>
    <row r="3" spans="1:7" ht="13.5" thickTop="1">
      <c r="A3" s="305" t="s">
        <v>48</v>
      </c>
      <c r="B3" s="306"/>
      <c r="C3" s="88" t="str">
        <f>CONCATENATE(cislostavby," ",nazevstavby)</f>
        <v>173 staveb.úpravy a příst. komunit.centra Bohumilice</v>
      </c>
      <c r="D3" s="89"/>
      <c r="E3" s="139" t="s">
        <v>64</v>
      </c>
      <c r="F3" s="140">
        <f>Rekapitulace!H1</f>
        <v>1</v>
      </c>
      <c r="G3" s="141"/>
    </row>
    <row r="4" spans="1:7" ht="13.5" thickBot="1">
      <c r="A4" s="315" t="s">
        <v>50</v>
      </c>
      <c r="B4" s="308"/>
      <c r="C4" s="94" t="str">
        <f>CONCATENATE(cisloobjektu," ",nazevobjektu)</f>
        <v>1 komunitní centrum Bohumilice</v>
      </c>
      <c r="D4" s="95"/>
      <c r="E4" s="316" t="str">
        <f>Rekapitulace!G2</f>
        <v>komunitní centrum Bohumilice</v>
      </c>
      <c r="F4" s="317"/>
      <c r="G4" s="318"/>
    </row>
    <row r="5" spans="1:7" ht="13.5" thickTop="1">
      <c r="A5" s="142"/>
      <c r="B5" s="135"/>
      <c r="C5" s="135"/>
      <c r="D5" s="135"/>
      <c r="E5" s="143"/>
      <c r="F5" s="135"/>
      <c r="G5" s="144"/>
    </row>
    <row r="6" spans="1:7" ht="12.75">
      <c r="A6" s="145" t="s">
        <v>65</v>
      </c>
      <c r="B6" s="146" t="s">
        <v>66</v>
      </c>
      <c r="C6" s="146" t="s">
        <v>67</v>
      </c>
      <c r="D6" s="146" t="s">
        <v>68</v>
      </c>
      <c r="E6" s="147" t="s">
        <v>69</v>
      </c>
      <c r="F6" s="146" t="s">
        <v>70</v>
      </c>
      <c r="G6" s="148" t="s">
        <v>71</v>
      </c>
    </row>
    <row r="7" spans="1:15" ht="12.75">
      <c r="A7" s="149" t="s">
        <v>72</v>
      </c>
      <c r="B7" s="150" t="s">
        <v>73</v>
      </c>
      <c r="C7" s="151" t="s">
        <v>74</v>
      </c>
      <c r="D7" s="152"/>
      <c r="E7" s="153"/>
      <c r="F7" s="244"/>
      <c r="G7" s="154"/>
      <c r="H7" s="155"/>
      <c r="I7" s="155"/>
      <c r="O7" s="156">
        <v>1</v>
      </c>
    </row>
    <row r="8" spans="1:104" ht="12.75">
      <c r="A8" s="157">
        <v>1</v>
      </c>
      <c r="B8" s="158" t="s">
        <v>79</v>
      </c>
      <c r="C8" s="159" t="s">
        <v>80</v>
      </c>
      <c r="D8" s="160" t="s">
        <v>81</v>
      </c>
      <c r="E8" s="161">
        <v>6.756</v>
      </c>
      <c r="F8" s="245"/>
      <c r="G8" s="162">
        <f>E8*F8</f>
        <v>0</v>
      </c>
      <c r="O8" s="156">
        <v>2</v>
      </c>
      <c r="AZ8" s="134">
        <v>1</v>
      </c>
      <c r="BA8" s="134">
        <f>IF(AZ8=1,G8,0)</f>
        <v>0</v>
      </c>
      <c r="BB8" s="134">
        <f>IF(AZ8=2,G8,0)</f>
        <v>0</v>
      </c>
      <c r="BC8" s="134">
        <f>IF(AZ8=3,G8,0)</f>
        <v>0</v>
      </c>
      <c r="BD8" s="134">
        <f>IF(AZ8=4,G8,0)</f>
        <v>0</v>
      </c>
      <c r="BE8" s="134">
        <f>IF(AZ8=5,G8,0)</f>
        <v>0</v>
      </c>
      <c r="CA8" s="163">
        <v>1</v>
      </c>
      <c r="CB8" s="163">
        <v>1</v>
      </c>
      <c r="CZ8" s="134">
        <v>0</v>
      </c>
    </row>
    <row r="9" spans="1:15" ht="12.75">
      <c r="A9" s="164"/>
      <c r="B9" s="166"/>
      <c r="C9" s="312" t="s">
        <v>82</v>
      </c>
      <c r="D9" s="313"/>
      <c r="E9" s="167">
        <v>4.716</v>
      </c>
      <c r="F9" s="246"/>
      <c r="G9" s="168"/>
      <c r="M9" s="165" t="s">
        <v>82</v>
      </c>
      <c r="O9" s="156"/>
    </row>
    <row r="10" spans="1:15" ht="12.75">
      <c r="A10" s="164"/>
      <c r="B10" s="166"/>
      <c r="C10" s="312" t="s">
        <v>83</v>
      </c>
      <c r="D10" s="313"/>
      <c r="E10" s="167">
        <v>2.04</v>
      </c>
      <c r="F10" s="246"/>
      <c r="G10" s="168"/>
      <c r="M10" s="165" t="s">
        <v>83</v>
      </c>
      <c r="O10" s="156"/>
    </row>
    <row r="11" spans="1:104" ht="12.75">
      <c r="A11" s="157">
        <v>2</v>
      </c>
      <c r="B11" s="158" t="s">
        <v>84</v>
      </c>
      <c r="C11" s="159" t="s">
        <v>85</v>
      </c>
      <c r="D11" s="160" t="s">
        <v>81</v>
      </c>
      <c r="E11" s="161">
        <v>39.8</v>
      </c>
      <c r="F11" s="245"/>
      <c r="G11" s="162">
        <f>E11*F11</f>
        <v>0</v>
      </c>
      <c r="O11" s="156">
        <v>2</v>
      </c>
      <c r="AZ11" s="134">
        <v>1</v>
      </c>
      <c r="BA11" s="134">
        <f>IF(AZ11=1,G11,0)</f>
        <v>0</v>
      </c>
      <c r="BB11" s="134">
        <f>IF(AZ11=2,G11,0)</f>
        <v>0</v>
      </c>
      <c r="BC11" s="134">
        <f>IF(AZ11=3,G11,0)</f>
        <v>0</v>
      </c>
      <c r="BD11" s="134">
        <f>IF(AZ11=4,G11,0)</f>
        <v>0</v>
      </c>
      <c r="BE11" s="134">
        <f>IF(AZ11=5,G11,0)</f>
        <v>0</v>
      </c>
      <c r="CA11" s="163">
        <v>1</v>
      </c>
      <c r="CB11" s="163">
        <v>1</v>
      </c>
      <c r="CZ11" s="134">
        <v>0</v>
      </c>
    </row>
    <row r="12" spans="1:15" ht="12.75">
      <c r="A12" s="164"/>
      <c r="B12" s="166"/>
      <c r="C12" s="312" t="s">
        <v>86</v>
      </c>
      <c r="D12" s="313"/>
      <c r="E12" s="167">
        <v>12.5</v>
      </c>
      <c r="F12" s="246"/>
      <c r="G12" s="168"/>
      <c r="M12" s="165" t="s">
        <v>86</v>
      </c>
      <c r="O12" s="156"/>
    </row>
    <row r="13" spans="1:15" ht="12.75">
      <c r="A13" s="164"/>
      <c r="B13" s="166"/>
      <c r="C13" s="312" t="s">
        <v>87</v>
      </c>
      <c r="D13" s="313"/>
      <c r="E13" s="167">
        <v>27.3</v>
      </c>
      <c r="F13" s="246"/>
      <c r="G13" s="168"/>
      <c r="M13" s="165" t="s">
        <v>87</v>
      </c>
      <c r="O13" s="156"/>
    </row>
    <row r="14" spans="1:104" ht="12.75">
      <c r="A14" s="157">
        <v>3</v>
      </c>
      <c r="B14" s="158" t="s">
        <v>88</v>
      </c>
      <c r="C14" s="159" t="s">
        <v>89</v>
      </c>
      <c r="D14" s="160" t="s">
        <v>81</v>
      </c>
      <c r="E14" s="161">
        <v>39.8</v>
      </c>
      <c r="F14" s="245"/>
      <c r="G14" s="162">
        <f>E14*F14</f>
        <v>0</v>
      </c>
      <c r="O14" s="156">
        <v>2</v>
      </c>
      <c r="AZ14" s="134">
        <v>1</v>
      </c>
      <c r="BA14" s="134">
        <f>IF(AZ14=1,G14,0)</f>
        <v>0</v>
      </c>
      <c r="BB14" s="134">
        <f>IF(AZ14=2,G14,0)</f>
        <v>0</v>
      </c>
      <c r="BC14" s="134">
        <f>IF(AZ14=3,G14,0)</f>
        <v>0</v>
      </c>
      <c r="BD14" s="134">
        <f>IF(AZ14=4,G14,0)</f>
        <v>0</v>
      </c>
      <c r="BE14" s="134">
        <f>IF(AZ14=5,G14,0)</f>
        <v>0</v>
      </c>
      <c r="CA14" s="163">
        <v>1</v>
      </c>
      <c r="CB14" s="163">
        <v>1</v>
      </c>
      <c r="CZ14" s="134">
        <v>0</v>
      </c>
    </row>
    <row r="15" spans="1:104" ht="12.75">
      <c r="A15" s="157">
        <v>4</v>
      </c>
      <c r="B15" s="158" t="s">
        <v>90</v>
      </c>
      <c r="C15" s="159" t="s">
        <v>91</v>
      </c>
      <c r="D15" s="160" t="s">
        <v>81</v>
      </c>
      <c r="E15" s="161">
        <v>13.948</v>
      </c>
      <c r="F15" s="245"/>
      <c r="G15" s="162">
        <f>E15*F15</f>
        <v>0</v>
      </c>
      <c r="O15" s="156">
        <v>2</v>
      </c>
      <c r="AZ15" s="134">
        <v>1</v>
      </c>
      <c r="BA15" s="134">
        <f>IF(AZ15=1,G15,0)</f>
        <v>0</v>
      </c>
      <c r="BB15" s="134">
        <f>IF(AZ15=2,G15,0)</f>
        <v>0</v>
      </c>
      <c r="BC15" s="134">
        <f>IF(AZ15=3,G15,0)</f>
        <v>0</v>
      </c>
      <c r="BD15" s="134">
        <f>IF(AZ15=4,G15,0)</f>
        <v>0</v>
      </c>
      <c r="BE15" s="134">
        <f>IF(AZ15=5,G15,0)</f>
        <v>0</v>
      </c>
      <c r="CA15" s="163">
        <v>1</v>
      </c>
      <c r="CB15" s="163">
        <v>1</v>
      </c>
      <c r="CZ15" s="134">
        <v>0</v>
      </c>
    </row>
    <row r="16" spans="1:15" ht="12.75">
      <c r="A16" s="164"/>
      <c r="B16" s="166"/>
      <c r="C16" s="312" t="s">
        <v>92</v>
      </c>
      <c r="D16" s="313"/>
      <c r="E16" s="167">
        <v>11.356</v>
      </c>
      <c r="F16" s="246"/>
      <c r="G16" s="168"/>
      <c r="M16" s="165" t="s">
        <v>92</v>
      </c>
      <c r="O16" s="156"/>
    </row>
    <row r="17" spans="1:15" ht="12.75">
      <c r="A17" s="164"/>
      <c r="B17" s="166"/>
      <c r="C17" s="312" t="s">
        <v>93</v>
      </c>
      <c r="D17" s="313"/>
      <c r="E17" s="167">
        <v>1.188</v>
      </c>
      <c r="F17" s="246"/>
      <c r="G17" s="168"/>
      <c r="M17" s="165" t="s">
        <v>93</v>
      </c>
      <c r="O17" s="156"/>
    </row>
    <row r="18" spans="1:15" ht="12.75">
      <c r="A18" s="164"/>
      <c r="B18" s="166"/>
      <c r="C18" s="312" t="s">
        <v>94</v>
      </c>
      <c r="D18" s="313"/>
      <c r="E18" s="167">
        <v>0.198</v>
      </c>
      <c r="F18" s="246"/>
      <c r="G18" s="168"/>
      <c r="M18" s="165" t="s">
        <v>94</v>
      </c>
      <c r="O18" s="156"/>
    </row>
    <row r="19" spans="1:15" ht="12.75">
      <c r="A19" s="164"/>
      <c r="B19" s="166"/>
      <c r="C19" s="312" t="s">
        <v>95</v>
      </c>
      <c r="D19" s="313"/>
      <c r="E19" s="167">
        <v>1.206</v>
      </c>
      <c r="F19" s="246"/>
      <c r="G19" s="168"/>
      <c r="M19" s="165" t="s">
        <v>95</v>
      </c>
      <c r="O19" s="156"/>
    </row>
    <row r="20" spans="1:104" ht="12.75">
      <c r="A20" s="157">
        <v>5</v>
      </c>
      <c r="B20" s="158" t="s">
        <v>96</v>
      </c>
      <c r="C20" s="159" t="s">
        <v>97</v>
      </c>
      <c r="D20" s="160" t="s">
        <v>81</v>
      </c>
      <c r="E20" s="161">
        <v>13.948</v>
      </c>
      <c r="F20" s="245"/>
      <c r="G20" s="162">
        <f>E20*F20</f>
        <v>0</v>
      </c>
      <c r="O20" s="156">
        <v>2</v>
      </c>
      <c r="AZ20" s="134">
        <v>1</v>
      </c>
      <c r="BA20" s="134">
        <f>IF(AZ20=1,G20,0)</f>
        <v>0</v>
      </c>
      <c r="BB20" s="134">
        <f>IF(AZ20=2,G20,0)</f>
        <v>0</v>
      </c>
      <c r="BC20" s="134">
        <f>IF(AZ20=3,G20,0)</f>
        <v>0</v>
      </c>
      <c r="BD20" s="134">
        <f>IF(AZ20=4,G20,0)</f>
        <v>0</v>
      </c>
      <c r="BE20" s="134">
        <f>IF(AZ20=5,G20,0)</f>
        <v>0</v>
      </c>
      <c r="CA20" s="163">
        <v>1</v>
      </c>
      <c r="CB20" s="163">
        <v>1</v>
      </c>
      <c r="CZ20" s="134">
        <v>0</v>
      </c>
    </row>
    <row r="21" spans="1:15" ht="12.75">
      <c r="A21" s="164"/>
      <c r="B21" s="166"/>
      <c r="C21" s="312" t="s">
        <v>92</v>
      </c>
      <c r="D21" s="313"/>
      <c r="E21" s="167">
        <v>11.356</v>
      </c>
      <c r="F21" s="246"/>
      <c r="G21" s="168"/>
      <c r="M21" s="165" t="s">
        <v>92</v>
      </c>
      <c r="O21" s="156"/>
    </row>
    <row r="22" spans="1:15" ht="12.75">
      <c r="A22" s="164"/>
      <c r="B22" s="166"/>
      <c r="C22" s="312" t="s">
        <v>93</v>
      </c>
      <c r="D22" s="313"/>
      <c r="E22" s="167">
        <v>1.188</v>
      </c>
      <c r="F22" s="246"/>
      <c r="G22" s="168"/>
      <c r="M22" s="165" t="s">
        <v>93</v>
      </c>
      <c r="O22" s="156"/>
    </row>
    <row r="23" spans="1:15" ht="12.75">
      <c r="A23" s="164"/>
      <c r="B23" s="166"/>
      <c r="C23" s="312" t="s">
        <v>94</v>
      </c>
      <c r="D23" s="313"/>
      <c r="E23" s="167">
        <v>0.198</v>
      </c>
      <c r="F23" s="246"/>
      <c r="G23" s="168"/>
      <c r="M23" s="165" t="s">
        <v>94</v>
      </c>
      <c r="O23" s="156"/>
    </row>
    <row r="24" spans="1:15" ht="12.75">
      <c r="A24" s="164"/>
      <c r="B24" s="166"/>
      <c r="C24" s="312" t="s">
        <v>95</v>
      </c>
      <c r="D24" s="313"/>
      <c r="E24" s="167">
        <v>1.206</v>
      </c>
      <c r="F24" s="246"/>
      <c r="G24" s="168"/>
      <c r="M24" s="165" t="s">
        <v>95</v>
      </c>
      <c r="O24" s="156"/>
    </row>
    <row r="25" spans="1:104" ht="12.75">
      <c r="A25" s="157">
        <v>6</v>
      </c>
      <c r="B25" s="158" t="s">
        <v>98</v>
      </c>
      <c r="C25" s="159" t="s">
        <v>99</v>
      </c>
      <c r="D25" s="160" t="s">
        <v>81</v>
      </c>
      <c r="E25" s="161">
        <v>5.117</v>
      </c>
      <c r="F25" s="245"/>
      <c r="G25" s="162">
        <f>E25*F25</f>
        <v>0</v>
      </c>
      <c r="O25" s="156">
        <v>2</v>
      </c>
      <c r="AZ25" s="134">
        <v>1</v>
      </c>
      <c r="BA25" s="134">
        <f>IF(AZ25=1,G25,0)</f>
        <v>0</v>
      </c>
      <c r="BB25" s="134">
        <f>IF(AZ25=2,G25,0)</f>
        <v>0</v>
      </c>
      <c r="BC25" s="134">
        <f>IF(AZ25=3,G25,0)</f>
        <v>0</v>
      </c>
      <c r="BD25" s="134">
        <f>IF(AZ25=4,G25,0)</f>
        <v>0</v>
      </c>
      <c r="BE25" s="134">
        <f>IF(AZ25=5,G25,0)</f>
        <v>0</v>
      </c>
      <c r="CA25" s="163">
        <v>1</v>
      </c>
      <c r="CB25" s="163">
        <v>1</v>
      </c>
      <c r="CZ25" s="134">
        <v>0</v>
      </c>
    </row>
    <row r="26" spans="1:15" ht="12.75">
      <c r="A26" s="164"/>
      <c r="B26" s="166"/>
      <c r="C26" s="312" t="s">
        <v>100</v>
      </c>
      <c r="D26" s="313"/>
      <c r="E26" s="167">
        <v>5.117</v>
      </c>
      <c r="F26" s="246"/>
      <c r="G26" s="168"/>
      <c r="M26" s="165" t="s">
        <v>100</v>
      </c>
      <c r="O26" s="156"/>
    </row>
    <row r="27" spans="1:104" ht="12.75">
      <c r="A27" s="157">
        <v>7</v>
      </c>
      <c r="B27" s="158" t="s">
        <v>101</v>
      </c>
      <c r="C27" s="159" t="s">
        <v>102</v>
      </c>
      <c r="D27" s="160" t="s">
        <v>81</v>
      </c>
      <c r="E27" s="161">
        <v>5.117</v>
      </c>
      <c r="F27" s="245"/>
      <c r="G27" s="162">
        <f>E27*F27</f>
        <v>0</v>
      </c>
      <c r="O27" s="156">
        <v>2</v>
      </c>
      <c r="AZ27" s="134">
        <v>1</v>
      </c>
      <c r="BA27" s="134">
        <f>IF(AZ27=1,G27,0)</f>
        <v>0</v>
      </c>
      <c r="BB27" s="134">
        <f>IF(AZ27=2,G27,0)</f>
        <v>0</v>
      </c>
      <c r="BC27" s="134">
        <f>IF(AZ27=3,G27,0)</f>
        <v>0</v>
      </c>
      <c r="BD27" s="134">
        <f>IF(AZ27=4,G27,0)</f>
        <v>0</v>
      </c>
      <c r="BE27" s="134">
        <f>IF(AZ27=5,G27,0)</f>
        <v>0</v>
      </c>
      <c r="CA27" s="163">
        <v>1</v>
      </c>
      <c r="CB27" s="163">
        <v>1</v>
      </c>
      <c r="CZ27" s="134">
        <v>0</v>
      </c>
    </row>
    <row r="28" spans="1:104" ht="12.75">
      <c r="A28" s="157">
        <v>8</v>
      </c>
      <c r="B28" s="158" t="s">
        <v>103</v>
      </c>
      <c r="C28" s="159" t="s">
        <v>104</v>
      </c>
      <c r="D28" s="160" t="s">
        <v>81</v>
      </c>
      <c r="E28" s="161">
        <v>46.365</v>
      </c>
      <c r="F28" s="245"/>
      <c r="G28" s="162">
        <f>E28*F28</f>
        <v>0</v>
      </c>
      <c r="O28" s="156">
        <v>2</v>
      </c>
      <c r="AZ28" s="134">
        <v>1</v>
      </c>
      <c r="BA28" s="134">
        <f>IF(AZ28=1,G28,0)</f>
        <v>0</v>
      </c>
      <c r="BB28" s="134">
        <f>IF(AZ28=2,G28,0)</f>
        <v>0</v>
      </c>
      <c r="BC28" s="134">
        <f>IF(AZ28=3,G28,0)</f>
        <v>0</v>
      </c>
      <c r="BD28" s="134">
        <f>IF(AZ28=4,G28,0)</f>
        <v>0</v>
      </c>
      <c r="BE28" s="134">
        <f>IF(AZ28=5,G28,0)</f>
        <v>0</v>
      </c>
      <c r="CA28" s="163">
        <v>1</v>
      </c>
      <c r="CB28" s="163">
        <v>1</v>
      </c>
      <c r="CZ28" s="134">
        <v>0</v>
      </c>
    </row>
    <row r="29" spans="1:15" ht="12.75">
      <c r="A29" s="164"/>
      <c r="B29" s="166"/>
      <c r="C29" s="312" t="s">
        <v>105</v>
      </c>
      <c r="D29" s="313"/>
      <c r="E29" s="167">
        <v>46.365</v>
      </c>
      <c r="F29" s="246"/>
      <c r="G29" s="168"/>
      <c r="M29" s="165" t="s">
        <v>105</v>
      </c>
      <c r="O29" s="156"/>
    </row>
    <row r="30" spans="1:104" ht="12.75">
      <c r="A30" s="157">
        <v>9</v>
      </c>
      <c r="B30" s="158" t="s">
        <v>106</v>
      </c>
      <c r="C30" s="159" t="s">
        <v>107</v>
      </c>
      <c r="D30" s="160" t="s">
        <v>81</v>
      </c>
      <c r="E30" s="161">
        <v>46.365</v>
      </c>
      <c r="F30" s="245"/>
      <c r="G30" s="162">
        <f>E30*F30</f>
        <v>0</v>
      </c>
      <c r="O30" s="156">
        <v>2</v>
      </c>
      <c r="AZ30" s="134">
        <v>1</v>
      </c>
      <c r="BA30" s="134">
        <f>IF(AZ30=1,G30,0)</f>
        <v>0</v>
      </c>
      <c r="BB30" s="134">
        <f>IF(AZ30=2,G30,0)</f>
        <v>0</v>
      </c>
      <c r="BC30" s="134">
        <f>IF(AZ30=3,G30,0)</f>
        <v>0</v>
      </c>
      <c r="BD30" s="134">
        <f>IF(AZ30=4,G30,0)</f>
        <v>0</v>
      </c>
      <c r="BE30" s="134">
        <f>IF(AZ30=5,G30,0)</f>
        <v>0</v>
      </c>
      <c r="CA30" s="163">
        <v>1</v>
      </c>
      <c r="CB30" s="163">
        <v>1</v>
      </c>
      <c r="CZ30" s="134">
        <v>0</v>
      </c>
    </row>
    <row r="31" spans="1:104" ht="12.75">
      <c r="A31" s="157">
        <v>10</v>
      </c>
      <c r="B31" s="158" t="s">
        <v>108</v>
      </c>
      <c r="C31" s="159" t="s">
        <v>109</v>
      </c>
      <c r="D31" s="160" t="s">
        <v>81</v>
      </c>
      <c r="E31" s="161">
        <v>46.365</v>
      </c>
      <c r="F31" s="245"/>
      <c r="G31" s="162">
        <f>E31*F31</f>
        <v>0</v>
      </c>
      <c r="O31" s="156">
        <v>2</v>
      </c>
      <c r="AZ31" s="134">
        <v>1</v>
      </c>
      <c r="BA31" s="134">
        <f>IF(AZ31=1,G31,0)</f>
        <v>0</v>
      </c>
      <c r="BB31" s="134">
        <f>IF(AZ31=2,G31,0)</f>
        <v>0</v>
      </c>
      <c r="BC31" s="134">
        <f>IF(AZ31=3,G31,0)</f>
        <v>0</v>
      </c>
      <c r="BD31" s="134">
        <f>IF(AZ31=4,G31,0)</f>
        <v>0</v>
      </c>
      <c r="BE31" s="134">
        <f>IF(AZ31=5,G31,0)</f>
        <v>0</v>
      </c>
      <c r="CA31" s="163">
        <v>1</v>
      </c>
      <c r="CB31" s="163">
        <v>1</v>
      </c>
      <c r="CZ31" s="134">
        <v>0</v>
      </c>
    </row>
    <row r="32" spans="1:104" ht="12.75">
      <c r="A32" s="157">
        <v>11</v>
      </c>
      <c r="B32" s="158" t="s">
        <v>110</v>
      </c>
      <c r="C32" s="159" t="s">
        <v>111</v>
      </c>
      <c r="D32" s="160" t="s">
        <v>81</v>
      </c>
      <c r="E32" s="161">
        <v>46.365</v>
      </c>
      <c r="F32" s="245"/>
      <c r="G32" s="162">
        <f>E32*F32</f>
        <v>0</v>
      </c>
      <c r="O32" s="156">
        <v>2</v>
      </c>
      <c r="AZ32" s="134">
        <v>1</v>
      </c>
      <c r="BA32" s="134">
        <f>IF(AZ32=1,G32,0)</f>
        <v>0</v>
      </c>
      <c r="BB32" s="134">
        <f>IF(AZ32=2,G32,0)</f>
        <v>0</v>
      </c>
      <c r="BC32" s="134">
        <f>IF(AZ32=3,G32,0)</f>
        <v>0</v>
      </c>
      <c r="BD32" s="134">
        <f>IF(AZ32=4,G32,0)</f>
        <v>0</v>
      </c>
      <c r="BE32" s="134">
        <f>IF(AZ32=5,G32,0)</f>
        <v>0</v>
      </c>
      <c r="CA32" s="163">
        <v>1</v>
      </c>
      <c r="CB32" s="163">
        <v>1</v>
      </c>
      <c r="CZ32" s="134">
        <v>0</v>
      </c>
    </row>
    <row r="33" spans="1:104" ht="12.75">
      <c r="A33" s="157">
        <v>12</v>
      </c>
      <c r="B33" s="158" t="s">
        <v>112</v>
      </c>
      <c r="C33" s="159" t="s">
        <v>113</v>
      </c>
      <c r="D33" s="160" t="s">
        <v>81</v>
      </c>
      <c r="E33" s="161">
        <v>19.256</v>
      </c>
      <c r="F33" s="245"/>
      <c r="G33" s="162">
        <f>E33*F33</f>
        <v>0</v>
      </c>
      <c r="O33" s="156">
        <v>2</v>
      </c>
      <c r="AZ33" s="134">
        <v>1</v>
      </c>
      <c r="BA33" s="134">
        <f>IF(AZ33=1,G33,0)</f>
        <v>0</v>
      </c>
      <c r="BB33" s="134">
        <f>IF(AZ33=2,G33,0)</f>
        <v>0</v>
      </c>
      <c r="BC33" s="134">
        <f>IF(AZ33=3,G33,0)</f>
        <v>0</v>
      </c>
      <c r="BD33" s="134">
        <f>IF(AZ33=4,G33,0)</f>
        <v>0</v>
      </c>
      <c r="BE33" s="134">
        <f>IF(AZ33=5,G33,0)</f>
        <v>0</v>
      </c>
      <c r="CA33" s="163">
        <v>1</v>
      </c>
      <c r="CB33" s="163">
        <v>1</v>
      </c>
      <c r="CZ33" s="134">
        <v>0</v>
      </c>
    </row>
    <row r="34" spans="1:15" ht="12.75">
      <c r="A34" s="164"/>
      <c r="B34" s="166"/>
      <c r="C34" s="312" t="s">
        <v>114</v>
      </c>
      <c r="D34" s="313"/>
      <c r="E34" s="167">
        <v>19.256</v>
      </c>
      <c r="F34" s="246"/>
      <c r="G34" s="168"/>
      <c r="M34" s="165" t="s">
        <v>114</v>
      </c>
      <c r="O34" s="156"/>
    </row>
    <row r="35" spans="1:57" ht="12.75">
      <c r="A35" s="169"/>
      <c r="B35" s="170" t="s">
        <v>75</v>
      </c>
      <c r="C35" s="171" t="str">
        <f>CONCATENATE(B7," ",C7)</f>
        <v>1 Zemní práce</v>
      </c>
      <c r="D35" s="172"/>
      <c r="E35" s="173"/>
      <c r="F35" s="247"/>
      <c r="G35" s="174">
        <f>SUM(G7:G34)</f>
        <v>0</v>
      </c>
      <c r="O35" s="156">
        <v>4</v>
      </c>
      <c r="BA35" s="175">
        <f>SUM(BA7:BA34)</f>
        <v>0</v>
      </c>
      <c r="BB35" s="175">
        <f>SUM(BB7:BB34)</f>
        <v>0</v>
      </c>
      <c r="BC35" s="175">
        <f>SUM(BC7:BC34)</f>
        <v>0</v>
      </c>
      <c r="BD35" s="175">
        <f>SUM(BD7:BD34)</f>
        <v>0</v>
      </c>
      <c r="BE35" s="175">
        <f>SUM(BE7:BE34)</f>
        <v>0</v>
      </c>
    </row>
    <row r="36" spans="1:15" ht="12.75">
      <c r="A36" s="149" t="s">
        <v>72</v>
      </c>
      <c r="B36" s="150" t="s">
        <v>115</v>
      </c>
      <c r="C36" s="151" t="s">
        <v>116</v>
      </c>
      <c r="D36" s="152"/>
      <c r="E36" s="153"/>
      <c r="F36" s="244"/>
      <c r="G36" s="154"/>
      <c r="H36" s="155"/>
      <c r="I36" s="155"/>
      <c r="O36" s="156">
        <v>1</v>
      </c>
    </row>
    <row r="37" spans="1:104" ht="12.75">
      <c r="A37" s="157">
        <v>13</v>
      </c>
      <c r="B37" s="158" t="s">
        <v>117</v>
      </c>
      <c r="C37" s="159" t="s">
        <v>118</v>
      </c>
      <c r="D37" s="160" t="s">
        <v>81</v>
      </c>
      <c r="E37" s="161">
        <v>5.05</v>
      </c>
      <c r="F37" s="245"/>
      <c r="G37" s="162">
        <f>E37*F37</f>
        <v>0</v>
      </c>
      <c r="O37" s="156">
        <v>2</v>
      </c>
      <c r="AZ37" s="134">
        <v>1</v>
      </c>
      <c r="BA37" s="134">
        <f>IF(AZ37=1,G37,0)</f>
        <v>0</v>
      </c>
      <c r="BB37" s="134">
        <f>IF(AZ37=2,G37,0)</f>
        <v>0</v>
      </c>
      <c r="BC37" s="134">
        <f>IF(AZ37=3,G37,0)</f>
        <v>0</v>
      </c>
      <c r="BD37" s="134">
        <f>IF(AZ37=4,G37,0)</f>
        <v>0</v>
      </c>
      <c r="BE37" s="134">
        <f>IF(AZ37=5,G37,0)</f>
        <v>0</v>
      </c>
      <c r="CA37" s="163">
        <v>1</v>
      </c>
      <c r="CB37" s="163">
        <v>1</v>
      </c>
      <c r="CZ37" s="134">
        <v>1.78164</v>
      </c>
    </row>
    <row r="38" spans="1:15" ht="12.75">
      <c r="A38" s="164"/>
      <c r="B38" s="166"/>
      <c r="C38" s="312" t="s">
        <v>119</v>
      </c>
      <c r="D38" s="313"/>
      <c r="E38" s="167">
        <v>5.05</v>
      </c>
      <c r="F38" s="246"/>
      <c r="G38" s="168"/>
      <c r="M38" s="165" t="s">
        <v>119</v>
      </c>
      <c r="O38" s="156"/>
    </row>
    <row r="39" spans="1:104" ht="12.75">
      <c r="A39" s="157">
        <v>14</v>
      </c>
      <c r="B39" s="158" t="s">
        <v>120</v>
      </c>
      <c r="C39" s="159" t="s">
        <v>121</v>
      </c>
      <c r="D39" s="160" t="s">
        <v>81</v>
      </c>
      <c r="E39" s="161">
        <v>45.77</v>
      </c>
      <c r="F39" s="245"/>
      <c r="G39" s="162">
        <f>E39*F39</f>
        <v>0</v>
      </c>
      <c r="O39" s="156">
        <v>2</v>
      </c>
      <c r="AZ39" s="134">
        <v>1</v>
      </c>
      <c r="BA39" s="134">
        <f>IF(AZ39=1,G39,0)</f>
        <v>0</v>
      </c>
      <c r="BB39" s="134">
        <f>IF(AZ39=2,G39,0)</f>
        <v>0</v>
      </c>
      <c r="BC39" s="134">
        <f>IF(AZ39=3,G39,0)</f>
        <v>0</v>
      </c>
      <c r="BD39" s="134">
        <f>IF(AZ39=4,G39,0)</f>
        <v>0</v>
      </c>
      <c r="BE39" s="134">
        <f>IF(AZ39=5,G39,0)</f>
        <v>0</v>
      </c>
      <c r="CA39" s="163">
        <v>1</v>
      </c>
      <c r="CB39" s="163">
        <v>1</v>
      </c>
      <c r="CZ39" s="134">
        <v>2.45329</v>
      </c>
    </row>
    <row r="40" spans="1:80" ht="12.75">
      <c r="A40" s="181"/>
      <c r="B40" s="182"/>
      <c r="C40" s="312" t="s">
        <v>826</v>
      </c>
      <c r="D40" s="313"/>
      <c r="E40" s="167">
        <v>19.7</v>
      </c>
      <c r="F40" s="248"/>
      <c r="G40" s="183"/>
      <c r="O40" s="156"/>
      <c r="CA40" s="163"/>
      <c r="CB40" s="163"/>
    </row>
    <row r="41" spans="1:15" ht="12.75">
      <c r="A41" s="164"/>
      <c r="B41" s="166"/>
      <c r="C41" s="312" t="s">
        <v>122</v>
      </c>
      <c r="D41" s="313"/>
      <c r="E41" s="167">
        <v>26.068</v>
      </c>
      <c r="F41" s="246"/>
      <c r="G41" s="168"/>
      <c r="M41" s="165" t="s">
        <v>122</v>
      </c>
      <c r="O41" s="156"/>
    </row>
    <row r="42" spans="1:104" ht="22.5">
      <c r="A42" s="157">
        <v>15</v>
      </c>
      <c r="B42" s="158" t="s">
        <v>123</v>
      </c>
      <c r="C42" s="159" t="s">
        <v>124</v>
      </c>
      <c r="D42" s="160" t="s">
        <v>125</v>
      </c>
      <c r="E42" s="161">
        <v>1.6754</v>
      </c>
      <c r="F42" s="245"/>
      <c r="G42" s="162">
        <f>E42*F42</f>
        <v>0</v>
      </c>
      <c r="O42" s="156">
        <v>2</v>
      </c>
      <c r="AZ42" s="134">
        <v>1</v>
      </c>
      <c r="BA42" s="134">
        <f>IF(AZ42=1,G42,0)</f>
        <v>0</v>
      </c>
      <c r="BB42" s="134">
        <f>IF(AZ42=2,G42,0)</f>
        <v>0</v>
      </c>
      <c r="BC42" s="134">
        <f>IF(AZ42=3,G42,0)</f>
        <v>0</v>
      </c>
      <c r="BD42" s="134">
        <f>IF(AZ42=4,G42,0)</f>
        <v>0</v>
      </c>
      <c r="BE42" s="134">
        <f>IF(AZ42=5,G42,0)</f>
        <v>0</v>
      </c>
      <c r="CA42" s="163">
        <v>1</v>
      </c>
      <c r="CB42" s="163">
        <v>0</v>
      </c>
      <c r="CZ42" s="134">
        <v>1.05702</v>
      </c>
    </row>
    <row r="43" spans="1:104" ht="22.5">
      <c r="A43" s="157">
        <v>16</v>
      </c>
      <c r="B43" s="158" t="s">
        <v>126</v>
      </c>
      <c r="C43" s="159" t="s">
        <v>127</v>
      </c>
      <c r="D43" s="160" t="s">
        <v>128</v>
      </c>
      <c r="E43" s="161">
        <v>61.362</v>
      </c>
      <c r="F43" s="245"/>
      <c r="G43" s="162">
        <f>E43*F43</f>
        <v>0</v>
      </c>
      <c r="O43" s="156">
        <v>2</v>
      </c>
      <c r="AZ43" s="134">
        <v>1</v>
      </c>
      <c r="BA43" s="134">
        <f>IF(AZ43=1,G43,0)</f>
        <v>0</v>
      </c>
      <c r="BB43" s="134">
        <f>IF(AZ43=2,G43,0)</f>
        <v>0</v>
      </c>
      <c r="BC43" s="134">
        <f>IF(AZ43=3,G43,0)</f>
        <v>0</v>
      </c>
      <c r="BD43" s="134">
        <f>IF(AZ43=4,G43,0)</f>
        <v>0</v>
      </c>
      <c r="BE43" s="134">
        <f>IF(AZ43=5,G43,0)</f>
        <v>0</v>
      </c>
      <c r="CA43" s="163">
        <v>1</v>
      </c>
      <c r="CB43" s="163">
        <v>1</v>
      </c>
      <c r="CZ43" s="134">
        <v>0.444</v>
      </c>
    </row>
    <row r="44" spans="1:15" ht="12.75">
      <c r="A44" s="164"/>
      <c r="B44" s="166"/>
      <c r="C44" s="312" t="s">
        <v>129</v>
      </c>
      <c r="D44" s="313"/>
      <c r="E44" s="167">
        <v>14</v>
      </c>
      <c r="F44" s="246"/>
      <c r="G44" s="168"/>
      <c r="M44" s="165" t="s">
        <v>129</v>
      </c>
      <c r="O44" s="156"/>
    </row>
    <row r="45" spans="1:15" ht="12.75">
      <c r="A45" s="164"/>
      <c r="B45" s="166"/>
      <c r="C45" s="312" t="s">
        <v>130</v>
      </c>
      <c r="D45" s="313"/>
      <c r="E45" s="167">
        <v>3.08</v>
      </c>
      <c r="F45" s="246"/>
      <c r="G45" s="168"/>
      <c r="M45" s="165" t="s">
        <v>130</v>
      </c>
      <c r="O45" s="156"/>
    </row>
    <row r="46" spans="1:15" ht="12.75">
      <c r="A46" s="164"/>
      <c r="B46" s="166"/>
      <c r="C46" s="312" t="s">
        <v>131</v>
      </c>
      <c r="D46" s="313"/>
      <c r="E46" s="167">
        <v>18.76</v>
      </c>
      <c r="F46" s="246"/>
      <c r="G46" s="168"/>
      <c r="M46" s="165" t="s">
        <v>131</v>
      </c>
      <c r="O46" s="156"/>
    </row>
    <row r="47" spans="1:15" ht="12.75">
      <c r="A47" s="164"/>
      <c r="B47" s="166"/>
      <c r="C47" s="312" t="s">
        <v>132</v>
      </c>
      <c r="D47" s="313"/>
      <c r="E47" s="167">
        <v>28.322</v>
      </c>
      <c r="F47" s="246"/>
      <c r="G47" s="168"/>
      <c r="M47" s="165" t="s">
        <v>132</v>
      </c>
      <c r="O47" s="156"/>
    </row>
    <row r="48" spans="1:15" ht="12.75">
      <c r="A48" s="164"/>
      <c r="B48" s="166"/>
      <c r="C48" s="312" t="s">
        <v>133</v>
      </c>
      <c r="D48" s="313"/>
      <c r="E48" s="167">
        <v>-2.8</v>
      </c>
      <c r="F48" s="246"/>
      <c r="G48" s="168"/>
      <c r="M48" s="165" t="s">
        <v>133</v>
      </c>
      <c r="O48" s="156"/>
    </row>
    <row r="49" spans="1:104" ht="22.5">
      <c r="A49" s="157">
        <v>17</v>
      </c>
      <c r="B49" s="158" t="s">
        <v>134</v>
      </c>
      <c r="C49" s="159" t="s">
        <v>135</v>
      </c>
      <c r="D49" s="160" t="s">
        <v>128</v>
      </c>
      <c r="E49" s="161">
        <v>7.494</v>
      </c>
      <c r="F49" s="245"/>
      <c r="G49" s="162">
        <f>E49*F49</f>
        <v>0</v>
      </c>
      <c r="O49" s="156">
        <v>2</v>
      </c>
      <c r="AZ49" s="134">
        <v>1</v>
      </c>
      <c r="BA49" s="134">
        <f>IF(AZ49=1,G49,0)</f>
        <v>0</v>
      </c>
      <c r="BB49" s="134">
        <f>IF(AZ49=2,G49,0)</f>
        <v>0</v>
      </c>
      <c r="BC49" s="134">
        <f>IF(AZ49=3,G49,0)</f>
        <v>0</v>
      </c>
      <c r="BD49" s="134">
        <f>IF(AZ49=4,G49,0)</f>
        <v>0</v>
      </c>
      <c r="BE49" s="134">
        <f>IF(AZ49=5,G49,0)</f>
        <v>0</v>
      </c>
      <c r="CA49" s="163">
        <v>1</v>
      </c>
      <c r="CB49" s="163">
        <v>1</v>
      </c>
      <c r="CZ49" s="134">
        <v>0.963</v>
      </c>
    </row>
    <row r="50" spans="1:15" ht="12.75">
      <c r="A50" s="164"/>
      <c r="B50" s="166"/>
      <c r="C50" s="312" t="s">
        <v>136</v>
      </c>
      <c r="D50" s="313"/>
      <c r="E50" s="167">
        <v>5.344</v>
      </c>
      <c r="F50" s="246"/>
      <c r="G50" s="168"/>
      <c r="M50" s="165" t="s">
        <v>136</v>
      </c>
      <c r="O50" s="156"/>
    </row>
    <row r="51" spans="1:15" ht="12.75">
      <c r="A51" s="164"/>
      <c r="B51" s="166"/>
      <c r="C51" s="312" t="s">
        <v>137</v>
      </c>
      <c r="D51" s="313"/>
      <c r="E51" s="167">
        <v>2.15</v>
      </c>
      <c r="F51" s="246"/>
      <c r="G51" s="168"/>
      <c r="M51" s="165" t="s">
        <v>137</v>
      </c>
      <c r="O51" s="156"/>
    </row>
    <row r="52" spans="1:104" ht="12.75">
      <c r="A52" s="157">
        <v>18</v>
      </c>
      <c r="B52" s="158" t="s">
        <v>138</v>
      </c>
      <c r="C52" s="159" t="s">
        <v>139</v>
      </c>
      <c r="D52" s="160" t="s">
        <v>81</v>
      </c>
      <c r="E52" s="161">
        <v>14.22</v>
      </c>
      <c r="F52" s="245"/>
      <c r="G52" s="162">
        <f>E52*F52</f>
        <v>0</v>
      </c>
      <c r="O52" s="156">
        <v>2</v>
      </c>
      <c r="AZ52" s="134">
        <v>1</v>
      </c>
      <c r="BA52" s="134">
        <f>IF(AZ52=1,G52,0)</f>
        <v>0</v>
      </c>
      <c r="BB52" s="134">
        <f>IF(AZ52=2,G52,0)</f>
        <v>0</v>
      </c>
      <c r="BC52" s="134">
        <f>IF(AZ52=3,G52,0)</f>
        <v>0</v>
      </c>
      <c r="BD52" s="134">
        <f>IF(AZ52=4,G52,0)</f>
        <v>0</v>
      </c>
      <c r="BE52" s="134">
        <f>IF(AZ52=5,G52,0)</f>
        <v>0</v>
      </c>
      <c r="CA52" s="163">
        <v>1</v>
      </c>
      <c r="CB52" s="163">
        <v>1</v>
      </c>
      <c r="CZ52" s="134">
        <v>2.45329</v>
      </c>
    </row>
    <row r="53" spans="1:15" ht="12.75">
      <c r="A53" s="164"/>
      <c r="B53" s="166"/>
      <c r="C53" s="312" t="s">
        <v>140</v>
      </c>
      <c r="D53" s="313"/>
      <c r="E53" s="167">
        <v>8.016</v>
      </c>
      <c r="F53" s="246"/>
      <c r="G53" s="168"/>
      <c r="M53" s="165" t="s">
        <v>140</v>
      </c>
      <c r="O53" s="156"/>
    </row>
    <row r="54" spans="1:15" ht="12.75">
      <c r="A54" s="164"/>
      <c r="B54" s="166"/>
      <c r="C54" s="312" t="s">
        <v>141</v>
      </c>
      <c r="D54" s="313"/>
      <c r="E54" s="167">
        <v>3.612</v>
      </c>
      <c r="F54" s="246"/>
      <c r="G54" s="168"/>
      <c r="M54" s="165" t="s">
        <v>141</v>
      </c>
      <c r="O54" s="156"/>
    </row>
    <row r="55" spans="1:15" ht="12.75">
      <c r="A55" s="164"/>
      <c r="B55" s="166"/>
      <c r="C55" s="312" t="s">
        <v>93</v>
      </c>
      <c r="D55" s="313"/>
      <c r="E55" s="167">
        <v>1.188</v>
      </c>
      <c r="F55" s="246"/>
      <c r="G55" s="168"/>
      <c r="M55" s="165" t="s">
        <v>93</v>
      </c>
      <c r="O55" s="156"/>
    </row>
    <row r="56" spans="1:15" ht="12.75">
      <c r="A56" s="164"/>
      <c r="B56" s="166"/>
      <c r="C56" s="312" t="s">
        <v>94</v>
      </c>
      <c r="D56" s="313"/>
      <c r="E56" s="167">
        <v>0.198</v>
      </c>
      <c r="F56" s="246"/>
      <c r="G56" s="168"/>
      <c r="M56" s="165" t="s">
        <v>94</v>
      </c>
      <c r="O56" s="156"/>
    </row>
    <row r="57" spans="1:15" ht="12.75">
      <c r="A57" s="164"/>
      <c r="B57" s="166"/>
      <c r="C57" s="312" t="s">
        <v>95</v>
      </c>
      <c r="D57" s="313"/>
      <c r="E57" s="167">
        <v>1.206</v>
      </c>
      <c r="F57" s="246"/>
      <c r="G57" s="168"/>
      <c r="M57" s="165" t="s">
        <v>95</v>
      </c>
      <c r="O57" s="156"/>
    </row>
    <row r="58" spans="1:104" ht="12.75">
      <c r="A58" s="157">
        <v>19</v>
      </c>
      <c r="B58" s="158" t="s">
        <v>142</v>
      </c>
      <c r="C58" s="159" t="s">
        <v>143</v>
      </c>
      <c r="D58" s="160" t="s">
        <v>125</v>
      </c>
      <c r="E58" s="161">
        <v>0.45</v>
      </c>
      <c r="F58" s="245"/>
      <c r="G58" s="162">
        <f>E58*F58</f>
        <v>0</v>
      </c>
      <c r="O58" s="156">
        <v>2</v>
      </c>
      <c r="AZ58" s="134">
        <v>1</v>
      </c>
      <c r="BA58" s="134">
        <f>IF(AZ58=1,G58,0)</f>
        <v>0</v>
      </c>
      <c r="BB58" s="134">
        <f>IF(AZ58=2,G58,0)</f>
        <v>0</v>
      </c>
      <c r="BC58" s="134">
        <f>IF(AZ58=3,G58,0)</f>
        <v>0</v>
      </c>
      <c r="BD58" s="134">
        <f>IF(AZ58=4,G58,0)</f>
        <v>0</v>
      </c>
      <c r="BE58" s="134">
        <f>IF(AZ58=5,G58,0)</f>
        <v>0</v>
      </c>
      <c r="CA58" s="163">
        <v>1</v>
      </c>
      <c r="CB58" s="163">
        <v>1</v>
      </c>
      <c r="CZ58" s="134">
        <v>1.02116</v>
      </c>
    </row>
    <row r="59" spans="1:57" ht="12.75">
      <c r="A59" s="169"/>
      <c r="B59" s="170" t="s">
        <v>75</v>
      </c>
      <c r="C59" s="171" t="str">
        <f>CONCATENATE(B36," ",C36)</f>
        <v>2 Základy a zvláštní zakládání</v>
      </c>
      <c r="D59" s="172"/>
      <c r="E59" s="173"/>
      <c r="F59" s="247"/>
      <c r="G59" s="174">
        <f>SUM(G36:G58)</f>
        <v>0</v>
      </c>
      <c r="O59" s="156">
        <v>4</v>
      </c>
      <c r="BA59" s="175">
        <f>SUM(BA36:BA58)</f>
        <v>0</v>
      </c>
      <c r="BB59" s="175">
        <f>SUM(BB36:BB58)</f>
        <v>0</v>
      </c>
      <c r="BC59" s="175">
        <f>SUM(BC36:BC58)</f>
        <v>0</v>
      </c>
      <c r="BD59" s="175">
        <f>SUM(BD36:BD58)</f>
        <v>0</v>
      </c>
      <c r="BE59" s="175">
        <f>SUM(BE36:BE58)</f>
        <v>0</v>
      </c>
    </row>
    <row r="60" spans="1:15" ht="12.75">
      <c r="A60" s="149" t="s">
        <v>72</v>
      </c>
      <c r="B60" s="150" t="s">
        <v>148</v>
      </c>
      <c r="C60" s="151" t="s">
        <v>149</v>
      </c>
      <c r="D60" s="152"/>
      <c r="E60" s="153"/>
      <c r="F60" s="244"/>
      <c r="G60" s="154"/>
      <c r="H60" s="155"/>
      <c r="I60" s="155"/>
      <c r="O60" s="156">
        <v>1</v>
      </c>
    </row>
    <row r="61" spans="1:104" ht="12.75">
      <c r="A61" s="157">
        <v>20</v>
      </c>
      <c r="B61" s="158" t="s">
        <v>150</v>
      </c>
      <c r="C61" s="159" t="s">
        <v>151</v>
      </c>
      <c r="D61" s="160" t="s">
        <v>81</v>
      </c>
      <c r="E61" s="184">
        <v>6.5775</v>
      </c>
      <c r="F61" s="245"/>
      <c r="G61" s="162">
        <f>E61*F61</f>
        <v>0</v>
      </c>
      <c r="O61" s="156">
        <v>2</v>
      </c>
      <c r="AZ61" s="134">
        <v>1</v>
      </c>
      <c r="BA61" s="134">
        <f>IF(AZ61=1,G61,0)</f>
        <v>0</v>
      </c>
      <c r="BB61" s="134">
        <f>IF(AZ61=2,G61,0)</f>
        <v>0</v>
      </c>
      <c r="BC61" s="134">
        <f>IF(AZ61=3,G61,0)</f>
        <v>0</v>
      </c>
      <c r="BD61" s="134">
        <f>IF(AZ61=4,G61,0)</f>
        <v>0</v>
      </c>
      <c r="BE61" s="134">
        <f>IF(AZ61=5,G61,0)</f>
        <v>0</v>
      </c>
      <c r="CA61" s="163">
        <v>1</v>
      </c>
      <c r="CB61" s="163">
        <v>1</v>
      </c>
      <c r="CZ61" s="134">
        <v>1.95224</v>
      </c>
    </row>
    <row r="62" spans="1:15" ht="12.75">
      <c r="A62" s="164"/>
      <c r="B62" s="166"/>
      <c r="C62" s="312" t="s">
        <v>152</v>
      </c>
      <c r="D62" s="313"/>
      <c r="E62" s="167">
        <v>2.415</v>
      </c>
      <c r="F62" s="246"/>
      <c r="G62" s="168"/>
      <c r="M62" s="165" t="s">
        <v>152</v>
      </c>
      <c r="O62" s="156"/>
    </row>
    <row r="63" spans="1:15" ht="12.75">
      <c r="A63" s="164"/>
      <c r="B63" s="166"/>
      <c r="C63" s="312" t="s">
        <v>153</v>
      </c>
      <c r="D63" s="313"/>
      <c r="E63" s="167">
        <v>1.701</v>
      </c>
      <c r="F63" s="246"/>
      <c r="G63" s="168"/>
      <c r="M63" s="165" t="s">
        <v>153</v>
      </c>
      <c r="O63" s="156"/>
    </row>
    <row r="64" spans="1:15" ht="12.75">
      <c r="A64" s="164"/>
      <c r="B64" s="166"/>
      <c r="C64" s="312" t="s">
        <v>154</v>
      </c>
      <c r="D64" s="313"/>
      <c r="E64" s="167">
        <v>0.6615</v>
      </c>
      <c r="F64" s="246"/>
      <c r="G64" s="168"/>
      <c r="M64" s="165" t="s">
        <v>154</v>
      </c>
      <c r="O64" s="156"/>
    </row>
    <row r="65" spans="1:15" ht="12.75">
      <c r="A65" s="164"/>
      <c r="B65" s="166"/>
      <c r="C65" s="312" t="s">
        <v>155</v>
      </c>
      <c r="D65" s="313"/>
      <c r="E65" s="167">
        <v>0.96</v>
      </c>
      <c r="F65" s="246"/>
      <c r="G65" s="168"/>
      <c r="M65" s="165" t="s">
        <v>155</v>
      </c>
      <c r="O65" s="156"/>
    </row>
    <row r="66" spans="1:15" ht="12.75">
      <c r="A66" s="164"/>
      <c r="B66" s="166"/>
      <c r="C66" s="312" t="s">
        <v>156</v>
      </c>
      <c r="D66" s="313"/>
      <c r="E66" s="167">
        <v>0.36</v>
      </c>
      <c r="F66" s="246"/>
      <c r="G66" s="168"/>
      <c r="M66" s="165" t="s">
        <v>156</v>
      </c>
      <c r="O66" s="156"/>
    </row>
    <row r="67" spans="1:15" ht="12.75">
      <c r="A67" s="164"/>
      <c r="B67" s="166"/>
      <c r="C67" s="312" t="s">
        <v>157</v>
      </c>
      <c r="D67" s="313"/>
      <c r="E67" s="167">
        <v>0.48</v>
      </c>
      <c r="F67" s="246"/>
      <c r="G67" s="168"/>
      <c r="M67" s="165" t="s">
        <v>157</v>
      </c>
      <c r="O67" s="156"/>
    </row>
    <row r="68" spans="1:104" ht="12.75">
      <c r="A68" s="157">
        <v>21</v>
      </c>
      <c r="B68" s="158" t="s">
        <v>158</v>
      </c>
      <c r="C68" s="159" t="s">
        <v>159</v>
      </c>
      <c r="D68" s="160" t="s">
        <v>81</v>
      </c>
      <c r="E68" s="184">
        <v>8.93</v>
      </c>
      <c r="F68" s="245"/>
      <c r="G68" s="162">
        <f>E68*F68</f>
        <v>0</v>
      </c>
      <c r="O68" s="156">
        <v>2</v>
      </c>
      <c r="AZ68" s="134">
        <v>1</v>
      </c>
      <c r="BA68" s="134">
        <f>IF(AZ68=1,G68,0)</f>
        <v>0</v>
      </c>
      <c r="BB68" s="134">
        <f>IF(AZ68=2,G68,0)</f>
        <v>0</v>
      </c>
      <c r="BC68" s="134">
        <f>IF(AZ68=3,G68,0)</f>
        <v>0</v>
      </c>
      <c r="BD68" s="134">
        <f>IF(AZ68=4,G68,0)</f>
        <v>0</v>
      </c>
      <c r="BE68" s="134">
        <f>IF(AZ68=5,G68,0)</f>
        <v>0</v>
      </c>
      <c r="CA68" s="163">
        <v>1</v>
      </c>
      <c r="CB68" s="163">
        <v>0</v>
      </c>
      <c r="CZ68" s="134">
        <v>1.85024</v>
      </c>
    </row>
    <row r="69" spans="1:15" ht="12.75">
      <c r="A69" s="164"/>
      <c r="B69" s="166"/>
      <c r="C69" s="312" t="s">
        <v>160</v>
      </c>
      <c r="D69" s="313"/>
      <c r="E69" s="167">
        <v>2.0475</v>
      </c>
      <c r="F69" s="249"/>
      <c r="G69" s="168"/>
      <c r="M69" s="165" t="s">
        <v>160</v>
      </c>
      <c r="O69" s="156"/>
    </row>
    <row r="70" spans="1:15" ht="12.75">
      <c r="A70" s="164"/>
      <c r="B70" s="166"/>
      <c r="C70" s="312" t="s">
        <v>161</v>
      </c>
      <c r="D70" s="313"/>
      <c r="E70" s="167">
        <v>6.8775</v>
      </c>
      <c r="F70" s="249"/>
      <c r="G70" s="168"/>
      <c r="M70" s="165" t="s">
        <v>161</v>
      </c>
      <c r="O70" s="156"/>
    </row>
    <row r="71" spans="1:104" ht="12.75">
      <c r="A71" s="157">
        <v>22</v>
      </c>
      <c r="B71" s="158" t="s">
        <v>162</v>
      </c>
      <c r="C71" s="159" t="s">
        <v>163</v>
      </c>
      <c r="D71" s="160" t="s">
        <v>128</v>
      </c>
      <c r="E71" s="161">
        <v>98.632</v>
      </c>
      <c r="F71" s="245"/>
      <c r="G71" s="162">
        <f>E71*F71</f>
        <v>0</v>
      </c>
      <c r="O71" s="156">
        <v>2</v>
      </c>
      <c r="AZ71" s="134">
        <v>1</v>
      </c>
      <c r="BA71" s="134">
        <f>IF(AZ71=1,G71,0)</f>
        <v>0</v>
      </c>
      <c r="BB71" s="134">
        <f>IF(AZ71=2,G71,0)</f>
        <v>0</v>
      </c>
      <c r="BC71" s="134">
        <f>IF(AZ71=3,G71,0)</f>
        <v>0</v>
      </c>
      <c r="BD71" s="134">
        <f>IF(AZ71=4,G71,0)</f>
        <v>0</v>
      </c>
      <c r="BE71" s="134">
        <f>IF(AZ71=5,G71,0)</f>
        <v>0</v>
      </c>
      <c r="CA71" s="163">
        <v>1</v>
      </c>
      <c r="CB71" s="163">
        <v>1</v>
      </c>
      <c r="CZ71" s="134">
        <v>0.2278</v>
      </c>
    </row>
    <row r="72" spans="1:15" ht="12.75">
      <c r="A72" s="164"/>
      <c r="B72" s="166"/>
      <c r="C72" s="312" t="s">
        <v>164</v>
      </c>
      <c r="D72" s="313"/>
      <c r="E72" s="167">
        <v>54.6525</v>
      </c>
      <c r="F72" s="249"/>
      <c r="G72" s="168"/>
      <c r="M72" s="165" t="s">
        <v>164</v>
      </c>
      <c r="O72" s="156"/>
    </row>
    <row r="73" spans="1:15" ht="12.75">
      <c r="A73" s="164"/>
      <c r="B73" s="166"/>
      <c r="C73" s="312" t="s">
        <v>165</v>
      </c>
      <c r="D73" s="313"/>
      <c r="E73" s="167">
        <v>23.9045</v>
      </c>
      <c r="F73" s="249"/>
      <c r="G73" s="168"/>
      <c r="M73" s="165" t="s">
        <v>165</v>
      </c>
      <c r="O73" s="156"/>
    </row>
    <row r="74" spans="1:15" ht="12.75">
      <c r="A74" s="164"/>
      <c r="B74" s="166"/>
      <c r="C74" s="312" t="s">
        <v>166</v>
      </c>
      <c r="D74" s="313"/>
      <c r="E74" s="167">
        <v>10.38</v>
      </c>
      <c r="F74" s="249"/>
      <c r="G74" s="168"/>
      <c r="M74" s="165" t="s">
        <v>166</v>
      </c>
      <c r="O74" s="156"/>
    </row>
    <row r="75" spans="1:15" ht="12.75">
      <c r="A75" s="164"/>
      <c r="B75" s="166"/>
      <c r="C75" s="312" t="s">
        <v>167</v>
      </c>
      <c r="D75" s="313"/>
      <c r="E75" s="167">
        <v>5.19</v>
      </c>
      <c r="F75" s="249"/>
      <c r="G75" s="168"/>
      <c r="M75" s="165" t="s">
        <v>167</v>
      </c>
      <c r="O75" s="156"/>
    </row>
    <row r="76" spans="1:15" ht="12.75">
      <c r="A76" s="164"/>
      <c r="B76" s="166"/>
      <c r="C76" s="312" t="s">
        <v>168</v>
      </c>
      <c r="D76" s="313"/>
      <c r="E76" s="167">
        <v>4.505</v>
      </c>
      <c r="F76" s="249"/>
      <c r="G76" s="168"/>
      <c r="M76" s="165" t="s">
        <v>168</v>
      </c>
      <c r="O76" s="156"/>
    </row>
    <row r="77" spans="1:104" ht="12.75">
      <c r="A77" s="157">
        <v>23</v>
      </c>
      <c r="B77" s="158" t="s">
        <v>169</v>
      </c>
      <c r="C77" s="159" t="s">
        <v>170</v>
      </c>
      <c r="D77" s="160" t="s">
        <v>128</v>
      </c>
      <c r="E77" s="161">
        <v>13.92</v>
      </c>
      <c r="F77" s="245"/>
      <c r="G77" s="162">
        <f>E77*F77</f>
        <v>0</v>
      </c>
      <c r="O77" s="156">
        <v>2</v>
      </c>
      <c r="AZ77" s="134">
        <v>1</v>
      </c>
      <c r="BA77" s="134">
        <f>IF(AZ77=1,G77,0)</f>
        <v>0</v>
      </c>
      <c r="BB77" s="134">
        <f>IF(AZ77=2,G77,0)</f>
        <v>0</v>
      </c>
      <c r="BC77" s="134">
        <f>IF(AZ77=3,G77,0)</f>
        <v>0</v>
      </c>
      <c r="BD77" s="134">
        <f>IF(AZ77=4,G77,0)</f>
        <v>0</v>
      </c>
      <c r="BE77" s="134">
        <f>IF(AZ77=5,G77,0)</f>
        <v>0</v>
      </c>
      <c r="CA77" s="163">
        <v>1</v>
      </c>
      <c r="CB77" s="163">
        <v>1</v>
      </c>
      <c r="CZ77" s="134">
        <v>0.2531</v>
      </c>
    </row>
    <row r="78" spans="1:15" ht="12.75">
      <c r="A78" s="164"/>
      <c r="B78" s="166"/>
      <c r="C78" s="312" t="s">
        <v>171</v>
      </c>
      <c r="D78" s="313"/>
      <c r="E78" s="167">
        <v>6.6</v>
      </c>
      <c r="F78" s="249"/>
      <c r="G78" s="168"/>
      <c r="M78" s="165" t="s">
        <v>171</v>
      </c>
      <c r="O78" s="156"/>
    </row>
    <row r="79" spans="1:15" ht="12.75">
      <c r="A79" s="164"/>
      <c r="B79" s="166"/>
      <c r="C79" s="312" t="s">
        <v>172</v>
      </c>
      <c r="D79" s="313"/>
      <c r="E79" s="167">
        <v>4.325</v>
      </c>
      <c r="F79" s="249"/>
      <c r="G79" s="168"/>
      <c r="M79" s="165" t="s">
        <v>172</v>
      </c>
      <c r="O79" s="156"/>
    </row>
    <row r="80" spans="1:15" ht="12.75">
      <c r="A80" s="164"/>
      <c r="B80" s="166"/>
      <c r="C80" s="312" t="s">
        <v>173</v>
      </c>
      <c r="D80" s="313"/>
      <c r="E80" s="167">
        <v>2.995</v>
      </c>
      <c r="F80" s="249"/>
      <c r="G80" s="168"/>
      <c r="M80" s="165" t="s">
        <v>173</v>
      </c>
      <c r="O80" s="156"/>
    </row>
    <row r="81" spans="1:104" ht="12.75">
      <c r="A81" s="157">
        <v>24</v>
      </c>
      <c r="B81" s="158" t="s">
        <v>174</v>
      </c>
      <c r="C81" s="159" t="s">
        <v>175</v>
      </c>
      <c r="D81" s="160" t="s">
        <v>128</v>
      </c>
      <c r="E81" s="161">
        <v>93.7275</v>
      </c>
      <c r="F81" s="245"/>
      <c r="G81" s="162">
        <f>E81*F81</f>
        <v>0</v>
      </c>
      <c r="O81" s="156">
        <v>2</v>
      </c>
      <c r="AZ81" s="134">
        <v>1</v>
      </c>
      <c r="BA81" s="134">
        <f>IF(AZ81=1,G81,0)</f>
        <v>0</v>
      </c>
      <c r="BB81" s="134">
        <f>IF(AZ81=2,G81,0)</f>
        <v>0</v>
      </c>
      <c r="BC81" s="134">
        <f>IF(AZ81=3,G81,0)</f>
        <v>0</v>
      </c>
      <c r="BD81" s="134">
        <f>IF(AZ81=4,G81,0)</f>
        <v>0</v>
      </c>
      <c r="BE81" s="134">
        <f>IF(AZ81=5,G81,0)</f>
        <v>0</v>
      </c>
      <c r="CA81" s="163">
        <v>1</v>
      </c>
      <c r="CB81" s="163">
        <v>0</v>
      </c>
      <c r="CZ81" s="134">
        <v>0.26525</v>
      </c>
    </row>
    <row r="82" spans="1:15" ht="12.75">
      <c r="A82" s="164"/>
      <c r="B82" s="166"/>
      <c r="C82" s="312" t="s">
        <v>176</v>
      </c>
      <c r="D82" s="313"/>
      <c r="E82" s="167">
        <v>42.24</v>
      </c>
      <c r="F82" s="246"/>
      <c r="G82" s="168"/>
      <c r="M82" s="165" t="s">
        <v>176</v>
      </c>
      <c r="O82" s="156"/>
    </row>
    <row r="83" spans="1:15" ht="12.75">
      <c r="A83" s="164"/>
      <c r="B83" s="166"/>
      <c r="C83" s="312" t="s">
        <v>177</v>
      </c>
      <c r="D83" s="313"/>
      <c r="E83" s="167">
        <v>27.68</v>
      </c>
      <c r="F83" s="246"/>
      <c r="G83" s="168"/>
      <c r="M83" s="165" t="s">
        <v>177</v>
      </c>
      <c r="O83" s="156"/>
    </row>
    <row r="84" spans="1:15" ht="12.75">
      <c r="A84" s="164"/>
      <c r="B84" s="166"/>
      <c r="C84" s="312" t="s">
        <v>178</v>
      </c>
      <c r="D84" s="313"/>
      <c r="E84" s="167">
        <v>23.8075</v>
      </c>
      <c r="F84" s="246"/>
      <c r="G84" s="168"/>
      <c r="M84" s="165" t="s">
        <v>178</v>
      </c>
      <c r="O84" s="156"/>
    </row>
    <row r="85" spans="1:104" ht="22.5">
      <c r="A85" s="157">
        <v>25</v>
      </c>
      <c r="B85" s="158" t="s">
        <v>179</v>
      </c>
      <c r="C85" s="159" t="s">
        <v>180</v>
      </c>
      <c r="D85" s="160" t="s">
        <v>181</v>
      </c>
      <c r="E85" s="161">
        <v>1</v>
      </c>
      <c r="F85" s="245"/>
      <c r="G85" s="162">
        <f aca="true" t="shared" si="0" ref="G85:G92">E85*F85</f>
        <v>0</v>
      </c>
      <c r="O85" s="156">
        <v>2</v>
      </c>
      <c r="AZ85" s="134">
        <v>1</v>
      </c>
      <c r="BA85" s="134">
        <f aca="true" t="shared" si="1" ref="BA85:BA92">IF(AZ85=1,G85,0)</f>
        <v>0</v>
      </c>
      <c r="BB85" s="134">
        <f aca="true" t="shared" si="2" ref="BB85:BB92">IF(AZ85=2,G85,0)</f>
        <v>0</v>
      </c>
      <c r="BC85" s="134">
        <f aca="true" t="shared" si="3" ref="BC85:BC92">IF(AZ85=3,G85,0)</f>
        <v>0</v>
      </c>
      <c r="BD85" s="134">
        <f aca="true" t="shared" si="4" ref="BD85:BD92">IF(AZ85=4,G85,0)</f>
        <v>0</v>
      </c>
      <c r="BE85" s="134">
        <f aca="true" t="shared" si="5" ref="BE85:BE92">IF(AZ85=5,G85,0)</f>
        <v>0</v>
      </c>
      <c r="CA85" s="163">
        <v>1</v>
      </c>
      <c r="CB85" s="163">
        <v>1</v>
      </c>
      <c r="CZ85" s="134">
        <v>0.08727</v>
      </c>
    </row>
    <row r="86" spans="1:104" ht="12.75">
      <c r="A86" s="157">
        <v>26</v>
      </c>
      <c r="B86" s="158" t="s">
        <v>182</v>
      </c>
      <c r="C86" s="159" t="s">
        <v>183</v>
      </c>
      <c r="D86" s="160" t="s">
        <v>181</v>
      </c>
      <c r="E86" s="161">
        <v>3</v>
      </c>
      <c r="F86" s="245"/>
      <c r="G86" s="162">
        <f t="shared" si="0"/>
        <v>0</v>
      </c>
      <c r="O86" s="156">
        <v>2</v>
      </c>
      <c r="AZ86" s="134">
        <v>1</v>
      </c>
      <c r="BA86" s="134">
        <f t="shared" si="1"/>
        <v>0</v>
      </c>
      <c r="BB86" s="134">
        <f t="shared" si="2"/>
        <v>0</v>
      </c>
      <c r="BC86" s="134">
        <f t="shared" si="3"/>
        <v>0</v>
      </c>
      <c r="BD86" s="134">
        <f t="shared" si="4"/>
        <v>0</v>
      </c>
      <c r="BE86" s="134">
        <f t="shared" si="5"/>
        <v>0</v>
      </c>
      <c r="CA86" s="163">
        <v>1</v>
      </c>
      <c r="CB86" s="163">
        <v>1</v>
      </c>
      <c r="CZ86" s="134">
        <v>0.02268</v>
      </c>
    </row>
    <row r="87" spans="1:104" ht="12.75">
      <c r="A87" s="157">
        <v>27</v>
      </c>
      <c r="B87" s="158" t="s">
        <v>184</v>
      </c>
      <c r="C87" s="159" t="s">
        <v>185</v>
      </c>
      <c r="D87" s="160" t="s">
        <v>181</v>
      </c>
      <c r="E87" s="161">
        <v>2</v>
      </c>
      <c r="F87" s="245"/>
      <c r="G87" s="162">
        <f t="shared" si="0"/>
        <v>0</v>
      </c>
      <c r="O87" s="156">
        <v>2</v>
      </c>
      <c r="AZ87" s="134">
        <v>1</v>
      </c>
      <c r="BA87" s="134">
        <f t="shared" si="1"/>
        <v>0</v>
      </c>
      <c r="BB87" s="134">
        <f t="shared" si="2"/>
        <v>0</v>
      </c>
      <c r="BC87" s="134">
        <f t="shared" si="3"/>
        <v>0</v>
      </c>
      <c r="BD87" s="134">
        <f t="shared" si="4"/>
        <v>0</v>
      </c>
      <c r="BE87" s="134">
        <f t="shared" si="5"/>
        <v>0</v>
      </c>
      <c r="CA87" s="163">
        <v>1</v>
      </c>
      <c r="CB87" s="163">
        <v>1</v>
      </c>
      <c r="CZ87" s="134">
        <v>0.02963</v>
      </c>
    </row>
    <row r="88" spans="1:104" ht="12.75">
      <c r="A88" s="157">
        <v>28</v>
      </c>
      <c r="B88" s="158" t="s">
        <v>186</v>
      </c>
      <c r="C88" s="159" t="s">
        <v>187</v>
      </c>
      <c r="D88" s="160" t="s">
        <v>181</v>
      </c>
      <c r="E88" s="161">
        <v>1</v>
      </c>
      <c r="F88" s="245"/>
      <c r="G88" s="162">
        <f t="shared" si="0"/>
        <v>0</v>
      </c>
      <c r="O88" s="156">
        <v>2</v>
      </c>
      <c r="AZ88" s="134">
        <v>1</v>
      </c>
      <c r="BA88" s="134">
        <f t="shared" si="1"/>
        <v>0</v>
      </c>
      <c r="BB88" s="134">
        <f t="shared" si="2"/>
        <v>0</v>
      </c>
      <c r="BC88" s="134">
        <f t="shared" si="3"/>
        <v>0</v>
      </c>
      <c r="BD88" s="134">
        <f t="shared" si="4"/>
        <v>0</v>
      </c>
      <c r="BE88" s="134">
        <f t="shared" si="5"/>
        <v>0</v>
      </c>
      <c r="CA88" s="163">
        <v>1</v>
      </c>
      <c r="CB88" s="163">
        <v>1</v>
      </c>
      <c r="CZ88" s="134">
        <v>0.03493</v>
      </c>
    </row>
    <row r="89" spans="1:104" ht="12.75">
      <c r="A89" s="157">
        <v>29</v>
      </c>
      <c r="B89" s="158" t="s">
        <v>188</v>
      </c>
      <c r="C89" s="159" t="s">
        <v>189</v>
      </c>
      <c r="D89" s="160" t="s">
        <v>181</v>
      </c>
      <c r="E89" s="161">
        <v>5</v>
      </c>
      <c r="F89" s="245"/>
      <c r="G89" s="162">
        <f t="shared" si="0"/>
        <v>0</v>
      </c>
      <c r="O89" s="156">
        <v>2</v>
      </c>
      <c r="AZ89" s="134">
        <v>1</v>
      </c>
      <c r="BA89" s="134">
        <f t="shared" si="1"/>
        <v>0</v>
      </c>
      <c r="BB89" s="134">
        <f t="shared" si="2"/>
        <v>0</v>
      </c>
      <c r="BC89" s="134">
        <f t="shared" si="3"/>
        <v>0</v>
      </c>
      <c r="BD89" s="134">
        <f t="shared" si="4"/>
        <v>0</v>
      </c>
      <c r="BE89" s="134">
        <f t="shared" si="5"/>
        <v>0</v>
      </c>
      <c r="CA89" s="163">
        <v>1</v>
      </c>
      <c r="CB89" s="163">
        <v>1</v>
      </c>
      <c r="CZ89" s="134">
        <v>0.12919</v>
      </c>
    </row>
    <row r="90" spans="1:104" ht="12.75">
      <c r="A90" s="157">
        <v>30</v>
      </c>
      <c r="B90" s="158" t="s">
        <v>190</v>
      </c>
      <c r="C90" s="159" t="s">
        <v>191</v>
      </c>
      <c r="D90" s="160" t="s">
        <v>181</v>
      </c>
      <c r="E90" s="161">
        <v>6</v>
      </c>
      <c r="F90" s="245"/>
      <c r="G90" s="162">
        <f t="shared" si="0"/>
        <v>0</v>
      </c>
      <c r="O90" s="156">
        <v>2</v>
      </c>
      <c r="AZ90" s="134">
        <v>1</v>
      </c>
      <c r="BA90" s="134">
        <f t="shared" si="1"/>
        <v>0</v>
      </c>
      <c r="BB90" s="134">
        <f t="shared" si="2"/>
        <v>0</v>
      </c>
      <c r="BC90" s="134">
        <f t="shared" si="3"/>
        <v>0</v>
      </c>
      <c r="BD90" s="134">
        <f t="shared" si="4"/>
        <v>0</v>
      </c>
      <c r="BE90" s="134">
        <f t="shared" si="5"/>
        <v>0</v>
      </c>
      <c r="CA90" s="163">
        <v>1</v>
      </c>
      <c r="CB90" s="163">
        <v>1</v>
      </c>
      <c r="CZ90" s="134">
        <v>0.12926</v>
      </c>
    </row>
    <row r="91" spans="1:104" ht="12.75">
      <c r="A91" s="157">
        <v>31</v>
      </c>
      <c r="B91" s="158" t="s">
        <v>192</v>
      </c>
      <c r="C91" s="159" t="s">
        <v>193</v>
      </c>
      <c r="D91" s="160" t="s">
        <v>181</v>
      </c>
      <c r="E91" s="161">
        <v>3</v>
      </c>
      <c r="F91" s="245"/>
      <c r="G91" s="162">
        <f t="shared" si="0"/>
        <v>0</v>
      </c>
      <c r="O91" s="156">
        <v>2</v>
      </c>
      <c r="AZ91" s="134">
        <v>1</v>
      </c>
      <c r="BA91" s="134">
        <f t="shared" si="1"/>
        <v>0</v>
      </c>
      <c r="BB91" s="134">
        <f t="shared" si="2"/>
        <v>0</v>
      </c>
      <c r="BC91" s="134">
        <f t="shared" si="3"/>
        <v>0</v>
      </c>
      <c r="BD91" s="134">
        <f t="shared" si="4"/>
        <v>0</v>
      </c>
      <c r="BE91" s="134">
        <f t="shared" si="5"/>
        <v>0</v>
      </c>
      <c r="CA91" s="163">
        <v>1</v>
      </c>
      <c r="CB91" s="163">
        <v>1</v>
      </c>
      <c r="CZ91" s="134">
        <v>0.44735</v>
      </c>
    </row>
    <row r="92" spans="1:104" ht="33.75">
      <c r="A92" s="157">
        <v>32</v>
      </c>
      <c r="B92" s="158" t="s">
        <v>194</v>
      </c>
      <c r="C92" s="159" t="s">
        <v>827</v>
      </c>
      <c r="D92" s="160" t="s">
        <v>195</v>
      </c>
      <c r="E92" s="161">
        <v>32.73</v>
      </c>
      <c r="F92" s="245"/>
      <c r="G92" s="162">
        <f t="shared" si="0"/>
        <v>0</v>
      </c>
      <c r="O92" s="156">
        <v>2</v>
      </c>
      <c r="AZ92" s="134">
        <v>1</v>
      </c>
      <c r="BA92" s="134">
        <f t="shared" si="1"/>
        <v>0</v>
      </c>
      <c r="BB92" s="134">
        <f t="shared" si="2"/>
        <v>0</v>
      </c>
      <c r="BC92" s="134">
        <f t="shared" si="3"/>
        <v>0</v>
      </c>
      <c r="BD92" s="134">
        <f t="shared" si="4"/>
        <v>0</v>
      </c>
      <c r="BE92" s="134">
        <f t="shared" si="5"/>
        <v>0</v>
      </c>
      <c r="CA92" s="163">
        <v>1</v>
      </c>
      <c r="CB92" s="163">
        <v>1</v>
      </c>
      <c r="CZ92" s="134">
        <v>0.01419</v>
      </c>
    </row>
    <row r="93" spans="1:15" ht="12.75">
      <c r="A93" s="164"/>
      <c r="B93" s="166"/>
      <c r="C93" s="312" t="s">
        <v>196</v>
      </c>
      <c r="D93" s="313"/>
      <c r="E93" s="167">
        <v>27.03</v>
      </c>
      <c r="F93" s="249"/>
      <c r="G93" s="168"/>
      <c r="M93" s="165" t="s">
        <v>196</v>
      </c>
      <c r="O93" s="156"/>
    </row>
    <row r="94" spans="1:15" ht="12.75">
      <c r="A94" s="164"/>
      <c r="B94" s="166"/>
      <c r="C94" s="312" t="s">
        <v>197</v>
      </c>
      <c r="D94" s="313"/>
      <c r="E94" s="167">
        <v>5.7</v>
      </c>
      <c r="F94" s="249"/>
      <c r="G94" s="168"/>
      <c r="M94" s="165" t="s">
        <v>197</v>
      </c>
      <c r="O94" s="156"/>
    </row>
    <row r="95" spans="1:104" ht="33.75">
      <c r="A95" s="157">
        <v>33</v>
      </c>
      <c r="B95" s="158" t="s">
        <v>198</v>
      </c>
      <c r="C95" s="159" t="s">
        <v>828</v>
      </c>
      <c r="D95" s="160" t="s">
        <v>195</v>
      </c>
      <c r="E95" s="161">
        <v>9.6</v>
      </c>
      <c r="F95" s="245"/>
      <c r="G95" s="162">
        <f>E95*F95</f>
        <v>0</v>
      </c>
      <c r="O95" s="156">
        <v>2</v>
      </c>
      <c r="AZ95" s="134">
        <v>1</v>
      </c>
      <c r="BA95" s="134">
        <f>IF(AZ95=1,G95,0)</f>
        <v>0</v>
      </c>
      <c r="BB95" s="134">
        <f>IF(AZ95=2,G95,0)</f>
        <v>0</v>
      </c>
      <c r="BC95" s="134">
        <f>IF(AZ95=3,G95,0)</f>
        <v>0</v>
      </c>
      <c r="BD95" s="134">
        <f>IF(AZ95=4,G95,0)</f>
        <v>0</v>
      </c>
      <c r="BE95" s="134">
        <f>IF(AZ95=5,G95,0)</f>
        <v>0</v>
      </c>
      <c r="CA95" s="163">
        <v>1</v>
      </c>
      <c r="CB95" s="163">
        <v>1</v>
      </c>
      <c r="CZ95" s="134">
        <v>0.02128</v>
      </c>
    </row>
    <row r="96" spans="1:104" ht="33.75">
      <c r="A96" s="157">
        <v>34</v>
      </c>
      <c r="B96" s="158" t="s">
        <v>199</v>
      </c>
      <c r="C96" s="159" t="s">
        <v>829</v>
      </c>
      <c r="D96" s="160" t="s">
        <v>195</v>
      </c>
      <c r="E96" s="161">
        <v>38.25</v>
      </c>
      <c r="F96" s="245"/>
      <c r="G96" s="162">
        <f>E96*F96</f>
        <v>0</v>
      </c>
      <c r="O96" s="156">
        <v>2</v>
      </c>
      <c r="AZ96" s="134">
        <v>1</v>
      </c>
      <c r="BA96" s="134">
        <f>IF(AZ96=1,G96,0)</f>
        <v>0</v>
      </c>
      <c r="BB96" s="134">
        <f>IF(AZ96=2,G96,0)</f>
        <v>0</v>
      </c>
      <c r="BC96" s="134">
        <f>IF(AZ96=3,G96,0)</f>
        <v>0</v>
      </c>
      <c r="BD96" s="134">
        <f>IF(AZ96=4,G96,0)</f>
        <v>0</v>
      </c>
      <c r="BE96" s="134">
        <f>IF(AZ96=5,G96,0)</f>
        <v>0</v>
      </c>
      <c r="CA96" s="163">
        <v>1</v>
      </c>
      <c r="CB96" s="163">
        <v>1</v>
      </c>
      <c r="CZ96" s="134">
        <v>0.04216</v>
      </c>
    </row>
    <row r="97" spans="1:15" ht="12.75">
      <c r="A97" s="164"/>
      <c r="B97" s="166"/>
      <c r="C97" s="312" t="s">
        <v>200</v>
      </c>
      <c r="D97" s="313"/>
      <c r="E97" s="167">
        <v>38.25</v>
      </c>
      <c r="F97" s="249"/>
      <c r="G97" s="168"/>
      <c r="M97" s="165" t="s">
        <v>200</v>
      </c>
      <c r="O97" s="156"/>
    </row>
    <row r="98" spans="1:104" ht="22.5">
      <c r="A98" s="157">
        <v>35</v>
      </c>
      <c r="B98" s="158" t="s">
        <v>201</v>
      </c>
      <c r="C98" s="159" t="s">
        <v>202</v>
      </c>
      <c r="D98" s="160" t="s">
        <v>128</v>
      </c>
      <c r="E98" s="161">
        <v>75.7373</v>
      </c>
      <c r="F98" s="245"/>
      <c r="G98" s="162">
        <f>E98*F98</f>
        <v>0</v>
      </c>
      <c r="O98" s="156">
        <v>2</v>
      </c>
      <c r="AZ98" s="134">
        <v>1</v>
      </c>
      <c r="BA98" s="134">
        <f>IF(AZ98=1,G98,0)</f>
        <v>0</v>
      </c>
      <c r="BB98" s="134">
        <f>IF(AZ98=2,G98,0)</f>
        <v>0</v>
      </c>
      <c r="BC98" s="134">
        <f>IF(AZ98=3,G98,0)</f>
        <v>0</v>
      </c>
      <c r="BD98" s="134">
        <f>IF(AZ98=4,G98,0)</f>
        <v>0</v>
      </c>
      <c r="BE98" s="134">
        <f>IF(AZ98=5,G98,0)</f>
        <v>0</v>
      </c>
      <c r="CA98" s="163">
        <v>1</v>
      </c>
      <c r="CB98" s="163">
        <v>1</v>
      </c>
      <c r="CZ98" s="134">
        <v>0.1055</v>
      </c>
    </row>
    <row r="99" spans="1:15" ht="12.75">
      <c r="A99" s="164"/>
      <c r="B99" s="166"/>
      <c r="C99" s="312" t="s">
        <v>203</v>
      </c>
      <c r="D99" s="313"/>
      <c r="E99" s="167">
        <v>8.1925</v>
      </c>
      <c r="F99" s="246"/>
      <c r="G99" s="168"/>
      <c r="M99" s="165" t="s">
        <v>203</v>
      </c>
      <c r="O99" s="156"/>
    </row>
    <row r="100" spans="1:15" ht="12.75">
      <c r="A100" s="164"/>
      <c r="B100" s="166"/>
      <c r="C100" s="312" t="s">
        <v>204</v>
      </c>
      <c r="D100" s="313"/>
      <c r="E100" s="167">
        <v>6.6825</v>
      </c>
      <c r="F100" s="246"/>
      <c r="G100" s="168"/>
      <c r="M100" s="165" t="s">
        <v>204</v>
      </c>
      <c r="O100" s="156"/>
    </row>
    <row r="101" spans="1:15" ht="12.75">
      <c r="A101" s="164"/>
      <c r="B101" s="166"/>
      <c r="C101" s="312" t="s">
        <v>205</v>
      </c>
      <c r="D101" s="313"/>
      <c r="E101" s="167">
        <v>5.1</v>
      </c>
      <c r="F101" s="246"/>
      <c r="G101" s="168"/>
      <c r="M101" s="165" t="s">
        <v>205</v>
      </c>
      <c r="O101" s="156"/>
    </row>
    <row r="102" spans="1:15" ht="12.75">
      <c r="A102" s="164"/>
      <c r="B102" s="166"/>
      <c r="C102" s="312" t="s">
        <v>206</v>
      </c>
      <c r="D102" s="313"/>
      <c r="E102" s="167">
        <v>6.7375</v>
      </c>
      <c r="F102" s="246"/>
      <c r="G102" s="168"/>
      <c r="M102" s="165" t="s">
        <v>206</v>
      </c>
      <c r="O102" s="156"/>
    </row>
    <row r="103" spans="1:15" ht="12.75">
      <c r="A103" s="164"/>
      <c r="B103" s="166"/>
      <c r="C103" s="312" t="s">
        <v>207</v>
      </c>
      <c r="D103" s="313"/>
      <c r="E103" s="167">
        <v>12.535</v>
      </c>
      <c r="F103" s="246"/>
      <c r="G103" s="168"/>
      <c r="M103" s="165" t="s">
        <v>207</v>
      </c>
      <c r="O103" s="156"/>
    </row>
    <row r="104" spans="1:15" ht="12.75">
      <c r="A104" s="164"/>
      <c r="B104" s="166"/>
      <c r="C104" s="312" t="s">
        <v>208</v>
      </c>
      <c r="D104" s="313"/>
      <c r="E104" s="167">
        <v>5.865</v>
      </c>
      <c r="F104" s="246"/>
      <c r="G104" s="168"/>
      <c r="M104" s="165" t="s">
        <v>208</v>
      </c>
      <c r="O104" s="156"/>
    </row>
    <row r="105" spans="1:15" ht="12.75">
      <c r="A105" s="164"/>
      <c r="B105" s="166"/>
      <c r="C105" s="312" t="s">
        <v>209</v>
      </c>
      <c r="D105" s="313"/>
      <c r="E105" s="167">
        <v>30.6247</v>
      </c>
      <c r="F105" s="246"/>
      <c r="G105" s="168"/>
      <c r="M105" s="165" t="s">
        <v>209</v>
      </c>
      <c r="O105" s="156"/>
    </row>
    <row r="106" spans="1:104" ht="22.5">
      <c r="A106" s="157">
        <v>36</v>
      </c>
      <c r="B106" s="158" t="s">
        <v>210</v>
      </c>
      <c r="C106" s="159" t="s">
        <v>211</v>
      </c>
      <c r="D106" s="160" t="s">
        <v>128</v>
      </c>
      <c r="E106" s="161">
        <v>186.6</v>
      </c>
      <c r="F106" s="245"/>
      <c r="G106" s="162">
        <f>E106*F106</f>
        <v>0</v>
      </c>
      <c r="O106" s="156">
        <v>2</v>
      </c>
      <c r="AZ106" s="134">
        <v>1</v>
      </c>
      <c r="BA106" s="134">
        <f>IF(AZ106=1,G106,0)</f>
        <v>0</v>
      </c>
      <c r="BB106" s="134">
        <f>IF(AZ106=2,G106,0)</f>
        <v>0</v>
      </c>
      <c r="BC106" s="134">
        <f>IF(AZ106=3,G106,0)</f>
        <v>0</v>
      </c>
      <c r="BD106" s="134">
        <f>IF(AZ106=4,G106,0)</f>
        <v>0</v>
      </c>
      <c r="BE106" s="134">
        <f>IF(AZ106=5,G106,0)</f>
        <v>0</v>
      </c>
      <c r="CA106" s="163">
        <v>1</v>
      </c>
      <c r="CB106" s="163">
        <v>1</v>
      </c>
      <c r="CZ106" s="134">
        <v>0.02017</v>
      </c>
    </row>
    <row r="107" spans="1:15" ht="12.75">
      <c r="A107" s="164"/>
      <c r="B107" s="166"/>
      <c r="C107" s="312" t="s">
        <v>212</v>
      </c>
      <c r="D107" s="313"/>
      <c r="E107" s="167">
        <v>59.5</v>
      </c>
      <c r="F107" s="246"/>
      <c r="G107" s="168"/>
      <c r="M107" s="165" t="s">
        <v>212</v>
      </c>
      <c r="O107" s="156"/>
    </row>
    <row r="108" spans="1:15" ht="12.75">
      <c r="A108" s="164"/>
      <c r="B108" s="166"/>
      <c r="C108" s="312" t="s">
        <v>213</v>
      </c>
      <c r="D108" s="313"/>
      <c r="E108" s="167">
        <v>31.3</v>
      </c>
      <c r="F108" s="246"/>
      <c r="G108" s="168"/>
      <c r="M108" s="165" t="s">
        <v>213</v>
      </c>
      <c r="O108" s="156"/>
    </row>
    <row r="109" spans="1:15" ht="12.75">
      <c r="A109" s="164"/>
      <c r="B109" s="166"/>
      <c r="C109" s="312" t="s">
        <v>214</v>
      </c>
      <c r="D109" s="313"/>
      <c r="E109" s="167">
        <v>75.3</v>
      </c>
      <c r="F109" s="246"/>
      <c r="G109" s="168"/>
      <c r="M109" s="165" t="s">
        <v>214</v>
      </c>
      <c r="O109" s="156"/>
    </row>
    <row r="110" spans="1:15" ht="12.75">
      <c r="A110" s="164"/>
      <c r="B110" s="166"/>
      <c r="C110" s="312" t="s">
        <v>215</v>
      </c>
      <c r="D110" s="313"/>
      <c r="E110" s="167">
        <v>20.5</v>
      </c>
      <c r="F110" s="246"/>
      <c r="G110" s="168"/>
      <c r="M110" s="165" t="s">
        <v>215</v>
      </c>
      <c r="O110" s="156"/>
    </row>
    <row r="111" spans="1:104" ht="22.5">
      <c r="A111" s="157">
        <v>37</v>
      </c>
      <c r="B111" s="158" t="s">
        <v>216</v>
      </c>
      <c r="C111" s="159" t="s">
        <v>217</v>
      </c>
      <c r="D111" s="160" t="s">
        <v>128</v>
      </c>
      <c r="E111" s="161">
        <v>59.9</v>
      </c>
      <c r="F111" s="245"/>
      <c r="G111" s="162">
        <f>E111*F111</f>
        <v>0</v>
      </c>
      <c r="O111" s="156">
        <v>2</v>
      </c>
      <c r="AZ111" s="134">
        <v>1</v>
      </c>
      <c r="BA111" s="134">
        <f>IF(AZ111=1,G111,0)</f>
        <v>0</v>
      </c>
      <c r="BB111" s="134">
        <f>IF(AZ111=2,G111,0)</f>
        <v>0</v>
      </c>
      <c r="BC111" s="134">
        <f>IF(AZ111=3,G111,0)</f>
        <v>0</v>
      </c>
      <c r="BD111" s="134">
        <f>IF(AZ111=4,G111,0)</f>
        <v>0</v>
      </c>
      <c r="BE111" s="134">
        <f>IF(AZ111=5,G111,0)</f>
        <v>0</v>
      </c>
      <c r="CA111" s="163">
        <v>1</v>
      </c>
      <c r="CB111" s="163">
        <v>1</v>
      </c>
      <c r="CZ111" s="134">
        <v>0.02017</v>
      </c>
    </row>
    <row r="112" spans="1:15" ht="12.75">
      <c r="A112" s="164"/>
      <c r="B112" s="166"/>
      <c r="C112" s="312" t="s">
        <v>218</v>
      </c>
      <c r="D112" s="313"/>
      <c r="E112" s="167">
        <v>9.1</v>
      </c>
      <c r="F112" s="246"/>
      <c r="G112" s="168"/>
      <c r="M112" s="165" t="s">
        <v>218</v>
      </c>
      <c r="O112" s="156"/>
    </row>
    <row r="113" spans="1:15" ht="12.75">
      <c r="A113" s="164"/>
      <c r="B113" s="166"/>
      <c r="C113" s="312" t="s">
        <v>219</v>
      </c>
      <c r="D113" s="313"/>
      <c r="E113" s="167">
        <v>11.6</v>
      </c>
      <c r="F113" s="246"/>
      <c r="G113" s="168"/>
      <c r="M113" s="165" t="s">
        <v>219</v>
      </c>
      <c r="O113" s="156"/>
    </row>
    <row r="114" spans="1:15" ht="12.75">
      <c r="A114" s="164"/>
      <c r="B114" s="166"/>
      <c r="C114" s="312" t="s">
        <v>220</v>
      </c>
      <c r="D114" s="313"/>
      <c r="E114" s="167">
        <v>4.9</v>
      </c>
      <c r="F114" s="246"/>
      <c r="G114" s="168"/>
      <c r="M114" s="165" t="s">
        <v>220</v>
      </c>
      <c r="O114" s="156"/>
    </row>
    <row r="115" spans="1:15" ht="12.75">
      <c r="A115" s="164"/>
      <c r="B115" s="166"/>
      <c r="C115" s="312" t="s">
        <v>221</v>
      </c>
      <c r="D115" s="313"/>
      <c r="E115" s="167">
        <v>11.4</v>
      </c>
      <c r="F115" s="246"/>
      <c r="G115" s="168"/>
      <c r="M115" s="165" t="s">
        <v>221</v>
      </c>
      <c r="O115" s="156"/>
    </row>
    <row r="116" spans="1:15" ht="12.75">
      <c r="A116" s="164"/>
      <c r="B116" s="166"/>
      <c r="C116" s="312" t="s">
        <v>222</v>
      </c>
      <c r="D116" s="313"/>
      <c r="E116" s="167">
        <v>2.5</v>
      </c>
      <c r="F116" s="246"/>
      <c r="G116" s="168"/>
      <c r="M116" s="165" t="s">
        <v>222</v>
      </c>
      <c r="O116" s="156"/>
    </row>
    <row r="117" spans="1:15" ht="12.75">
      <c r="A117" s="164"/>
      <c r="B117" s="166"/>
      <c r="C117" s="312" t="s">
        <v>223</v>
      </c>
      <c r="D117" s="313"/>
      <c r="E117" s="167">
        <v>7.2</v>
      </c>
      <c r="F117" s="246"/>
      <c r="G117" s="168"/>
      <c r="M117" s="165" t="s">
        <v>223</v>
      </c>
      <c r="O117" s="156"/>
    </row>
    <row r="118" spans="1:15" ht="12.75">
      <c r="A118" s="164"/>
      <c r="B118" s="166"/>
      <c r="C118" s="312" t="s">
        <v>224</v>
      </c>
      <c r="D118" s="313"/>
      <c r="E118" s="167">
        <v>4.4</v>
      </c>
      <c r="F118" s="246"/>
      <c r="G118" s="168"/>
      <c r="M118" s="165" t="s">
        <v>224</v>
      </c>
      <c r="O118" s="156"/>
    </row>
    <row r="119" spans="1:15" ht="12.75">
      <c r="A119" s="164"/>
      <c r="B119" s="166"/>
      <c r="C119" s="312" t="s">
        <v>225</v>
      </c>
      <c r="D119" s="313"/>
      <c r="E119" s="167">
        <v>5.9</v>
      </c>
      <c r="F119" s="246"/>
      <c r="G119" s="168"/>
      <c r="M119" s="165" t="s">
        <v>225</v>
      </c>
      <c r="O119" s="156"/>
    </row>
    <row r="120" spans="1:15" ht="12.75">
      <c r="A120" s="164"/>
      <c r="B120" s="166"/>
      <c r="C120" s="312" t="s">
        <v>226</v>
      </c>
      <c r="D120" s="313"/>
      <c r="E120" s="167">
        <v>2.9</v>
      </c>
      <c r="F120" s="246"/>
      <c r="G120" s="168"/>
      <c r="M120" s="165" t="s">
        <v>226</v>
      </c>
      <c r="O120" s="156"/>
    </row>
    <row r="121" spans="1:104" ht="22.5">
      <c r="A121" s="157">
        <v>38</v>
      </c>
      <c r="B121" s="158" t="s">
        <v>227</v>
      </c>
      <c r="C121" s="159" t="s">
        <v>228</v>
      </c>
      <c r="D121" s="160" t="s">
        <v>128</v>
      </c>
      <c r="E121" s="161">
        <v>2.16</v>
      </c>
      <c r="F121" s="245"/>
      <c r="G121" s="162">
        <f>E121*F121</f>
        <v>0</v>
      </c>
      <c r="O121" s="156">
        <v>2</v>
      </c>
      <c r="AZ121" s="134">
        <v>1</v>
      </c>
      <c r="BA121" s="134">
        <f>IF(AZ121=1,G121,0)</f>
        <v>0</v>
      </c>
      <c r="BB121" s="134">
        <f>IF(AZ121=2,G121,0)</f>
        <v>0</v>
      </c>
      <c r="BC121" s="134">
        <f>IF(AZ121=3,G121,0)</f>
        <v>0</v>
      </c>
      <c r="BD121" s="134">
        <f>IF(AZ121=4,G121,0)</f>
        <v>0</v>
      </c>
      <c r="BE121" s="134">
        <f>IF(AZ121=5,G121,0)</f>
        <v>0</v>
      </c>
      <c r="CA121" s="163">
        <v>1</v>
      </c>
      <c r="CB121" s="163">
        <v>1</v>
      </c>
      <c r="CZ121" s="134">
        <v>0.01572</v>
      </c>
    </row>
    <row r="122" spans="1:15" ht="12.75">
      <c r="A122" s="164"/>
      <c r="B122" s="166"/>
      <c r="C122" s="312" t="s">
        <v>229</v>
      </c>
      <c r="D122" s="313"/>
      <c r="E122" s="167">
        <v>1.2</v>
      </c>
      <c r="F122" s="246"/>
      <c r="G122" s="168"/>
      <c r="M122" s="165" t="s">
        <v>229</v>
      </c>
      <c r="O122" s="156"/>
    </row>
    <row r="123" spans="1:15" ht="12.75">
      <c r="A123" s="164"/>
      <c r="B123" s="166"/>
      <c r="C123" s="312" t="s">
        <v>230</v>
      </c>
      <c r="D123" s="313"/>
      <c r="E123" s="167">
        <v>0.96</v>
      </c>
      <c r="F123" s="246"/>
      <c r="G123" s="168"/>
      <c r="M123" s="165" t="s">
        <v>230</v>
      </c>
      <c r="O123" s="156"/>
    </row>
    <row r="124" spans="1:57" ht="12.75">
      <c r="A124" s="169"/>
      <c r="B124" s="170" t="s">
        <v>75</v>
      </c>
      <c r="C124" s="171" t="str">
        <f>CONCATENATE(B60," ",C60)</f>
        <v>3 Svislé a kompletní konstrukce</v>
      </c>
      <c r="D124" s="172"/>
      <c r="E124" s="173"/>
      <c r="F124" s="247"/>
      <c r="G124" s="174">
        <f>SUM(G60:G123)</f>
        <v>0</v>
      </c>
      <c r="O124" s="156">
        <v>4</v>
      </c>
      <c r="BA124" s="175">
        <f>SUM(BA60:BA123)</f>
        <v>0</v>
      </c>
      <c r="BB124" s="175">
        <f>SUM(BB60:BB123)</f>
        <v>0</v>
      </c>
      <c r="BC124" s="175">
        <f>SUM(BC60:BC123)</f>
        <v>0</v>
      </c>
      <c r="BD124" s="175">
        <f>SUM(BD60:BD123)</f>
        <v>0</v>
      </c>
      <c r="BE124" s="175">
        <f>SUM(BE60:BE123)</f>
        <v>0</v>
      </c>
    </row>
    <row r="125" spans="1:15" ht="12.75">
      <c r="A125" s="149" t="s">
        <v>72</v>
      </c>
      <c r="B125" s="150" t="s">
        <v>231</v>
      </c>
      <c r="C125" s="151" t="s">
        <v>232</v>
      </c>
      <c r="D125" s="152"/>
      <c r="E125" s="153"/>
      <c r="F125" s="244"/>
      <c r="G125" s="154"/>
      <c r="H125" s="155"/>
      <c r="I125" s="155"/>
      <c r="O125" s="156">
        <v>1</v>
      </c>
    </row>
    <row r="126" spans="1:104" ht="22.5">
      <c r="A126" s="157">
        <v>39</v>
      </c>
      <c r="B126" s="158" t="s">
        <v>233</v>
      </c>
      <c r="C126" s="159" t="s">
        <v>234</v>
      </c>
      <c r="D126" s="160" t="s">
        <v>181</v>
      </c>
      <c r="E126" s="161">
        <v>24</v>
      </c>
      <c r="F126" s="245"/>
      <c r="G126" s="162">
        <f>E126*F126</f>
        <v>0</v>
      </c>
      <c r="O126" s="156">
        <v>2</v>
      </c>
      <c r="AZ126" s="134">
        <v>1</v>
      </c>
      <c r="BA126" s="134">
        <f>IF(AZ126=1,G126,0)</f>
        <v>0</v>
      </c>
      <c r="BB126" s="134">
        <f>IF(AZ126=2,G126,0)</f>
        <v>0</v>
      </c>
      <c r="BC126" s="134">
        <f>IF(AZ126=3,G126,0)</f>
        <v>0</v>
      </c>
      <c r="BD126" s="134">
        <f>IF(AZ126=4,G126,0)</f>
        <v>0</v>
      </c>
      <c r="BE126" s="134">
        <f>IF(AZ126=5,G126,0)</f>
        <v>0</v>
      </c>
      <c r="CA126" s="163">
        <v>1</v>
      </c>
      <c r="CB126" s="163">
        <v>1</v>
      </c>
      <c r="CZ126" s="134">
        <v>0.09868</v>
      </c>
    </row>
    <row r="127" spans="1:104" ht="12.75">
      <c r="A127" s="157">
        <v>40</v>
      </c>
      <c r="B127" s="158" t="s">
        <v>235</v>
      </c>
      <c r="C127" s="159" t="s">
        <v>236</v>
      </c>
      <c r="D127" s="160" t="s">
        <v>195</v>
      </c>
      <c r="E127" s="161">
        <v>101.86</v>
      </c>
      <c r="F127" s="245"/>
      <c r="G127" s="162">
        <f>E127*F127</f>
        <v>0</v>
      </c>
      <c r="O127" s="156">
        <v>2</v>
      </c>
      <c r="AZ127" s="134">
        <v>1</v>
      </c>
      <c r="BA127" s="134">
        <f>IF(AZ127=1,G127,0)</f>
        <v>0</v>
      </c>
      <c r="BB127" s="134">
        <f>IF(AZ127=2,G127,0)</f>
        <v>0</v>
      </c>
      <c r="BC127" s="134">
        <f>IF(AZ127=3,G127,0)</f>
        <v>0</v>
      </c>
      <c r="BD127" s="134">
        <f>IF(AZ127=4,G127,0)</f>
        <v>0</v>
      </c>
      <c r="BE127" s="134">
        <f>IF(AZ127=5,G127,0)</f>
        <v>0</v>
      </c>
      <c r="CA127" s="163">
        <v>1</v>
      </c>
      <c r="CB127" s="163">
        <v>1</v>
      </c>
      <c r="CZ127" s="134">
        <v>0.01474</v>
      </c>
    </row>
    <row r="128" spans="1:15" ht="12.75">
      <c r="A128" s="164"/>
      <c r="B128" s="166"/>
      <c r="C128" s="312" t="s">
        <v>237</v>
      </c>
      <c r="D128" s="313"/>
      <c r="E128" s="167">
        <v>28.16</v>
      </c>
      <c r="F128" s="249"/>
      <c r="G128" s="168"/>
      <c r="M128" s="165" t="s">
        <v>237</v>
      </c>
      <c r="O128" s="156"/>
    </row>
    <row r="129" spans="1:15" ht="12.75">
      <c r="A129" s="164"/>
      <c r="B129" s="166"/>
      <c r="C129" s="312" t="s">
        <v>238</v>
      </c>
      <c r="D129" s="313"/>
      <c r="E129" s="167">
        <v>73.7</v>
      </c>
      <c r="F129" s="249"/>
      <c r="G129" s="168"/>
      <c r="M129" s="165" t="s">
        <v>238</v>
      </c>
      <c r="O129" s="156"/>
    </row>
    <row r="130" spans="1:104" ht="22.5">
      <c r="A130" s="157">
        <v>41</v>
      </c>
      <c r="B130" s="158" t="s">
        <v>239</v>
      </c>
      <c r="C130" s="159" t="s">
        <v>240</v>
      </c>
      <c r="D130" s="160" t="s">
        <v>195</v>
      </c>
      <c r="E130" s="161">
        <v>35.05</v>
      </c>
      <c r="F130" s="245"/>
      <c r="G130" s="162">
        <f>E130*F130</f>
        <v>0</v>
      </c>
      <c r="O130" s="156">
        <v>2</v>
      </c>
      <c r="AZ130" s="134">
        <v>1</v>
      </c>
      <c r="BA130" s="134">
        <f>IF(AZ130=1,G130,0)</f>
        <v>0</v>
      </c>
      <c r="BB130" s="134">
        <f>IF(AZ130=2,G130,0)</f>
        <v>0</v>
      </c>
      <c r="BC130" s="134">
        <f>IF(AZ130=3,G130,0)</f>
        <v>0</v>
      </c>
      <c r="BD130" s="134">
        <f>IF(AZ130=4,G130,0)</f>
        <v>0</v>
      </c>
      <c r="BE130" s="134">
        <f>IF(AZ130=5,G130,0)</f>
        <v>0</v>
      </c>
      <c r="CA130" s="163">
        <v>2</v>
      </c>
      <c r="CB130" s="163">
        <v>1</v>
      </c>
      <c r="CZ130" s="134">
        <v>0.15844</v>
      </c>
    </row>
    <row r="131" spans="1:15" ht="12.75">
      <c r="A131" s="164"/>
      <c r="B131" s="166"/>
      <c r="C131" s="312" t="s">
        <v>241</v>
      </c>
      <c r="D131" s="313"/>
      <c r="E131" s="167">
        <v>35.05</v>
      </c>
      <c r="F131" s="249"/>
      <c r="G131" s="168"/>
      <c r="M131" s="165" t="s">
        <v>241</v>
      </c>
      <c r="O131" s="156"/>
    </row>
    <row r="132" spans="1:104" ht="22.5">
      <c r="A132" s="157">
        <v>42</v>
      </c>
      <c r="B132" s="158" t="s">
        <v>242</v>
      </c>
      <c r="C132" s="159" t="s">
        <v>243</v>
      </c>
      <c r="D132" s="160" t="s">
        <v>195</v>
      </c>
      <c r="E132" s="161">
        <v>89.15</v>
      </c>
      <c r="F132" s="245"/>
      <c r="G132" s="162">
        <f>E132*F132</f>
        <v>0</v>
      </c>
      <c r="O132" s="156">
        <v>2</v>
      </c>
      <c r="AZ132" s="134">
        <v>1</v>
      </c>
      <c r="BA132" s="134">
        <f>IF(AZ132=1,G132,0)</f>
        <v>0</v>
      </c>
      <c r="BB132" s="134">
        <f>IF(AZ132=2,G132,0)</f>
        <v>0</v>
      </c>
      <c r="BC132" s="134">
        <f>IF(AZ132=3,G132,0)</f>
        <v>0</v>
      </c>
      <c r="BD132" s="134">
        <f>IF(AZ132=4,G132,0)</f>
        <v>0</v>
      </c>
      <c r="BE132" s="134">
        <f>IF(AZ132=5,G132,0)</f>
        <v>0</v>
      </c>
      <c r="CA132" s="163">
        <v>2</v>
      </c>
      <c r="CB132" s="163">
        <v>1</v>
      </c>
      <c r="CZ132" s="134">
        <v>0.16027</v>
      </c>
    </row>
    <row r="133" spans="1:15" ht="12.75">
      <c r="A133" s="164"/>
      <c r="B133" s="166"/>
      <c r="C133" s="312" t="s">
        <v>244</v>
      </c>
      <c r="D133" s="313"/>
      <c r="E133" s="167">
        <v>89.15</v>
      </c>
      <c r="F133" s="249"/>
      <c r="G133" s="168"/>
      <c r="M133" s="165" t="s">
        <v>244</v>
      </c>
      <c r="O133" s="156"/>
    </row>
    <row r="134" spans="1:104" ht="22.5">
      <c r="A134" s="157">
        <v>43</v>
      </c>
      <c r="B134" s="158" t="s">
        <v>245</v>
      </c>
      <c r="C134" s="159" t="s">
        <v>246</v>
      </c>
      <c r="D134" s="160" t="s">
        <v>195</v>
      </c>
      <c r="E134" s="161">
        <v>38.4</v>
      </c>
      <c r="F134" s="245"/>
      <c r="G134" s="162">
        <f>E134*F134</f>
        <v>0</v>
      </c>
      <c r="O134" s="156">
        <v>2</v>
      </c>
      <c r="AZ134" s="134">
        <v>1</v>
      </c>
      <c r="BA134" s="134">
        <f>IF(AZ134=1,G134,0)</f>
        <v>0</v>
      </c>
      <c r="BB134" s="134">
        <f>IF(AZ134=2,G134,0)</f>
        <v>0</v>
      </c>
      <c r="BC134" s="134">
        <f>IF(AZ134=3,G134,0)</f>
        <v>0</v>
      </c>
      <c r="BD134" s="134">
        <f>IF(AZ134=4,G134,0)</f>
        <v>0</v>
      </c>
      <c r="BE134" s="134">
        <f>IF(AZ134=5,G134,0)</f>
        <v>0</v>
      </c>
      <c r="CA134" s="163">
        <v>2</v>
      </c>
      <c r="CB134" s="163">
        <v>1</v>
      </c>
      <c r="CZ134" s="134">
        <v>0.31578</v>
      </c>
    </row>
    <row r="135" spans="1:15" ht="12.75">
      <c r="A135" s="164"/>
      <c r="B135" s="166"/>
      <c r="C135" s="312" t="s">
        <v>247</v>
      </c>
      <c r="D135" s="313"/>
      <c r="E135" s="167">
        <v>38.4</v>
      </c>
      <c r="F135" s="246"/>
      <c r="G135" s="168"/>
      <c r="M135" s="165" t="s">
        <v>247</v>
      </c>
      <c r="O135" s="156"/>
    </row>
    <row r="136" spans="1:57" ht="12.75">
      <c r="A136" s="169"/>
      <c r="B136" s="170" t="s">
        <v>75</v>
      </c>
      <c r="C136" s="171" t="str">
        <f>CONCATENATE(B125," ",C125)</f>
        <v>4 Vodorovné konstrukce</v>
      </c>
      <c r="D136" s="172"/>
      <c r="E136" s="173"/>
      <c r="F136" s="247"/>
      <c r="G136" s="174">
        <f>SUM(G125:G135)</f>
        <v>0</v>
      </c>
      <c r="O136" s="156">
        <v>4</v>
      </c>
      <c r="BA136" s="175">
        <f>SUM(BA125:BA135)</f>
        <v>0</v>
      </c>
      <c r="BB136" s="175">
        <f>SUM(BB125:BB135)</f>
        <v>0</v>
      </c>
      <c r="BC136" s="175">
        <f>SUM(BC125:BC135)</f>
        <v>0</v>
      </c>
      <c r="BD136" s="175">
        <f>SUM(BD125:BD135)</f>
        <v>0</v>
      </c>
      <c r="BE136" s="175">
        <f>SUM(BE125:BE135)</f>
        <v>0</v>
      </c>
    </row>
    <row r="137" spans="1:15" ht="12.75">
      <c r="A137" s="149" t="s">
        <v>72</v>
      </c>
      <c r="B137" s="150" t="s">
        <v>248</v>
      </c>
      <c r="C137" s="151" t="s">
        <v>249</v>
      </c>
      <c r="D137" s="152"/>
      <c r="E137" s="153"/>
      <c r="F137" s="244"/>
      <c r="G137" s="154"/>
      <c r="H137" s="155"/>
      <c r="I137" s="155"/>
      <c r="O137" s="156">
        <v>1</v>
      </c>
    </row>
    <row r="138" spans="1:104" ht="12.75">
      <c r="A138" s="157">
        <v>44</v>
      </c>
      <c r="B138" s="158" t="s">
        <v>250</v>
      </c>
      <c r="C138" s="159" t="s">
        <v>251</v>
      </c>
      <c r="D138" s="160" t="s">
        <v>128</v>
      </c>
      <c r="E138" s="161">
        <v>64.55</v>
      </c>
      <c r="F138" s="245"/>
      <c r="G138" s="162">
        <f>E138*F138</f>
        <v>0</v>
      </c>
      <c r="O138" s="156">
        <v>2</v>
      </c>
      <c r="AZ138" s="134">
        <v>1</v>
      </c>
      <c r="BA138" s="134">
        <f>IF(AZ138=1,G138,0)</f>
        <v>0</v>
      </c>
      <c r="BB138" s="134">
        <f>IF(AZ138=2,G138,0)</f>
        <v>0</v>
      </c>
      <c r="BC138" s="134">
        <f>IF(AZ138=3,G138,0)</f>
        <v>0</v>
      </c>
      <c r="BD138" s="134">
        <f>IF(AZ138=4,G138,0)</f>
        <v>0</v>
      </c>
      <c r="BE138" s="134">
        <f>IF(AZ138=5,G138,0)</f>
        <v>0</v>
      </c>
      <c r="CA138" s="163">
        <v>1</v>
      </c>
      <c r="CB138" s="163">
        <v>1</v>
      </c>
      <c r="CZ138" s="134">
        <v>0.2024</v>
      </c>
    </row>
    <row r="139" spans="1:15" ht="12.75">
      <c r="A139" s="164"/>
      <c r="B139" s="166"/>
      <c r="C139" s="312" t="s">
        <v>252</v>
      </c>
      <c r="D139" s="313"/>
      <c r="E139" s="167">
        <v>31.3</v>
      </c>
      <c r="F139" s="246"/>
      <c r="G139" s="168"/>
      <c r="M139" s="165" t="s">
        <v>252</v>
      </c>
      <c r="O139" s="156"/>
    </row>
    <row r="140" spans="1:15" ht="12.75">
      <c r="A140" s="164"/>
      <c r="B140" s="166"/>
      <c r="C140" s="312" t="s">
        <v>253</v>
      </c>
      <c r="D140" s="313"/>
      <c r="E140" s="167">
        <v>7.15</v>
      </c>
      <c r="F140" s="246"/>
      <c r="G140" s="168"/>
      <c r="M140" s="165" t="s">
        <v>253</v>
      </c>
      <c r="O140" s="156"/>
    </row>
    <row r="141" spans="1:15" ht="12.75">
      <c r="A141" s="164"/>
      <c r="B141" s="166"/>
      <c r="C141" s="312" t="s">
        <v>254</v>
      </c>
      <c r="D141" s="313"/>
      <c r="E141" s="167">
        <v>21.6</v>
      </c>
      <c r="F141" s="246"/>
      <c r="G141" s="168"/>
      <c r="M141" s="165" t="s">
        <v>254</v>
      </c>
      <c r="O141" s="156"/>
    </row>
    <row r="142" spans="1:15" ht="12.75">
      <c r="A142" s="164"/>
      <c r="B142" s="166"/>
      <c r="C142" s="312" t="s">
        <v>255</v>
      </c>
      <c r="D142" s="313"/>
      <c r="E142" s="167">
        <v>4.5</v>
      </c>
      <c r="F142" s="246"/>
      <c r="G142" s="168"/>
      <c r="M142" s="165" t="s">
        <v>255</v>
      </c>
      <c r="O142" s="156"/>
    </row>
    <row r="143" spans="1:104" ht="12.75">
      <c r="A143" s="157">
        <v>45</v>
      </c>
      <c r="B143" s="158" t="s">
        <v>256</v>
      </c>
      <c r="C143" s="159" t="s">
        <v>257</v>
      </c>
      <c r="D143" s="160" t="s">
        <v>128</v>
      </c>
      <c r="E143" s="161">
        <v>64.55</v>
      </c>
      <c r="F143" s="245"/>
      <c r="G143" s="162">
        <f>E143*F143</f>
        <v>0</v>
      </c>
      <c r="O143" s="156">
        <v>2</v>
      </c>
      <c r="AZ143" s="134">
        <v>1</v>
      </c>
      <c r="BA143" s="134">
        <f>IF(AZ143=1,G143,0)</f>
        <v>0</v>
      </c>
      <c r="BB143" s="134">
        <f>IF(AZ143=2,G143,0)</f>
        <v>0</v>
      </c>
      <c r="BC143" s="134">
        <f>IF(AZ143=3,G143,0)</f>
        <v>0</v>
      </c>
      <c r="BD143" s="134">
        <f>IF(AZ143=4,G143,0)</f>
        <v>0</v>
      </c>
      <c r="BE143" s="134">
        <f>IF(AZ143=5,G143,0)</f>
        <v>0</v>
      </c>
      <c r="CA143" s="163">
        <v>1</v>
      </c>
      <c r="CB143" s="163">
        <v>0</v>
      </c>
      <c r="CZ143" s="134">
        <v>0.0739</v>
      </c>
    </row>
    <row r="144" spans="1:15" ht="12.75">
      <c r="A144" s="164"/>
      <c r="B144" s="166"/>
      <c r="C144" s="312" t="s">
        <v>253</v>
      </c>
      <c r="D144" s="313"/>
      <c r="E144" s="167">
        <v>7.15</v>
      </c>
      <c r="F144" s="246"/>
      <c r="G144" s="168"/>
      <c r="M144" s="165" t="s">
        <v>253</v>
      </c>
      <c r="O144" s="156"/>
    </row>
    <row r="145" spans="1:15" ht="12.75">
      <c r="A145" s="164"/>
      <c r="B145" s="166"/>
      <c r="C145" s="312" t="s">
        <v>254</v>
      </c>
      <c r="D145" s="313"/>
      <c r="E145" s="167">
        <v>21.6</v>
      </c>
      <c r="F145" s="246"/>
      <c r="G145" s="168"/>
      <c r="M145" s="165" t="s">
        <v>254</v>
      </c>
      <c r="O145" s="156"/>
    </row>
    <row r="146" spans="1:15" ht="12.75">
      <c r="A146" s="164"/>
      <c r="B146" s="166"/>
      <c r="C146" s="312" t="s">
        <v>255</v>
      </c>
      <c r="D146" s="313"/>
      <c r="E146" s="167">
        <v>4.5</v>
      </c>
      <c r="F146" s="246"/>
      <c r="G146" s="168"/>
      <c r="M146" s="165" t="s">
        <v>255</v>
      </c>
      <c r="O146" s="156"/>
    </row>
    <row r="147" spans="1:15" ht="12.75">
      <c r="A147" s="164"/>
      <c r="B147" s="166"/>
      <c r="C147" s="312" t="s">
        <v>252</v>
      </c>
      <c r="D147" s="313"/>
      <c r="E147" s="167">
        <v>31.3</v>
      </c>
      <c r="F147" s="246"/>
      <c r="G147" s="168"/>
      <c r="M147" s="165" t="s">
        <v>252</v>
      </c>
      <c r="O147" s="156"/>
    </row>
    <row r="148" spans="1:104" ht="12.75">
      <c r="A148" s="157">
        <v>46</v>
      </c>
      <c r="B148" s="158" t="s">
        <v>258</v>
      </c>
      <c r="C148" s="159" t="s">
        <v>259</v>
      </c>
      <c r="D148" s="160" t="s">
        <v>195</v>
      </c>
      <c r="E148" s="161">
        <v>24.7</v>
      </c>
      <c r="F148" s="245"/>
      <c r="G148" s="162">
        <f>E148*F148</f>
        <v>0</v>
      </c>
      <c r="O148" s="156">
        <v>2</v>
      </c>
      <c r="AZ148" s="134">
        <v>1</v>
      </c>
      <c r="BA148" s="134">
        <f>IF(AZ148=1,G148,0)</f>
        <v>0</v>
      </c>
      <c r="BB148" s="134">
        <f>IF(AZ148=2,G148,0)</f>
        <v>0</v>
      </c>
      <c r="BC148" s="134">
        <f>IF(AZ148=3,G148,0)</f>
        <v>0</v>
      </c>
      <c r="BD148" s="134">
        <f>IF(AZ148=4,G148,0)</f>
        <v>0</v>
      </c>
      <c r="BE148" s="134">
        <f>IF(AZ148=5,G148,0)</f>
        <v>0</v>
      </c>
      <c r="CA148" s="163">
        <v>1</v>
      </c>
      <c r="CB148" s="163">
        <v>0</v>
      </c>
      <c r="CZ148" s="134">
        <v>0.13612</v>
      </c>
    </row>
    <row r="149" spans="1:15" ht="12.75">
      <c r="A149" s="164"/>
      <c r="B149" s="166"/>
      <c r="C149" s="312" t="s">
        <v>260</v>
      </c>
      <c r="D149" s="313"/>
      <c r="E149" s="167">
        <v>24.7</v>
      </c>
      <c r="F149" s="246"/>
      <c r="G149" s="168"/>
      <c r="M149" s="165" t="s">
        <v>260</v>
      </c>
      <c r="O149" s="156"/>
    </row>
    <row r="150" spans="1:104" ht="12.75">
      <c r="A150" s="157">
        <v>47</v>
      </c>
      <c r="B150" s="158" t="s">
        <v>261</v>
      </c>
      <c r="C150" s="159" t="s">
        <v>262</v>
      </c>
      <c r="D150" s="160" t="s">
        <v>181</v>
      </c>
      <c r="E150" s="161">
        <v>26</v>
      </c>
      <c r="F150" s="245"/>
      <c r="G150" s="162">
        <f>E150*F150</f>
        <v>0</v>
      </c>
      <c r="O150" s="156">
        <v>2</v>
      </c>
      <c r="AZ150" s="134">
        <v>1</v>
      </c>
      <c r="BA150" s="134">
        <f>IF(AZ150=1,G150,0)</f>
        <v>0</v>
      </c>
      <c r="BB150" s="134">
        <f>IF(AZ150=2,G150,0)</f>
        <v>0</v>
      </c>
      <c r="BC150" s="134">
        <f>IF(AZ150=3,G150,0)</f>
        <v>0</v>
      </c>
      <c r="BD150" s="134">
        <f>IF(AZ150=4,G150,0)</f>
        <v>0</v>
      </c>
      <c r="BE150" s="134">
        <f>IF(AZ150=5,G150,0)</f>
        <v>0</v>
      </c>
      <c r="CA150" s="163">
        <v>3</v>
      </c>
      <c r="CB150" s="163">
        <v>1</v>
      </c>
      <c r="CZ150" s="134">
        <v>0.06</v>
      </c>
    </row>
    <row r="151" spans="1:104" ht="12.75">
      <c r="A151" s="157">
        <v>48</v>
      </c>
      <c r="B151" s="158" t="s">
        <v>263</v>
      </c>
      <c r="C151" s="159" t="s">
        <v>264</v>
      </c>
      <c r="D151" s="160" t="s">
        <v>128</v>
      </c>
      <c r="E151" s="161">
        <v>71.005</v>
      </c>
      <c r="F151" s="245"/>
      <c r="G151" s="162">
        <f>E151*F151</f>
        <v>0</v>
      </c>
      <c r="O151" s="156">
        <v>2</v>
      </c>
      <c r="AZ151" s="134">
        <v>1</v>
      </c>
      <c r="BA151" s="134">
        <f>IF(AZ151=1,G151,0)</f>
        <v>0</v>
      </c>
      <c r="BB151" s="134">
        <f>IF(AZ151=2,G151,0)</f>
        <v>0</v>
      </c>
      <c r="BC151" s="134">
        <f>IF(AZ151=3,G151,0)</f>
        <v>0</v>
      </c>
      <c r="BD151" s="134">
        <f>IF(AZ151=4,G151,0)</f>
        <v>0</v>
      </c>
      <c r="BE151" s="134">
        <f>IF(AZ151=5,G151,0)</f>
        <v>0</v>
      </c>
      <c r="CA151" s="163">
        <v>3</v>
      </c>
      <c r="CB151" s="163">
        <v>1</v>
      </c>
      <c r="CZ151" s="134">
        <v>0.135</v>
      </c>
    </row>
    <row r="152" spans="1:15" ht="12.75">
      <c r="A152" s="164"/>
      <c r="B152" s="166"/>
      <c r="C152" s="312" t="s">
        <v>265</v>
      </c>
      <c r="D152" s="313"/>
      <c r="E152" s="167">
        <v>71.005</v>
      </c>
      <c r="F152" s="246"/>
      <c r="G152" s="168"/>
      <c r="M152" s="165" t="s">
        <v>265</v>
      </c>
      <c r="O152" s="156"/>
    </row>
    <row r="153" spans="1:57" ht="12.75">
      <c r="A153" s="169"/>
      <c r="B153" s="170" t="s">
        <v>75</v>
      </c>
      <c r="C153" s="171" t="str">
        <f>CONCATENATE(B137," ",C137)</f>
        <v>5 Komunikace</v>
      </c>
      <c r="D153" s="172"/>
      <c r="E153" s="173"/>
      <c r="F153" s="247"/>
      <c r="G153" s="174">
        <f>SUM(G137:G152)</f>
        <v>0</v>
      </c>
      <c r="O153" s="156">
        <v>4</v>
      </c>
      <c r="BA153" s="175">
        <f>SUM(BA137:BA152)</f>
        <v>0</v>
      </c>
      <c r="BB153" s="175">
        <f>SUM(BB137:BB152)</f>
        <v>0</v>
      </c>
      <c r="BC153" s="175">
        <f>SUM(BC137:BC152)</f>
        <v>0</v>
      </c>
      <c r="BD153" s="175">
        <f>SUM(BD137:BD152)</f>
        <v>0</v>
      </c>
      <c r="BE153" s="175">
        <f>SUM(BE137:BE152)</f>
        <v>0</v>
      </c>
    </row>
    <row r="154" spans="1:15" ht="12.75">
      <c r="A154" s="149" t="s">
        <v>72</v>
      </c>
      <c r="B154" s="150" t="s">
        <v>266</v>
      </c>
      <c r="C154" s="151" t="s">
        <v>267</v>
      </c>
      <c r="D154" s="152"/>
      <c r="E154" s="153"/>
      <c r="F154" s="244"/>
      <c r="G154" s="154"/>
      <c r="H154" s="155"/>
      <c r="I154" s="155"/>
      <c r="O154" s="156">
        <v>1</v>
      </c>
    </row>
    <row r="155" spans="1:104" ht="12.75">
      <c r="A155" s="157">
        <v>49</v>
      </c>
      <c r="B155" s="158" t="s">
        <v>268</v>
      </c>
      <c r="C155" s="159" t="s">
        <v>269</v>
      </c>
      <c r="D155" s="160" t="s">
        <v>128</v>
      </c>
      <c r="E155" s="161">
        <v>43.545</v>
      </c>
      <c r="F155" s="245"/>
      <c r="G155" s="162">
        <f>E155*F155</f>
        <v>0</v>
      </c>
      <c r="O155" s="156">
        <v>2</v>
      </c>
      <c r="AZ155" s="134">
        <v>1</v>
      </c>
      <c r="BA155" s="134">
        <f>IF(AZ155=1,G155,0)</f>
        <v>0</v>
      </c>
      <c r="BB155" s="134">
        <f>IF(AZ155=2,G155,0)</f>
        <v>0</v>
      </c>
      <c r="BC155" s="134">
        <f>IF(AZ155=3,G155,0)</f>
        <v>0</v>
      </c>
      <c r="BD155" s="134">
        <f>IF(AZ155=4,G155,0)</f>
        <v>0</v>
      </c>
      <c r="BE155" s="134">
        <f>IF(AZ155=5,G155,0)</f>
        <v>0</v>
      </c>
      <c r="CA155" s="163">
        <v>1</v>
      </c>
      <c r="CB155" s="163">
        <v>1</v>
      </c>
      <c r="CZ155" s="134">
        <v>4E-05</v>
      </c>
    </row>
    <row r="156" spans="1:15" ht="12.75">
      <c r="A156" s="164"/>
      <c r="B156" s="166"/>
      <c r="C156" s="312" t="s">
        <v>270</v>
      </c>
      <c r="D156" s="313"/>
      <c r="E156" s="167">
        <v>6.9</v>
      </c>
      <c r="F156" s="246"/>
      <c r="G156" s="168"/>
      <c r="M156" s="165" t="s">
        <v>270</v>
      </c>
      <c r="O156" s="156"/>
    </row>
    <row r="157" spans="1:15" ht="12.75">
      <c r="A157" s="164"/>
      <c r="B157" s="166"/>
      <c r="C157" s="312" t="s">
        <v>271</v>
      </c>
      <c r="D157" s="313"/>
      <c r="E157" s="167">
        <v>2.025</v>
      </c>
      <c r="F157" s="246"/>
      <c r="G157" s="168"/>
      <c r="M157" s="165" t="s">
        <v>271</v>
      </c>
      <c r="O157" s="156"/>
    </row>
    <row r="158" spans="1:15" ht="12.75">
      <c r="A158" s="164"/>
      <c r="B158" s="166"/>
      <c r="C158" s="312" t="s">
        <v>272</v>
      </c>
      <c r="D158" s="313"/>
      <c r="E158" s="167">
        <v>2.43</v>
      </c>
      <c r="F158" s="246"/>
      <c r="G158" s="168"/>
      <c r="M158" s="165" t="s">
        <v>272</v>
      </c>
      <c r="O158" s="156"/>
    </row>
    <row r="159" spans="1:15" ht="12.75">
      <c r="A159" s="164"/>
      <c r="B159" s="166"/>
      <c r="C159" s="312" t="s">
        <v>273</v>
      </c>
      <c r="D159" s="313"/>
      <c r="E159" s="167">
        <v>25.875</v>
      </c>
      <c r="F159" s="246"/>
      <c r="G159" s="168"/>
      <c r="M159" s="165" t="s">
        <v>273</v>
      </c>
      <c r="O159" s="156"/>
    </row>
    <row r="160" spans="1:15" ht="12.75">
      <c r="A160" s="164"/>
      <c r="B160" s="166"/>
      <c r="C160" s="312" t="s">
        <v>274</v>
      </c>
      <c r="D160" s="313"/>
      <c r="E160" s="167">
        <v>3.5525</v>
      </c>
      <c r="F160" s="246"/>
      <c r="G160" s="168"/>
      <c r="M160" s="165" t="s">
        <v>274</v>
      </c>
      <c r="O160" s="156"/>
    </row>
    <row r="161" spans="1:15" ht="12.75">
      <c r="A161" s="164"/>
      <c r="B161" s="166"/>
      <c r="C161" s="312" t="s">
        <v>275</v>
      </c>
      <c r="D161" s="313"/>
      <c r="E161" s="167">
        <v>2.7625</v>
      </c>
      <c r="F161" s="246"/>
      <c r="G161" s="168"/>
      <c r="M161" s="165" t="s">
        <v>275</v>
      </c>
      <c r="O161" s="156"/>
    </row>
    <row r="162" spans="1:104" ht="12.75">
      <c r="A162" s="157">
        <v>50</v>
      </c>
      <c r="B162" s="158" t="s">
        <v>276</v>
      </c>
      <c r="C162" s="159" t="s">
        <v>277</v>
      </c>
      <c r="D162" s="160" t="s">
        <v>128</v>
      </c>
      <c r="E162" s="161">
        <v>474.8925</v>
      </c>
      <c r="F162" s="245"/>
      <c r="G162" s="162">
        <f>E162*F162</f>
        <v>0</v>
      </c>
      <c r="O162" s="156">
        <v>2</v>
      </c>
      <c r="AZ162" s="134">
        <v>1</v>
      </c>
      <c r="BA162" s="134">
        <f>IF(AZ162=1,G162,0)</f>
        <v>0</v>
      </c>
      <c r="BB162" s="134">
        <f>IF(AZ162=2,G162,0)</f>
        <v>0</v>
      </c>
      <c r="BC162" s="134">
        <f>IF(AZ162=3,G162,0)</f>
        <v>0</v>
      </c>
      <c r="BD162" s="134">
        <f>IF(AZ162=4,G162,0)</f>
        <v>0</v>
      </c>
      <c r="BE162" s="134">
        <f>IF(AZ162=5,G162,0)</f>
        <v>0</v>
      </c>
      <c r="CA162" s="163">
        <v>1</v>
      </c>
      <c r="CB162" s="163">
        <v>1</v>
      </c>
      <c r="CZ162" s="134">
        <v>0.01203</v>
      </c>
    </row>
    <row r="163" spans="1:15" ht="22.5">
      <c r="A163" s="164"/>
      <c r="B163" s="166"/>
      <c r="C163" s="312" t="s">
        <v>278</v>
      </c>
      <c r="D163" s="313"/>
      <c r="E163" s="167">
        <v>69.2745</v>
      </c>
      <c r="F163" s="246"/>
      <c r="G163" s="168"/>
      <c r="M163" s="165" t="s">
        <v>278</v>
      </c>
      <c r="O163" s="156"/>
    </row>
    <row r="164" spans="1:15" ht="12.75">
      <c r="A164" s="164"/>
      <c r="B164" s="166"/>
      <c r="C164" s="312" t="s">
        <v>279</v>
      </c>
      <c r="D164" s="313"/>
      <c r="E164" s="167">
        <v>21.2975</v>
      </c>
      <c r="F164" s="246"/>
      <c r="G164" s="168"/>
      <c r="M164" s="165" t="s">
        <v>279</v>
      </c>
      <c r="O164" s="156"/>
    </row>
    <row r="165" spans="1:15" ht="12.75">
      <c r="A165" s="164"/>
      <c r="B165" s="166"/>
      <c r="C165" s="312" t="s">
        <v>280</v>
      </c>
      <c r="D165" s="313"/>
      <c r="E165" s="167">
        <v>38.911</v>
      </c>
      <c r="F165" s="246"/>
      <c r="G165" s="168"/>
      <c r="M165" s="165" t="s">
        <v>280</v>
      </c>
      <c r="O165" s="156"/>
    </row>
    <row r="166" spans="1:15" ht="12.75">
      <c r="A166" s="164"/>
      <c r="B166" s="166"/>
      <c r="C166" s="312" t="s">
        <v>281</v>
      </c>
      <c r="D166" s="313"/>
      <c r="E166" s="167">
        <v>21.7</v>
      </c>
      <c r="F166" s="246"/>
      <c r="G166" s="168"/>
      <c r="M166" s="165" t="s">
        <v>281</v>
      </c>
      <c r="O166" s="156"/>
    </row>
    <row r="167" spans="1:15" ht="12.75">
      <c r="A167" s="164"/>
      <c r="B167" s="166"/>
      <c r="C167" s="312" t="s">
        <v>282</v>
      </c>
      <c r="D167" s="313"/>
      <c r="E167" s="167">
        <v>35.06</v>
      </c>
      <c r="F167" s="246"/>
      <c r="G167" s="168"/>
      <c r="M167" s="165" t="s">
        <v>282</v>
      </c>
      <c r="O167" s="156"/>
    </row>
    <row r="168" spans="1:15" ht="12.75">
      <c r="A168" s="164"/>
      <c r="B168" s="166"/>
      <c r="C168" s="312" t="s">
        <v>283</v>
      </c>
      <c r="D168" s="313"/>
      <c r="E168" s="167">
        <v>16.6</v>
      </c>
      <c r="F168" s="246"/>
      <c r="G168" s="168"/>
      <c r="M168" s="165" t="s">
        <v>283</v>
      </c>
      <c r="O168" s="156"/>
    </row>
    <row r="169" spans="1:15" ht="12.75">
      <c r="A169" s="164"/>
      <c r="B169" s="166"/>
      <c r="C169" s="312" t="s">
        <v>284</v>
      </c>
      <c r="D169" s="313"/>
      <c r="E169" s="167">
        <v>86.0195</v>
      </c>
      <c r="F169" s="246"/>
      <c r="G169" s="168"/>
      <c r="M169" s="165" t="s">
        <v>284</v>
      </c>
      <c r="O169" s="156"/>
    </row>
    <row r="170" spans="1:15" ht="12.75">
      <c r="A170" s="164"/>
      <c r="B170" s="166"/>
      <c r="C170" s="312" t="s">
        <v>285</v>
      </c>
      <c r="D170" s="313"/>
      <c r="E170" s="167">
        <v>26.72</v>
      </c>
      <c r="F170" s="246"/>
      <c r="G170" s="168"/>
      <c r="M170" s="165" t="s">
        <v>285</v>
      </c>
      <c r="O170" s="156"/>
    </row>
    <row r="171" spans="1:15" ht="12.75">
      <c r="A171" s="164"/>
      <c r="B171" s="166"/>
      <c r="C171" s="312" t="s">
        <v>286</v>
      </c>
      <c r="D171" s="313"/>
      <c r="E171" s="167">
        <v>20.3</v>
      </c>
      <c r="F171" s="246"/>
      <c r="G171" s="168"/>
      <c r="M171" s="165" t="s">
        <v>286</v>
      </c>
      <c r="O171" s="156"/>
    </row>
    <row r="172" spans="1:15" ht="12.75">
      <c r="A172" s="164"/>
      <c r="B172" s="166"/>
      <c r="C172" s="312" t="s">
        <v>287</v>
      </c>
      <c r="D172" s="313"/>
      <c r="E172" s="167">
        <v>26.6</v>
      </c>
      <c r="F172" s="246"/>
      <c r="G172" s="168"/>
      <c r="M172" s="165" t="s">
        <v>287</v>
      </c>
      <c r="O172" s="156"/>
    </row>
    <row r="173" spans="1:15" ht="12.75">
      <c r="A173" s="164"/>
      <c r="B173" s="166"/>
      <c r="C173" s="312" t="s">
        <v>288</v>
      </c>
      <c r="D173" s="313"/>
      <c r="E173" s="167">
        <v>17.64</v>
      </c>
      <c r="F173" s="246"/>
      <c r="G173" s="168"/>
      <c r="M173" s="165" t="s">
        <v>288</v>
      </c>
      <c r="O173" s="156"/>
    </row>
    <row r="174" spans="1:15" ht="12.75">
      <c r="A174" s="164"/>
      <c r="B174" s="166"/>
      <c r="C174" s="312" t="s">
        <v>289</v>
      </c>
      <c r="D174" s="313"/>
      <c r="E174" s="167">
        <v>77.095</v>
      </c>
      <c r="F174" s="246"/>
      <c r="G174" s="168"/>
      <c r="M174" s="165" t="s">
        <v>289</v>
      </c>
      <c r="O174" s="156"/>
    </row>
    <row r="175" spans="1:15" ht="12.75">
      <c r="A175" s="164"/>
      <c r="B175" s="166"/>
      <c r="C175" s="312" t="s">
        <v>290</v>
      </c>
      <c r="D175" s="313"/>
      <c r="E175" s="167">
        <v>9.725</v>
      </c>
      <c r="F175" s="246"/>
      <c r="G175" s="168"/>
      <c r="M175" s="165" t="s">
        <v>290</v>
      </c>
      <c r="O175" s="156"/>
    </row>
    <row r="176" spans="1:15" ht="12.75">
      <c r="A176" s="164"/>
      <c r="B176" s="166"/>
      <c r="C176" s="312" t="s">
        <v>291</v>
      </c>
      <c r="D176" s="313"/>
      <c r="E176" s="167">
        <v>7.95</v>
      </c>
      <c r="F176" s="246"/>
      <c r="G176" s="168"/>
      <c r="M176" s="165" t="s">
        <v>291</v>
      </c>
      <c r="O176" s="156"/>
    </row>
    <row r="177" spans="1:57" ht="12.75">
      <c r="A177" s="169"/>
      <c r="B177" s="170" t="s">
        <v>75</v>
      </c>
      <c r="C177" s="171" t="str">
        <f>CONCATENATE(B154," ",C154)</f>
        <v>61 Upravy povrchů vnitřní</v>
      </c>
      <c r="D177" s="172"/>
      <c r="E177" s="173"/>
      <c r="F177" s="247"/>
      <c r="G177" s="174">
        <f>SUM(G154:G176)</f>
        <v>0</v>
      </c>
      <c r="O177" s="156">
        <v>4</v>
      </c>
      <c r="BA177" s="175">
        <f>SUM(BA154:BA176)</f>
        <v>0</v>
      </c>
      <c r="BB177" s="175">
        <f>SUM(BB154:BB176)</f>
        <v>0</v>
      </c>
      <c r="BC177" s="175">
        <f>SUM(BC154:BC176)</f>
        <v>0</v>
      </c>
      <c r="BD177" s="175">
        <f>SUM(BD154:BD176)</f>
        <v>0</v>
      </c>
      <c r="BE177" s="175">
        <f>SUM(BE154:BE176)</f>
        <v>0</v>
      </c>
    </row>
    <row r="178" spans="1:15" ht="12.75">
      <c r="A178" s="149" t="s">
        <v>72</v>
      </c>
      <c r="B178" s="150" t="s">
        <v>292</v>
      </c>
      <c r="C178" s="151" t="s">
        <v>293</v>
      </c>
      <c r="D178" s="152"/>
      <c r="E178" s="153"/>
      <c r="F178" s="244"/>
      <c r="G178" s="154"/>
      <c r="H178" s="155"/>
      <c r="I178" s="155"/>
      <c r="O178" s="156">
        <v>1</v>
      </c>
    </row>
    <row r="179" spans="1:104" ht="12.75">
      <c r="A179" s="157">
        <v>51</v>
      </c>
      <c r="B179" s="158" t="s">
        <v>294</v>
      </c>
      <c r="C179" s="159" t="s">
        <v>295</v>
      </c>
      <c r="D179" s="160" t="s">
        <v>128</v>
      </c>
      <c r="E179" s="161">
        <v>1.16</v>
      </c>
      <c r="F179" s="245"/>
      <c r="G179" s="162">
        <f>E179*F179</f>
        <v>0</v>
      </c>
      <c r="O179" s="156">
        <v>2</v>
      </c>
      <c r="AZ179" s="134">
        <v>1</v>
      </c>
      <c r="BA179" s="134">
        <f>IF(AZ179=1,G179,0)</f>
        <v>0</v>
      </c>
      <c r="BB179" s="134">
        <f>IF(AZ179=2,G179,0)</f>
        <v>0</v>
      </c>
      <c r="BC179" s="134">
        <f>IF(AZ179=3,G179,0)</f>
        <v>0</v>
      </c>
      <c r="BD179" s="134">
        <f>IF(AZ179=4,G179,0)</f>
        <v>0</v>
      </c>
      <c r="BE179" s="134">
        <f>IF(AZ179=5,G179,0)</f>
        <v>0</v>
      </c>
      <c r="CA179" s="163">
        <v>1</v>
      </c>
      <c r="CB179" s="163">
        <v>0</v>
      </c>
      <c r="CZ179" s="134">
        <v>0.00604</v>
      </c>
    </row>
    <row r="180" spans="1:15" ht="12.75">
      <c r="A180" s="164"/>
      <c r="B180" s="166"/>
      <c r="C180" s="312" t="s">
        <v>296</v>
      </c>
      <c r="D180" s="313"/>
      <c r="E180" s="167">
        <v>1.16</v>
      </c>
      <c r="F180" s="246"/>
      <c r="G180" s="168"/>
      <c r="M180" s="165" t="s">
        <v>296</v>
      </c>
      <c r="O180" s="156"/>
    </row>
    <row r="181" spans="1:104" ht="12.75">
      <c r="A181" s="157">
        <v>52</v>
      </c>
      <c r="B181" s="158" t="s">
        <v>297</v>
      </c>
      <c r="C181" s="159" t="s">
        <v>298</v>
      </c>
      <c r="D181" s="160" t="s">
        <v>128</v>
      </c>
      <c r="E181" s="161">
        <v>43.545</v>
      </c>
      <c r="F181" s="245"/>
      <c r="G181" s="162">
        <f>E181*F181</f>
        <v>0</v>
      </c>
      <c r="O181" s="156">
        <v>2</v>
      </c>
      <c r="AZ181" s="134">
        <v>1</v>
      </c>
      <c r="BA181" s="134">
        <f>IF(AZ181=1,G181,0)</f>
        <v>0</v>
      </c>
      <c r="BB181" s="134">
        <f>IF(AZ181=2,G181,0)</f>
        <v>0</v>
      </c>
      <c r="BC181" s="134">
        <f>IF(AZ181=3,G181,0)</f>
        <v>0</v>
      </c>
      <c r="BD181" s="134">
        <f>IF(AZ181=4,G181,0)</f>
        <v>0</v>
      </c>
      <c r="BE181" s="134">
        <f>IF(AZ181=5,G181,0)</f>
        <v>0</v>
      </c>
      <c r="CA181" s="163">
        <v>1</v>
      </c>
      <c r="CB181" s="163">
        <v>1</v>
      </c>
      <c r="CZ181" s="134">
        <v>4E-05</v>
      </c>
    </row>
    <row r="182" spans="1:15" ht="12.75">
      <c r="A182" s="164"/>
      <c r="B182" s="166"/>
      <c r="C182" s="312" t="s">
        <v>270</v>
      </c>
      <c r="D182" s="313"/>
      <c r="E182" s="167">
        <v>6.9</v>
      </c>
      <c r="F182" s="246"/>
      <c r="G182" s="168"/>
      <c r="M182" s="165" t="s">
        <v>270</v>
      </c>
      <c r="O182" s="156"/>
    </row>
    <row r="183" spans="1:15" ht="12.75">
      <c r="A183" s="164"/>
      <c r="B183" s="166"/>
      <c r="C183" s="312" t="s">
        <v>271</v>
      </c>
      <c r="D183" s="313"/>
      <c r="E183" s="167">
        <v>2.025</v>
      </c>
      <c r="F183" s="246"/>
      <c r="G183" s="168"/>
      <c r="M183" s="165" t="s">
        <v>271</v>
      </c>
      <c r="O183" s="156"/>
    </row>
    <row r="184" spans="1:15" ht="12.75">
      <c r="A184" s="164"/>
      <c r="B184" s="166"/>
      <c r="C184" s="312" t="s">
        <v>272</v>
      </c>
      <c r="D184" s="313"/>
      <c r="E184" s="167">
        <v>2.43</v>
      </c>
      <c r="F184" s="246"/>
      <c r="G184" s="168"/>
      <c r="M184" s="165" t="s">
        <v>272</v>
      </c>
      <c r="O184" s="156"/>
    </row>
    <row r="185" spans="1:15" ht="12.75">
      <c r="A185" s="164"/>
      <c r="B185" s="166"/>
      <c r="C185" s="312" t="s">
        <v>273</v>
      </c>
      <c r="D185" s="313"/>
      <c r="E185" s="167">
        <v>25.875</v>
      </c>
      <c r="F185" s="246"/>
      <c r="G185" s="168"/>
      <c r="M185" s="165" t="s">
        <v>273</v>
      </c>
      <c r="O185" s="156"/>
    </row>
    <row r="186" spans="1:15" ht="12.75">
      <c r="A186" s="164"/>
      <c r="B186" s="166"/>
      <c r="C186" s="312" t="s">
        <v>274</v>
      </c>
      <c r="D186" s="313"/>
      <c r="E186" s="167">
        <v>3.5525</v>
      </c>
      <c r="F186" s="246"/>
      <c r="G186" s="168"/>
      <c r="M186" s="165" t="s">
        <v>274</v>
      </c>
      <c r="O186" s="156"/>
    </row>
    <row r="187" spans="1:15" ht="12.75">
      <c r="A187" s="164"/>
      <c r="B187" s="166"/>
      <c r="C187" s="312" t="s">
        <v>275</v>
      </c>
      <c r="D187" s="313"/>
      <c r="E187" s="167">
        <v>2.7625</v>
      </c>
      <c r="F187" s="246"/>
      <c r="G187" s="168"/>
      <c r="M187" s="165" t="s">
        <v>275</v>
      </c>
      <c r="O187" s="156"/>
    </row>
    <row r="188" spans="1:104" ht="22.5">
      <c r="A188" s="157">
        <v>53</v>
      </c>
      <c r="B188" s="158" t="s">
        <v>299</v>
      </c>
      <c r="C188" s="159" t="s">
        <v>300</v>
      </c>
      <c r="D188" s="160" t="s">
        <v>128</v>
      </c>
      <c r="E188" s="161">
        <v>11.14</v>
      </c>
      <c r="F188" s="245"/>
      <c r="G188" s="162">
        <f>E188*F188</f>
        <v>0</v>
      </c>
      <c r="O188" s="156">
        <v>2</v>
      </c>
      <c r="AZ188" s="134">
        <v>1</v>
      </c>
      <c r="BA188" s="134">
        <f>IF(AZ188=1,G188,0)</f>
        <v>0</v>
      </c>
      <c r="BB188" s="134">
        <f>IF(AZ188=2,G188,0)</f>
        <v>0</v>
      </c>
      <c r="BC188" s="134">
        <f>IF(AZ188=3,G188,0)</f>
        <v>0</v>
      </c>
      <c r="BD188" s="134">
        <f>IF(AZ188=4,G188,0)</f>
        <v>0</v>
      </c>
      <c r="BE188" s="134">
        <f>IF(AZ188=5,G188,0)</f>
        <v>0</v>
      </c>
      <c r="CA188" s="163">
        <v>1</v>
      </c>
      <c r="CB188" s="163">
        <v>1</v>
      </c>
      <c r="CZ188" s="134">
        <v>0.01612</v>
      </c>
    </row>
    <row r="189" spans="1:15" ht="12.75">
      <c r="A189" s="164"/>
      <c r="B189" s="166"/>
      <c r="C189" s="312" t="s">
        <v>301</v>
      </c>
      <c r="D189" s="313"/>
      <c r="E189" s="167">
        <v>6.39</v>
      </c>
      <c r="F189" s="246"/>
      <c r="G189" s="168"/>
      <c r="M189" s="165" t="s">
        <v>301</v>
      </c>
      <c r="O189" s="156"/>
    </row>
    <row r="190" spans="1:15" ht="12.75">
      <c r="A190" s="164"/>
      <c r="B190" s="166"/>
      <c r="C190" s="312" t="s">
        <v>302</v>
      </c>
      <c r="D190" s="313"/>
      <c r="E190" s="167">
        <v>1.36</v>
      </c>
      <c r="F190" s="246"/>
      <c r="G190" s="168"/>
      <c r="M190" s="165" t="s">
        <v>302</v>
      </c>
      <c r="O190" s="156"/>
    </row>
    <row r="191" spans="1:15" ht="12.75">
      <c r="A191" s="164"/>
      <c r="B191" s="166"/>
      <c r="C191" s="312" t="s">
        <v>303</v>
      </c>
      <c r="D191" s="313"/>
      <c r="E191" s="167">
        <v>2.85</v>
      </c>
      <c r="F191" s="246"/>
      <c r="G191" s="168"/>
      <c r="M191" s="165" t="s">
        <v>303</v>
      </c>
      <c r="O191" s="156"/>
    </row>
    <row r="192" spans="1:15" ht="12.75">
      <c r="A192" s="164"/>
      <c r="B192" s="166"/>
      <c r="C192" s="312" t="s">
        <v>304</v>
      </c>
      <c r="D192" s="313"/>
      <c r="E192" s="167">
        <v>0.54</v>
      </c>
      <c r="F192" s="246"/>
      <c r="G192" s="168"/>
      <c r="M192" s="165" t="s">
        <v>304</v>
      </c>
      <c r="O192" s="156"/>
    </row>
    <row r="193" spans="1:104" ht="22.5">
      <c r="A193" s="157">
        <v>54</v>
      </c>
      <c r="B193" s="158" t="s">
        <v>305</v>
      </c>
      <c r="C193" s="159" t="s">
        <v>306</v>
      </c>
      <c r="D193" s="160" t="s">
        <v>128</v>
      </c>
      <c r="E193" s="161">
        <v>115.4625</v>
      </c>
      <c r="F193" s="245"/>
      <c r="G193" s="162">
        <f>E193*F193</f>
        <v>0</v>
      </c>
      <c r="O193" s="156">
        <v>2</v>
      </c>
      <c r="AZ193" s="134">
        <v>1</v>
      </c>
      <c r="BA193" s="134">
        <f>IF(AZ193=1,G193,0)</f>
        <v>0</v>
      </c>
      <c r="BB193" s="134">
        <f>IF(AZ193=2,G193,0)</f>
        <v>0</v>
      </c>
      <c r="BC193" s="134">
        <f>IF(AZ193=3,G193,0)</f>
        <v>0</v>
      </c>
      <c r="BD193" s="134">
        <f>IF(AZ193=4,G193,0)</f>
        <v>0</v>
      </c>
      <c r="BE193" s="134">
        <f>IF(AZ193=5,G193,0)</f>
        <v>0</v>
      </c>
      <c r="CA193" s="163">
        <v>1</v>
      </c>
      <c r="CB193" s="163">
        <v>1</v>
      </c>
      <c r="CZ193" s="134">
        <v>0.01419</v>
      </c>
    </row>
    <row r="194" spans="1:15" ht="12.75">
      <c r="A194" s="164"/>
      <c r="B194" s="166"/>
      <c r="C194" s="312" t="s">
        <v>307</v>
      </c>
      <c r="D194" s="313"/>
      <c r="E194" s="167">
        <v>58.3</v>
      </c>
      <c r="F194" s="249"/>
      <c r="G194" s="168"/>
      <c r="M194" s="165" t="s">
        <v>307</v>
      </c>
      <c r="O194" s="156"/>
    </row>
    <row r="195" spans="1:15" ht="12.75">
      <c r="A195" s="164"/>
      <c r="B195" s="166"/>
      <c r="C195" s="312" t="s">
        <v>308</v>
      </c>
      <c r="D195" s="313"/>
      <c r="E195" s="167">
        <v>20.6</v>
      </c>
      <c r="F195" s="249"/>
      <c r="G195" s="168"/>
      <c r="M195" s="165" t="s">
        <v>308</v>
      </c>
      <c r="O195" s="156"/>
    </row>
    <row r="196" spans="1:15" ht="12.75">
      <c r="A196" s="164"/>
      <c r="B196" s="166"/>
      <c r="C196" s="312" t="s">
        <v>309</v>
      </c>
      <c r="D196" s="313"/>
      <c r="E196" s="167">
        <v>36.5625</v>
      </c>
      <c r="F196" s="249"/>
      <c r="G196" s="168"/>
      <c r="M196" s="165" t="s">
        <v>309</v>
      </c>
      <c r="O196" s="156"/>
    </row>
    <row r="197" spans="1:104" ht="22.5">
      <c r="A197" s="157">
        <v>55</v>
      </c>
      <c r="B197" s="158" t="s">
        <v>310</v>
      </c>
      <c r="C197" s="159" t="s">
        <v>311</v>
      </c>
      <c r="D197" s="160" t="s">
        <v>128</v>
      </c>
      <c r="E197" s="161">
        <v>3.87</v>
      </c>
      <c r="F197" s="245"/>
      <c r="G197" s="162">
        <f>E197*F197</f>
        <v>0</v>
      </c>
      <c r="O197" s="156">
        <v>2</v>
      </c>
      <c r="AZ197" s="134">
        <v>1</v>
      </c>
      <c r="BA197" s="134">
        <f>IF(AZ197=1,G197,0)</f>
        <v>0</v>
      </c>
      <c r="BB197" s="134">
        <f>IF(AZ197=2,G197,0)</f>
        <v>0</v>
      </c>
      <c r="BC197" s="134">
        <f>IF(AZ197=3,G197,0)</f>
        <v>0</v>
      </c>
      <c r="BD197" s="134">
        <f>IF(AZ197=4,G197,0)</f>
        <v>0</v>
      </c>
      <c r="BE197" s="134">
        <f>IF(AZ197=5,G197,0)</f>
        <v>0</v>
      </c>
      <c r="CA197" s="163">
        <v>1</v>
      </c>
      <c r="CB197" s="163">
        <v>1</v>
      </c>
      <c r="CZ197" s="134">
        <v>0.01374</v>
      </c>
    </row>
    <row r="198" spans="1:15" ht="12.75">
      <c r="A198" s="164"/>
      <c r="B198" s="166"/>
      <c r="C198" s="312" t="s">
        <v>312</v>
      </c>
      <c r="D198" s="313"/>
      <c r="E198" s="167">
        <v>3.87</v>
      </c>
      <c r="F198" s="249"/>
      <c r="G198" s="168"/>
      <c r="M198" s="165" t="s">
        <v>312</v>
      </c>
      <c r="O198" s="156"/>
    </row>
    <row r="199" spans="1:104" ht="12.75">
      <c r="A199" s="157">
        <v>56</v>
      </c>
      <c r="B199" s="158" t="s">
        <v>313</v>
      </c>
      <c r="C199" s="159" t="s">
        <v>314</v>
      </c>
      <c r="D199" s="160" t="s">
        <v>128</v>
      </c>
      <c r="E199" s="161">
        <v>80.878</v>
      </c>
      <c r="F199" s="245"/>
      <c r="G199" s="162">
        <f>E199*F199</f>
        <v>0</v>
      </c>
      <c r="O199" s="156">
        <v>2</v>
      </c>
      <c r="AZ199" s="134">
        <v>1</v>
      </c>
      <c r="BA199" s="134">
        <f>IF(AZ199=1,G199,0)</f>
        <v>0</v>
      </c>
      <c r="BB199" s="134">
        <f>IF(AZ199=2,G199,0)</f>
        <v>0</v>
      </c>
      <c r="BC199" s="134">
        <f>IF(AZ199=3,G199,0)</f>
        <v>0</v>
      </c>
      <c r="BD199" s="134">
        <f>IF(AZ199=4,G199,0)</f>
        <v>0</v>
      </c>
      <c r="BE199" s="134">
        <f>IF(AZ199=5,G199,0)</f>
        <v>0</v>
      </c>
      <c r="CA199" s="163">
        <v>1</v>
      </c>
      <c r="CB199" s="163">
        <v>1</v>
      </c>
      <c r="CZ199" s="134">
        <v>0.03487</v>
      </c>
    </row>
    <row r="200" spans="1:15" ht="12.75">
      <c r="A200" s="164"/>
      <c r="B200" s="166"/>
      <c r="C200" s="312" t="s">
        <v>315</v>
      </c>
      <c r="D200" s="313"/>
      <c r="E200" s="167">
        <v>24.3225</v>
      </c>
      <c r="F200" s="246"/>
      <c r="G200" s="168"/>
      <c r="M200" s="165" t="s">
        <v>315</v>
      </c>
      <c r="O200" s="156"/>
    </row>
    <row r="201" spans="1:15" ht="12.75">
      <c r="A201" s="164"/>
      <c r="B201" s="166"/>
      <c r="C201" s="312" t="s">
        <v>316</v>
      </c>
      <c r="D201" s="313"/>
      <c r="E201" s="167">
        <v>4.29</v>
      </c>
      <c r="F201" s="246"/>
      <c r="G201" s="168"/>
      <c r="M201" s="165" t="s">
        <v>316</v>
      </c>
      <c r="O201" s="156"/>
    </row>
    <row r="202" spans="1:15" ht="12.75">
      <c r="A202" s="164"/>
      <c r="B202" s="166"/>
      <c r="C202" s="312" t="s">
        <v>317</v>
      </c>
      <c r="D202" s="313"/>
      <c r="E202" s="167">
        <v>45.2655</v>
      </c>
      <c r="F202" s="246"/>
      <c r="G202" s="168"/>
      <c r="M202" s="165" t="s">
        <v>317</v>
      </c>
      <c r="O202" s="156"/>
    </row>
    <row r="203" spans="1:15" ht="12.75">
      <c r="A203" s="164"/>
      <c r="B203" s="166"/>
      <c r="C203" s="312" t="s">
        <v>318</v>
      </c>
      <c r="D203" s="313"/>
      <c r="E203" s="167">
        <v>1.96</v>
      </c>
      <c r="F203" s="246"/>
      <c r="G203" s="168"/>
      <c r="M203" s="165" t="s">
        <v>318</v>
      </c>
      <c r="O203" s="156"/>
    </row>
    <row r="204" spans="1:15" ht="12.75">
      <c r="A204" s="164"/>
      <c r="B204" s="166"/>
      <c r="C204" s="312" t="s">
        <v>319</v>
      </c>
      <c r="D204" s="313"/>
      <c r="E204" s="167">
        <v>5.04</v>
      </c>
      <c r="F204" s="246"/>
      <c r="G204" s="168"/>
      <c r="M204" s="165" t="s">
        <v>319</v>
      </c>
      <c r="O204" s="156"/>
    </row>
    <row r="205" spans="1:57" ht="12.75">
      <c r="A205" s="169"/>
      <c r="B205" s="170" t="s">
        <v>75</v>
      </c>
      <c r="C205" s="171" t="str">
        <f>CONCATENATE(B178," ",C178)</f>
        <v>62 Úpravy povrchů vnější</v>
      </c>
      <c r="D205" s="172"/>
      <c r="E205" s="173"/>
      <c r="F205" s="247"/>
      <c r="G205" s="174">
        <f>SUM(G178:G204)</f>
        <v>0</v>
      </c>
      <c r="O205" s="156">
        <v>4</v>
      </c>
      <c r="BA205" s="175">
        <f>SUM(BA178:BA204)</f>
        <v>0</v>
      </c>
      <c r="BB205" s="175">
        <f>SUM(BB178:BB204)</f>
        <v>0</v>
      </c>
      <c r="BC205" s="175">
        <f>SUM(BC178:BC204)</f>
        <v>0</v>
      </c>
      <c r="BD205" s="175">
        <f>SUM(BD178:BD204)</f>
        <v>0</v>
      </c>
      <c r="BE205" s="175">
        <f>SUM(BE178:BE204)</f>
        <v>0</v>
      </c>
    </row>
    <row r="206" spans="1:15" ht="12.75">
      <c r="A206" s="149" t="s">
        <v>72</v>
      </c>
      <c r="B206" s="150" t="s">
        <v>320</v>
      </c>
      <c r="C206" s="151" t="s">
        <v>321</v>
      </c>
      <c r="D206" s="152"/>
      <c r="E206" s="153"/>
      <c r="F206" s="244"/>
      <c r="G206" s="154"/>
      <c r="H206" s="155"/>
      <c r="I206" s="155"/>
      <c r="O206" s="156">
        <v>1</v>
      </c>
    </row>
    <row r="207" spans="1:104" ht="12.75">
      <c r="A207" s="157">
        <v>57</v>
      </c>
      <c r="B207" s="158" t="s">
        <v>322</v>
      </c>
      <c r="C207" s="159" t="s">
        <v>323</v>
      </c>
      <c r="D207" s="160" t="s">
        <v>81</v>
      </c>
      <c r="E207" s="161">
        <v>1.0583</v>
      </c>
      <c r="F207" s="245"/>
      <c r="G207" s="162">
        <f>E207*F207</f>
        <v>0</v>
      </c>
      <c r="O207" s="156">
        <v>2</v>
      </c>
      <c r="AZ207" s="134">
        <v>1</v>
      </c>
      <c r="BA207" s="134">
        <f>IF(AZ207=1,G207,0)</f>
        <v>0</v>
      </c>
      <c r="BB207" s="134">
        <f>IF(AZ207=2,G207,0)</f>
        <v>0</v>
      </c>
      <c r="BC207" s="134">
        <f>IF(AZ207=3,G207,0)</f>
        <v>0</v>
      </c>
      <c r="BD207" s="134">
        <f>IF(AZ207=4,G207,0)</f>
        <v>0</v>
      </c>
      <c r="BE207" s="134">
        <f>IF(AZ207=5,G207,0)</f>
        <v>0</v>
      </c>
      <c r="CA207" s="163">
        <v>1</v>
      </c>
      <c r="CB207" s="163">
        <v>1</v>
      </c>
      <c r="CZ207" s="134">
        <v>2.45329</v>
      </c>
    </row>
    <row r="208" spans="1:15" ht="12.75">
      <c r="A208" s="164"/>
      <c r="B208" s="166"/>
      <c r="C208" s="312" t="s">
        <v>324</v>
      </c>
      <c r="D208" s="313"/>
      <c r="E208" s="167">
        <v>1.0583</v>
      </c>
      <c r="F208" s="249"/>
      <c r="G208" s="168"/>
      <c r="M208" s="165" t="s">
        <v>324</v>
      </c>
      <c r="O208" s="156"/>
    </row>
    <row r="209" spans="1:104" ht="22.5">
      <c r="A209" s="157">
        <v>58</v>
      </c>
      <c r="B209" s="158" t="s">
        <v>325</v>
      </c>
      <c r="C209" s="159" t="s">
        <v>326</v>
      </c>
      <c r="D209" s="160" t="s">
        <v>128</v>
      </c>
      <c r="E209" s="161">
        <v>80.4</v>
      </c>
      <c r="F209" s="245"/>
      <c r="G209" s="162">
        <f>E209*F209</f>
        <v>0</v>
      </c>
      <c r="O209" s="156">
        <v>2</v>
      </c>
      <c r="AZ209" s="134">
        <v>1</v>
      </c>
      <c r="BA209" s="134">
        <f>IF(AZ209=1,G209,0)</f>
        <v>0</v>
      </c>
      <c r="BB209" s="134">
        <f>IF(AZ209=2,G209,0)</f>
        <v>0</v>
      </c>
      <c r="BC209" s="134">
        <f>IF(AZ209=3,G209,0)</f>
        <v>0</v>
      </c>
      <c r="BD209" s="134">
        <f>IF(AZ209=4,G209,0)</f>
        <v>0</v>
      </c>
      <c r="BE209" s="134">
        <f>IF(AZ209=5,G209,0)</f>
        <v>0</v>
      </c>
      <c r="CA209" s="163">
        <v>1</v>
      </c>
      <c r="CB209" s="163">
        <v>1</v>
      </c>
      <c r="CZ209" s="134">
        <v>0.0756</v>
      </c>
    </row>
    <row r="210" spans="1:15" ht="12.75">
      <c r="A210" s="164"/>
      <c r="B210" s="166"/>
      <c r="C210" s="312" t="s">
        <v>215</v>
      </c>
      <c r="D210" s="313"/>
      <c r="E210" s="167">
        <v>20.5</v>
      </c>
      <c r="F210" s="246"/>
      <c r="G210" s="168"/>
      <c r="M210" s="165" t="s">
        <v>215</v>
      </c>
      <c r="O210" s="156"/>
    </row>
    <row r="211" spans="1:15" ht="12.75">
      <c r="A211" s="164"/>
      <c r="B211" s="166"/>
      <c r="C211" s="312" t="s">
        <v>218</v>
      </c>
      <c r="D211" s="313"/>
      <c r="E211" s="167">
        <v>9.1</v>
      </c>
      <c r="F211" s="246"/>
      <c r="G211" s="168"/>
      <c r="M211" s="165" t="s">
        <v>218</v>
      </c>
      <c r="O211" s="156"/>
    </row>
    <row r="212" spans="1:15" ht="12.75">
      <c r="A212" s="164"/>
      <c r="B212" s="166"/>
      <c r="C212" s="312" t="s">
        <v>219</v>
      </c>
      <c r="D212" s="313"/>
      <c r="E212" s="167">
        <v>11.6</v>
      </c>
      <c r="F212" s="246"/>
      <c r="G212" s="168"/>
      <c r="M212" s="165" t="s">
        <v>219</v>
      </c>
      <c r="O212" s="156"/>
    </row>
    <row r="213" spans="1:15" ht="12.75">
      <c r="A213" s="164"/>
      <c r="B213" s="166"/>
      <c r="C213" s="312" t="s">
        <v>220</v>
      </c>
      <c r="D213" s="313"/>
      <c r="E213" s="167">
        <v>4.9</v>
      </c>
      <c r="F213" s="246"/>
      <c r="G213" s="168"/>
      <c r="M213" s="165" t="s">
        <v>220</v>
      </c>
      <c r="O213" s="156"/>
    </row>
    <row r="214" spans="1:15" ht="12.75">
      <c r="A214" s="164"/>
      <c r="B214" s="166"/>
      <c r="C214" s="312" t="s">
        <v>221</v>
      </c>
      <c r="D214" s="313"/>
      <c r="E214" s="167">
        <v>11.4</v>
      </c>
      <c r="F214" s="246"/>
      <c r="G214" s="168"/>
      <c r="M214" s="165" t="s">
        <v>221</v>
      </c>
      <c r="O214" s="156"/>
    </row>
    <row r="215" spans="1:15" ht="12.75">
      <c r="A215" s="164"/>
      <c r="B215" s="166"/>
      <c r="C215" s="312" t="s">
        <v>222</v>
      </c>
      <c r="D215" s="313"/>
      <c r="E215" s="167">
        <v>2.5</v>
      </c>
      <c r="F215" s="246"/>
      <c r="G215" s="168"/>
      <c r="M215" s="165" t="s">
        <v>222</v>
      </c>
      <c r="O215" s="156"/>
    </row>
    <row r="216" spans="1:15" ht="12.75">
      <c r="A216" s="164"/>
      <c r="B216" s="166"/>
      <c r="C216" s="312" t="s">
        <v>223</v>
      </c>
      <c r="D216" s="313"/>
      <c r="E216" s="167">
        <v>7.2</v>
      </c>
      <c r="F216" s="246"/>
      <c r="G216" s="168"/>
      <c r="M216" s="165" t="s">
        <v>223</v>
      </c>
      <c r="O216" s="156"/>
    </row>
    <row r="217" spans="1:15" ht="12.75">
      <c r="A217" s="164"/>
      <c r="B217" s="166"/>
      <c r="C217" s="312" t="s">
        <v>224</v>
      </c>
      <c r="D217" s="313"/>
      <c r="E217" s="167">
        <v>4.4</v>
      </c>
      <c r="F217" s="246"/>
      <c r="G217" s="168"/>
      <c r="M217" s="165" t="s">
        <v>224</v>
      </c>
      <c r="O217" s="156"/>
    </row>
    <row r="218" spans="1:15" ht="12.75">
      <c r="A218" s="164"/>
      <c r="B218" s="166"/>
      <c r="C218" s="312" t="s">
        <v>225</v>
      </c>
      <c r="D218" s="313"/>
      <c r="E218" s="167">
        <v>5.9</v>
      </c>
      <c r="F218" s="246"/>
      <c r="G218" s="168"/>
      <c r="M218" s="165" t="s">
        <v>225</v>
      </c>
      <c r="O218" s="156"/>
    </row>
    <row r="219" spans="1:15" ht="12.75">
      <c r="A219" s="164"/>
      <c r="B219" s="166"/>
      <c r="C219" s="312" t="s">
        <v>226</v>
      </c>
      <c r="D219" s="313"/>
      <c r="E219" s="167">
        <v>2.9</v>
      </c>
      <c r="F219" s="246"/>
      <c r="G219" s="168"/>
      <c r="M219" s="165" t="s">
        <v>226</v>
      </c>
      <c r="O219" s="156"/>
    </row>
    <row r="220" spans="1:104" ht="22.5">
      <c r="A220" s="157">
        <v>59</v>
      </c>
      <c r="B220" s="158" t="s">
        <v>327</v>
      </c>
      <c r="C220" s="159" t="s">
        <v>328</v>
      </c>
      <c r="D220" s="160" t="s">
        <v>128</v>
      </c>
      <c r="E220" s="161">
        <v>159.6</v>
      </c>
      <c r="F220" s="245"/>
      <c r="G220" s="162">
        <f>E220*F220</f>
        <v>0</v>
      </c>
      <c r="O220" s="156">
        <v>2</v>
      </c>
      <c r="AZ220" s="134">
        <v>1</v>
      </c>
      <c r="BA220" s="134">
        <f>IF(AZ220=1,G220,0)</f>
        <v>0</v>
      </c>
      <c r="BB220" s="134">
        <f>IF(AZ220=2,G220,0)</f>
        <v>0</v>
      </c>
      <c r="BC220" s="134">
        <f>IF(AZ220=3,G220,0)</f>
        <v>0</v>
      </c>
      <c r="BD220" s="134">
        <f>IF(AZ220=4,G220,0)</f>
        <v>0</v>
      </c>
      <c r="BE220" s="134">
        <f>IF(AZ220=5,G220,0)</f>
        <v>0</v>
      </c>
      <c r="CA220" s="163">
        <v>1</v>
      </c>
      <c r="CB220" s="163">
        <v>1</v>
      </c>
      <c r="CZ220" s="134">
        <v>0.095</v>
      </c>
    </row>
    <row r="221" spans="1:15" ht="12.75">
      <c r="A221" s="164"/>
      <c r="B221" s="166"/>
      <c r="C221" s="312" t="s">
        <v>329</v>
      </c>
      <c r="D221" s="313"/>
      <c r="E221" s="167">
        <v>100.1</v>
      </c>
      <c r="F221" s="246"/>
      <c r="G221" s="168"/>
      <c r="M221" s="165" t="s">
        <v>329</v>
      </c>
      <c r="O221" s="156"/>
    </row>
    <row r="222" spans="1:15" ht="12.75">
      <c r="A222" s="164"/>
      <c r="B222" s="166"/>
      <c r="C222" s="312" t="s">
        <v>212</v>
      </c>
      <c r="D222" s="313"/>
      <c r="E222" s="167">
        <v>59.5</v>
      </c>
      <c r="F222" s="246"/>
      <c r="G222" s="168"/>
      <c r="M222" s="165" t="s">
        <v>212</v>
      </c>
      <c r="O222" s="156"/>
    </row>
    <row r="223" spans="1:104" ht="12.75">
      <c r="A223" s="157">
        <v>60</v>
      </c>
      <c r="B223" s="158" t="s">
        <v>330</v>
      </c>
      <c r="C223" s="159" t="s">
        <v>331</v>
      </c>
      <c r="D223" s="160" t="s">
        <v>128</v>
      </c>
      <c r="E223" s="161">
        <v>240</v>
      </c>
      <c r="F223" s="245"/>
      <c r="G223" s="162">
        <f>E223*F223</f>
        <v>0</v>
      </c>
      <c r="O223" s="156">
        <v>2</v>
      </c>
      <c r="AZ223" s="134">
        <v>1</v>
      </c>
      <c r="BA223" s="134">
        <f>IF(AZ223=1,G223,0)</f>
        <v>0</v>
      </c>
      <c r="BB223" s="134">
        <f>IF(AZ223=2,G223,0)</f>
        <v>0</v>
      </c>
      <c r="BC223" s="134">
        <f>IF(AZ223=3,G223,0)</f>
        <v>0</v>
      </c>
      <c r="BD223" s="134">
        <f>IF(AZ223=4,G223,0)</f>
        <v>0</v>
      </c>
      <c r="BE223" s="134">
        <f>IF(AZ223=5,G223,0)</f>
        <v>0</v>
      </c>
      <c r="CA223" s="163">
        <v>1</v>
      </c>
      <c r="CB223" s="163">
        <v>1</v>
      </c>
      <c r="CZ223" s="134">
        <v>0</v>
      </c>
    </row>
    <row r="224" spans="1:15" ht="12.75">
      <c r="A224" s="164"/>
      <c r="B224" s="166"/>
      <c r="C224" s="312" t="s">
        <v>332</v>
      </c>
      <c r="D224" s="313"/>
      <c r="E224" s="167">
        <v>240</v>
      </c>
      <c r="F224" s="246"/>
      <c r="G224" s="168"/>
      <c r="M224" s="165" t="s">
        <v>332</v>
      </c>
      <c r="O224" s="156"/>
    </row>
    <row r="225" spans="1:104" ht="12.75">
      <c r="A225" s="157">
        <v>61</v>
      </c>
      <c r="B225" s="158" t="s">
        <v>333</v>
      </c>
      <c r="C225" s="159" t="s">
        <v>334</v>
      </c>
      <c r="D225" s="160" t="s">
        <v>128</v>
      </c>
      <c r="E225" s="161">
        <v>4.795</v>
      </c>
      <c r="F225" s="245"/>
      <c r="G225" s="162">
        <f>E225*F225</f>
        <v>0</v>
      </c>
      <c r="O225" s="156">
        <v>2</v>
      </c>
      <c r="AZ225" s="134">
        <v>1</v>
      </c>
      <c r="BA225" s="134">
        <f>IF(AZ225=1,G225,0)</f>
        <v>0</v>
      </c>
      <c r="BB225" s="134">
        <f>IF(AZ225=2,G225,0)</f>
        <v>0</v>
      </c>
      <c r="BC225" s="134">
        <f>IF(AZ225=3,G225,0)</f>
        <v>0</v>
      </c>
      <c r="BD225" s="134">
        <f>IF(AZ225=4,G225,0)</f>
        <v>0</v>
      </c>
      <c r="BE225" s="134">
        <f>IF(AZ225=5,G225,0)</f>
        <v>0</v>
      </c>
      <c r="CA225" s="163">
        <v>1</v>
      </c>
      <c r="CB225" s="163">
        <v>1</v>
      </c>
      <c r="CZ225" s="134">
        <v>0.24</v>
      </c>
    </row>
    <row r="226" spans="1:15" ht="12.75">
      <c r="A226" s="164"/>
      <c r="B226" s="166"/>
      <c r="C226" s="312" t="s">
        <v>335</v>
      </c>
      <c r="D226" s="313"/>
      <c r="E226" s="167">
        <v>2.52</v>
      </c>
      <c r="F226" s="246"/>
      <c r="G226" s="168"/>
      <c r="M226" s="165" t="s">
        <v>335</v>
      </c>
      <c r="O226" s="156"/>
    </row>
    <row r="227" spans="1:15" ht="12.75">
      <c r="A227" s="164"/>
      <c r="B227" s="166"/>
      <c r="C227" s="312" t="s">
        <v>336</v>
      </c>
      <c r="D227" s="313"/>
      <c r="E227" s="167">
        <v>2.275</v>
      </c>
      <c r="F227" s="246"/>
      <c r="G227" s="168"/>
      <c r="M227" s="165" t="s">
        <v>336</v>
      </c>
      <c r="O227" s="156"/>
    </row>
    <row r="228" spans="1:57" ht="12.75">
      <c r="A228" s="169"/>
      <c r="B228" s="170" t="s">
        <v>75</v>
      </c>
      <c r="C228" s="171" t="str">
        <f>CONCATENATE(B206," ",C206)</f>
        <v>63 Podlahy a podlahové konstrukce</v>
      </c>
      <c r="D228" s="172"/>
      <c r="E228" s="173"/>
      <c r="F228" s="247"/>
      <c r="G228" s="174">
        <f>SUM(G206:G227)</f>
        <v>0</v>
      </c>
      <c r="O228" s="156">
        <v>4</v>
      </c>
      <c r="BA228" s="175">
        <f>SUM(BA206:BA227)</f>
        <v>0</v>
      </c>
      <c r="BB228" s="175">
        <f>SUM(BB206:BB227)</f>
        <v>0</v>
      </c>
      <c r="BC228" s="175">
        <f>SUM(BC206:BC227)</f>
        <v>0</v>
      </c>
      <c r="BD228" s="175">
        <f>SUM(BD206:BD227)</f>
        <v>0</v>
      </c>
      <c r="BE228" s="175">
        <f>SUM(BE206:BE227)</f>
        <v>0</v>
      </c>
    </row>
    <row r="229" spans="1:15" ht="12.75">
      <c r="A229" s="149" t="s">
        <v>72</v>
      </c>
      <c r="B229" s="150" t="s">
        <v>337</v>
      </c>
      <c r="C229" s="151" t="s">
        <v>338</v>
      </c>
      <c r="D229" s="152"/>
      <c r="E229" s="153"/>
      <c r="F229" s="244"/>
      <c r="G229" s="154"/>
      <c r="H229" s="155"/>
      <c r="I229" s="155"/>
      <c r="O229" s="156">
        <v>1</v>
      </c>
    </row>
    <row r="230" spans="1:104" ht="22.5">
      <c r="A230" s="157">
        <v>62</v>
      </c>
      <c r="B230" s="158" t="s">
        <v>339</v>
      </c>
      <c r="C230" s="159" t="s">
        <v>340</v>
      </c>
      <c r="D230" s="160" t="s">
        <v>181</v>
      </c>
      <c r="E230" s="161">
        <v>2</v>
      </c>
      <c r="F230" s="245"/>
      <c r="G230" s="162">
        <f aca="true" t="shared" si="6" ref="G230:G235">E230*F230</f>
        <v>0</v>
      </c>
      <c r="O230" s="156">
        <v>2</v>
      </c>
      <c r="AZ230" s="134">
        <v>1</v>
      </c>
      <c r="BA230" s="134">
        <f aca="true" t="shared" si="7" ref="BA230:BA235">IF(AZ230=1,G230,0)</f>
        <v>0</v>
      </c>
      <c r="BB230" s="134">
        <f aca="true" t="shared" si="8" ref="BB230:BB235">IF(AZ230=2,G230,0)</f>
        <v>0</v>
      </c>
      <c r="BC230" s="134">
        <f aca="true" t="shared" si="9" ref="BC230:BC235">IF(AZ230=3,G230,0)</f>
        <v>0</v>
      </c>
      <c r="BD230" s="134">
        <f aca="true" t="shared" si="10" ref="BD230:BD235">IF(AZ230=4,G230,0)</f>
        <v>0</v>
      </c>
      <c r="BE230" s="134">
        <f aca="true" t="shared" si="11" ref="BE230:BE235">IF(AZ230=5,G230,0)</f>
        <v>0</v>
      </c>
      <c r="CA230" s="163">
        <v>1</v>
      </c>
      <c r="CB230" s="163">
        <v>1</v>
      </c>
      <c r="CZ230" s="134">
        <v>0.02</v>
      </c>
    </row>
    <row r="231" spans="1:104" ht="22.5">
      <c r="A231" s="157">
        <v>63</v>
      </c>
      <c r="B231" s="158" t="s">
        <v>341</v>
      </c>
      <c r="C231" s="159" t="s">
        <v>342</v>
      </c>
      <c r="D231" s="160" t="s">
        <v>181</v>
      </c>
      <c r="E231" s="161">
        <v>3</v>
      </c>
      <c r="F231" s="245"/>
      <c r="G231" s="162">
        <f t="shared" si="6"/>
        <v>0</v>
      </c>
      <c r="O231" s="156">
        <v>2</v>
      </c>
      <c r="AZ231" s="134">
        <v>1</v>
      </c>
      <c r="BA231" s="134">
        <f t="shared" si="7"/>
        <v>0</v>
      </c>
      <c r="BB231" s="134">
        <f t="shared" si="8"/>
        <v>0</v>
      </c>
      <c r="BC231" s="134">
        <f t="shared" si="9"/>
        <v>0</v>
      </c>
      <c r="BD231" s="134">
        <f t="shared" si="10"/>
        <v>0</v>
      </c>
      <c r="BE231" s="134">
        <f t="shared" si="11"/>
        <v>0</v>
      </c>
      <c r="CA231" s="163">
        <v>1</v>
      </c>
      <c r="CB231" s="163">
        <v>1</v>
      </c>
      <c r="CZ231" s="134">
        <v>0.02</v>
      </c>
    </row>
    <row r="232" spans="1:104" ht="22.5">
      <c r="A232" s="157">
        <v>64</v>
      </c>
      <c r="B232" s="158" t="s">
        <v>343</v>
      </c>
      <c r="C232" s="159" t="s">
        <v>344</v>
      </c>
      <c r="D232" s="160" t="s">
        <v>181</v>
      </c>
      <c r="E232" s="161">
        <v>2</v>
      </c>
      <c r="F232" s="245"/>
      <c r="G232" s="162">
        <f t="shared" si="6"/>
        <v>0</v>
      </c>
      <c r="O232" s="156">
        <v>2</v>
      </c>
      <c r="AZ232" s="134">
        <v>1</v>
      </c>
      <c r="BA232" s="134">
        <f t="shared" si="7"/>
        <v>0</v>
      </c>
      <c r="BB232" s="134">
        <f t="shared" si="8"/>
        <v>0</v>
      </c>
      <c r="BC232" s="134">
        <f t="shared" si="9"/>
        <v>0</v>
      </c>
      <c r="BD232" s="134">
        <f t="shared" si="10"/>
        <v>0</v>
      </c>
      <c r="BE232" s="134">
        <f t="shared" si="11"/>
        <v>0</v>
      </c>
      <c r="CA232" s="163">
        <v>1</v>
      </c>
      <c r="CB232" s="163">
        <v>0</v>
      </c>
      <c r="CZ232" s="134">
        <v>0.03</v>
      </c>
    </row>
    <row r="233" spans="1:104" ht="22.5">
      <c r="A233" s="157">
        <v>65</v>
      </c>
      <c r="B233" s="158" t="s">
        <v>345</v>
      </c>
      <c r="C233" s="159" t="s">
        <v>346</v>
      </c>
      <c r="D233" s="160" t="s">
        <v>181</v>
      </c>
      <c r="E233" s="161">
        <v>3</v>
      </c>
      <c r="F233" s="245"/>
      <c r="G233" s="162">
        <f t="shared" si="6"/>
        <v>0</v>
      </c>
      <c r="O233" s="156">
        <v>2</v>
      </c>
      <c r="AZ233" s="134">
        <v>1</v>
      </c>
      <c r="BA233" s="134">
        <f t="shared" si="7"/>
        <v>0</v>
      </c>
      <c r="BB233" s="134">
        <f t="shared" si="8"/>
        <v>0</v>
      </c>
      <c r="BC233" s="134">
        <f t="shared" si="9"/>
        <v>0</v>
      </c>
      <c r="BD233" s="134">
        <f t="shared" si="10"/>
        <v>0</v>
      </c>
      <c r="BE233" s="134">
        <f t="shared" si="11"/>
        <v>0</v>
      </c>
      <c r="CA233" s="163">
        <v>1</v>
      </c>
      <c r="CB233" s="163">
        <v>1</v>
      </c>
      <c r="CZ233" s="134">
        <v>0.02</v>
      </c>
    </row>
    <row r="234" spans="1:104" ht="22.5">
      <c r="A234" s="157">
        <v>66</v>
      </c>
      <c r="B234" s="158" t="s">
        <v>347</v>
      </c>
      <c r="C234" s="159" t="s">
        <v>348</v>
      </c>
      <c r="D234" s="160" t="s">
        <v>181</v>
      </c>
      <c r="E234" s="161">
        <v>1</v>
      </c>
      <c r="F234" s="245"/>
      <c r="G234" s="162">
        <f t="shared" si="6"/>
        <v>0</v>
      </c>
      <c r="O234" s="156">
        <v>2</v>
      </c>
      <c r="AZ234" s="134">
        <v>1</v>
      </c>
      <c r="BA234" s="134">
        <f t="shared" si="7"/>
        <v>0</v>
      </c>
      <c r="BB234" s="134">
        <f t="shared" si="8"/>
        <v>0</v>
      </c>
      <c r="BC234" s="134">
        <f t="shared" si="9"/>
        <v>0</v>
      </c>
      <c r="BD234" s="134">
        <f t="shared" si="10"/>
        <v>0</v>
      </c>
      <c r="BE234" s="134">
        <f t="shared" si="11"/>
        <v>0</v>
      </c>
      <c r="CA234" s="163">
        <v>1</v>
      </c>
      <c r="CB234" s="163">
        <v>1</v>
      </c>
      <c r="CZ234" s="134">
        <v>0.033</v>
      </c>
    </row>
    <row r="235" spans="1:104" ht="12.75">
      <c r="A235" s="157">
        <v>67</v>
      </c>
      <c r="B235" s="158" t="s">
        <v>349</v>
      </c>
      <c r="C235" s="159" t="s">
        <v>350</v>
      </c>
      <c r="D235" s="160" t="s">
        <v>181</v>
      </c>
      <c r="E235" s="161">
        <v>20</v>
      </c>
      <c r="F235" s="245"/>
      <c r="G235" s="162">
        <f t="shared" si="6"/>
        <v>0</v>
      </c>
      <c r="O235" s="156">
        <v>2</v>
      </c>
      <c r="AZ235" s="134">
        <v>1</v>
      </c>
      <c r="BA235" s="134">
        <f t="shared" si="7"/>
        <v>0</v>
      </c>
      <c r="BB235" s="134">
        <f t="shared" si="8"/>
        <v>0</v>
      </c>
      <c r="BC235" s="134">
        <f t="shared" si="9"/>
        <v>0</v>
      </c>
      <c r="BD235" s="134">
        <f t="shared" si="10"/>
        <v>0</v>
      </c>
      <c r="BE235" s="134">
        <f t="shared" si="11"/>
        <v>0</v>
      </c>
      <c r="CA235" s="163">
        <v>1</v>
      </c>
      <c r="CB235" s="163">
        <v>1</v>
      </c>
      <c r="CZ235" s="134">
        <v>0</v>
      </c>
    </row>
    <row r="236" spans="1:15" ht="12.75">
      <c r="A236" s="164"/>
      <c r="B236" s="166"/>
      <c r="C236" s="312" t="s">
        <v>351</v>
      </c>
      <c r="D236" s="313"/>
      <c r="E236" s="167">
        <v>20</v>
      </c>
      <c r="F236" s="246"/>
      <c r="G236" s="168"/>
      <c r="M236" s="165" t="s">
        <v>351</v>
      </c>
      <c r="O236" s="156"/>
    </row>
    <row r="237" spans="1:104" ht="12.75">
      <c r="A237" s="157">
        <v>68</v>
      </c>
      <c r="B237" s="158" t="s">
        <v>352</v>
      </c>
      <c r="C237" s="159" t="s">
        <v>353</v>
      </c>
      <c r="D237" s="160" t="s">
        <v>181</v>
      </c>
      <c r="E237" s="161">
        <v>4</v>
      </c>
      <c r="F237" s="245"/>
      <c r="G237" s="162">
        <f>E237*F237</f>
        <v>0</v>
      </c>
      <c r="O237" s="156">
        <v>2</v>
      </c>
      <c r="AZ237" s="134">
        <v>1</v>
      </c>
      <c r="BA237" s="134">
        <f>IF(AZ237=1,G237,0)</f>
        <v>0</v>
      </c>
      <c r="BB237" s="134">
        <f>IF(AZ237=2,G237,0)</f>
        <v>0</v>
      </c>
      <c r="BC237" s="134">
        <f>IF(AZ237=3,G237,0)</f>
        <v>0</v>
      </c>
      <c r="BD237" s="134">
        <f>IF(AZ237=4,G237,0)</f>
        <v>0</v>
      </c>
      <c r="BE237" s="134">
        <f>IF(AZ237=5,G237,0)</f>
        <v>0</v>
      </c>
      <c r="CA237" s="163">
        <v>3</v>
      </c>
      <c r="CB237" s="163">
        <v>0</v>
      </c>
      <c r="CZ237" s="134">
        <v>0.0007</v>
      </c>
    </row>
    <row r="238" spans="1:104" ht="12.75">
      <c r="A238" s="157">
        <v>69</v>
      </c>
      <c r="B238" s="158" t="s">
        <v>354</v>
      </c>
      <c r="C238" s="159" t="s">
        <v>355</v>
      </c>
      <c r="D238" s="160" t="s">
        <v>181</v>
      </c>
      <c r="E238" s="161">
        <v>8</v>
      </c>
      <c r="F238" s="245"/>
      <c r="G238" s="162">
        <f>E238*F238</f>
        <v>0</v>
      </c>
      <c r="O238" s="156">
        <v>2</v>
      </c>
      <c r="AZ238" s="134">
        <v>1</v>
      </c>
      <c r="BA238" s="134">
        <f>IF(AZ238=1,G238,0)</f>
        <v>0</v>
      </c>
      <c r="BB238" s="134">
        <f>IF(AZ238=2,G238,0)</f>
        <v>0</v>
      </c>
      <c r="BC238" s="134">
        <f>IF(AZ238=3,G238,0)</f>
        <v>0</v>
      </c>
      <c r="BD238" s="134">
        <f>IF(AZ238=4,G238,0)</f>
        <v>0</v>
      </c>
      <c r="BE238" s="134">
        <f>IF(AZ238=5,G238,0)</f>
        <v>0</v>
      </c>
      <c r="CA238" s="163">
        <v>3</v>
      </c>
      <c r="CB238" s="163">
        <v>0</v>
      </c>
      <c r="CZ238" s="134">
        <v>0.0011</v>
      </c>
    </row>
    <row r="239" spans="1:104" ht="12.75">
      <c r="A239" s="157">
        <v>70</v>
      </c>
      <c r="B239" s="158" t="s">
        <v>356</v>
      </c>
      <c r="C239" s="159" t="s">
        <v>357</v>
      </c>
      <c r="D239" s="160" t="s">
        <v>181</v>
      </c>
      <c r="E239" s="161">
        <v>8</v>
      </c>
      <c r="F239" s="245"/>
      <c r="G239" s="162">
        <f>E239*F239</f>
        <v>0</v>
      </c>
      <c r="O239" s="156">
        <v>2</v>
      </c>
      <c r="AZ239" s="134">
        <v>1</v>
      </c>
      <c r="BA239" s="134">
        <f>IF(AZ239=1,G239,0)</f>
        <v>0</v>
      </c>
      <c r="BB239" s="134">
        <f>IF(AZ239=2,G239,0)</f>
        <v>0</v>
      </c>
      <c r="BC239" s="134">
        <f>IF(AZ239=3,G239,0)</f>
        <v>0</v>
      </c>
      <c r="BD239" s="134">
        <f>IF(AZ239=4,G239,0)</f>
        <v>0</v>
      </c>
      <c r="BE239" s="134">
        <f>IF(AZ239=5,G239,0)</f>
        <v>0</v>
      </c>
      <c r="CA239" s="163">
        <v>3</v>
      </c>
      <c r="CB239" s="163">
        <v>0</v>
      </c>
      <c r="CZ239" s="134">
        <v>0.0014</v>
      </c>
    </row>
    <row r="240" spans="1:57" ht="12.75">
      <c r="A240" s="169"/>
      <c r="B240" s="170" t="s">
        <v>75</v>
      </c>
      <c r="C240" s="171" t="str">
        <f>CONCATENATE(B229," ",C229)</f>
        <v>64 Výplně otvorů</v>
      </c>
      <c r="D240" s="172"/>
      <c r="E240" s="173"/>
      <c r="F240" s="247"/>
      <c r="G240" s="174">
        <f>SUM(G229:G239)</f>
        <v>0</v>
      </c>
      <c r="O240" s="156">
        <v>4</v>
      </c>
      <c r="BA240" s="175">
        <f>SUM(BA229:BA239)</f>
        <v>0</v>
      </c>
      <c r="BB240" s="175">
        <f>SUM(BB229:BB239)</f>
        <v>0</v>
      </c>
      <c r="BC240" s="175">
        <f>SUM(BC229:BC239)</f>
        <v>0</v>
      </c>
      <c r="BD240" s="175">
        <f>SUM(BD229:BD239)</f>
        <v>0</v>
      </c>
      <c r="BE240" s="175">
        <f>SUM(BE229:BE239)</f>
        <v>0</v>
      </c>
    </row>
    <row r="241" spans="1:15" ht="12.75">
      <c r="A241" s="149" t="s">
        <v>72</v>
      </c>
      <c r="B241" s="150" t="s">
        <v>358</v>
      </c>
      <c r="C241" s="151" t="s">
        <v>359</v>
      </c>
      <c r="D241" s="152"/>
      <c r="E241" s="153"/>
      <c r="F241" s="244"/>
      <c r="G241" s="154"/>
      <c r="H241" s="155"/>
      <c r="I241" s="155"/>
      <c r="O241" s="156">
        <v>1</v>
      </c>
    </row>
    <row r="242" spans="1:104" ht="12.75">
      <c r="A242" s="157">
        <v>71</v>
      </c>
      <c r="B242" s="158" t="s">
        <v>360</v>
      </c>
      <c r="C242" s="159" t="s">
        <v>830</v>
      </c>
      <c r="D242" s="160" t="s">
        <v>361</v>
      </c>
      <c r="E242" s="161">
        <v>1</v>
      </c>
      <c r="F242" s="245"/>
      <c r="G242" s="162">
        <f>E242*F242</f>
        <v>0</v>
      </c>
      <c r="O242" s="156">
        <v>2</v>
      </c>
      <c r="AZ242" s="134">
        <v>1</v>
      </c>
      <c r="BA242" s="134">
        <f>IF(AZ242=1,G242,0)</f>
        <v>0</v>
      </c>
      <c r="BB242" s="134">
        <f>IF(AZ242=2,G242,0)</f>
        <v>0</v>
      </c>
      <c r="BC242" s="134">
        <f>IF(AZ242=3,G242,0)</f>
        <v>0</v>
      </c>
      <c r="BD242" s="134">
        <f>IF(AZ242=4,G242,0)</f>
        <v>0</v>
      </c>
      <c r="BE242" s="134">
        <f>IF(AZ242=5,G242,0)</f>
        <v>0</v>
      </c>
      <c r="CA242" s="163">
        <v>2</v>
      </c>
      <c r="CB242" s="163">
        <v>0</v>
      </c>
      <c r="CZ242" s="134">
        <v>1.57438</v>
      </c>
    </row>
    <row r="243" spans="1:57" ht="12.75">
      <c r="A243" s="169"/>
      <c r="B243" s="170" t="s">
        <v>75</v>
      </c>
      <c r="C243" s="171" t="str">
        <f>CONCATENATE(B241," ",C241)</f>
        <v>8 Jímka</v>
      </c>
      <c r="D243" s="172"/>
      <c r="E243" s="173"/>
      <c r="F243" s="247"/>
      <c r="G243" s="174">
        <f>SUM(G241:G242)</f>
        <v>0</v>
      </c>
      <c r="O243" s="156">
        <v>4</v>
      </c>
      <c r="BA243" s="175">
        <f>SUM(BA241:BA242)</f>
        <v>0</v>
      </c>
      <c r="BB243" s="175">
        <f>SUM(BB241:BB242)</f>
        <v>0</v>
      </c>
      <c r="BC243" s="175">
        <f>SUM(BC241:BC242)</f>
        <v>0</v>
      </c>
      <c r="BD243" s="175">
        <f>SUM(BD241:BD242)</f>
        <v>0</v>
      </c>
      <c r="BE243" s="175">
        <f>SUM(BE241:BE242)</f>
        <v>0</v>
      </c>
    </row>
    <row r="244" spans="1:15" ht="12.75">
      <c r="A244" s="149" t="s">
        <v>72</v>
      </c>
      <c r="B244" s="150" t="s">
        <v>362</v>
      </c>
      <c r="C244" s="151" t="s">
        <v>363</v>
      </c>
      <c r="D244" s="152"/>
      <c r="E244" s="153"/>
      <c r="F244" s="244"/>
      <c r="G244" s="154"/>
      <c r="H244" s="155"/>
      <c r="I244" s="155"/>
      <c r="O244" s="156">
        <v>1</v>
      </c>
    </row>
    <row r="245" spans="1:104" ht="12.75">
      <c r="A245" s="157">
        <v>72</v>
      </c>
      <c r="B245" s="158" t="s">
        <v>364</v>
      </c>
      <c r="C245" s="159" t="s">
        <v>365</v>
      </c>
      <c r="D245" s="160" t="s">
        <v>128</v>
      </c>
      <c r="E245" s="161">
        <v>220</v>
      </c>
      <c r="F245" s="245"/>
      <c r="G245" s="162">
        <f>E245*F245</f>
        <v>0</v>
      </c>
      <c r="O245" s="156">
        <v>2</v>
      </c>
      <c r="AZ245" s="134">
        <v>1</v>
      </c>
      <c r="BA245" s="134">
        <f>IF(AZ245=1,G245,0)</f>
        <v>0</v>
      </c>
      <c r="BB245" s="134">
        <f>IF(AZ245=2,G245,0)</f>
        <v>0</v>
      </c>
      <c r="BC245" s="134">
        <f>IF(AZ245=3,G245,0)</f>
        <v>0</v>
      </c>
      <c r="BD245" s="134">
        <f>IF(AZ245=4,G245,0)</f>
        <v>0</v>
      </c>
      <c r="BE245" s="134">
        <f>IF(AZ245=5,G245,0)</f>
        <v>0</v>
      </c>
      <c r="CA245" s="163">
        <v>1</v>
      </c>
      <c r="CB245" s="163">
        <v>1</v>
      </c>
      <c r="CZ245" s="134">
        <v>0.01838</v>
      </c>
    </row>
    <row r="246" spans="1:104" ht="12.75">
      <c r="A246" s="157">
        <v>73</v>
      </c>
      <c r="B246" s="158" t="s">
        <v>366</v>
      </c>
      <c r="C246" s="159" t="s">
        <v>367</v>
      </c>
      <c r="D246" s="160" t="s">
        <v>128</v>
      </c>
      <c r="E246" s="161">
        <v>220</v>
      </c>
      <c r="F246" s="245"/>
      <c r="G246" s="162">
        <f>E246*F246</f>
        <v>0</v>
      </c>
      <c r="O246" s="156">
        <v>2</v>
      </c>
      <c r="AZ246" s="134">
        <v>1</v>
      </c>
      <c r="BA246" s="134">
        <f>IF(AZ246=1,G246,0)</f>
        <v>0</v>
      </c>
      <c r="BB246" s="134">
        <f>IF(AZ246=2,G246,0)</f>
        <v>0</v>
      </c>
      <c r="BC246" s="134">
        <f>IF(AZ246=3,G246,0)</f>
        <v>0</v>
      </c>
      <c r="BD246" s="134">
        <f>IF(AZ246=4,G246,0)</f>
        <v>0</v>
      </c>
      <c r="BE246" s="134">
        <f>IF(AZ246=5,G246,0)</f>
        <v>0</v>
      </c>
      <c r="CA246" s="163">
        <v>1</v>
      </c>
      <c r="CB246" s="163">
        <v>1</v>
      </c>
      <c r="CZ246" s="134">
        <v>0.00034</v>
      </c>
    </row>
    <row r="247" spans="1:104" ht="12.75">
      <c r="A247" s="157">
        <v>74</v>
      </c>
      <c r="B247" s="158" t="s">
        <v>368</v>
      </c>
      <c r="C247" s="159" t="s">
        <v>369</v>
      </c>
      <c r="D247" s="160" t="s">
        <v>128</v>
      </c>
      <c r="E247" s="161">
        <v>220</v>
      </c>
      <c r="F247" s="245"/>
      <c r="G247" s="162">
        <f>E247*F247</f>
        <v>0</v>
      </c>
      <c r="O247" s="156">
        <v>2</v>
      </c>
      <c r="AZ247" s="134">
        <v>1</v>
      </c>
      <c r="BA247" s="134">
        <f>IF(AZ247=1,G247,0)</f>
        <v>0</v>
      </c>
      <c r="BB247" s="134">
        <f>IF(AZ247=2,G247,0)</f>
        <v>0</v>
      </c>
      <c r="BC247" s="134">
        <f>IF(AZ247=3,G247,0)</f>
        <v>0</v>
      </c>
      <c r="BD247" s="134">
        <f>IF(AZ247=4,G247,0)</f>
        <v>0</v>
      </c>
      <c r="BE247" s="134">
        <f>IF(AZ247=5,G247,0)</f>
        <v>0</v>
      </c>
      <c r="CA247" s="163">
        <v>1</v>
      </c>
      <c r="CB247" s="163">
        <v>1</v>
      </c>
      <c r="CZ247" s="134">
        <v>0</v>
      </c>
    </row>
    <row r="248" spans="1:104" ht="12.75">
      <c r="A248" s="157">
        <v>75</v>
      </c>
      <c r="B248" s="158" t="s">
        <v>370</v>
      </c>
      <c r="C248" s="159" t="s">
        <v>371</v>
      </c>
      <c r="D248" s="160" t="s">
        <v>128</v>
      </c>
      <c r="E248" s="161">
        <v>212.7</v>
      </c>
      <c r="F248" s="245"/>
      <c r="G248" s="162">
        <f>E248*F248</f>
        <v>0</v>
      </c>
      <c r="O248" s="156">
        <v>2</v>
      </c>
      <c r="AZ248" s="134">
        <v>1</v>
      </c>
      <c r="BA248" s="134">
        <f>IF(AZ248=1,G248,0)</f>
        <v>0</v>
      </c>
      <c r="BB248" s="134">
        <f>IF(AZ248=2,G248,0)</f>
        <v>0</v>
      </c>
      <c r="BC248" s="134">
        <f>IF(AZ248=3,G248,0)</f>
        <v>0</v>
      </c>
      <c r="BD248" s="134">
        <f>IF(AZ248=4,G248,0)</f>
        <v>0</v>
      </c>
      <c r="BE248" s="134">
        <f>IF(AZ248=5,G248,0)</f>
        <v>0</v>
      </c>
      <c r="CA248" s="163">
        <v>1</v>
      </c>
      <c r="CB248" s="163">
        <v>1</v>
      </c>
      <c r="CZ248" s="134">
        <v>0.00592</v>
      </c>
    </row>
    <row r="249" spans="1:57" ht="12.75">
      <c r="A249" s="169"/>
      <c r="B249" s="170" t="s">
        <v>75</v>
      </c>
      <c r="C249" s="171" t="str">
        <f>CONCATENATE(B244," ",C244)</f>
        <v>94 Lešení a stavební výtahy</v>
      </c>
      <c r="D249" s="172"/>
      <c r="E249" s="173"/>
      <c r="F249" s="247"/>
      <c r="G249" s="174">
        <f>SUM(G244:G248)</f>
        <v>0</v>
      </c>
      <c r="O249" s="156">
        <v>4</v>
      </c>
      <c r="BA249" s="175">
        <f>SUM(BA244:BA248)</f>
        <v>0</v>
      </c>
      <c r="BB249" s="175">
        <f>SUM(BB244:BB248)</f>
        <v>0</v>
      </c>
      <c r="BC249" s="175">
        <f>SUM(BC244:BC248)</f>
        <v>0</v>
      </c>
      <c r="BD249" s="175">
        <f>SUM(BD244:BD248)</f>
        <v>0</v>
      </c>
      <c r="BE249" s="175">
        <f>SUM(BE244:BE248)</f>
        <v>0</v>
      </c>
    </row>
    <row r="250" spans="1:15" ht="12.75">
      <c r="A250" s="149" t="s">
        <v>72</v>
      </c>
      <c r="B250" s="150" t="s">
        <v>372</v>
      </c>
      <c r="C250" s="151" t="s">
        <v>373</v>
      </c>
      <c r="D250" s="152"/>
      <c r="E250" s="153"/>
      <c r="F250" s="244"/>
      <c r="G250" s="154"/>
      <c r="H250" s="155"/>
      <c r="I250" s="155"/>
      <c r="O250" s="156">
        <v>1</v>
      </c>
    </row>
    <row r="251" spans="1:104" ht="22.5">
      <c r="A251" s="157">
        <v>76</v>
      </c>
      <c r="B251" s="158" t="s">
        <v>374</v>
      </c>
      <c r="C251" s="159" t="s">
        <v>1807</v>
      </c>
      <c r="D251" s="160" t="s">
        <v>361</v>
      </c>
      <c r="E251" s="161">
        <v>1</v>
      </c>
      <c r="F251" s="245"/>
      <c r="G251" s="162">
        <f>E251*F251</f>
        <v>0</v>
      </c>
      <c r="O251" s="156">
        <v>2</v>
      </c>
      <c r="AZ251" s="134">
        <v>1</v>
      </c>
      <c r="BA251" s="134">
        <f>IF(AZ251=1,G251,0)</f>
        <v>0</v>
      </c>
      <c r="BB251" s="134">
        <f>IF(AZ251=2,G251,0)</f>
        <v>0</v>
      </c>
      <c r="BC251" s="134">
        <f>IF(AZ251=3,G251,0)</f>
        <v>0</v>
      </c>
      <c r="BD251" s="134">
        <f>IF(AZ251=4,G251,0)</f>
        <v>0</v>
      </c>
      <c r="BE251" s="134">
        <f>IF(AZ251=5,G251,0)</f>
        <v>0</v>
      </c>
      <c r="CA251" s="163">
        <v>1</v>
      </c>
      <c r="CB251" s="163">
        <v>1</v>
      </c>
      <c r="CZ251" s="134">
        <v>0</v>
      </c>
    </row>
    <row r="252" spans="1:104" ht="12.75">
      <c r="A252" s="157">
        <v>77</v>
      </c>
      <c r="B252" s="158" t="s">
        <v>375</v>
      </c>
      <c r="C252" s="159" t="s">
        <v>376</v>
      </c>
      <c r="D252" s="160" t="s">
        <v>128</v>
      </c>
      <c r="E252" s="161">
        <v>359.855</v>
      </c>
      <c r="F252" s="245"/>
      <c r="G252" s="162">
        <f>E252*F252</f>
        <v>0</v>
      </c>
      <c r="O252" s="156">
        <v>2</v>
      </c>
      <c r="AZ252" s="134">
        <v>1</v>
      </c>
      <c r="BA252" s="134">
        <f>IF(AZ252=1,G252,0)</f>
        <v>0</v>
      </c>
      <c r="BB252" s="134">
        <f>IF(AZ252=2,G252,0)</f>
        <v>0</v>
      </c>
      <c r="BC252" s="134">
        <f>IF(AZ252=3,G252,0)</f>
        <v>0</v>
      </c>
      <c r="BD252" s="134">
        <f>IF(AZ252=4,G252,0)</f>
        <v>0</v>
      </c>
      <c r="BE252" s="134">
        <f>IF(AZ252=5,G252,0)</f>
        <v>0</v>
      </c>
      <c r="CA252" s="163">
        <v>1</v>
      </c>
      <c r="CB252" s="163">
        <v>1</v>
      </c>
      <c r="CZ252" s="134">
        <v>4E-05</v>
      </c>
    </row>
    <row r="253" spans="1:15" ht="12.75">
      <c r="A253" s="164"/>
      <c r="B253" s="166"/>
      <c r="C253" s="312" t="s">
        <v>377</v>
      </c>
      <c r="D253" s="313"/>
      <c r="E253" s="167">
        <v>203.255</v>
      </c>
      <c r="F253" s="246"/>
      <c r="G253" s="168"/>
      <c r="M253" s="165" t="s">
        <v>377</v>
      </c>
      <c r="O253" s="156"/>
    </row>
    <row r="254" spans="1:15" ht="12.75">
      <c r="A254" s="164"/>
      <c r="B254" s="166"/>
      <c r="C254" s="312" t="s">
        <v>378</v>
      </c>
      <c r="D254" s="313"/>
      <c r="E254" s="167">
        <v>130.35</v>
      </c>
      <c r="F254" s="246"/>
      <c r="G254" s="168"/>
      <c r="M254" s="165" t="s">
        <v>378</v>
      </c>
      <c r="O254" s="156"/>
    </row>
    <row r="255" spans="1:15" ht="12.75">
      <c r="A255" s="164"/>
      <c r="B255" s="166"/>
      <c r="C255" s="312" t="s">
        <v>379</v>
      </c>
      <c r="D255" s="313"/>
      <c r="E255" s="167">
        <v>26.25</v>
      </c>
      <c r="F255" s="246"/>
      <c r="G255" s="168"/>
      <c r="M255" s="165" t="s">
        <v>379</v>
      </c>
      <c r="O255" s="156"/>
    </row>
    <row r="256" spans="1:57" ht="12.75">
      <c r="A256" s="169"/>
      <c r="B256" s="170" t="s">
        <v>75</v>
      </c>
      <c r="C256" s="171" t="str">
        <f>CONCATENATE(B250," ",C250)</f>
        <v>95 Dokončovací konstrukce na pozemních stavbách</v>
      </c>
      <c r="D256" s="172"/>
      <c r="E256" s="173"/>
      <c r="F256" s="247"/>
      <c r="G256" s="174">
        <f>SUM(G250:G255)</f>
        <v>0</v>
      </c>
      <c r="O256" s="156">
        <v>4</v>
      </c>
      <c r="BA256" s="175">
        <f>SUM(BA250:BA255)</f>
        <v>0</v>
      </c>
      <c r="BB256" s="175">
        <f>SUM(BB250:BB255)</f>
        <v>0</v>
      </c>
      <c r="BC256" s="175">
        <f>SUM(BC250:BC255)</f>
        <v>0</v>
      </c>
      <c r="BD256" s="175">
        <f>SUM(BD250:BD255)</f>
        <v>0</v>
      </c>
      <c r="BE256" s="175">
        <f>SUM(BE250:BE255)</f>
        <v>0</v>
      </c>
    </row>
    <row r="257" spans="1:15" ht="12.75">
      <c r="A257" s="149" t="s">
        <v>72</v>
      </c>
      <c r="B257" s="150" t="s">
        <v>380</v>
      </c>
      <c r="C257" s="151" t="s">
        <v>381</v>
      </c>
      <c r="D257" s="152"/>
      <c r="E257" s="153"/>
      <c r="F257" s="244"/>
      <c r="G257" s="154"/>
      <c r="H257" s="155"/>
      <c r="I257" s="155"/>
      <c r="O257" s="156">
        <v>1</v>
      </c>
    </row>
    <row r="258" spans="1:104" ht="12.75">
      <c r="A258" s="157">
        <v>78</v>
      </c>
      <c r="B258" s="158" t="s">
        <v>382</v>
      </c>
      <c r="C258" s="159" t="s">
        <v>383</v>
      </c>
      <c r="D258" s="160" t="s">
        <v>128</v>
      </c>
      <c r="E258" s="161">
        <v>33.3</v>
      </c>
      <c r="F258" s="245"/>
      <c r="G258" s="162">
        <f>E258*F258</f>
        <v>0</v>
      </c>
      <c r="O258" s="156">
        <v>2</v>
      </c>
      <c r="AZ258" s="134">
        <v>1</v>
      </c>
      <c r="BA258" s="134">
        <f>IF(AZ258=1,G258,0)</f>
        <v>0</v>
      </c>
      <c r="BB258" s="134">
        <f>IF(AZ258=2,G258,0)</f>
        <v>0</v>
      </c>
      <c r="BC258" s="134">
        <f>IF(AZ258=3,G258,0)</f>
        <v>0</v>
      </c>
      <c r="BD258" s="134">
        <f>IF(AZ258=4,G258,0)</f>
        <v>0</v>
      </c>
      <c r="BE258" s="134">
        <f>IF(AZ258=5,G258,0)</f>
        <v>0</v>
      </c>
      <c r="CA258" s="163">
        <v>1</v>
      </c>
      <c r="CB258" s="163">
        <v>1</v>
      </c>
      <c r="CZ258" s="134">
        <v>0</v>
      </c>
    </row>
    <row r="259" spans="1:15" ht="12.75">
      <c r="A259" s="164"/>
      <c r="B259" s="166"/>
      <c r="C259" s="312" t="s">
        <v>384</v>
      </c>
      <c r="D259" s="313"/>
      <c r="E259" s="167">
        <v>24</v>
      </c>
      <c r="F259" s="246"/>
      <c r="G259" s="168"/>
      <c r="M259" s="165" t="s">
        <v>384</v>
      </c>
      <c r="O259" s="156"/>
    </row>
    <row r="260" spans="1:15" ht="12.75">
      <c r="A260" s="164"/>
      <c r="B260" s="166"/>
      <c r="C260" s="312" t="s">
        <v>385</v>
      </c>
      <c r="D260" s="313"/>
      <c r="E260" s="167">
        <v>3</v>
      </c>
      <c r="F260" s="246"/>
      <c r="G260" s="168"/>
      <c r="M260" s="165" t="s">
        <v>385</v>
      </c>
      <c r="O260" s="156"/>
    </row>
    <row r="261" spans="1:15" ht="12.75">
      <c r="A261" s="164"/>
      <c r="B261" s="166"/>
      <c r="C261" s="312" t="s">
        <v>386</v>
      </c>
      <c r="D261" s="313"/>
      <c r="E261" s="167">
        <v>6.3</v>
      </c>
      <c r="F261" s="246"/>
      <c r="G261" s="168"/>
      <c r="M261" s="165" t="s">
        <v>386</v>
      </c>
      <c r="O261" s="156"/>
    </row>
    <row r="262" spans="1:104" ht="12.75">
      <c r="A262" s="157">
        <v>79</v>
      </c>
      <c r="B262" s="158" t="s">
        <v>387</v>
      </c>
      <c r="C262" s="159" t="s">
        <v>388</v>
      </c>
      <c r="D262" s="160" t="s">
        <v>389</v>
      </c>
      <c r="E262" s="161">
        <v>1</v>
      </c>
      <c r="F262" s="245"/>
      <c r="G262" s="162">
        <f>E262*F262</f>
        <v>0</v>
      </c>
      <c r="O262" s="156">
        <v>2</v>
      </c>
      <c r="AZ262" s="134">
        <v>1</v>
      </c>
      <c r="BA262" s="134">
        <f>IF(AZ262=1,G262,0)</f>
        <v>0</v>
      </c>
      <c r="BB262" s="134">
        <f>IF(AZ262=2,G262,0)</f>
        <v>0</v>
      </c>
      <c r="BC262" s="134">
        <f>IF(AZ262=3,G262,0)</f>
        <v>0</v>
      </c>
      <c r="BD262" s="134">
        <f>IF(AZ262=4,G262,0)</f>
        <v>0</v>
      </c>
      <c r="BE262" s="134">
        <f>IF(AZ262=5,G262,0)</f>
        <v>0</v>
      </c>
      <c r="CA262" s="163">
        <v>1</v>
      </c>
      <c r="CB262" s="163">
        <v>7</v>
      </c>
      <c r="CZ262" s="134">
        <v>0</v>
      </c>
    </row>
    <row r="263" spans="1:104" ht="12.75">
      <c r="A263" s="157">
        <v>80</v>
      </c>
      <c r="B263" s="158" t="s">
        <v>390</v>
      </c>
      <c r="C263" s="159" t="s">
        <v>391</v>
      </c>
      <c r="D263" s="160" t="s">
        <v>128</v>
      </c>
      <c r="E263" s="161">
        <v>21.45</v>
      </c>
      <c r="F263" s="245"/>
      <c r="G263" s="162">
        <f>E263*F263</f>
        <v>0</v>
      </c>
      <c r="O263" s="156">
        <v>2</v>
      </c>
      <c r="AZ263" s="134">
        <v>1</v>
      </c>
      <c r="BA263" s="134">
        <f>IF(AZ263=1,G263,0)</f>
        <v>0</v>
      </c>
      <c r="BB263" s="134">
        <f>IF(AZ263=2,G263,0)</f>
        <v>0</v>
      </c>
      <c r="BC263" s="134">
        <f>IF(AZ263=3,G263,0)</f>
        <v>0</v>
      </c>
      <c r="BD263" s="134">
        <f>IF(AZ263=4,G263,0)</f>
        <v>0</v>
      </c>
      <c r="BE263" s="134">
        <f>IF(AZ263=5,G263,0)</f>
        <v>0</v>
      </c>
      <c r="CA263" s="163">
        <v>1</v>
      </c>
      <c r="CB263" s="163">
        <v>1</v>
      </c>
      <c r="CZ263" s="134">
        <v>0.00067</v>
      </c>
    </row>
    <row r="264" spans="1:15" ht="12.75">
      <c r="A264" s="164"/>
      <c r="B264" s="166"/>
      <c r="C264" s="312" t="s">
        <v>392</v>
      </c>
      <c r="D264" s="313"/>
      <c r="E264" s="167">
        <v>19.45</v>
      </c>
      <c r="F264" s="246"/>
      <c r="G264" s="168"/>
      <c r="M264" s="165" t="s">
        <v>392</v>
      </c>
      <c r="O264" s="156"/>
    </row>
    <row r="265" spans="1:15" ht="12.75">
      <c r="A265" s="164"/>
      <c r="B265" s="166"/>
      <c r="C265" s="312" t="s">
        <v>393</v>
      </c>
      <c r="D265" s="313"/>
      <c r="E265" s="167">
        <v>2</v>
      </c>
      <c r="F265" s="246"/>
      <c r="G265" s="168"/>
      <c r="M265" s="165" t="s">
        <v>393</v>
      </c>
      <c r="O265" s="156"/>
    </row>
    <row r="266" spans="1:104" ht="12.75">
      <c r="A266" s="157">
        <v>81</v>
      </c>
      <c r="B266" s="158" t="s">
        <v>394</v>
      </c>
      <c r="C266" s="159" t="s">
        <v>395</v>
      </c>
      <c r="D266" s="160" t="s">
        <v>81</v>
      </c>
      <c r="E266" s="161">
        <v>56.208</v>
      </c>
      <c r="F266" s="245"/>
      <c r="G266" s="162">
        <f>E266*F266</f>
        <v>0</v>
      </c>
      <c r="O266" s="156">
        <v>2</v>
      </c>
      <c r="AZ266" s="134">
        <v>1</v>
      </c>
      <c r="BA266" s="134">
        <f>IF(AZ266=1,G266,0)</f>
        <v>0</v>
      </c>
      <c r="BB266" s="134">
        <f>IF(AZ266=2,G266,0)</f>
        <v>0</v>
      </c>
      <c r="BC266" s="134">
        <f>IF(AZ266=3,G266,0)</f>
        <v>0</v>
      </c>
      <c r="BD266" s="134">
        <f>IF(AZ266=4,G266,0)</f>
        <v>0</v>
      </c>
      <c r="BE266" s="134">
        <f>IF(AZ266=5,G266,0)</f>
        <v>0</v>
      </c>
      <c r="CA266" s="163">
        <v>1</v>
      </c>
      <c r="CB266" s="163">
        <v>1</v>
      </c>
      <c r="CZ266" s="134">
        <v>0.00128</v>
      </c>
    </row>
    <row r="267" spans="1:15" ht="12.75">
      <c r="A267" s="164"/>
      <c r="B267" s="166"/>
      <c r="C267" s="312" t="s">
        <v>396</v>
      </c>
      <c r="D267" s="313"/>
      <c r="E267" s="167">
        <v>27.51</v>
      </c>
      <c r="F267" s="246"/>
      <c r="G267" s="168"/>
      <c r="M267" s="165" t="s">
        <v>396</v>
      </c>
      <c r="O267" s="156"/>
    </row>
    <row r="268" spans="1:15" ht="12.75">
      <c r="A268" s="164"/>
      <c r="B268" s="166"/>
      <c r="C268" s="312" t="s">
        <v>397</v>
      </c>
      <c r="D268" s="313"/>
      <c r="E268" s="167">
        <v>8.109</v>
      </c>
      <c r="F268" s="246"/>
      <c r="G268" s="168"/>
      <c r="M268" s="165" t="s">
        <v>397</v>
      </c>
      <c r="O268" s="156"/>
    </row>
    <row r="269" spans="1:15" ht="12.75">
      <c r="A269" s="164"/>
      <c r="B269" s="166"/>
      <c r="C269" s="312" t="s">
        <v>398</v>
      </c>
      <c r="D269" s="313"/>
      <c r="E269" s="167">
        <v>8.109</v>
      </c>
      <c r="F269" s="246"/>
      <c r="G269" s="168"/>
      <c r="M269" s="165" t="s">
        <v>398</v>
      </c>
      <c r="O269" s="156"/>
    </row>
    <row r="270" spans="1:15" ht="12.75">
      <c r="A270" s="164"/>
      <c r="B270" s="166"/>
      <c r="C270" s="312" t="s">
        <v>399</v>
      </c>
      <c r="D270" s="313"/>
      <c r="E270" s="167">
        <v>12.48</v>
      </c>
      <c r="F270" s="246"/>
      <c r="G270" s="168"/>
      <c r="M270" s="165" t="s">
        <v>399</v>
      </c>
      <c r="O270" s="156"/>
    </row>
    <row r="271" spans="1:104" ht="12.75">
      <c r="A271" s="157">
        <v>82</v>
      </c>
      <c r="B271" s="158" t="s">
        <v>400</v>
      </c>
      <c r="C271" s="159" t="s">
        <v>401</v>
      </c>
      <c r="D271" s="160" t="s">
        <v>81</v>
      </c>
      <c r="E271" s="161">
        <v>1.8225</v>
      </c>
      <c r="F271" s="245"/>
      <c r="G271" s="162">
        <f>E271*F271</f>
        <v>0</v>
      </c>
      <c r="O271" s="156">
        <v>2</v>
      </c>
      <c r="AZ271" s="134">
        <v>1</v>
      </c>
      <c r="BA271" s="134">
        <f>IF(AZ271=1,G271,0)</f>
        <v>0</v>
      </c>
      <c r="BB271" s="134">
        <f>IF(AZ271=2,G271,0)</f>
        <v>0</v>
      </c>
      <c r="BC271" s="134">
        <f>IF(AZ271=3,G271,0)</f>
        <v>0</v>
      </c>
      <c r="BD271" s="134">
        <f>IF(AZ271=4,G271,0)</f>
        <v>0</v>
      </c>
      <c r="BE271" s="134">
        <f>IF(AZ271=5,G271,0)</f>
        <v>0</v>
      </c>
      <c r="CA271" s="163">
        <v>1</v>
      </c>
      <c r="CB271" s="163">
        <v>1</v>
      </c>
      <c r="CZ271" s="134">
        <v>0</v>
      </c>
    </row>
    <row r="272" spans="1:15" ht="12.75">
      <c r="A272" s="164"/>
      <c r="B272" s="166"/>
      <c r="C272" s="312" t="s">
        <v>402</v>
      </c>
      <c r="D272" s="313"/>
      <c r="E272" s="167">
        <v>1.8225</v>
      </c>
      <c r="F272" s="246"/>
      <c r="G272" s="168"/>
      <c r="M272" s="165" t="s">
        <v>402</v>
      </c>
      <c r="O272" s="156"/>
    </row>
    <row r="273" spans="1:104" ht="12.75">
      <c r="A273" s="157">
        <v>83</v>
      </c>
      <c r="B273" s="158" t="s">
        <v>403</v>
      </c>
      <c r="C273" s="159" t="s">
        <v>404</v>
      </c>
      <c r="D273" s="160" t="s">
        <v>128</v>
      </c>
      <c r="E273" s="161">
        <v>1</v>
      </c>
      <c r="F273" s="245"/>
      <c r="G273" s="162">
        <f>E273*F273</f>
        <v>0</v>
      </c>
      <c r="O273" s="156">
        <v>2</v>
      </c>
      <c r="AZ273" s="134">
        <v>1</v>
      </c>
      <c r="BA273" s="134">
        <f>IF(AZ273=1,G273,0)</f>
        <v>0</v>
      </c>
      <c r="BB273" s="134">
        <f>IF(AZ273=2,G273,0)</f>
        <v>0</v>
      </c>
      <c r="BC273" s="134">
        <f>IF(AZ273=3,G273,0)</f>
        <v>0</v>
      </c>
      <c r="BD273" s="134">
        <f>IF(AZ273=4,G273,0)</f>
        <v>0</v>
      </c>
      <c r="BE273" s="134">
        <f>IF(AZ273=5,G273,0)</f>
        <v>0</v>
      </c>
      <c r="CA273" s="163">
        <v>1</v>
      </c>
      <c r="CB273" s="163">
        <v>1</v>
      </c>
      <c r="CZ273" s="134">
        <v>0.00067</v>
      </c>
    </row>
    <row r="274" spans="1:104" ht="22.5">
      <c r="A274" s="157">
        <v>84</v>
      </c>
      <c r="B274" s="158" t="s">
        <v>405</v>
      </c>
      <c r="C274" s="159" t="s">
        <v>406</v>
      </c>
      <c r="D274" s="160" t="s">
        <v>81</v>
      </c>
      <c r="E274" s="161">
        <v>1.6632</v>
      </c>
      <c r="F274" s="245"/>
      <c r="G274" s="162">
        <f>E274*F274</f>
        <v>0</v>
      </c>
      <c r="O274" s="156">
        <v>2</v>
      </c>
      <c r="AZ274" s="134">
        <v>1</v>
      </c>
      <c r="BA274" s="134">
        <f>IF(AZ274=1,G274,0)</f>
        <v>0</v>
      </c>
      <c r="BB274" s="134">
        <f>IF(AZ274=2,G274,0)</f>
        <v>0</v>
      </c>
      <c r="BC274" s="134">
        <f>IF(AZ274=3,G274,0)</f>
        <v>0</v>
      </c>
      <c r="BD274" s="134">
        <f>IF(AZ274=4,G274,0)</f>
        <v>0</v>
      </c>
      <c r="BE274" s="134">
        <f>IF(AZ274=5,G274,0)</f>
        <v>0</v>
      </c>
      <c r="CA274" s="163">
        <v>1</v>
      </c>
      <c r="CB274" s="163">
        <v>1</v>
      </c>
      <c r="CZ274" s="134">
        <v>0</v>
      </c>
    </row>
    <row r="275" spans="1:15" ht="12.75">
      <c r="A275" s="164"/>
      <c r="B275" s="166"/>
      <c r="C275" s="312" t="s">
        <v>407</v>
      </c>
      <c r="D275" s="313"/>
      <c r="E275" s="167">
        <v>1.6632</v>
      </c>
      <c r="F275" s="246"/>
      <c r="G275" s="168"/>
      <c r="M275" s="165" t="s">
        <v>407</v>
      </c>
      <c r="O275" s="156"/>
    </row>
    <row r="276" spans="1:104" ht="12.75">
      <c r="A276" s="157">
        <v>85</v>
      </c>
      <c r="B276" s="158" t="s">
        <v>408</v>
      </c>
      <c r="C276" s="159" t="s">
        <v>409</v>
      </c>
      <c r="D276" s="160" t="s">
        <v>128</v>
      </c>
      <c r="E276" s="161">
        <v>1.5</v>
      </c>
      <c r="F276" s="245"/>
      <c r="G276" s="162">
        <f>E276*F276</f>
        <v>0</v>
      </c>
      <c r="O276" s="156">
        <v>2</v>
      </c>
      <c r="AZ276" s="134">
        <v>1</v>
      </c>
      <c r="BA276" s="134">
        <f>IF(AZ276=1,G276,0)</f>
        <v>0</v>
      </c>
      <c r="BB276" s="134">
        <f>IF(AZ276=2,G276,0)</f>
        <v>0</v>
      </c>
      <c r="BC276" s="134">
        <f>IF(AZ276=3,G276,0)</f>
        <v>0</v>
      </c>
      <c r="BD276" s="134">
        <f>IF(AZ276=4,G276,0)</f>
        <v>0</v>
      </c>
      <c r="BE276" s="134">
        <f>IF(AZ276=5,G276,0)</f>
        <v>0</v>
      </c>
      <c r="CA276" s="163">
        <v>1</v>
      </c>
      <c r="CB276" s="163">
        <v>1</v>
      </c>
      <c r="CZ276" s="134">
        <v>0.00034</v>
      </c>
    </row>
    <row r="277" spans="1:104" ht="12.75">
      <c r="A277" s="157">
        <v>86</v>
      </c>
      <c r="B277" s="158" t="s">
        <v>410</v>
      </c>
      <c r="C277" s="159" t="s">
        <v>411</v>
      </c>
      <c r="D277" s="160" t="s">
        <v>181</v>
      </c>
      <c r="E277" s="161">
        <v>19</v>
      </c>
      <c r="F277" s="245"/>
      <c r="G277" s="162">
        <f>E277*F277</f>
        <v>0</v>
      </c>
      <c r="O277" s="156">
        <v>2</v>
      </c>
      <c r="AZ277" s="134">
        <v>1</v>
      </c>
      <c r="BA277" s="134">
        <f>IF(AZ277=1,G277,0)</f>
        <v>0</v>
      </c>
      <c r="BB277" s="134">
        <f>IF(AZ277=2,G277,0)</f>
        <v>0</v>
      </c>
      <c r="BC277" s="134">
        <f>IF(AZ277=3,G277,0)</f>
        <v>0</v>
      </c>
      <c r="BD277" s="134">
        <f>IF(AZ277=4,G277,0)</f>
        <v>0</v>
      </c>
      <c r="BE277" s="134">
        <f>IF(AZ277=5,G277,0)</f>
        <v>0</v>
      </c>
      <c r="CA277" s="163">
        <v>1</v>
      </c>
      <c r="CB277" s="163">
        <v>1</v>
      </c>
      <c r="CZ277" s="134">
        <v>0</v>
      </c>
    </row>
    <row r="278" spans="1:104" ht="12.75">
      <c r="A278" s="157">
        <v>87</v>
      </c>
      <c r="B278" s="158" t="s">
        <v>412</v>
      </c>
      <c r="C278" s="159" t="s">
        <v>413</v>
      </c>
      <c r="D278" s="160" t="s">
        <v>181</v>
      </c>
      <c r="E278" s="161">
        <v>6</v>
      </c>
      <c r="F278" s="245"/>
      <c r="G278" s="162">
        <f>E278*F278</f>
        <v>0</v>
      </c>
      <c r="O278" s="156">
        <v>2</v>
      </c>
      <c r="AZ278" s="134">
        <v>1</v>
      </c>
      <c r="BA278" s="134">
        <f>IF(AZ278=1,G278,0)</f>
        <v>0</v>
      </c>
      <c r="BB278" s="134">
        <f>IF(AZ278=2,G278,0)</f>
        <v>0</v>
      </c>
      <c r="BC278" s="134">
        <f>IF(AZ278=3,G278,0)</f>
        <v>0</v>
      </c>
      <c r="BD278" s="134">
        <f>IF(AZ278=4,G278,0)</f>
        <v>0</v>
      </c>
      <c r="BE278" s="134">
        <f>IF(AZ278=5,G278,0)</f>
        <v>0</v>
      </c>
      <c r="CA278" s="163">
        <v>1</v>
      </c>
      <c r="CB278" s="163">
        <v>1</v>
      </c>
      <c r="CZ278" s="134">
        <v>0</v>
      </c>
    </row>
    <row r="279" spans="1:104" ht="12.75">
      <c r="A279" s="157">
        <v>88</v>
      </c>
      <c r="B279" s="158" t="s">
        <v>414</v>
      </c>
      <c r="C279" s="159" t="s">
        <v>415</v>
      </c>
      <c r="D279" s="160" t="s">
        <v>181</v>
      </c>
      <c r="E279" s="161">
        <v>2</v>
      </c>
      <c r="F279" s="245"/>
      <c r="G279" s="162">
        <f>E279*F279</f>
        <v>0</v>
      </c>
      <c r="O279" s="156">
        <v>2</v>
      </c>
      <c r="AZ279" s="134">
        <v>1</v>
      </c>
      <c r="BA279" s="134">
        <f>IF(AZ279=1,G279,0)</f>
        <v>0</v>
      </c>
      <c r="BB279" s="134">
        <f>IF(AZ279=2,G279,0)</f>
        <v>0</v>
      </c>
      <c r="BC279" s="134">
        <f>IF(AZ279=3,G279,0)</f>
        <v>0</v>
      </c>
      <c r="BD279" s="134">
        <f>IF(AZ279=4,G279,0)</f>
        <v>0</v>
      </c>
      <c r="BE279" s="134">
        <f>IF(AZ279=5,G279,0)</f>
        <v>0</v>
      </c>
      <c r="CA279" s="163">
        <v>1</v>
      </c>
      <c r="CB279" s="163">
        <v>1</v>
      </c>
      <c r="CZ279" s="134">
        <v>0</v>
      </c>
    </row>
    <row r="280" spans="1:104" ht="12.75">
      <c r="A280" s="157">
        <v>89</v>
      </c>
      <c r="B280" s="158" t="s">
        <v>416</v>
      </c>
      <c r="C280" s="159" t="s">
        <v>417</v>
      </c>
      <c r="D280" s="160" t="s">
        <v>128</v>
      </c>
      <c r="E280" s="161">
        <v>17.235</v>
      </c>
      <c r="F280" s="245"/>
      <c r="G280" s="162">
        <f>E280*F280</f>
        <v>0</v>
      </c>
      <c r="O280" s="156">
        <v>2</v>
      </c>
      <c r="AZ280" s="134">
        <v>1</v>
      </c>
      <c r="BA280" s="134">
        <f>IF(AZ280=1,G280,0)</f>
        <v>0</v>
      </c>
      <c r="BB280" s="134">
        <f>IF(AZ280=2,G280,0)</f>
        <v>0</v>
      </c>
      <c r="BC280" s="134">
        <f>IF(AZ280=3,G280,0)</f>
        <v>0</v>
      </c>
      <c r="BD280" s="134">
        <f>IF(AZ280=4,G280,0)</f>
        <v>0</v>
      </c>
      <c r="BE280" s="134">
        <f>IF(AZ280=5,G280,0)</f>
        <v>0</v>
      </c>
      <c r="CA280" s="163">
        <v>1</v>
      </c>
      <c r="CB280" s="163">
        <v>0</v>
      </c>
      <c r="CZ280" s="134">
        <v>0.00092</v>
      </c>
    </row>
    <row r="281" spans="1:15" ht="12.75">
      <c r="A281" s="164"/>
      <c r="B281" s="166"/>
      <c r="C281" s="312" t="s">
        <v>418</v>
      </c>
      <c r="D281" s="313"/>
      <c r="E281" s="167">
        <v>10.35</v>
      </c>
      <c r="F281" s="246"/>
      <c r="G281" s="168"/>
      <c r="M281" s="165" t="s">
        <v>418</v>
      </c>
      <c r="O281" s="156"/>
    </row>
    <row r="282" spans="1:15" ht="12.75">
      <c r="A282" s="164"/>
      <c r="B282" s="166"/>
      <c r="C282" s="312" t="s">
        <v>271</v>
      </c>
      <c r="D282" s="313"/>
      <c r="E282" s="167">
        <v>2.025</v>
      </c>
      <c r="F282" s="246"/>
      <c r="G282" s="168"/>
      <c r="M282" s="165" t="s">
        <v>271</v>
      </c>
      <c r="O282" s="156"/>
    </row>
    <row r="283" spans="1:15" ht="12.75">
      <c r="A283" s="164"/>
      <c r="B283" s="166"/>
      <c r="C283" s="312" t="s">
        <v>419</v>
      </c>
      <c r="D283" s="313"/>
      <c r="E283" s="167">
        <v>4.86</v>
      </c>
      <c r="F283" s="246"/>
      <c r="G283" s="168"/>
      <c r="M283" s="165" t="s">
        <v>419</v>
      </c>
      <c r="O283" s="156"/>
    </row>
    <row r="284" spans="1:104" ht="12.75">
      <c r="A284" s="157">
        <v>90</v>
      </c>
      <c r="B284" s="158" t="s">
        <v>420</v>
      </c>
      <c r="C284" s="159" t="s">
        <v>421</v>
      </c>
      <c r="D284" s="160" t="s">
        <v>128</v>
      </c>
      <c r="E284" s="161">
        <v>3.625</v>
      </c>
      <c r="F284" s="245"/>
      <c r="G284" s="162">
        <f>E284*F284</f>
        <v>0</v>
      </c>
      <c r="O284" s="156">
        <v>2</v>
      </c>
      <c r="AZ284" s="134">
        <v>1</v>
      </c>
      <c r="BA284" s="134">
        <f>IF(AZ284=1,G284,0)</f>
        <v>0</v>
      </c>
      <c r="BB284" s="134">
        <f>IF(AZ284=2,G284,0)</f>
        <v>0</v>
      </c>
      <c r="BC284" s="134">
        <f>IF(AZ284=3,G284,0)</f>
        <v>0</v>
      </c>
      <c r="BD284" s="134">
        <f>IF(AZ284=4,G284,0)</f>
        <v>0</v>
      </c>
      <c r="BE284" s="134">
        <f>IF(AZ284=5,G284,0)</f>
        <v>0</v>
      </c>
      <c r="CA284" s="163">
        <v>1</v>
      </c>
      <c r="CB284" s="163">
        <v>1</v>
      </c>
      <c r="CZ284" s="134">
        <v>0.001</v>
      </c>
    </row>
    <row r="285" spans="1:15" ht="12.75">
      <c r="A285" s="164"/>
      <c r="B285" s="166"/>
      <c r="C285" s="312" t="s">
        <v>422</v>
      </c>
      <c r="D285" s="313"/>
      <c r="E285" s="167">
        <v>3.625</v>
      </c>
      <c r="F285" s="246"/>
      <c r="G285" s="168"/>
      <c r="M285" s="165" t="s">
        <v>422</v>
      </c>
      <c r="O285" s="156"/>
    </row>
    <row r="286" spans="1:104" ht="12.75">
      <c r="A286" s="157">
        <v>91</v>
      </c>
      <c r="B286" s="158" t="s">
        <v>423</v>
      </c>
      <c r="C286" s="159" t="s">
        <v>424</v>
      </c>
      <c r="D286" s="160" t="s">
        <v>128</v>
      </c>
      <c r="E286" s="161">
        <v>8.885</v>
      </c>
      <c r="F286" s="245"/>
      <c r="G286" s="162">
        <f>E286*F286</f>
        <v>0</v>
      </c>
      <c r="O286" s="156">
        <v>2</v>
      </c>
      <c r="AZ286" s="134">
        <v>1</v>
      </c>
      <c r="BA286" s="134">
        <f>IF(AZ286=1,G286,0)</f>
        <v>0</v>
      </c>
      <c r="BB286" s="134">
        <f>IF(AZ286=2,G286,0)</f>
        <v>0</v>
      </c>
      <c r="BC286" s="134">
        <f>IF(AZ286=3,G286,0)</f>
        <v>0</v>
      </c>
      <c r="BD286" s="134">
        <f>IF(AZ286=4,G286,0)</f>
        <v>0</v>
      </c>
      <c r="BE286" s="134">
        <f>IF(AZ286=5,G286,0)</f>
        <v>0</v>
      </c>
      <c r="CA286" s="163">
        <v>1</v>
      </c>
      <c r="CB286" s="163">
        <v>1</v>
      </c>
      <c r="CZ286" s="134">
        <v>0.00117</v>
      </c>
    </row>
    <row r="287" spans="1:15" ht="12.75">
      <c r="A287" s="164"/>
      <c r="B287" s="166"/>
      <c r="C287" s="312" t="s">
        <v>425</v>
      </c>
      <c r="D287" s="313"/>
      <c r="E287" s="167">
        <v>3.485</v>
      </c>
      <c r="F287" s="246"/>
      <c r="G287" s="168"/>
      <c r="M287" s="165" t="s">
        <v>425</v>
      </c>
      <c r="O287" s="156"/>
    </row>
    <row r="288" spans="1:15" ht="12.75">
      <c r="A288" s="164"/>
      <c r="B288" s="166"/>
      <c r="C288" s="312" t="s">
        <v>426</v>
      </c>
      <c r="D288" s="313"/>
      <c r="E288" s="167">
        <v>5.4</v>
      </c>
      <c r="F288" s="246"/>
      <c r="G288" s="168"/>
      <c r="M288" s="165" t="s">
        <v>426</v>
      </c>
      <c r="O288" s="156"/>
    </row>
    <row r="289" spans="1:104" ht="12.75">
      <c r="A289" s="157">
        <v>92</v>
      </c>
      <c r="B289" s="158" t="s">
        <v>427</v>
      </c>
      <c r="C289" s="159" t="s">
        <v>428</v>
      </c>
      <c r="D289" s="160" t="s">
        <v>181</v>
      </c>
      <c r="E289" s="161">
        <v>1</v>
      </c>
      <c r="F289" s="245"/>
      <c r="G289" s="162">
        <f>E289*F289</f>
        <v>0</v>
      </c>
      <c r="O289" s="156">
        <v>2</v>
      </c>
      <c r="AZ289" s="134">
        <v>1</v>
      </c>
      <c r="BA289" s="134">
        <f>IF(AZ289=1,G289,0)</f>
        <v>0</v>
      </c>
      <c r="BB289" s="134">
        <f>IF(AZ289=2,G289,0)</f>
        <v>0</v>
      </c>
      <c r="BC289" s="134">
        <f>IF(AZ289=3,G289,0)</f>
        <v>0</v>
      </c>
      <c r="BD289" s="134">
        <f>IF(AZ289=4,G289,0)</f>
        <v>0</v>
      </c>
      <c r="BE289" s="134">
        <f>IF(AZ289=5,G289,0)</f>
        <v>0</v>
      </c>
      <c r="CA289" s="163">
        <v>1</v>
      </c>
      <c r="CB289" s="163">
        <v>1</v>
      </c>
      <c r="CZ289" s="134">
        <v>0.00034</v>
      </c>
    </row>
    <row r="290" spans="1:104" ht="12.75">
      <c r="A290" s="157">
        <v>93</v>
      </c>
      <c r="B290" s="158" t="s">
        <v>429</v>
      </c>
      <c r="C290" s="159" t="s">
        <v>430</v>
      </c>
      <c r="D290" s="160" t="s">
        <v>128</v>
      </c>
      <c r="E290" s="161">
        <v>248.3502</v>
      </c>
      <c r="F290" s="245"/>
      <c r="G290" s="162">
        <f>E290*F290</f>
        <v>0</v>
      </c>
      <c r="O290" s="156">
        <v>2</v>
      </c>
      <c r="AZ290" s="134">
        <v>1</v>
      </c>
      <c r="BA290" s="134">
        <f>IF(AZ290=1,G290,0)</f>
        <v>0</v>
      </c>
      <c r="BB290" s="134">
        <f>IF(AZ290=2,G290,0)</f>
        <v>0</v>
      </c>
      <c r="BC290" s="134">
        <f>IF(AZ290=3,G290,0)</f>
        <v>0</v>
      </c>
      <c r="BD290" s="134">
        <f>IF(AZ290=4,G290,0)</f>
        <v>0</v>
      </c>
      <c r="BE290" s="134">
        <f>IF(AZ290=5,G290,0)</f>
        <v>0</v>
      </c>
      <c r="CA290" s="163">
        <v>1</v>
      </c>
      <c r="CB290" s="163">
        <v>1</v>
      </c>
      <c r="CZ290" s="134">
        <v>0</v>
      </c>
    </row>
    <row r="291" spans="1:15" ht="22.5">
      <c r="A291" s="164"/>
      <c r="B291" s="166"/>
      <c r="C291" s="312" t="s">
        <v>431</v>
      </c>
      <c r="D291" s="313"/>
      <c r="E291" s="167">
        <v>77.8717</v>
      </c>
      <c r="F291" s="246"/>
      <c r="G291" s="168"/>
      <c r="M291" s="165" t="s">
        <v>431</v>
      </c>
      <c r="O291" s="156"/>
    </row>
    <row r="292" spans="1:15" ht="12.75">
      <c r="A292" s="164"/>
      <c r="B292" s="166"/>
      <c r="C292" s="312" t="s">
        <v>432</v>
      </c>
      <c r="D292" s="313"/>
      <c r="E292" s="167">
        <v>52.488</v>
      </c>
      <c r="F292" s="246"/>
      <c r="G292" s="168"/>
      <c r="M292" s="165" t="s">
        <v>432</v>
      </c>
      <c r="O292" s="156"/>
    </row>
    <row r="293" spans="1:15" ht="12.75">
      <c r="A293" s="164"/>
      <c r="B293" s="166"/>
      <c r="C293" s="312" t="s">
        <v>433</v>
      </c>
      <c r="D293" s="313"/>
      <c r="E293" s="167">
        <v>69.6605</v>
      </c>
      <c r="F293" s="246"/>
      <c r="G293" s="168"/>
      <c r="M293" s="165" t="s">
        <v>433</v>
      </c>
      <c r="O293" s="156"/>
    </row>
    <row r="294" spans="1:15" ht="12.75">
      <c r="A294" s="164"/>
      <c r="B294" s="166"/>
      <c r="C294" s="312" t="s">
        <v>434</v>
      </c>
      <c r="D294" s="313"/>
      <c r="E294" s="167">
        <v>27.475</v>
      </c>
      <c r="F294" s="246"/>
      <c r="G294" s="168"/>
      <c r="M294" s="165" t="s">
        <v>434</v>
      </c>
      <c r="O294" s="156"/>
    </row>
    <row r="295" spans="1:15" ht="12.75">
      <c r="A295" s="164"/>
      <c r="B295" s="166"/>
      <c r="C295" s="312" t="s">
        <v>435</v>
      </c>
      <c r="D295" s="313"/>
      <c r="E295" s="167">
        <v>20.855</v>
      </c>
      <c r="F295" s="246"/>
      <c r="G295" s="168"/>
      <c r="M295" s="165" t="s">
        <v>435</v>
      </c>
      <c r="O295" s="156"/>
    </row>
    <row r="296" spans="1:104" ht="12.75">
      <c r="A296" s="157">
        <v>94</v>
      </c>
      <c r="B296" s="158" t="s">
        <v>436</v>
      </c>
      <c r="C296" s="159" t="s">
        <v>437</v>
      </c>
      <c r="D296" s="160" t="s">
        <v>81</v>
      </c>
      <c r="E296" s="161">
        <v>489.6</v>
      </c>
      <c r="F296" s="245"/>
      <c r="G296" s="162">
        <f>E296*F296</f>
        <v>0</v>
      </c>
      <c r="O296" s="156">
        <v>2</v>
      </c>
      <c r="AZ296" s="134">
        <v>1</v>
      </c>
      <c r="BA296" s="134">
        <f>IF(AZ296=1,G296,0)</f>
        <v>0</v>
      </c>
      <c r="BB296" s="134">
        <f>IF(AZ296=2,G296,0)</f>
        <v>0</v>
      </c>
      <c r="BC296" s="134">
        <f>IF(AZ296=3,G296,0)</f>
        <v>0</v>
      </c>
      <c r="BD296" s="134">
        <f>IF(AZ296=4,G296,0)</f>
        <v>0</v>
      </c>
      <c r="BE296" s="134">
        <f>IF(AZ296=5,G296,0)</f>
        <v>0</v>
      </c>
      <c r="CA296" s="163">
        <v>1</v>
      </c>
      <c r="CB296" s="163">
        <v>1</v>
      </c>
      <c r="CZ296" s="134">
        <v>0.00101</v>
      </c>
    </row>
    <row r="297" spans="1:15" ht="12.75">
      <c r="A297" s="164"/>
      <c r="B297" s="166"/>
      <c r="C297" s="312" t="s">
        <v>438</v>
      </c>
      <c r="D297" s="313"/>
      <c r="E297" s="167">
        <v>249.2</v>
      </c>
      <c r="F297" s="246"/>
      <c r="G297" s="168"/>
      <c r="M297" s="165" t="s">
        <v>438</v>
      </c>
      <c r="O297" s="156"/>
    </row>
    <row r="298" spans="1:15" ht="12.75">
      <c r="A298" s="164"/>
      <c r="B298" s="166"/>
      <c r="C298" s="312" t="s">
        <v>439</v>
      </c>
      <c r="D298" s="313"/>
      <c r="E298" s="167">
        <v>74.4</v>
      </c>
      <c r="F298" s="246"/>
      <c r="G298" s="168"/>
      <c r="M298" s="165" t="s">
        <v>439</v>
      </c>
      <c r="O298" s="156"/>
    </row>
    <row r="299" spans="1:15" ht="12.75">
      <c r="A299" s="164"/>
      <c r="B299" s="166"/>
      <c r="C299" s="312" t="s">
        <v>440</v>
      </c>
      <c r="D299" s="313"/>
      <c r="E299" s="167">
        <v>10</v>
      </c>
      <c r="F299" s="246"/>
      <c r="G299" s="168"/>
      <c r="M299" s="165" t="s">
        <v>440</v>
      </c>
      <c r="O299" s="156"/>
    </row>
    <row r="300" spans="1:15" ht="12.75">
      <c r="A300" s="164"/>
      <c r="B300" s="166"/>
      <c r="C300" s="312" t="s">
        <v>441</v>
      </c>
      <c r="D300" s="313"/>
      <c r="E300" s="167">
        <v>156</v>
      </c>
      <c r="F300" s="246"/>
      <c r="G300" s="168"/>
      <c r="M300" s="165" t="s">
        <v>441</v>
      </c>
      <c r="O300" s="156"/>
    </row>
    <row r="301" spans="1:104" ht="12.75">
      <c r="A301" s="157">
        <v>95</v>
      </c>
      <c r="B301" s="158" t="s">
        <v>442</v>
      </c>
      <c r="C301" s="159" t="s">
        <v>443</v>
      </c>
      <c r="D301" s="160" t="s">
        <v>128</v>
      </c>
      <c r="E301" s="161">
        <v>154.9017</v>
      </c>
      <c r="F301" s="245"/>
      <c r="G301" s="162">
        <f>E301*F301</f>
        <v>0</v>
      </c>
      <c r="O301" s="156">
        <v>2</v>
      </c>
      <c r="AZ301" s="134">
        <v>1</v>
      </c>
      <c r="BA301" s="134">
        <f>IF(AZ301=1,G301,0)</f>
        <v>0</v>
      </c>
      <c r="BB301" s="134">
        <f>IF(AZ301=2,G301,0)</f>
        <v>0</v>
      </c>
      <c r="BC301" s="134">
        <f>IF(AZ301=3,G301,0)</f>
        <v>0</v>
      </c>
      <c r="BD301" s="134">
        <f>IF(AZ301=4,G301,0)</f>
        <v>0</v>
      </c>
      <c r="BE301" s="134">
        <f>IF(AZ301=5,G301,0)</f>
        <v>0</v>
      </c>
      <c r="CA301" s="163">
        <v>2</v>
      </c>
      <c r="CB301" s="163">
        <v>1</v>
      </c>
      <c r="CZ301" s="134">
        <v>0.001</v>
      </c>
    </row>
    <row r="302" spans="1:15" ht="12.75">
      <c r="A302" s="164"/>
      <c r="B302" s="166"/>
      <c r="C302" s="312" t="s">
        <v>444</v>
      </c>
      <c r="D302" s="313"/>
      <c r="E302" s="167">
        <v>30.498</v>
      </c>
      <c r="F302" s="246"/>
      <c r="G302" s="168"/>
      <c r="M302" s="165" t="s">
        <v>444</v>
      </c>
      <c r="O302" s="156"/>
    </row>
    <row r="303" spans="1:15" ht="12.75">
      <c r="A303" s="164"/>
      <c r="B303" s="166"/>
      <c r="C303" s="312" t="s">
        <v>445</v>
      </c>
      <c r="D303" s="313"/>
      <c r="E303" s="167">
        <v>58.7535</v>
      </c>
      <c r="F303" s="246"/>
      <c r="G303" s="168"/>
      <c r="M303" s="165" t="s">
        <v>445</v>
      </c>
      <c r="O303" s="156"/>
    </row>
    <row r="304" spans="1:15" ht="12.75">
      <c r="A304" s="164"/>
      <c r="B304" s="166"/>
      <c r="C304" s="312" t="s">
        <v>446</v>
      </c>
      <c r="D304" s="313"/>
      <c r="E304" s="167">
        <v>12.6477</v>
      </c>
      <c r="F304" s="246"/>
      <c r="G304" s="168"/>
      <c r="M304" s="165" t="s">
        <v>446</v>
      </c>
      <c r="O304" s="156"/>
    </row>
    <row r="305" spans="1:15" ht="12.75">
      <c r="A305" s="164"/>
      <c r="B305" s="166"/>
      <c r="C305" s="312" t="s">
        <v>447</v>
      </c>
      <c r="D305" s="313"/>
      <c r="E305" s="167">
        <v>40.11</v>
      </c>
      <c r="F305" s="246"/>
      <c r="G305" s="168"/>
      <c r="M305" s="165" t="s">
        <v>447</v>
      </c>
      <c r="O305" s="156"/>
    </row>
    <row r="306" spans="1:15" ht="12.75">
      <c r="A306" s="164"/>
      <c r="B306" s="166"/>
      <c r="C306" s="312" t="s">
        <v>448</v>
      </c>
      <c r="D306" s="313"/>
      <c r="E306" s="167">
        <v>12.8925</v>
      </c>
      <c r="F306" s="246"/>
      <c r="G306" s="168"/>
      <c r="M306" s="165" t="s">
        <v>448</v>
      </c>
      <c r="O306" s="156"/>
    </row>
    <row r="307" spans="1:104" ht="12.75">
      <c r="A307" s="157">
        <v>96</v>
      </c>
      <c r="B307" s="158" t="s">
        <v>449</v>
      </c>
      <c r="C307" s="159" t="s">
        <v>450</v>
      </c>
      <c r="D307" s="160" t="s">
        <v>128</v>
      </c>
      <c r="E307" s="161">
        <v>125</v>
      </c>
      <c r="F307" s="245"/>
      <c r="G307" s="162">
        <f>E307*F307</f>
        <v>0</v>
      </c>
      <c r="O307" s="156">
        <v>2</v>
      </c>
      <c r="AZ307" s="134">
        <v>1</v>
      </c>
      <c r="BA307" s="134">
        <f>IF(AZ307=1,G307,0)</f>
        <v>0</v>
      </c>
      <c r="BB307" s="134">
        <f>IF(AZ307=2,G307,0)</f>
        <v>0</v>
      </c>
      <c r="BC307" s="134">
        <f>IF(AZ307=3,G307,0)</f>
        <v>0</v>
      </c>
      <c r="BD307" s="134">
        <f>IF(AZ307=4,G307,0)</f>
        <v>0</v>
      </c>
      <c r="BE307" s="134">
        <f>IF(AZ307=5,G307,0)</f>
        <v>0</v>
      </c>
      <c r="CA307" s="163">
        <v>2</v>
      </c>
      <c r="CB307" s="163">
        <v>7</v>
      </c>
      <c r="CZ307" s="134">
        <v>0</v>
      </c>
    </row>
    <row r="308" spans="1:15" ht="12.75">
      <c r="A308" s="164"/>
      <c r="B308" s="166"/>
      <c r="C308" s="312" t="s">
        <v>451</v>
      </c>
      <c r="D308" s="313"/>
      <c r="E308" s="167">
        <v>125</v>
      </c>
      <c r="F308" s="246"/>
      <c r="G308" s="168"/>
      <c r="M308" s="165" t="s">
        <v>451</v>
      </c>
      <c r="O308" s="156"/>
    </row>
    <row r="309" spans="1:104" ht="12.75">
      <c r="A309" s="157">
        <v>97</v>
      </c>
      <c r="B309" s="158" t="s">
        <v>452</v>
      </c>
      <c r="C309" s="159" t="s">
        <v>453</v>
      </c>
      <c r="D309" s="160" t="s">
        <v>128</v>
      </c>
      <c r="E309" s="161">
        <v>197.3904</v>
      </c>
      <c r="F309" s="245"/>
      <c r="G309" s="162">
        <f>E309*F309</f>
        <v>0</v>
      </c>
      <c r="O309" s="156">
        <v>2</v>
      </c>
      <c r="AZ309" s="134">
        <v>1</v>
      </c>
      <c r="BA309" s="134">
        <f>IF(AZ309=1,G309,0)</f>
        <v>0</v>
      </c>
      <c r="BB309" s="134">
        <f>IF(AZ309=2,G309,0)</f>
        <v>0</v>
      </c>
      <c r="BC309" s="134">
        <f>IF(AZ309=3,G309,0)</f>
        <v>0</v>
      </c>
      <c r="BD309" s="134">
        <f>IF(AZ309=4,G309,0)</f>
        <v>0</v>
      </c>
      <c r="BE309" s="134">
        <f>IF(AZ309=5,G309,0)</f>
        <v>0</v>
      </c>
      <c r="CA309" s="163">
        <v>2</v>
      </c>
      <c r="CB309" s="163">
        <v>0</v>
      </c>
      <c r="CZ309" s="134">
        <v>0</v>
      </c>
    </row>
    <row r="310" spans="1:15" ht="12.75">
      <c r="A310" s="164"/>
      <c r="B310" s="166"/>
      <c r="C310" s="312" t="s">
        <v>454</v>
      </c>
      <c r="D310" s="313"/>
      <c r="E310" s="167">
        <v>197.3904</v>
      </c>
      <c r="F310" s="246"/>
      <c r="G310" s="168"/>
      <c r="M310" s="165" t="s">
        <v>454</v>
      </c>
      <c r="O310" s="156"/>
    </row>
    <row r="311" spans="1:104" ht="12.75">
      <c r="A311" s="157">
        <v>98</v>
      </c>
      <c r="B311" s="158" t="s">
        <v>455</v>
      </c>
      <c r="C311" s="159" t="s">
        <v>456</v>
      </c>
      <c r="D311" s="160" t="s">
        <v>81</v>
      </c>
      <c r="E311" s="161">
        <v>39.075</v>
      </c>
      <c r="F311" s="245"/>
      <c r="G311" s="162">
        <f>E311*F311</f>
        <v>0</v>
      </c>
      <c r="O311" s="156">
        <v>2</v>
      </c>
      <c r="AZ311" s="134">
        <v>1</v>
      </c>
      <c r="BA311" s="134">
        <f>IF(AZ311=1,G311,0)</f>
        <v>0</v>
      </c>
      <c r="BB311" s="134">
        <f>IF(AZ311=2,G311,0)</f>
        <v>0</v>
      </c>
      <c r="BC311" s="134">
        <f>IF(AZ311=3,G311,0)</f>
        <v>0</v>
      </c>
      <c r="BD311" s="134">
        <f>IF(AZ311=4,G311,0)</f>
        <v>0</v>
      </c>
      <c r="BE311" s="134">
        <f>IF(AZ311=5,G311,0)</f>
        <v>0</v>
      </c>
      <c r="CA311" s="163">
        <v>2</v>
      </c>
      <c r="CB311" s="163">
        <v>1</v>
      </c>
      <c r="CZ311" s="134">
        <v>0</v>
      </c>
    </row>
    <row r="312" spans="1:15" ht="12.75">
      <c r="A312" s="164"/>
      <c r="B312" s="166"/>
      <c r="C312" s="312" t="s">
        <v>457</v>
      </c>
      <c r="D312" s="313"/>
      <c r="E312" s="167">
        <v>7.825</v>
      </c>
      <c r="F312" s="246"/>
      <c r="G312" s="168"/>
      <c r="M312" s="165" t="s">
        <v>457</v>
      </c>
      <c r="O312" s="156"/>
    </row>
    <row r="313" spans="1:15" ht="12.75">
      <c r="A313" s="164"/>
      <c r="B313" s="166"/>
      <c r="C313" s="312" t="s">
        <v>458</v>
      </c>
      <c r="D313" s="313"/>
      <c r="E313" s="167">
        <v>14.825</v>
      </c>
      <c r="F313" s="246"/>
      <c r="G313" s="168"/>
      <c r="M313" s="165" t="s">
        <v>458</v>
      </c>
      <c r="O313" s="156"/>
    </row>
    <row r="314" spans="1:15" ht="12.75">
      <c r="A314" s="164"/>
      <c r="B314" s="166"/>
      <c r="C314" s="312" t="s">
        <v>459</v>
      </c>
      <c r="D314" s="313"/>
      <c r="E314" s="167">
        <v>3.5</v>
      </c>
      <c r="F314" s="246"/>
      <c r="G314" s="168"/>
      <c r="M314" s="165" t="s">
        <v>459</v>
      </c>
      <c r="O314" s="156"/>
    </row>
    <row r="315" spans="1:15" ht="12.75">
      <c r="A315" s="164"/>
      <c r="B315" s="166"/>
      <c r="C315" s="312" t="s">
        <v>460</v>
      </c>
      <c r="D315" s="313"/>
      <c r="E315" s="167">
        <v>3.45</v>
      </c>
      <c r="F315" s="246"/>
      <c r="G315" s="168"/>
      <c r="M315" s="165" t="s">
        <v>460</v>
      </c>
      <c r="O315" s="156"/>
    </row>
    <row r="316" spans="1:15" ht="12.75">
      <c r="A316" s="164"/>
      <c r="B316" s="166"/>
      <c r="C316" s="312" t="s">
        <v>461</v>
      </c>
      <c r="D316" s="313"/>
      <c r="E316" s="167">
        <v>6.625</v>
      </c>
      <c r="F316" s="246"/>
      <c r="G316" s="168"/>
      <c r="M316" s="165" t="s">
        <v>461</v>
      </c>
      <c r="O316" s="156"/>
    </row>
    <row r="317" spans="1:15" ht="12.75">
      <c r="A317" s="164"/>
      <c r="B317" s="166"/>
      <c r="C317" s="312" t="s">
        <v>462</v>
      </c>
      <c r="D317" s="313"/>
      <c r="E317" s="167">
        <v>1.775</v>
      </c>
      <c r="F317" s="246"/>
      <c r="G317" s="168"/>
      <c r="M317" s="165" t="s">
        <v>462</v>
      </c>
      <c r="O317" s="156"/>
    </row>
    <row r="318" spans="1:15" ht="12.75">
      <c r="A318" s="164"/>
      <c r="B318" s="166"/>
      <c r="C318" s="312" t="s">
        <v>463</v>
      </c>
      <c r="D318" s="313"/>
      <c r="E318" s="167">
        <v>1.075</v>
      </c>
      <c r="F318" s="246"/>
      <c r="G318" s="168"/>
      <c r="M318" s="165" t="s">
        <v>463</v>
      </c>
      <c r="O318" s="156"/>
    </row>
    <row r="319" spans="1:57" ht="12.75">
      <c r="A319" s="169"/>
      <c r="B319" s="170" t="s">
        <v>75</v>
      </c>
      <c r="C319" s="171" t="str">
        <f>CONCATENATE(B257," ",C257)</f>
        <v>96 Bourání konstrukcí</v>
      </c>
      <c r="D319" s="172"/>
      <c r="E319" s="173"/>
      <c r="F319" s="247"/>
      <c r="G319" s="174">
        <f>SUM(G257:G318)</f>
        <v>0</v>
      </c>
      <c r="O319" s="156">
        <v>4</v>
      </c>
      <c r="BA319" s="175">
        <f>SUM(BA257:BA318)</f>
        <v>0</v>
      </c>
      <c r="BB319" s="175">
        <f>SUM(BB257:BB318)</f>
        <v>0</v>
      </c>
      <c r="BC319" s="175">
        <f>SUM(BC257:BC318)</f>
        <v>0</v>
      </c>
      <c r="BD319" s="175">
        <f>SUM(BD257:BD318)</f>
        <v>0</v>
      </c>
      <c r="BE319" s="175">
        <f>SUM(BE257:BE318)</f>
        <v>0</v>
      </c>
    </row>
    <row r="320" spans="1:15" ht="12.75">
      <c r="A320" s="149" t="s">
        <v>72</v>
      </c>
      <c r="B320" s="150" t="s">
        <v>464</v>
      </c>
      <c r="C320" s="151" t="s">
        <v>465</v>
      </c>
      <c r="D320" s="152"/>
      <c r="E320" s="153"/>
      <c r="F320" s="244"/>
      <c r="G320" s="154"/>
      <c r="H320" s="155"/>
      <c r="I320" s="155"/>
      <c r="O320" s="156">
        <v>1</v>
      </c>
    </row>
    <row r="321" spans="1:104" ht="12.75">
      <c r="A321" s="157">
        <v>99</v>
      </c>
      <c r="B321" s="158" t="s">
        <v>466</v>
      </c>
      <c r="C321" s="159" t="s">
        <v>467</v>
      </c>
      <c r="D321" s="160" t="s">
        <v>125</v>
      </c>
      <c r="E321" s="161">
        <v>606.748711052</v>
      </c>
      <c r="F321" s="245"/>
      <c r="G321" s="162">
        <f>E321*F321</f>
        <v>0</v>
      </c>
      <c r="O321" s="156">
        <v>2</v>
      </c>
      <c r="AZ321" s="134">
        <v>1</v>
      </c>
      <c r="BA321" s="134">
        <f>IF(AZ321=1,G321,0)</f>
        <v>0</v>
      </c>
      <c r="BB321" s="134">
        <f>IF(AZ321=2,G321,0)</f>
        <v>0</v>
      </c>
      <c r="BC321" s="134">
        <f>IF(AZ321=3,G321,0)</f>
        <v>0</v>
      </c>
      <c r="BD321" s="134">
        <f>IF(AZ321=4,G321,0)</f>
        <v>0</v>
      </c>
      <c r="BE321" s="134">
        <f>IF(AZ321=5,G321,0)</f>
        <v>0</v>
      </c>
      <c r="CA321" s="163">
        <v>7</v>
      </c>
      <c r="CB321" s="163">
        <v>1</v>
      </c>
      <c r="CZ321" s="134">
        <v>0</v>
      </c>
    </row>
    <row r="322" spans="1:57" ht="12.75">
      <c r="A322" s="169"/>
      <c r="B322" s="170" t="s">
        <v>75</v>
      </c>
      <c r="C322" s="171" t="str">
        <f>CONCATENATE(B320," ",C320)</f>
        <v>99 Staveništní přesun hmot</v>
      </c>
      <c r="D322" s="172"/>
      <c r="E322" s="173"/>
      <c r="F322" s="247"/>
      <c r="G322" s="174">
        <f>SUM(G320:G321)</f>
        <v>0</v>
      </c>
      <c r="O322" s="156">
        <v>4</v>
      </c>
      <c r="BA322" s="175">
        <f>SUM(BA320:BA321)</f>
        <v>0</v>
      </c>
      <c r="BB322" s="175">
        <f>SUM(BB320:BB321)</f>
        <v>0</v>
      </c>
      <c r="BC322" s="175">
        <f>SUM(BC320:BC321)</f>
        <v>0</v>
      </c>
      <c r="BD322" s="175">
        <f>SUM(BD320:BD321)</f>
        <v>0</v>
      </c>
      <c r="BE322" s="175">
        <f>SUM(BE320:BE321)</f>
        <v>0</v>
      </c>
    </row>
    <row r="323" spans="1:15" ht="12.75">
      <c r="A323" s="149" t="s">
        <v>72</v>
      </c>
      <c r="B323" s="150" t="s">
        <v>468</v>
      </c>
      <c r="C323" s="151" t="s">
        <v>469</v>
      </c>
      <c r="D323" s="152"/>
      <c r="E323" s="153"/>
      <c r="F323" s="244"/>
      <c r="G323" s="154"/>
      <c r="H323" s="155"/>
      <c r="I323" s="155"/>
      <c r="O323" s="156">
        <v>1</v>
      </c>
    </row>
    <row r="324" spans="1:104" ht="22.5">
      <c r="A324" s="157">
        <v>100</v>
      </c>
      <c r="B324" s="158" t="s">
        <v>470</v>
      </c>
      <c r="C324" s="159" t="s">
        <v>471</v>
      </c>
      <c r="D324" s="160" t="s">
        <v>128</v>
      </c>
      <c r="E324" s="161">
        <v>262.67</v>
      </c>
      <c r="F324" s="245"/>
      <c r="G324" s="162">
        <f>E324*F324</f>
        <v>0</v>
      </c>
      <c r="O324" s="156">
        <v>2</v>
      </c>
      <c r="AZ324" s="134">
        <v>2</v>
      </c>
      <c r="BA324" s="134">
        <f>IF(AZ324=1,G324,0)</f>
        <v>0</v>
      </c>
      <c r="BB324" s="134">
        <f>IF(AZ324=2,G324,0)</f>
        <v>0</v>
      </c>
      <c r="BC324" s="134">
        <f>IF(AZ324=3,G324,0)</f>
        <v>0</v>
      </c>
      <c r="BD324" s="134">
        <f>IF(AZ324=4,G324,0)</f>
        <v>0</v>
      </c>
      <c r="BE324" s="134">
        <f>IF(AZ324=5,G324,0)</f>
        <v>0</v>
      </c>
      <c r="CA324" s="163">
        <v>1</v>
      </c>
      <c r="CB324" s="163">
        <v>7</v>
      </c>
      <c r="CZ324" s="134">
        <v>0</v>
      </c>
    </row>
    <row r="325" spans="1:15" ht="12.75">
      <c r="A325" s="164"/>
      <c r="B325" s="166"/>
      <c r="C325" s="312" t="s">
        <v>472</v>
      </c>
      <c r="D325" s="313"/>
      <c r="E325" s="167">
        <v>131.32</v>
      </c>
      <c r="F325" s="246"/>
      <c r="G325" s="168"/>
      <c r="M325" s="165" t="s">
        <v>472</v>
      </c>
      <c r="O325" s="156"/>
    </row>
    <row r="326" spans="1:15" ht="12.75">
      <c r="A326" s="164"/>
      <c r="B326" s="166"/>
      <c r="C326" s="312" t="s">
        <v>144</v>
      </c>
      <c r="D326" s="313"/>
      <c r="E326" s="167">
        <v>60.97</v>
      </c>
      <c r="F326" s="246"/>
      <c r="G326" s="168"/>
      <c r="M326" s="165" t="s">
        <v>144</v>
      </c>
      <c r="O326" s="156"/>
    </row>
    <row r="327" spans="1:15" ht="12.75">
      <c r="A327" s="164"/>
      <c r="B327" s="166"/>
      <c r="C327" s="312" t="s">
        <v>145</v>
      </c>
      <c r="D327" s="313"/>
      <c r="E327" s="167">
        <v>13.65</v>
      </c>
      <c r="F327" s="246"/>
      <c r="G327" s="168"/>
      <c r="M327" s="165" t="s">
        <v>145</v>
      </c>
      <c r="O327" s="156"/>
    </row>
    <row r="328" spans="1:15" ht="12.75">
      <c r="A328" s="164"/>
      <c r="B328" s="166"/>
      <c r="C328" s="312" t="s">
        <v>146</v>
      </c>
      <c r="D328" s="313"/>
      <c r="E328" s="167">
        <v>42.7</v>
      </c>
      <c r="F328" s="246"/>
      <c r="G328" s="168"/>
      <c r="M328" s="165" t="s">
        <v>146</v>
      </c>
      <c r="O328" s="156"/>
    </row>
    <row r="329" spans="1:15" ht="12.75">
      <c r="A329" s="164"/>
      <c r="B329" s="166"/>
      <c r="C329" s="312" t="s">
        <v>147</v>
      </c>
      <c r="D329" s="313"/>
      <c r="E329" s="167">
        <v>14.03</v>
      </c>
      <c r="F329" s="246"/>
      <c r="G329" s="168"/>
      <c r="M329" s="165" t="s">
        <v>147</v>
      </c>
      <c r="O329" s="156"/>
    </row>
    <row r="330" spans="1:104" ht="22.5">
      <c r="A330" s="157">
        <v>101</v>
      </c>
      <c r="B330" s="158" t="s">
        <v>473</v>
      </c>
      <c r="C330" s="159" t="s">
        <v>474</v>
      </c>
      <c r="D330" s="160" t="s">
        <v>128</v>
      </c>
      <c r="E330" s="161">
        <v>262.67</v>
      </c>
      <c r="F330" s="245"/>
      <c r="G330" s="162">
        <f>E330*F330</f>
        <v>0</v>
      </c>
      <c r="O330" s="156">
        <v>2</v>
      </c>
      <c r="AZ330" s="134">
        <v>2</v>
      </c>
      <c r="BA330" s="134">
        <f>IF(AZ330=1,G330,0)</f>
        <v>0</v>
      </c>
      <c r="BB330" s="134">
        <f>IF(AZ330=2,G330,0)</f>
        <v>0</v>
      </c>
      <c r="BC330" s="134">
        <f>IF(AZ330=3,G330,0)</f>
        <v>0</v>
      </c>
      <c r="BD330" s="134">
        <f>IF(AZ330=4,G330,0)</f>
        <v>0</v>
      </c>
      <c r="BE330" s="134">
        <f>IF(AZ330=5,G330,0)</f>
        <v>0</v>
      </c>
      <c r="CA330" s="163">
        <v>1</v>
      </c>
      <c r="CB330" s="163">
        <v>7</v>
      </c>
      <c r="CZ330" s="134">
        <v>0.00041</v>
      </c>
    </row>
    <row r="331" spans="1:15" ht="12.75">
      <c r="A331" s="164"/>
      <c r="B331" s="166"/>
      <c r="C331" s="312" t="s">
        <v>472</v>
      </c>
      <c r="D331" s="313"/>
      <c r="E331" s="167">
        <v>131.32</v>
      </c>
      <c r="F331" s="246"/>
      <c r="G331" s="168"/>
      <c r="M331" s="165" t="s">
        <v>472</v>
      </c>
      <c r="O331" s="156"/>
    </row>
    <row r="332" spans="1:15" ht="12.75">
      <c r="A332" s="164"/>
      <c r="B332" s="166"/>
      <c r="C332" s="312" t="s">
        <v>144</v>
      </c>
      <c r="D332" s="313"/>
      <c r="E332" s="167">
        <v>60.97</v>
      </c>
      <c r="F332" s="246"/>
      <c r="G332" s="168"/>
      <c r="M332" s="165" t="s">
        <v>144</v>
      </c>
      <c r="O332" s="156"/>
    </row>
    <row r="333" spans="1:15" ht="12.75">
      <c r="A333" s="164"/>
      <c r="B333" s="166"/>
      <c r="C333" s="312" t="s">
        <v>145</v>
      </c>
      <c r="D333" s="313"/>
      <c r="E333" s="167">
        <v>13.65</v>
      </c>
      <c r="F333" s="246"/>
      <c r="G333" s="168"/>
      <c r="M333" s="165" t="s">
        <v>145</v>
      </c>
      <c r="O333" s="156"/>
    </row>
    <row r="334" spans="1:15" ht="12.75">
      <c r="A334" s="164"/>
      <c r="B334" s="166"/>
      <c r="C334" s="312" t="s">
        <v>146</v>
      </c>
      <c r="D334" s="313"/>
      <c r="E334" s="167">
        <v>42.7</v>
      </c>
      <c r="F334" s="246"/>
      <c r="G334" s="168"/>
      <c r="M334" s="165" t="s">
        <v>146</v>
      </c>
      <c r="O334" s="156"/>
    </row>
    <row r="335" spans="1:15" ht="12.75">
      <c r="A335" s="164"/>
      <c r="B335" s="166"/>
      <c r="C335" s="312" t="s">
        <v>147</v>
      </c>
      <c r="D335" s="313"/>
      <c r="E335" s="167">
        <v>14.03</v>
      </c>
      <c r="F335" s="246"/>
      <c r="G335" s="168"/>
      <c r="M335" s="165" t="s">
        <v>147</v>
      </c>
      <c r="O335" s="156"/>
    </row>
    <row r="336" spans="1:104" ht="12.75">
      <c r="A336" s="157">
        <v>102</v>
      </c>
      <c r="B336" s="158" t="s">
        <v>475</v>
      </c>
      <c r="C336" s="159" t="s">
        <v>476</v>
      </c>
      <c r="D336" s="160" t="s">
        <v>128</v>
      </c>
      <c r="E336" s="161">
        <v>315.204</v>
      </c>
      <c r="F336" s="245"/>
      <c r="G336" s="162">
        <f>E336*F336</f>
        <v>0</v>
      </c>
      <c r="O336" s="156">
        <v>2</v>
      </c>
      <c r="AZ336" s="134">
        <v>2</v>
      </c>
      <c r="BA336" s="134">
        <f>IF(AZ336=1,G336,0)</f>
        <v>0</v>
      </c>
      <c r="BB336" s="134">
        <f>IF(AZ336=2,G336,0)</f>
        <v>0</v>
      </c>
      <c r="BC336" s="134">
        <f>IF(AZ336=3,G336,0)</f>
        <v>0</v>
      </c>
      <c r="BD336" s="134">
        <f>IF(AZ336=4,G336,0)</f>
        <v>0</v>
      </c>
      <c r="BE336" s="134">
        <f>IF(AZ336=5,G336,0)</f>
        <v>0</v>
      </c>
      <c r="CA336" s="163">
        <v>3</v>
      </c>
      <c r="CB336" s="163">
        <v>7</v>
      </c>
      <c r="CZ336" s="134">
        <v>0.00254</v>
      </c>
    </row>
    <row r="337" spans="1:15" ht="12.75">
      <c r="A337" s="164"/>
      <c r="B337" s="166"/>
      <c r="C337" s="312" t="s">
        <v>477</v>
      </c>
      <c r="D337" s="313"/>
      <c r="E337" s="167">
        <v>315.204</v>
      </c>
      <c r="F337" s="246"/>
      <c r="G337" s="168"/>
      <c r="M337" s="165" t="s">
        <v>477</v>
      </c>
      <c r="O337" s="156"/>
    </row>
    <row r="338" spans="1:104" ht="12.75">
      <c r="A338" s="157">
        <v>103</v>
      </c>
      <c r="B338" s="158" t="s">
        <v>478</v>
      </c>
      <c r="C338" s="159" t="s">
        <v>479</v>
      </c>
      <c r="D338" s="160" t="s">
        <v>128</v>
      </c>
      <c r="E338" s="161">
        <v>630.408</v>
      </c>
      <c r="F338" s="245"/>
      <c r="G338" s="162">
        <f>E338*F338</f>
        <v>0</v>
      </c>
      <c r="O338" s="156">
        <v>2</v>
      </c>
      <c r="AZ338" s="134">
        <v>2</v>
      </c>
      <c r="BA338" s="134">
        <f>IF(AZ338=1,G338,0)</f>
        <v>0</v>
      </c>
      <c r="BB338" s="134">
        <f>IF(AZ338=2,G338,0)</f>
        <v>0</v>
      </c>
      <c r="BC338" s="134">
        <f>IF(AZ338=3,G338,0)</f>
        <v>0</v>
      </c>
      <c r="BD338" s="134">
        <f>IF(AZ338=4,G338,0)</f>
        <v>0</v>
      </c>
      <c r="BE338" s="134">
        <f>IF(AZ338=5,G338,0)</f>
        <v>0</v>
      </c>
      <c r="CA338" s="163">
        <v>3</v>
      </c>
      <c r="CB338" s="163">
        <v>0</v>
      </c>
      <c r="CZ338" s="134">
        <v>0.0005</v>
      </c>
    </row>
    <row r="339" spans="1:15" ht="12.75">
      <c r="A339" s="164"/>
      <c r="B339" s="166"/>
      <c r="C339" s="312" t="s">
        <v>480</v>
      </c>
      <c r="D339" s="313"/>
      <c r="E339" s="167">
        <v>630.408</v>
      </c>
      <c r="F339" s="246"/>
      <c r="G339" s="168"/>
      <c r="M339" s="165" t="s">
        <v>480</v>
      </c>
      <c r="O339" s="156"/>
    </row>
    <row r="340" spans="1:104" ht="12.75">
      <c r="A340" s="157">
        <v>104</v>
      </c>
      <c r="B340" s="158" t="s">
        <v>481</v>
      </c>
      <c r="C340" s="159" t="s">
        <v>482</v>
      </c>
      <c r="D340" s="160" t="s">
        <v>61</v>
      </c>
      <c r="E340" s="161">
        <v>1195.67384</v>
      </c>
      <c r="F340" s="245"/>
      <c r="G340" s="162">
        <f>E340*F340</f>
        <v>0</v>
      </c>
      <c r="O340" s="156">
        <v>2</v>
      </c>
      <c r="AZ340" s="134">
        <v>2</v>
      </c>
      <c r="BA340" s="134">
        <f>IF(AZ340=1,G340,0)</f>
        <v>0</v>
      </c>
      <c r="BB340" s="134">
        <f>IF(AZ340=2,G340,0)</f>
        <v>0</v>
      </c>
      <c r="BC340" s="134">
        <f>IF(AZ340=3,G340,0)</f>
        <v>0</v>
      </c>
      <c r="BD340" s="134">
        <f>IF(AZ340=4,G340,0)</f>
        <v>0</v>
      </c>
      <c r="BE340" s="134">
        <f>IF(AZ340=5,G340,0)</f>
        <v>0</v>
      </c>
      <c r="CA340" s="163">
        <v>7</v>
      </c>
      <c r="CB340" s="163">
        <v>1002</v>
      </c>
      <c r="CZ340" s="134">
        <v>0</v>
      </c>
    </row>
    <row r="341" spans="1:57" ht="12.75">
      <c r="A341" s="169"/>
      <c r="B341" s="170" t="s">
        <v>75</v>
      </c>
      <c r="C341" s="171" t="str">
        <f>CONCATENATE(B323," ",C323)</f>
        <v>711 Izolace proti vodě</v>
      </c>
      <c r="D341" s="172"/>
      <c r="E341" s="173"/>
      <c r="F341" s="247"/>
      <c r="G341" s="174">
        <f>SUM(G323:G340)</f>
        <v>0</v>
      </c>
      <c r="O341" s="156">
        <v>4</v>
      </c>
      <c r="BA341" s="175">
        <f>SUM(BA323:BA340)</f>
        <v>0</v>
      </c>
      <c r="BB341" s="175">
        <f>SUM(BB323:BB340)</f>
        <v>0</v>
      </c>
      <c r="BC341" s="175">
        <f>SUM(BC323:BC340)</f>
        <v>0</v>
      </c>
      <c r="BD341" s="175">
        <f>SUM(BD323:BD340)</f>
        <v>0</v>
      </c>
      <c r="BE341" s="175">
        <f>SUM(BE323:BE340)</f>
        <v>0</v>
      </c>
    </row>
    <row r="342" spans="1:15" ht="12.75">
      <c r="A342" s="149" t="s">
        <v>72</v>
      </c>
      <c r="B342" s="150" t="s">
        <v>483</v>
      </c>
      <c r="C342" s="151" t="s">
        <v>484</v>
      </c>
      <c r="D342" s="152"/>
      <c r="E342" s="153"/>
      <c r="F342" s="244"/>
      <c r="G342" s="154"/>
      <c r="H342" s="155"/>
      <c r="I342" s="155"/>
      <c r="O342" s="156">
        <v>1</v>
      </c>
    </row>
    <row r="343" spans="1:104" ht="22.5">
      <c r="A343" s="157">
        <v>105</v>
      </c>
      <c r="B343" s="158" t="s">
        <v>485</v>
      </c>
      <c r="C343" s="159" t="s">
        <v>486</v>
      </c>
      <c r="D343" s="160" t="s">
        <v>128</v>
      </c>
      <c r="E343" s="161">
        <v>164.45</v>
      </c>
      <c r="F343" s="245"/>
      <c r="G343" s="162">
        <f>E343*F343</f>
        <v>0</v>
      </c>
      <c r="O343" s="156">
        <v>2</v>
      </c>
      <c r="AZ343" s="134">
        <v>2</v>
      </c>
      <c r="BA343" s="134">
        <f>IF(AZ343=1,G343,0)</f>
        <v>0</v>
      </c>
      <c r="BB343" s="134">
        <f>IF(AZ343=2,G343,0)</f>
        <v>0</v>
      </c>
      <c r="BC343" s="134">
        <f>IF(AZ343=3,G343,0)</f>
        <v>0</v>
      </c>
      <c r="BD343" s="134">
        <f>IF(AZ343=4,G343,0)</f>
        <v>0</v>
      </c>
      <c r="BE343" s="134">
        <f>IF(AZ343=5,G343,0)</f>
        <v>0</v>
      </c>
      <c r="CA343" s="163">
        <v>1</v>
      </c>
      <c r="CB343" s="163">
        <v>7</v>
      </c>
      <c r="CZ343" s="134">
        <v>0.00261</v>
      </c>
    </row>
    <row r="344" spans="1:15" ht="12.75">
      <c r="A344" s="164"/>
      <c r="B344" s="166"/>
      <c r="C344" s="312" t="s">
        <v>487</v>
      </c>
      <c r="D344" s="313"/>
      <c r="E344" s="167">
        <v>164.45</v>
      </c>
      <c r="F344" s="246"/>
      <c r="G344" s="168"/>
      <c r="M344" s="165" t="s">
        <v>487</v>
      </c>
      <c r="O344" s="156"/>
    </row>
    <row r="345" spans="1:104" ht="22.5">
      <c r="A345" s="157">
        <v>106</v>
      </c>
      <c r="B345" s="158" t="s">
        <v>488</v>
      </c>
      <c r="C345" s="159" t="s">
        <v>489</v>
      </c>
      <c r="D345" s="160" t="s">
        <v>128</v>
      </c>
      <c r="E345" s="161">
        <v>164.45</v>
      </c>
      <c r="F345" s="245"/>
      <c r="G345" s="162">
        <f>E345*F345</f>
        <v>0</v>
      </c>
      <c r="O345" s="156">
        <v>2</v>
      </c>
      <c r="AZ345" s="134">
        <v>2</v>
      </c>
      <c r="BA345" s="134">
        <f>IF(AZ345=1,G345,0)</f>
        <v>0</v>
      </c>
      <c r="BB345" s="134">
        <f>IF(AZ345=2,G345,0)</f>
        <v>0</v>
      </c>
      <c r="BC345" s="134">
        <f>IF(AZ345=3,G345,0)</f>
        <v>0</v>
      </c>
      <c r="BD345" s="134">
        <f>IF(AZ345=4,G345,0)</f>
        <v>0</v>
      </c>
      <c r="BE345" s="134">
        <f>IF(AZ345=5,G345,0)</f>
        <v>0</v>
      </c>
      <c r="CA345" s="163">
        <v>1</v>
      </c>
      <c r="CB345" s="163">
        <v>0</v>
      </c>
      <c r="CZ345" s="134">
        <v>0.00023</v>
      </c>
    </row>
    <row r="346" spans="1:15" ht="12.75">
      <c r="A346" s="164"/>
      <c r="B346" s="166"/>
      <c r="C346" s="312" t="s">
        <v>487</v>
      </c>
      <c r="D346" s="313"/>
      <c r="E346" s="167">
        <v>164.45</v>
      </c>
      <c r="F346" s="246"/>
      <c r="G346" s="168"/>
      <c r="M346" s="165" t="s">
        <v>487</v>
      </c>
      <c r="O346" s="156"/>
    </row>
    <row r="347" spans="1:104" ht="12.75">
      <c r="A347" s="157">
        <v>107</v>
      </c>
      <c r="B347" s="158" t="s">
        <v>490</v>
      </c>
      <c r="C347" s="159" t="s">
        <v>491</v>
      </c>
      <c r="D347" s="160" t="s">
        <v>61</v>
      </c>
      <c r="E347" s="161">
        <v>754.33215</v>
      </c>
      <c r="F347" s="245"/>
      <c r="G347" s="162">
        <f>E347*F347</f>
        <v>0</v>
      </c>
      <c r="O347" s="156">
        <v>2</v>
      </c>
      <c r="AZ347" s="134">
        <v>2</v>
      </c>
      <c r="BA347" s="134">
        <f>IF(AZ347=1,G347,0)</f>
        <v>0</v>
      </c>
      <c r="BB347" s="134">
        <f>IF(AZ347=2,G347,0)</f>
        <v>0</v>
      </c>
      <c r="BC347" s="134">
        <f>IF(AZ347=3,G347,0)</f>
        <v>0</v>
      </c>
      <c r="BD347" s="134">
        <f>IF(AZ347=4,G347,0)</f>
        <v>0</v>
      </c>
      <c r="BE347" s="134">
        <f>IF(AZ347=5,G347,0)</f>
        <v>0</v>
      </c>
      <c r="CA347" s="163">
        <v>7</v>
      </c>
      <c r="CB347" s="163">
        <v>1002</v>
      </c>
      <c r="CZ347" s="134">
        <v>0</v>
      </c>
    </row>
    <row r="348" spans="1:57" ht="12.75">
      <c r="A348" s="169"/>
      <c r="B348" s="170" t="s">
        <v>75</v>
      </c>
      <c r="C348" s="171" t="str">
        <f>CONCATENATE(B342," ",C342)</f>
        <v>712 Živičné krytiny</v>
      </c>
      <c r="D348" s="172"/>
      <c r="E348" s="173"/>
      <c r="F348" s="247"/>
      <c r="G348" s="174">
        <f>SUM(G342:G347)</f>
        <v>0</v>
      </c>
      <c r="O348" s="156">
        <v>4</v>
      </c>
      <c r="BA348" s="175">
        <f>SUM(BA342:BA347)</f>
        <v>0</v>
      </c>
      <c r="BB348" s="175">
        <f>SUM(BB342:BB347)</f>
        <v>0</v>
      </c>
      <c r="BC348" s="175">
        <f>SUM(BC342:BC347)</f>
        <v>0</v>
      </c>
      <c r="BD348" s="175">
        <f>SUM(BD342:BD347)</f>
        <v>0</v>
      </c>
      <c r="BE348" s="175">
        <f>SUM(BE342:BE347)</f>
        <v>0</v>
      </c>
    </row>
    <row r="349" spans="1:15" ht="12.75">
      <c r="A349" s="149" t="s">
        <v>72</v>
      </c>
      <c r="B349" s="150" t="s">
        <v>492</v>
      </c>
      <c r="C349" s="151" t="s">
        <v>493</v>
      </c>
      <c r="D349" s="152"/>
      <c r="E349" s="153"/>
      <c r="F349" s="244"/>
      <c r="G349" s="154"/>
      <c r="H349" s="155"/>
      <c r="I349" s="155"/>
      <c r="O349" s="156">
        <v>1</v>
      </c>
    </row>
    <row r="350" spans="1:104" ht="22.5">
      <c r="A350" s="157">
        <v>108</v>
      </c>
      <c r="B350" s="158" t="s">
        <v>494</v>
      </c>
      <c r="C350" s="159" t="s">
        <v>495</v>
      </c>
      <c r="D350" s="160" t="s">
        <v>128</v>
      </c>
      <c r="E350" s="161">
        <v>222.06</v>
      </c>
      <c r="F350" s="245"/>
      <c r="G350" s="162">
        <f>E350*F350</f>
        <v>0</v>
      </c>
      <c r="O350" s="156">
        <v>2</v>
      </c>
      <c r="AZ350" s="134">
        <v>2</v>
      </c>
      <c r="BA350" s="134">
        <f>IF(AZ350=1,G350,0)</f>
        <v>0</v>
      </c>
      <c r="BB350" s="134">
        <f>IF(AZ350=2,G350,0)</f>
        <v>0</v>
      </c>
      <c r="BC350" s="134">
        <f>IF(AZ350=3,G350,0)</f>
        <v>0</v>
      </c>
      <c r="BD350" s="134">
        <f>IF(AZ350=4,G350,0)</f>
        <v>0</v>
      </c>
      <c r="BE350" s="134">
        <f>IF(AZ350=5,G350,0)</f>
        <v>0</v>
      </c>
      <c r="CA350" s="163">
        <v>1</v>
      </c>
      <c r="CB350" s="163">
        <v>7</v>
      </c>
      <c r="CZ350" s="134">
        <v>0</v>
      </c>
    </row>
    <row r="351" spans="1:15" ht="12.75">
      <c r="A351" s="164"/>
      <c r="B351" s="166"/>
      <c r="C351" s="312" t="s">
        <v>496</v>
      </c>
      <c r="D351" s="313"/>
      <c r="E351" s="167">
        <v>101.1</v>
      </c>
      <c r="F351" s="246"/>
      <c r="G351" s="168"/>
      <c r="M351" s="165" t="s">
        <v>496</v>
      </c>
      <c r="O351" s="156"/>
    </row>
    <row r="352" spans="1:15" ht="12.75">
      <c r="A352" s="164"/>
      <c r="B352" s="166"/>
      <c r="C352" s="312" t="s">
        <v>497</v>
      </c>
      <c r="D352" s="313"/>
      <c r="E352" s="167">
        <v>120.96</v>
      </c>
      <c r="F352" s="246"/>
      <c r="G352" s="168"/>
      <c r="M352" s="165" t="s">
        <v>497</v>
      </c>
      <c r="O352" s="156"/>
    </row>
    <row r="353" spans="1:104" ht="22.5">
      <c r="A353" s="157">
        <v>109</v>
      </c>
      <c r="B353" s="158" t="s">
        <v>498</v>
      </c>
      <c r="C353" s="159" t="s">
        <v>499</v>
      </c>
      <c r="D353" s="160" t="s">
        <v>128</v>
      </c>
      <c r="E353" s="161">
        <v>142.5</v>
      </c>
      <c r="F353" s="245"/>
      <c r="G353" s="162">
        <f>E353*F353</f>
        <v>0</v>
      </c>
      <c r="O353" s="156">
        <v>2</v>
      </c>
      <c r="AZ353" s="134">
        <v>2</v>
      </c>
      <c r="BA353" s="134">
        <f>IF(AZ353=1,G353,0)</f>
        <v>0</v>
      </c>
      <c r="BB353" s="134">
        <f>IF(AZ353=2,G353,0)</f>
        <v>0</v>
      </c>
      <c r="BC353" s="134">
        <f>IF(AZ353=3,G353,0)</f>
        <v>0</v>
      </c>
      <c r="BD353" s="134">
        <f>IF(AZ353=4,G353,0)</f>
        <v>0</v>
      </c>
      <c r="BE353" s="134">
        <f>IF(AZ353=5,G353,0)</f>
        <v>0</v>
      </c>
      <c r="CA353" s="163">
        <v>1</v>
      </c>
      <c r="CB353" s="163">
        <v>7</v>
      </c>
      <c r="CZ353" s="134">
        <v>0</v>
      </c>
    </row>
    <row r="354" spans="1:15" ht="12.75">
      <c r="A354" s="164"/>
      <c r="B354" s="166"/>
      <c r="C354" s="312" t="s">
        <v>500</v>
      </c>
      <c r="D354" s="313"/>
      <c r="E354" s="167">
        <v>142.5</v>
      </c>
      <c r="F354" s="246"/>
      <c r="G354" s="168"/>
      <c r="M354" s="165" t="s">
        <v>500</v>
      </c>
      <c r="O354" s="156"/>
    </row>
    <row r="355" spans="1:104" ht="22.5">
      <c r="A355" s="157">
        <v>110</v>
      </c>
      <c r="B355" s="158" t="s">
        <v>501</v>
      </c>
      <c r="C355" s="159" t="s">
        <v>502</v>
      </c>
      <c r="D355" s="160" t="s">
        <v>128</v>
      </c>
      <c r="E355" s="161">
        <v>332.12</v>
      </c>
      <c r="F355" s="245"/>
      <c r="G355" s="162">
        <f>E355*F355</f>
        <v>0</v>
      </c>
      <c r="O355" s="156">
        <v>2</v>
      </c>
      <c r="AZ355" s="134">
        <v>2</v>
      </c>
      <c r="BA355" s="134">
        <f>IF(AZ355=1,G355,0)</f>
        <v>0</v>
      </c>
      <c r="BB355" s="134">
        <f>IF(AZ355=2,G355,0)</f>
        <v>0</v>
      </c>
      <c r="BC355" s="134">
        <f>IF(AZ355=3,G355,0)</f>
        <v>0</v>
      </c>
      <c r="BD355" s="134">
        <f>IF(AZ355=4,G355,0)</f>
        <v>0</v>
      </c>
      <c r="BE355" s="134">
        <f>IF(AZ355=5,G355,0)</f>
        <v>0</v>
      </c>
      <c r="CA355" s="163">
        <v>1</v>
      </c>
      <c r="CB355" s="163">
        <v>7</v>
      </c>
      <c r="CZ355" s="134">
        <v>0.00019</v>
      </c>
    </row>
    <row r="356" spans="1:15" ht="12.75">
      <c r="A356" s="164"/>
      <c r="B356" s="166"/>
      <c r="C356" s="312" t="s">
        <v>503</v>
      </c>
      <c r="D356" s="313"/>
      <c r="E356" s="167">
        <v>163.875</v>
      </c>
      <c r="F356" s="246"/>
      <c r="G356" s="168"/>
      <c r="M356" s="165" t="s">
        <v>503</v>
      </c>
      <c r="O356" s="156"/>
    </row>
    <row r="357" spans="1:15" ht="12.75">
      <c r="A357" s="164"/>
      <c r="B357" s="166"/>
      <c r="C357" s="312" t="s">
        <v>504</v>
      </c>
      <c r="D357" s="313"/>
      <c r="E357" s="167">
        <v>35.995</v>
      </c>
      <c r="F357" s="246"/>
      <c r="G357" s="168"/>
      <c r="M357" s="165" t="s">
        <v>504</v>
      </c>
      <c r="O357" s="156"/>
    </row>
    <row r="358" spans="1:15" ht="12.75">
      <c r="A358" s="164"/>
      <c r="B358" s="166"/>
      <c r="C358" s="312" t="s">
        <v>505</v>
      </c>
      <c r="D358" s="313"/>
      <c r="E358" s="167">
        <v>132.25</v>
      </c>
      <c r="F358" s="246"/>
      <c r="G358" s="168"/>
      <c r="M358" s="165" t="s">
        <v>505</v>
      </c>
      <c r="O358" s="156"/>
    </row>
    <row r="359" spans="1:104" ht="12.75">
      <c r="A359" s="157">
        <v>111</v>
      </c>
      <c r="B359" s="158" t="s">
        <v>506</v>
      </c>
      <c r="C359" s="159" t="s">
        <v>507</v>
      </c>
      <c r="D359" s="160" t="s">
        <v>195</v>
      </c>
      <c r="E359" s="161">
        <v>180</v>
      </c>
      <c r="F359" s="245"/>
      <c r="G359" s="162">
        <f>E359*F359</f>
        <v>0</v>
      </c>
      <c r="O359" s="156">
        <v>2</v>
      </c>
      <c r="AZ359" s="134">
        <v>2</v>
      </c>
      <c r="BA359" s="134">
        <f>IF(AZ359=1,G359,0)</f>
        <v>0</v>
      </c>
      <c r="BB359" s="134">
        <f>IF(AZ359=2,G359,0)</f>
        <v>0</v>
      </c>
      <c r="BC359" s="134">
        <f>IF(AZ359=3,G359,0)</f>
        <v>0</v>
      </c>
      <c r="BD359" s="134">
        <f>IF(AZ359=4,G359,0)</f>
        <v>0</v>
      </c>
      <c r="BE359" s="134">
        <f>IF(AZ359=5,G359,0)</f>
        <v>0</v>
      </c>
      <c r="CA359" s="163">
        <v>1</v>
      </c>
      <c r="CB359" s="163">
        <v>7</v>
      </c>
      <c r="CZ359" s="134">
        <v>0</v>
      </c>
    </row>
    <row r="360" spans="1:104" ht="22.5">
      <c r="A360" s="157">
        <v>112</v>
      </c>
      <c r="B360" s="158" t="s">
        <v>508</v>
      </c>
      <c r="C360" s="159" t="s">
        <v>509</v>
      </c>
      <c r="D360" s="160" t="s">
        <v>128</v>
      </c>
      <c r="E360" s="161">
        <v>241</v>
      </c>
      <c r="F360" s="245"/>
      <c r="G360" s="162">
        <f>E360*F360</f>
        <v>0</v>
      </c>
      <c r="O360" s="156">
        <v>2</v>
      </c>
      <c r="AZ360" s="134">
        <v>2</v>
      </c>
      <c r="BA360" s="134">
        <f>IF(AZ360=1,G360,0)</f>
        <v>0</v>
      </c>
      <c r="BB360" s="134">
        <f>IF(AZ360=2,G360,0)</f>
        <v>0</v>
      </c>
      <c r="BC360" s="134">
        <f>IF(AZ360=3,G360,0)</f>
        <v>0</v>
      </c>
      <c r="BD360" s="134">
        <f>IF(AZ360=4,G360,0)</f>
        <v>0</v>
      </c>
      <c r="BE360" s="134">
        <f>IF(AZ360=5,G360,0)</f>
        <v>0</v>
      </c>
      <c r="CA360" s="163">
        <v>1</v>
      </c>
      <c r="CB360" s="163">
        <v>7</v>
      </c>
      <c r="CZ360" s="134">
        <v>9E-05</v>
      </c>
    </row>
    <row r="361" spans="1:15" ht="12.75">
      <c r="A361" s="164"/>
      <c r="B361" s="166"/>
      <c r="C361" s="312" t="s">
        <v>215</v>
      </c>
      <c r="D361" s="313"/>
      <c r="E361" s="167">
        <v>20.5</v>
      </c>
      <c r="F361" s="246"/>
      <c r="G361" s="168"/>
      <c r="M361" s="165" t="s">
        <v>215</v>
      </c>
      <c r="O361" s="156"/>
    </row>
    <row r="362" spans="1:15" ht="12.75">
      <c r="A362" s="164"/>
      <c r="B362" s="166"/>
      <c r="C362" s="312" t="s">
        <v>218</v>
      </c>
      <c r="D362" s="313"/>
      <c r="E362" s="167">
        <v>9.1</v>
      </c>
      <c r="F362" s="246"/>
      <c r="G362" s="168"/>
      <c r="M362" s="165" t="s">
        <v>218</v>
      </c>
      <c r="O362" s="156"/>
    </row>
    <row r="363" spans="1:15" ht="12.75">
      <c r="A363" s="164"/>
      <c r="B363" s="166"/>
      <c r="C363" s="312" t="s">
        <v>219</v>
      </c>
      <c r="D363" s="313"/>
      <c r="E363" s="167">
        <v>11.6</v>
      </c>
      <c r="F363" s="246"/>
      <c r="G363" s="168"/>
      <c r="M363" s="165" t="s">
        <v>219</v>
      </c>
      <c r="O363" s="156"/>
    </row>
    <row r="364" spans="1:15" ht="12.75">
      <c r="A364" s="164"/>
      <c r="B364" s="166"/>
      <c r="C364" s="312" t="s">
        <v>220</v>
      </c>
      <c r="D364" s="313"/>
      <c r="E364" s="167">
        <v>4.9</v>
      </c>
      <c r="F364" s="246"/>
      <c r="G364" s="168"/>
      <c r="M364" s="165" t="s">
        <v>220</v>
      </c>
      <c r="O364" s="156"/>
    </row>
    <row r="365" spans="1:15" ht="12.75">
      <c r="A365" s="164"/>
      <c r="B365" s="166"/>
      <c r="C365" s="312" t="s">
        <v>221</v>
      </c>
      <c r="D365" s="313"/>
      <c r="E365" s="167">
        <v>11.4</v>
      </c>
      <c r="F365" s="246"/>
      <c r="G365" s="168"/>
      <c r="M365" s="165" t="s">
        <v>221</v>
      </c>
      <c r="O365" s="156"/>
    </row>
    <row r="366" spans="1:15" ht="12.75">
      <c r="A366" s="164"/>
      <c r="B366" s="166"/>
      <c r="C366" s="312" t="s">
        <v>222</v>
      </c>
      <c r="D366" s="313"/>
      <c r="E366" s="167">
        <v>2.5</v>
      </c>
      <c r="F366" s="246"/>
      <c r="G366" s="168"/>
      <c r="M366" s="165" t="s">
        <v>222</v>
      </c>
      <c r="O366" s="156"/>
    </row>
    <row r="367" spans="1:15" ht="12.75">
      <c r="A367" s="164"/>
      <c r="B367" s="166"/>
      <c r="C367" s="312" t="s">
        <v>212</v>
      </c>
      <c r="D367" s="313"/>
      <c r="E367" s="167">
        <v>59.5</v>
      </c>
      <c r="F367" s="246"/>
      <c r="G367" s="168"/>
      <c r="M367" s="165" t="s">
        <v>212</v>
      </c>
      <c r="O367" s="156"/>
    </row>
    <row r="368" spans="1:15" ht="12.75">
      <c r="A368" s="164"/>
      <c r="B368" s="166"/>
      <c r="C368" s="312" t="s">
        <v>223</v>
      </c>
      <c r="D368" s="313"/>
      <c r="E368" s="167">
        <v>7.2</v>
      </c>
      <c r="F368" s="246"/>
      <c r="G368" s="168"/>
      <c r="M368" s="165" t="s">
        <v>223</v>
      </c>
      <c r="O368" s="156"/>
    </row>
    <row r="369" spans="1:15" ht="12.75">
      <c r="A369" s="164"/>
      <c r="B369" s="166"/>
      <c r="C369" s="312" t="s">
        <v>224</v>
      </c>
      <c r="D369" s="313"/>
      <c r="E369" s="167">
        <v>4.4</v>
      </c>
      <c r="F369" s="246"/>
      <c r="G369" s="168"/>
      <c r="M369" s="165" t="s">
        <v>224</v>
      </c>
      <c r="O369" s="156"/>
    </row>
    <row r="370" spans="1:15" ht="12.75">
      <c r="A370" s="164"/>
      <c r="B370" s="166"/>
      <c r="C370" s="312" t="s">
        <v>225</v>
      </c>
      <c r="D370" s="313"/>
      <c r="E370" s="167">
        <v>5.9</v>
      </c>
      <c r="F370" s="246"/>
      <c r="G370" s="168"/>
      <c r="M370" s="165" t="s">
        <v>225</v>
      </c>
      <c r="O370" s="156"/>
    </row>
    <row r="371" spans="1:15" ht="12.75">
      <c r="A371" s="164"/>
      <c r="B371" s="166"/>
      <c r="C371" s="312" t="s">
        <v>226</v>
      </c>
      <c r="D371" s="313"/>
      <c r="E371" s="167">
        <v>2.9</v>
      </c>
      <c r="F371" s="246"/>
      <c r="G371" s="168"/>
      <c r="M371" s="165" t="s">
        <v>226</v>
      </c>
      <c r="O371" s="156"/>
    </row>
    <row r="372" spans="1:15" ht="12.75">
      <c r="A372" s="164"/>
      <c r="B372" s="166"/>
      <c r="C372" s="312" t="s">
        <v>510</v>
      </c>
      <c r="D372" s="313"/>
      <c r="E372" s="167">
        <v>101.1</v>
      </c>
      <c r="F372" s="246"/>
      <c r="G372" s="168"/>
      <c r="M372" s="165" t="s">
        <v>510</v>
      </c>
      <c r="O372" s="156"/>
    </row>
    <row r="373" spans="1:104" ht="12.75">
      <c r="A373" s="157">
        <v>113</v>
      </c>
      <c r="B373" s="158" t="s">
        <v>511</v>
      </c>
      <c r="C373" s="159" t="s">
        <v>512</v>
      </c>
      <c r="D373" s="160" t="s">
        <v>128</v>
      </c>
      <c r="E373" s="161">
        <v>23.14</v>
      </c>
      <c r="F373" s="245"/>
      <c r="G373" s="162">
        <f>E373*F373</f>
        <v>0</v>
      </c>
      <c r="O373" s="156">
        <v>2</v>
      </c>
      <c r="AZ373" s="134">
        <v>2</v>
      </c>
      <c r="BA373" s="134">
        <f>IF(AZ373=1,G373,0)</f>
        <v>0</v>
      </c>
      <c r="BB373" s="134">
        <f>IF(AZ373=2,G373,0)</f>
        <v>0</v>
      </c>
      <c r="BC373" s="134">
        <f>IF(AZ373=3,G373,0)</f>
        <v>0</v>
      </c>
      <c r="BD373" s="134">
        <f>IF(AZ373=4,G373,0)</f>
        <v>0</v>
      </c>
      <c r="BE373" s="134">
        <f>IF(AZ373=5,G373,0)</f>
        <v>0</v>
      </c>
      <c r="CA373" s="163">
        <v>1</v>
      </c>
      <c r="CB373" s="163">
        <v>7</v>
      </c>
      <c r="CZ373" s="134">
        <v>0.003</v>
      </c>
    </row>
    <row r="374" spans="1:15" ht="12.75">
      <c r="A374" s="164"/>
      <c r="B374" s="166"/>
      <c r="C374" s="312" t="s">
        <v>513</v>
      </c>
      <c r="D374" s="313"/>
      <c r="E374" s="167">
        <v>7.86</v>
      </c>
      <c r="F374" s="246"/>
      <c r="G374" s="168"/>
      <c r="M374" s="165" t="s">
        <v>513</v>
      </c>
      <c r="O374" s="156"/>
    </row>
    <row r="375" spans="1:15" ht="12.75">
      <c r="A375" s="164"/>
      <c r="B375" s="166"/>
      <c r="C375" s="312" t="s">
        <v>514</v>
      </c>
      <c r="D375" s="313"/>
      <c r="E375" s="167">
        <v>3.4</v>
      </c>
      <c r="F375" s="246"/>
      <c r="G375" s="168"/>
      <c r="M375" s="165" t="s">
        <v>514</v>
      </c>
      <c r="O375" s="156"/>
    </row>
    <row r="376" spans="1:15" ht="12.75">
      <c r="A376" s="164"/>
      <c r="B376" s="166"/>
      <c r="C376" s="312" t="s">
        <v>515</v>
      </c>
      <c r="D376" s="313"/>
      <c r="E376" s="167">
        <v>11.88</v>
      </c>
      <c r="F376" s="246"/>
      <c r="G376" s="168"/>
      <c r="M376" s="165" t="s">
        <v>515</v>
      </c>
      <c r="O376" s="156"/>
    </row>
    <row r="377" spans="1:104" ht="12.75">
      <c r="A377" s="157">
        <v>114</v>
      </c>
      <c r="B377" s="158" t="s">
        <v>516</v>
      </c>
      <c r="C377" s="159" t="s">
        <v>517</v>
      </c>
      <c r="D377" s="160" t="s">
        <v>128</v>
      </c>
      <c r="E377" s="161">
        <v>139.104</v>
      </c>
      <c r="F377" s="245"/>
      <c r="G377" s="162">
        <f>E377*F377</f>
        <v>0</v>
      </c>
      <c r="O377" s="156">
        <v>2</v>
      </c>
      <c r="AZ377" s="134">
        <v>2</v>
      </c>
      <c r="BA377" s="134">
        <f>IF(AZ377=1,G377,0)</f>
        <v>0</v>
      </c>
      <c r="BB377" s="134">
        <f>IF(AZ377=2,G377,0)</f>
        <v>0</v>
      </c>
      <c r="BC377" s="134">
        <f>IF(AZ377=3,G377,0)</f>
        <v>0</v>
      </c>
      <c r="BD377" s="134">
        <f>IF(AZ377=4,G377,0)</f>
        <v>0</v>
      </c>
      <c r="BE377" s="134">
        <f>IF(AZ377=5,G377,0)</f>
        <v>0</v>
      </c>
      <c r="CA377" s="163">
        <v>1</v>
      </c>
      <c r="CB377" s="163">
        <v>7</v>
      </c>
      <c r="CZ377" s="134">
        <v>1E-05</v>
      </c>
    </row>
    <row r="378" spans="1:15" ht="12.75">
      <c r="A378" s="164"/>
      <c r="B378" s="166"/>
      <c r="C378" s="312" t="s">
        <v>518</v>
      </c>
      <c r="D378" s="313"/>
      <c r="E378" s="167">
        <v>139.104</v>
      </c>
      <c r="F378" s="246"/>
      <c r="G378" s="168"/>
      <c r="M378" s="165" t="s">
        <v>518</v>
      </c>
      <c r="O378" s="156"/>
    </row>
    <row r="379" spans="1:104" ht="12.75">
      <c r="A379" s="157">
        <v>115</v>
      </c>
      <c r="B379" s="158" t="s">
        <v>519</v>
      </c>
      <c r="C379" s="159" t="s">
        <v>520</v>
      </c>
      <c r="D379" s="160" t="s">
        <v>128</v>
      </c>
      <c r="E379" s="161">
        <v>76.925</v>
      </c>
      <c r="F379" s="245"/>
      <c r="G379" s="162">
        <f>E379*F379</f>
        <v>0</v>
      </c>
      <c r="O379" s="156">
        <v>2</v>
      </c>
      <c r="AZ379" s="134">
        <v>2</v>
      </c>
      <c r="BA379" s="134">
        <f>IF(AZ379=1,G379,0)</f>
        <v>0</v>
      </c>
      <c r="BB379" s="134">
        <f>IF(AZ379=2,G379,0)</f>
        <v>0</v>
      </c>
      <c r="BC379" s="134">
        <f>IF(AZ379=3,G379,0)</f>
        <v>0</v>
      </c>
      <c r="BD379" s="134">
        <f>IF(AZ379=4,G379,0)</f>
        <v>0</v>
      </c>
      <c r="BE379" s="134">
        <f>IF(AZ379=5,G379,0)</f>
        <v>0</v>
      </c>
      <c r="CA379" s="163">
        <v>1</v>
      </c>
      <c r="CB379" s="163">
        <v>1</v>
      </c>
      <c r="CZ379" s="134">
        <v>0.05911</v>
      </c>
    </row>
    <row r="380" spans="1:15" ht="12.75">
      <c r="A380" s="164"/>
      <c r="B380" s="166"/>
      <c r="C380" s="312" t="s">
        <v>521</v>
      </c>
      <c r="D380" s="313"/>
      <c r="E380" s="167">
        <v>20.5</v>
      </c>
      <c r="F380" s="246"/>
      <c r="G380" s="168"/>
      <c r="M380" s="165" t="s">
        <v>521</v>
      </c>
      <c r="O380" s="156"/>
    </row>
    <row r="381" spans="1:15" ht="12.75">
      <c r="A381" s="164"/>
      <c r="B381" s="166"/>
      <c r="C381" s="312" t="s">
        <v>146</v>
      </c>
      <c r="D381" s="313"/>
      <c r="E381" s="167">
        <v>42.7</v>
      </c>
      <c r="F381" s="246"/>
      <c r="G381" s="168"/>
      <c r="M381" s="165" t="s">
        <v>146</v>
      </c>
      <c r="O381" s="156"/>
    </row>
    <row r="382" spans="1:15" ht="12.75">
      <c r="A382" s="164"/>
      <c r="B382" s="166"/>
      <c r="C382" s="312" t="s">
        <v>522</v>
      </c>
      <c r="D382" s="313"/>
      <c r="E382" s="167">
        <v>13.725</v>
      </c>
      <c r="F382" s="246"/>
      <c r="G382" s="168"/>
      <c r="M382" s="165" t="s">
        <v>522</v>
      </c>
      <c r="O382" s="156"/>
    </row>
    <row r="383" spans="1:104" ht="12.75">
      <c r="A383" s="157">
        <v>116</v>
      </c>
      <c r="B383" s="158" t="s">
        <v>523</v>
      </c>
      <c r="C383" s="159" t="s">
        <v>524</v>
      </c>
      <c r="D383" s="160" t="s">
        <v>81</v>
      </c>
      <c r="E383" s="161">
        <v>2.3834</v>
      </c>
      <c r="F383" s="245"/>
      <c r="G383" s="162">
        <f>E383*F383</f>
        <v>0</v>
      </c>
      <c r="O383" s="156">
        <v>2</v>
      </c>
      <c r="AZ383" s="134">
        <v>2</v>
      </c>
      <c r="BA383" s="134">
        <f>IF(AZ383=1,G383,0)</f>
        <v>0</v>
      </c>
      <c r="BB383" s="134">
        <f>IF(AZ383=2,G383,0)</f>
        <v>0</v>
      </c>
      <c r="BC383" s="134">
        <f>IF(AZ383=3,G383,0)</f>
        <v>0</v>
      </c>
      <c r="BD383" s="134">
        <f>IF(AZ383=4,G383,0)</f>
        <v>0</v>
      </c>
      <c r="BE383" s="134">
        <f>IF(AZ383=5,G383,0)</f>
        <v>0</v>
      </c>
      <c r="CA383" s="163">
        <v>3</v>
      </c>
      <c r="CB383" s="163">
        <v>7</v>
      </c>
      <c r="CZ383" s="134">
        <v>0.03</v>
      </c>
    </row>
    <row r="384" spans="1:15" ht="12.75">
      <c r="A384" s="164"/>
      <c r="B384" s="166"/>
      <c r="C384" s="312" t="s">
        <v>525</v>
      </c>
      <c r="D384" s="313"/>
      <c r="E384" s="167">
        <v>2.3834</v>
      </c>
      <c r="F384" s="246"/>
      <c r="G384" s="168"/>
      <c r="M384" s="165" t="s">
        <v>525</v>
      </c>
      <c r="O384" s="156"/>
    </row>
    <row r="385" spans="1:104" ht="12.75">
      <c r="A385" s="157">
        <v>117</v>
      </c>
      <c r="B385" s="158" t="s">
        <v>526</v>
      </c>
      <c r="C385" s="159" t="s">
        <v>527</v>
      </c>
      <c r="D385" s="160" t="s">
        <v>81</v>
      </c>
      <c r="E385" s="161">
        <v>17.9603</v>
      </c>
      <c r="F385" s="245"/>
      <c r="G385" s="162">
        <f>E385*F385</f>
        <v>0</v>
      </c>
      <c r="O385" s="156">
        <v>2</v>
      </c>
      <c r="AZ385" s="134">
        <v>2</v>
      </c>
      <c r="BA385" s="134">
        <f>IF(AZ385=1,G385,0)</f>
        <v>0</v>
      </c>
      <c r="BB385" s="134">
        <f>IF(AZ385=2,G385,0)</f>
        <v>0</v>
      </c>
      <c r="BC385" s="134">
        <f>IF(AZ385=3,G385,0)</f>
        <v>0</v>
      </c>
      <c r="BD385" s="134">
        <f>IF(AZ385=4,G385,0)</f>
        <v>0</v>
      </c>
      <c r="BE385" s="134">
        <f>IF(AZ385=5,G385,0)</f>
        <v>0</v>
      </c>
      <c r="CA385" s="163">
        <v>3</v>
      </c>
      <c r="CB385" s="163">
        <v>0</v>
      </c>
      <c r="CZ385" s="134">
        <v>0.025</v>
      </c>
    </row>
    <row r="386" spans="1:15" ht="12.75">
      <c r="A386" s="164"/>
      <c r="B386" s="166"/>
      <c r="C386" s="312" t="s">
        <v>528</v>
      </c>
      <c r="D386" s="313"/>
      <c r="E386" s="167">
        <v>10.6155</v>
      </c>
      <c r="F386" s="249"/>
      <c r="G386" s="168"/>
      <c r="M386" s="165" t="s">
        <v>528</v>
      </c>
      <c r="O386" s="156"/>
    </row>
    <row r="387" spans="1:15" ht="12.75">
      <c r="A387" s="164"/>
      <c r="B387" s="166"/>
      <c r="C387" s="312" t="s">
        <v>529</v>
      </c>
      <c r="D387" s="313"/>
      <c r="E387" s="167">
        <v>7.3448</v>
      </c>
      <c r="F387" s="249"/>
      <c r="G387" s="168"/>
      <c r="M387" s="165" t="s">
        <v>529</v>
      </c>
      <c r="O387" s="156"/>
    </row>
    <row r="388" spans="1:104" ht="12.75">
      <c r="A388" s="157">
        <v>118</v>
      </c>
      <c r="B388" s="158" t="s">
        <v>530</v>
      </c>
      <c r="C388" s="159" t="s">
        <v>531</v>
      </c>
      <c r="D388" s="160" t="s">
        <v>128</v>
      </c>
      <c r="E388" s="161">
        <v>106.155</v>
      </c>
      <c r="F388" s="245"/>
      <c r="G388" s="162">
        <f>E388*F388</f>
        <v>0</v>
      </c>
      <c r="O388" s="156">
        <v>2</v>
      </c>
      <c r="AZ388" s="134">
        <v>2</v>
      </c>
      <c r="BA388" s="134">
        <f>IF(AZ388=1,G388,0)</f>
        <v>0</v>
      </c>
      <c r="BB388" s="134">
        <f>IF(AZ388=2,G388,0)</f>
        <v>0</v>
      </c>
      <c r="BC388" s="134">
        <f>IF(AZ388=3,G388,0)</f>
        <v>0</v>
      </c>
      <c r="BD388" s="134">
        <f>IF(AZ388=4,G388,0)</f>
        <v>0</v>
      </c>
      <c r="BE388" s="134">
        <f>IF(AZ388=5,G388,0)</f>
        <v>0</v>
      </c>
      <c r="CA388" s="163">
        <v>3</v>
      </c>
      <c r="CB388" s="163">
        <v>7</v>
      </c>
      <c r="CZ388" s="134">
        <v>0.0048</v>
      </c>
    </row>
    <row r="389" spans="1:15" ht="12.75">
      <c r="A389" s="164"/>
      <c r="B389" s="166"/>
      <c r="C389" s="312" t="s">
        <v>532</v>
      </c>
      <c r="D389" s="313"/>
      <c r="E389" s="167">
        <v>106.155</v>
      </c>
      <c r="F389" s="249"/>
      <c r="G389" s="168"/>
      <c r="M389" s="165" t="s">
        <v>532</v>
      </c>
      <c r="O389" s="156"/>
    </row>
    <row r="390" spans="1:104" ht="12.75">
      <c r="A390" s="157">
        <v>119</v>
      </c>
      <c r="B390" s="158" t="s">
        <v>533</v>
      </c>
      <c r="C390" s="159" t="s">
        <v>534</v>
      </c>
      <c r="D390" s="160" t="s">
        <v>128</v>
      </c>
      <c r="E390" s="161">
        <v>149.625</v>
      </c>
      <c r="F390" s="245"/>
      <c r="G390" s="162">
        <f>E390*F390</f>
        <v>0</v>
      </c>
      <c r="O390" s="156">
        <v>2</v>
      </c>
      <c r="AZ390" s="134">
        <v>2</v>
      </c>
      <c r="BA390" s="134">
        <f>IF(AZ390=1,G390,0)</f>
        <v>0</v>
      </c>
      <c r="BB390" s="134">
        <f>IF(AZ390=2,G390,0)</f>
        <v>0</v>
      </c>
      <c r="BC390" s="134">
        <f>IF(AZ390=3,G390,0)</f>
        <v>0</v>
      </c>
      <c r="BD390" s="134">
        <f>IF(AZ390=4,G390,0)</f>
        <v>0</v>
      </c>
      <c r="BE390" s="134">
        <f>IF(AZ390=5,G390,0)</f>
        <v>0</v>
      </c>
      <c r="CA390" s="163">
        <v>3</v>
      </c>
      <c r="CB390" s="163">
        <v>7</v>
      </c>
      <c r="CZ390" s="134">
        <v>0.0072</v>
      </c>
    </row>
    <row r="391" spans="1:15" ht="12.75">
      <c r="A391" s="164"/>
      <c r="B391" s="166"/>
      <c r="C391" s="312" t="s">
        <v>535</v>
      </c>
      <c r="D391" s="313"/>
      <c r="E391" s="167">
        <v>149.625</v>
      </c>
      <c r="F391" s="249"/>
      <c r="G391" s="168"/>
      <c r="M391" s="165" t="s">
        <v>535</v>
      </c>
      <c r="O391" s="156"/>
    </row>
    <row r="392" spans="1:104" ht="12.75">
      <c r="A392" s="157">
        <v>120</v>
      </c>
      <c r="B392" s="158" t="s">
        <v>536</v>
      </c>
      <c r="C392" s="159" t="s">
        <v>537</v>
      </c>
      <c r="D392" s="160" t="s">
        <v>128</v>
      </c>
      <c r="E392" s="161">
        <v>276.633</v>
      </c>
      <c r="F392" s="245"/>
      <c r="G392" s="162">
        <f>E392*F392</f>
        <v>0</v>
      </c>
      <c r="O392" s="156">
        <v>2</v>
      </c>
      <c r="AZ392" s="134">
        <v>2</v>
      </c>
      <c r="BA392" s="134">
        <f>IF(AZ392=1,G392,0)</f>
        <v>0</v>
      </c>
      <c r="BB392" s="134">
        <f>IF(AZ392=2,G392,0)</f>
        <v>0</v>
      </c>
      <c r="BC392" s="134">
        <f>IF(AZ392=3,G392,0)</f>
        <v>0</v>
      </c>
      <c r="BD392" s="134">
        <f>IF(AZ392=4,G392,0)</f>
        <v>0</v>
      </c>
      <c r="BE392" s="134">
        <f>IF(AZ392=5,G392,0)</f>
        <v>0</v>
      </c>
      <c r="CA392" s="163">
        <v>3</v>
      </c>
      <c r="CB392" s="163">
        <v>7</v>
      </c>
      <c r="CZ392" s="134">
        <v>0.008</v>
      </c>
    </row>
    <row r="393" spans="1:15" ht="12.75">
      <c r="A393" s="164"/>
      <c r="B393" s="166"/>
      <c r="C393" s="312" t="s">
        <v>535</v>
      </c>
      <c r="D393" s="313"/>
      <c r="E393" s="167">
        <v>149.625</v>
      </c>
      <c r="F393" s="249"/>
      <c r="G393" s="168"/>
      <c r="M393" s="165" t="s">
        <v>535</v>
      </c>
      <c r="O393" s="156"/>
    </row>
    <row r="394" spans="1:15" ht="12.75">
      <c r="A394" s="164"/>
      <c r="B394" s="166"/>
      <c r="C394" s="312" t="s">
        <v>538</v>
      </c>
      <c r="D394" s="313"/>
      <c r="E394" s="167">
        <v>127.008</v>
      </c>
      <c r="F394" s="246"/>
      <c r="G394" s="168"/>
      <c r="M394" s="165" t="s">
        <v>538</v>
      </c>
      <c r="O394" s="156"/>
    </row>
    <row r="395" spans="1:104" ht="12.75">
      <c r="A395" s="157">
        <v>121</v>
      </c>
      <c r="B395" s="158" t="s">
        <v>539</v>
      </c>
      <c r="C395" s="159" t="s">
        <v>540</v>
      </c>
      <c r="D395" s="160" t="s">
        <v>61</v>
      </c>
      <c r="E395" s="161">
        <v>3563.88641176</v>
      </c>
      <c r="F395" s="245"/>
      <c r="G395" s="162">
        <f>E395*F395</f>
        <v>0</v>
      </c>
      <c r="O395" s="156">
        <v>2</v>
      </c>
      <c r="AZ395" s="134">
        <v>2</v>
      </c>
      <c r="BA395" s="134">
        <f>IF(AZ395=1,G395,0)</f>
        <v>0</v>
      </c>
      <c r="BB395" s="134">
        <f>IF(AZ395=2,G395,0)</f>
        <v>0</v>
      </c>
      <c r="BC395" s="134">
        <f>IF(AZ395=3,G395,0)</f>
        <v>0</v>
      </c>
      <c r="BD395" s="134">
        <f>IF(AZ395=4,G395,0)</f>
        <v>0</v>
      </c>
      <c r="BE395" s="134">
        <f>IF(AZ395=5,G395,0)</f>
        <v>0</v>
      </c>
      <c r="CA395" s="163">
        <v>7</v>
      </c>
      <c r="CB395" s="163">
        <v>1002</v>
      </c>
      <c r="CZ395" s="134">
        <v>0</v>
      </c>
    </row>
    <row r="396" spans="1:57" ht="12.75">
      <c r="A396" s="169"/>
      <c r="B396" s="170" t="s">
        <v>75</v>
      </c>
      <c r="C396" s="171" t="str">
        <f>CONCATENATE(B349," ",C349)</f>
        <v>713 Izolace tepelné</v>
      </c>
      <c r="D396" s="172"/>
      <c r="E396" s="173"/>
      <c r="F396" s="247"/>
      <c r="G396" s="174">
        <f>SUM(G349:G395)</f>
        <v>0</v>
      </c>
      <c r="O396" s="156">
        <v>4</v>
      </c>
      <c r="BA396" s="175">
        <f>SUM(BA349:BA395)</f>
        <v>0</v>
      </c>
      <c r="BB396" s="175">
        <f>SUM(BB349:BB395)</f>
        <v>0</v>
      </c>
      <c r="BC396" s="175">
        <f>SUM(BC349:BC395)</f>
        <v>0</v>
      </c>
      <c r="BD396" s="175">
        <f>SUM(BD349:BD395)</f>
        <v>0</v>
      </c>
      <c r="BE396" s="175">
        <f>SUM(BE349:BE395)</f>
        <v>0</v>
      </c>
    </row>
    <row r="397" spans="1:15" ht="12.75">
      <c r="A397" s="149" t="s">
        <v>72</v>
      </c>
      <c r="B397" s="150" t="s">
        <v>541</v>
      </c>
      <c r="C397" s="151" t="s">
        <v>542</v>
      </c>
      <c r="D397" s="152"/>
      <c r="E397" s="153"/>
      <c r="F397" s="244"/>
      <c r="G397" s="154"/>
      <c r="H397" s="155"/>
      <c r="I397" s="155"/>
      <c r="O397" s="156">
        <v>1</v>
      </c>
    </row>
    <row r="398" spans="1:104" ht="12.75">
      <c r="A398" s="157">
        <v>122</v>
      </c>
      <c r="B398" s="158" t="s">
        <v>541</v>
      </c>
      <c r="C398" s="159" t="s">
        <v>1804</v>
      </c>
      <c r="D398" s="160" t="s">
        <v>361</v>
      </c>
      <c r="E398" s="161">
        <v>0</v>
      </c>
      <c r="F398" s="245">
        <v>0</v>
      </c>
      <c r="G398" s="162">
        <f>G828</f>
        <v>0</v>
      </c>
      <c r="O398" s="156">
        <v>2</v>
      </c>
      <c r="AZ398" s="134">
        <v>2</v>
      </c>
      <c r="BA398" s="134">
        <f>IF(AZ398=1,G398,0)</f>
        <v>0</v>
      </c>
      <c r="BB398" s="134">
        <f>IF(AZ398=2,G398,0)</f>
        <v>0</v>
      </c>
      <c r="BC398" s="134">
        <f>IF(AZ398=3,G398,0)</f>
        <v>0</v>
      </c>
      <c r="BD398" s="134">
        <f>IF(AZ398=4,G398,0)</f>
        <v>0</v>
      </c>
      <c r="BE398" s="134">
        <f>IF(AZ398=5,G398,0)</f>
        <v>0</v>
      </c>
      <c r="CA398" s="163">
        <v>12</v>
      </c>
      <c r="CB398" s="163">
        <v>0</v>
      </c>
      <c r="CZ398" s="134">
        <v>0</v>
      </c>
    </row>
    <row r="399" spans="1:57" ht="12.75">
      <c r="A399" s="169"/>
      <c r="B399" s="170" t="s">
        <v>75</v>
      </c>
      <c r="C399" s="171" t="str">
        <f>CONCATENATE(B397," ",C397)</f>
        <v>720 Zdravotechnická instalace</v>
      </c>
      <c r="D399" s="172"/>
      <c r="E399" s="173"/>
      <c r="F399" s="247"/>
      <c r="G399" s="174">
        <f>SUM(G397:G398)</f>
        <v>0</v>
      </c>
      <c r="O399" s="156">
        <v>4</v>
      </c>
      <c r="BA399" s="175">
        <f>SUM(BA397:BA398)</f>
        <v>0</v>
      </c>
      <c r="BB399" s="175">
        <f>SUM(BB397:BB398)</f>
        <v>0</v>
      </c>
      <c r="BC399" s="175">
        <f>SUM(BC397:BC398)</f>
        <v>0</v>
      </c>
      <c r="BD399" s="175">
        <f>SUM(BD397:BD398)</f>
        <v>0</v>
      </c>
      <c r="BE399" s="175">
        <f>SUM(BE397:BE398)</f>
        <v>0</v>
      </c>
    </row>
    <row r="400" spans="1:15" ht="12.75">
      <c r="A400" s="149" t="s">
        <v>72</v>
      </c>
      <c r="B400" s="150" t="s">
        <v>543</v>
      </c>
      <c r="C400" s="151" t="s">
        <v>544</v>
      </c>
      <c r="D400" s="152"/>
      <c r="E400" s="153"/>
      <c r="F400" s="244"/>
      <c r="G400" s="154"/>
      <c r="H400" s="155"/>
      <c r="I400" s="155"/>
      <c r="O400" s="156">
        <v>1</v>
      </c>
    </row>
    <row r="401" spans="1:104" ht="22.5">
      <c r="A401" s="157">
        <v>123</v>
      </c>
      <c r="B401" s="158" t="s">
        <v>545</v>
      </c>
      <c r="C401" s="159" t="s">
        <v>546</v>
      </c>
      <c r="D401" s="160" t="s">
        <v>195</v>
      </c>
      <c r="E401" s="161">
        <v>338.855</v>
      </c>
      <c r="F401" s="245"/>
      <c r="G401" s="162">
        <f>E401*F401</f>
        <v>0</v>
      </c>
      <c r="O401" s="156">
        <v>2</v>
      </c>
      <c r="AZ401" s="134">
        <v>2</v>
      </c>
      <c r="BA401" s="134">
        <f>IF(AZ401=1,G401,0)</f>
        <v>0</v>
      </c>
      <c r="BB401" s="134">
        <f>IF(AZ401=2,G401,0)</f>
        <v>0</v>
      </c>
      <c r="BC401" s="134">
        <f>IF(AZ401=3,G401,0)</f>
        <v>0</v>
      </c>
      <c r="BD401" s="134">
        <f>IF(AZ401=4,G401,0)</f>
        <v>0</v>
      </c>
      <c r="BE401" s="134">
        <f>IF(AZ401=5,G401,0)</f>
        <v>0</v>
      </c>
      <c r="CA401" s="163">
        <v>1</v>
      </c>
      <c r="CB401" s="163">
        <v>7</v>
      </c>
      <c r="CZ401" s="134">
        <v>0.01115</v>
      </c>
    </row>
    <row r="402" spans="1:15" ht="12.75">
      <c r="A402" s="164"/>
      <c r="B402" s="166"/>
      <c r="C402" s="312" t="s">
        <v>547</v>
      </c>
      <c r="D402" s="313"/>
      <c r="E402" s="167">
        <v>169.785</v>
      </c>
      <c r="F402" s="249"/>
      <c r="G402" s="168"/>
      <c r="M402" s="165" t="s">
        <v>547</v>
      </c>
      <c r="O402" s="156"/>
    </row>
    <row r="403" spans="1:15" ht="12.75">
      <c r="A403" s="164"/>
      <c r="B403" s="166"/>
      <c r="C403" s="312" t="s">
        <v>548</v>
      </c>
      <c r="D403" s="313"/>
      <c r="E403" s="167">
        <v>88</v>
      </c>
      <c r="F403" s="249"/>
      <c r="G403" s="168"/>
      <c r="M403" s="165" t="s">
        <v>548</v>
      </c>
      <c r="O403" s="156"/>
    </row>
    <row r="404" spans="1:15" ht="12.75">
      <c r="A404" s="164"/>
      <c r="B404" s="166"/>
      <c r="C404" s="312" t="s">
        <v>549</v>
      </c>
      <c r="D404" s="313"/>
      <c r="E404" s="167">
        <v>81.07</v>
      </c>
      <c r="F404" s="249"/>
      <c r="G404" s="168"/>
      <c r="M404" s="165" t="s">
        <v>549</v>
      </c>
      <c r="O404" s="156"/>
    </row>
    <row r="405" spans="1:104" ht="22.5">
      <c r="A405" s="157">
        <v>124</v>
      </c>
      <c r="B405" s="158" t="s">
        <v>550</v>
      </c>
      <c r="C405" s="159" t="s">
        <v>551</v>
      </c>
      <c r="D405" s="160" t="s">
        <v>195</v>
      </c>
      <c r="E405" s="161">
        <v>12.54</v>
      </c>
      <c r="F405" s="245"/>
      <c r="G405" s="162">
        <f>E405*F405</f>
        <v>0</v>
      </c>
      <c r="O405" s="156">
        <v>2</v>
      </c>
      <c r="AZ405" s="134">
        <v>2</v>
      </c>
      <c r="BA405" s="134">
        <f>IF(AZ405=1,G405,0)</f>
        <v>0</v>
      </c>
      <c r="BB405" s="134">
        <f>IF(AZ405=2,G405,0)</f>
        <v>0</v>
      </c>
      <c r="BC405" s="134">
        <f>IF(AZ405=3,G405,0)</f>
        <v>0</v>
      </c>
      <c r="BD405" s="134">
        <f>IF(AZ405=4,G405,0)</f>
        <v>0</v>
      </c>
      <c r="BE405" s="134">
        <f>IF(AZ405=5,G405,0)</f>
        <v>0</v>
      </c>
      <c r="CA405" s="163">
        <v>1</v>
      </c>
      <c r="CB405" s="163">
        <v>7</v>
      </c>
      <c r="CZ405" s="134">
        <v>0.01793</v>
      </c>
    </row>
    <row r="406" spans="1:15" ht="12.75">
      <c r="A406" s="164"/>
      <c r="B406" s="166"/>
      <c r="C406" s="312" t="s">
        <v>552</v>
      </c>
      <c r="D406" s="313"/>
      <c r="E406" s="167">
        <v>4.235</v>
      </c>
      <c r="F406" s="249"/>
      <c r="G406" s="168"/>
      <c r="M406" s="165" t="s">
        <v>552</v>
      </c>
      <c r="O406" s="156"/>
    </row>
    <row r="407" spans="1:15" ht="12.75">
      <c r="A407" s="164"/>
      <c r="B407" s="166"/>
      <c r="C407" s="312" t="s">
        <v>553</v>
      </c>
      <c r="D407" s="313"/>
      <c r="E407" s="167">
        <v>4.125</v>
      </c>
      <c r="F407" s="249"/>
      <c r="G407" s="168"/>
      <c r="M407" s="165" t="s">
        <v>553</v>
      </c>
      <c r="O407" s="156"/>
    </row>
    <row r="408" spans="1:15" ht="12.75">
      <c r="A408" s="164"/>
      <c r="B408" s="166"/>
      <c r="C408" s="312" t="s">
        <v>554</v>
      </c>
      <c r="D408" s="313"/>
      <c r="E408" s="167">
        <v>4.18</v>
      </c>
      <c r="F408" s="249"/>
      <c r="G408" s="168"/>
      <c r="M408" s="165" t="s">
        <v>554</v>
      </c>
      <c r="O408" s="156"/>
    </row>
    <row r="409" spans="1:104" ht="22.5">
      <c r="A409" s="157">
        <v>125</v>
      </c>
      <c r="B409" s="158" t="s">
        <v>555</v>
      </c>
      <c r="C409" s="159" t="s">
        <v>556</v>
      </c>
      <c r="D409" s="160" t="s">
        <v>195</v>
      </c>
      <c r="E409" s="161">
        <v>43.45</v>
      </c>
      <c r="F409" s="245"/>
      <c r="G409" s="162">
        <f>E409*F409</f>
        <v>0</v>
      </c>
      <c r="O409" s="156">
        <v>2</v>
      </c>
      <c r="AZ409" s="134">
        <v>2</v>
      </c>
      <c r="BA409" s="134">
        <f>IF(AZ409=1,G409,0)</f>
        <v>0</v>
      </c>
      <c r="BB409" s="134">
        <f>IF(AZ409=2,G409,0)</f>
        <v>0</v>
      </c>
      <c r="BC409" s="134">
        <f>IF(AZ409=3,G409,0)</f>
        <v>0</v>
      </c>
      <c r="BD409" s="134">
        <f>IF(AZ409=4,G409,0)</f>
        <v>0</v>
      </c>
      <c r="BE409" s="134">
        <f>IF(AZ409=5,G409,0)</f>
        <v>0</v>
      </c>
      <c r="CA409" s="163">
        <v>1</v>
      </c>
      <c r="CB409" s="163">
        <v>7</v>
      </c>
      <c r="CZ409" s="134">
        <v>0.01841</v>
      </c>
    </row>
    <row r="410" spans="1:15" ht="12.75">
      <c r="A410" s="164"/>
      <c r="B410" s="166"/>
      <c r="C410" s="312" t="s">
        <v>557</v>
      </c>
      <c r="D410" s="313"/>
      <c r="E410" s="167">
        <v>7.7</v>
      </c>
      <c r="F410" s="249"/>
      <c r="G410" s="168"/>
      <c r="M410" s="165" t="s">
        <v>557</v>
      </c>
      <c r="O410" s="156"/>
    </row>
    <row r="411" spans="1:15" ht="12.75">
      <c r="A411" s="164"/>
      <c r="B411" s="166"/>
      <c r="C411" s="312" t="s">
        <v>558</v>
      </c>
      <c r="D411" s="313"/>
      <c r="E411" s="167">
        <v>35.75</v>
      </c>
      <c r="F411" s="249"/>
      <c r="G411" s="168"/>
      <c r="M411" s="165" t="s">
        <v>558</v>
      </c>
      <c r="O411" s="156"/>
    </row>
    <row r="412" spans="1:104" ht="12.75">
      <c r="A412" s="157">
        <v>126</v>
      </c>
      <c r="B412" s="158" t="s">
        <v>559</v>
      </c>
      <c r="C412" s="159" t="s">
        <v>560</v>
      </c>
      <c r="D412" s="160" t="s">
        <v>128</v>
      </c>
      <c r="E412" s="161">
        <v>143</v>
      </c>
      <c r="F412" s="245"/>
      <c r="G412" s="162">
        <f>E412*F412</f>
        <v>0</v>
      </c>
      <c r="O412" s="156">
        <v>2</v>
      </c>
      <c r="AZ412" s="134">
        <v>2</v>
      </c>
      <c r="BA412" s="134">
        <f>IF(AZ412=1,G412,0)</f>
        <v>0</v>
      </c>
      <c r="BB412" s="134">
        <f>IF(AZ412=2,G412,0)</f>
        <v>0</v>
      </c>
      <c r="BC412" s="134">
        <f>IF(AZ412=3,G412,0)</f>
        <v>0</v>
      </c>
      <c r="BD412" s="134">
        <f>IF(AZ412=4,G412,0)</f>
        <v>0</v>
      </c>
      <c r="BE412" s="134">
        <f>IF(AZ412=5,G412,0)</f>
        <v>0</v>
      </c>
      <c r="CA412" s="163">
        <v>1</v>
      </c>
      <c r="CB412" s="163">
        <v>7</v>
      </c>
      <c r="CZ412" s="134">
        <v>0.01421</v>
      </c>
    </row>
    <row r="413" spans="1:15" ht="12.75">
      <c r="A413" s="164"/>
      <c r="B413" s="166"/>
      <c r="C413" s="312" t="s">
        <v>561</v>
      </c>
      <c r="D413" s="313"/>
      <c r="E413" s="167">
        <v>143</v>
      </c>
      <c r="F413" s="246"/>
      <c r="G413" s="168"/>
      <c r="M413" s="165" t="s">
        <v>561</v>
      </c>
      <c r="O413" s="156"/>
    </row>
    <row r="414" spans="1:104" ht="22.5">
      <c r="A414" s="157">
        <v>127</v>
      </c>
      <c r="B414" s="158" t="s">
        <v>562</v>
      </c>
      <c r="C414" s="159" t="s">
        <v>563</v>
      </c>
      <c r="D414" s="160" t="s">
        <v>128</v>
      </c>
      <c r="E414" s="161">
        <v>292.3583</v>
      </c>
      <c r="F414" s="245"/>
      <c r="G414" s="162">
        <f>E414*F414</f>
        <v>0</v>
      </c>
      <c r="O414" s="156">
        <v>2</v>
      </c>
      <c r="AZ414" s="134">
        <v>2</v>
      </c>
      <c r="BA414" s="134">
        <f>IF(AZ414=1,G414,0)</f>
        <v>0</v>
      </c>
      <c r="BB414" s="134">
        <f>IF(AZ414=2,G414,0)</f>
        <v>0</v>
      </c>
      <c r="BC414" s="134">
        <f>IF(AZ414=3,G414,0)</f>
        <v>0</v>
      </c>
      <c r="BD414" s="134">
        <f>IF(AZ414=4,G414,0)</f>
        <v>0</v>
      </c>
      <c r="BE414" s="134">
        <f>IF(AZ414=5,G414,0)</f>
        <v>0</v>
      </c>
      <c r="CA414" s="163">
        <v>1</v>
      </c>
      <c r="CB414" s="163">
        <v>7</v>
      </c>
      <c r="CZ414" s="134">
        <v>0.00403</v>
      </c>
    </row>
    <row r="415" spans="1:15" ht="12.75">
      <c r="A415" s="164"/>
      <c r="B415" s="166"/>
      <c r="C415" s="312" t="s">
        <v>564</v>
      </c>
      <c r="D415" s="313"/>
      <c r="E415" s="167">
        <v>159.1128</v>
      </c>
      <c r="F415" s="246"/>
      <c r="G415" s="168"/>
      <c r="M415" s="165" t="s">
        <v>564</v>
      </c>
      <c r="O415" s="156"/>
    </row>
    <row r="416" spans="1:15" ht="12.75">
      <c r="A416" s="164"/>
      <c r="B416" s="166"/>
      <c r="C416" s="312" t="s">
        <v>565</v>
      </c>
      <c r="D416" s="313"/>
      <c r="E416" s="167">
        <v>68.5204</v>
      </c>
      <c r="F416" s="246"/>
      <c r="G416" s="168"/>
      <c r="M416" s="165" t="s">
        <v>565</v>
      </c>
      <c r="O416" s="156"/>
    </row>
    <row r="417" spans="1:15" ht="12.75">
      <c r="A417" s="164"/>
      <c r="B417" s="166"/>
      <c r="C417" s="312" t="s">
        <v>566</v>
      </c>
      <c r="D417" s="313"/>
      <c r="E417" s="167">
        <v>64.7251</v>
      </c>
      <c r="F417" s="246"/>
      <c r="G417" s="168"/>
      <c r="M417" s="165" t="s">
        <v>566</v>
      </c>
      <c r="O417" s="156"/>
    </row>
    <row r="418" spans="1:104" ht="12.75">
      <c r="A418" s="157">
        <v>128</v>
      </c>
      <c r="B418" s="158" t="s">
        <v>567</v>
      </c>
      <c r="C418" s="159" t="s">
        <v>568</v>
      </c>
      <c r="D418" s="160" t="s">
        <v>195</v>
      </c>
      <c r="E418" s="161">
        <v>308.05</v>
      </c>
      <c r="F418" s="245"/>
      <c r="G418" s="162">
        <f>E418*F418</f>
        <v>0</v>
      </c>
      <c r="O418" s="156">
        <v>2</v>
      </c>
      <c r="AZ418" s="134">
        <v>2</v>
      </c>
      <c r="BA418" s="134">
        <f>IF(AZ418=1,G418,0)</f>
        <v>0</v>
      </c>
      <c r="BB418" s="134">
        <f>IF(AZ418=2,G418,0)</f>
        <v>0</v>
      </c>
      <c r="BC418" s="134">
        <f>IF(AZ418=3,G418,0)</f>
        <v>0</v>
      </c>
      <c r="BD418" s="134">
        <f>IF(AZ418=4,G418,0)</f>
        <v>0</v>
      </c>
      <c r="BE418" s="134">
        <f>IF(AZ418=5,G418,0)</f>
        <v>0</v>
      </c>
      <c r="CA418" s="163">
        <v>1</v>
      </c>
      <c r="CB418" s="163">
        <v>7</v>
      </c>
      <c r="CZ418" s="134">
        <v>0</v>
      </c>
    </row>
    <row r="419" spans="1:104" ht="12.75">
      <c r="A419" s="157">
        <v>129</v>
      </c>
      <c r="B419" s="158" t="s">
        <v>569</v>
      </c>
      <c r="C419" s="159" t="s">
        <v>570</v>
      </c>
      <c r="D419" s="160" t="s">
        <v>81</v>
      </c>
      <c r="E419" s="161">
        <v>8.275</v>
      </c>
      <c r="F419" s="245"/>
      <c r="G419" s="162">
        <f>E419*F419</f>
        <v>0</v>
      </c>
      <c r="O419" s="156">
        <v>2</v>
      </c>
      <c r="AZ419" s="134">
        <v>2</v>
      </c>
      <c r="BA419" s="134">
        <f>IF(AZ419=1,G419,0)</f>
        <v>0</v>
      </c>
      <c r="BB419" s="134">
        <f>IF(AZ419=2,G419,0)</f>
        <v>0</v>
      </c>
      <c r="BC419" s="134">
        <f>IF(AZ419=3,G419,0)</f>
        <v>0</v>
      </c>
      <c r="BD419" s="134">
        <f>IF(AZ419=4,G419,0)</f>
        <v>0</v>
      </c>
      <c r="BE419" s="134">
        <f>IF(AZ419=5,G419,0)</f>
        <v>0</v>
      </c>
      <c r="CA419" s="163">
        <v>1</v>
      </c>
      <c r="CB419" s="163">
        <v>7</v>
      </c>
      <c r="CZ419" s="134">
        <v>0.02357</v>
      </c>
    </row>
    <row r="420" spans="1:104" ht="12.75">
      <c r="A420" s="157">
        <v>130</v>
      </c>
      <c r="B420" s="158" t="s">
        <v>571</v>
      </c>
      <c r="C420" s="159" t="s">
        <v>572</v>
      </c>
      <c r="D420" s="160" t="s">
        <v>128</v>
      </c>
      <c r="E420" s="161">
        <v>179.014</v>
      </c>
      <c r="F420" s="245"/>
      <c r="G420" s="162">
        <f>E420*F420</f>
        <v>0</v>
      </c>
      <c r="O420" s="156">
        <v>2</v>
      </c>
      <c r="AZ420" s="134">
        <v>2</v>
      </c>
      <c r="BA420" s="134">
        <f>IF(AZ420=1,G420,0)</f>
        <v>0</v>
      </c>
      <c r="BB420" s="134">
        <f>IF(AZ420=2,G420,0)</f>
        <v>0</v>
      </c>
      <c r="BC420" s="134">
        <f>IF(AZ420=3,G420,0)</f>
        <v>0</v>
      </c>
      <c r="BD420" s="134">
        <f>IF(AZ420=4,G420,0)</f>
        <v>0</v>
      </c>
      <c r="BE420" s="134">
        <f>IF(AZ420=5,G420,0)</f>
        <v>0</v>
      </c>
      <c r="CA420" s="163">
        <v>1</v>
      </c>
      <c r="CB420" s="163">
        <v>7</v>
      </c>
      <c r="CZ420" s="134">
        <v>0.01133</v>
      </c>
    </row>
    <row r="421" spans="1:15" ht="12.75">
      <c r="A421" s="164"/>
      <c r="B421" s="166"/>
      <c r="C421" s="312" t="s">
        <v>573</v>
      </c>
      <c r="D421" s="313"/>
      <c r="E421" s="167">
        <v>146.775</v>
      </c>
      <c r="F421" s="246"/>
      <c r="G421" s="168"/>
      <c r="M421" s="165" t="s">
        <v>573</v>
      </c>
      <c r="O421" s="156"/>
    </row>
    <row r="422" spans="1:15" ht="12.75">
      <c r="A422" s="164"/>
      <c r="B422" s="166"/>
      <c r="C422" s="312" t="s">
        <v>574</v>
      </c>
      <c r="D422" s="313"/>
      <c r="E422" s="167">
        <v>32.239</v>
      </c>
      <c r="F422" s="246"/>
      <c r="G422" s="168"/>
      <c r="M422" s="165" t="s">
        <v>574</v>
      </c>
      <c r="O422" s="156"/>
    </row>
    <row r="423" spans="1:104" ht="22.5">
      <c r="A423" s="157">
        <v>131</v>
      </c>
      <c r="B423" s="158" t="s">
        <v>575</v>
      </c>
      <c r="C423" s="159" t="s">
        <v>576</v>
      </c>
      <c r="D423" s="160" t="s">
        <v>195</v>
      </c>
      <c r="E423" s="161">
        <v>41.745</v>
      </c>
      <c r="F423" s="245"/>
      <c r="G423" s="162">
        <f>E423*F423</f>
        <v>0</v>
      </c>
      <c r="O423" s="156">
        <v>2</v>
      </c>
      <c r="AZ423" s="134">
        <v>2</v>
      </c>
      <c r="BA423" s="134">
        <f>IF(AZ423=1,G423,0)</f>
        <v>0</v>
      </c>
      <c r="BB423" s="134">
        <f>IF(AZ423=2,G423,0)</f>
        <v>0</v>
      </c>
      <c r="BC423" s="134">
        <f>IF(AZ423=3,G423,0)</f>
        <v>0</v>
      </c>
      <c r="BD423" s="134">
        <f>IF(AZ423=4,G423,0)</f>
        <v>0</v>
      </c>
      <c r="BE423" s="134">
        <f>IF(AZ423=5,G423,0)</f>
        <v>0</v>
      </c>
      <c r="CA423" s="163">
        <v>1</v>
      </c>
      <c r="CB423" s="163">
        <v>7</v>
      </c>
      <c r="CZ423" s="134">
        <v>0.00729</v>
      </c>
    </row>
    <row r="424" spans="1:15" ht="12.75">
      <c r="A424" s="164"/>
      <c r="B424" s="166"/>
      <c r="C424" s="312" t="s">
        <v>577</v>
      </c>
      <c r="D424" s="313"/>
      <c r="E424" s="167">
        <v>41.745</v>
      </c>
      <c r="F424" s="246"/>
      <c r="G424" s="168"/>
      <c r="M424" s="165" t="s">
        <v>577</v>
      </c>
      <c r="O424" s="156"/>
    </row>
    <row r="425" spans="1:104" ht="22.5">
      <c r="A425" s="157">
        <v>132</v>
      </c>
      <c r="B425" s="158" t="s">
        <v>578</v>
      </c>
      <c r="C425" s="159" t="s">
        <v>579</v>
      </c>
      <c r="D425" s="160" t="s">
        <v>195</v>
      </c>
      <c r="E425" s="161">
        <v>121.44</v>
      </c>
      <c r="F425" s="245"/>
      <c r="G425" s="162">
        <f>E425*F425</f>
        <v>0</v>
      </c>
      <c r="O425" s="156">
        <v>2</v>
      </c>
      <c r="AZ425" s="134">
        <v>2</v>
      </c>
      <c r="BA425" s="134">
        <f>IF(AZ425=1,G425,0)</f>
        <v>0</v>
      </c>
      <c r="BB425" s="134">
        <f>IF(AZ425=2,G425,0)</f>
        <v>0</v>
      </c>
      <c r="BC425" s="134">
        <f>IF(AZ425=3,G425,0)</f>
        <v>0</v>
      </c>
      <c r="BD425" s="134">
        <f>IF(AZ425=4,G425,0)</f>
        <v>0</v>
      </c>
      <c r="BE425" s="134">
        <f>IF(AZ425=5,G425,0)</f>
        <v>0</v>
      </c>
      <c r="CA425" s="163">
        <v>1</v>
      </c>
      <c r="CB425" s="163">
        <v>7</v>
      </c>
      <c r="CZ425" s="134">
        <v>0.01014</v>
      </c>
    </row>
    <row r="426" spans="1:15" ht="12.75">
      <c r="A426" s="164"/>
      <c r="B426" s="166"/>
      <c r="C426" s="312" t="s">
        <v>580</v>
      </c>
      <c r="D426" s="313"/>
      <c r="E426" s="167">
        <v>15.4</v>
      </c>
      <c r="F426" s="246"/>
      <c r="G426" s="168"/>
      <c r="M426" s="165" t="s">
        <v>580</v>
      </c>
      <c r="O426" s="156"/>
    </row>
    <row r="427" spans="1:15" ht="12.75">
      <c r="A427" s="164"/>
      <c r="B427" s="166"/>
      <c r="C427" s="312" t="s">
        <v>581</v>
      </c>
      <c r="D427" s="313"/>
      <c r="E427" s="167">
        <v>3.74</v>
      </c>
      <c r="F427" s="246"/>
      <c r="G427" s="168"/>
      <c r="M427" s="165" t="s">
        <v>581</v>
      </c>
      <c r="O427" s="156"/>
    </row>
    <row r="428" spans="1:15" ht="12.75">
      <c r="A428" s="164"/>
      <c r="B428" s="166"/>
      <c r="C428" s="312" t="s">
        <v>582</v>
      </c>
      <c r="D428" s="313"/>
      <c r="E428" s="167">
        <v>21.12</v>
      </c>
      <c r="F428" s="246"/>
      <c r="G428" s="168"/>
      <c r="M428" s="165" t="s">
        <v>582</v>
      </c>
      <c r="O428" s="156"/>
    </row>
    <row r="429" spans="1:15" ht="12.75">
      <c r="A429" s="164"/>
      <c r="B429" s="166"/>
      <c r="C429" s="312" t="s">
        <v>583</v>
      </c>
      <c r="D429" s="313"/>
      <c r="E429" s="167">
        <v>20.79</v>
      </c>
      <c r="F429" s="246"/>
      <c r="G429" s="168"/>
      <c r="M429" s="165" t="s">
        <v>583</v>
      </c>
      <c r="O429" s="156"/>
    </row>
    <row r="430" spans="1:15" ht="12.75">
      <c r="A430" s="164"/>
      <c r="B430" s="166"/>
      <c r="C430" s="312" t="s">
        <v>584</v>
      </c>
      <c r="D430" s="313"/>
      <c r="E430" s="167">
        <v>20.46</v>
      </c>
      <c r="F430" s="246"/>
      <c r="G430" s="168"/>
      <c r="M430" s="165" t="s">
        <v>584</v>
      </c>
      <c r="O430" s="156"/>
    </row>
    <row r="431" spans="1:15" ht="12.75">
      <c r="A431" s="164"/>
      <c r="B431" s="166"/>
      <c r="C431" s="312" t="s">
        <v>585</v>
      </c>
      <c r="D431" s="313"/>
      <c r="E431" s="167">
        <v>20.13</v>
      </c>
      <c r="F431" s="246"/>
      <c r="G431" s="168"/>
      <c r="M431" s="165" t="s">
        <v>585</v>
      </c>
      <c r="O431" s="156"/>
    </row>
    <row r="432" spans="1:15" ht="12.75">
      <c r="A432" s="164"/>
      <c r="B432" s="166"/>
      <c r="C432" s="312" t="s">
        <v>586</v>
      </c>
      <c r="D432" s="313"/>
      <c r="E432" s="167">
        <v>19.8</v>
      </c>
      <c r="F432" s="246"/>
      <c r="G432" s="168"/>
      <c r="M432" s="165" t="s">
        <v>586</v>
      </c>
      <c r="O432" s="156"/>
    </row>
    <row r="433" spans="1:104" ht="22.5">
      <c r="A433" s="157">
        <v>133</v>
      </c>
      <c r="B433" s="158" t="s">
        <v>587</v>
      </c>
      <c r="C433" s="159" t="s">
        <v>588</v>
      </c>
      <c r="D433" s="160" t="s">
        <v>195</v>
      </c>
      <c r="E433" s="161">
        <v>114.07</v>
      </c>
      <c r="F433" s="245"/>
      <c r="G433" s="162">
        <f>E433*F433</f>
        <v>0</v>
      </c>
      <c r="O433" s="156">
        <v>2</v>
      </c>
      <c r="AZ433" s="134">
        <v>2</v>
      </c>
      <c r="BA433" s="134">
        <f>IF(AZ433=1,G433,0)</f>
        <v>0</v>
      </c>
      <c r="BB433" s="134">
        <f>IF(AZ433=2,G433,0)</f>
        <v>0</v>
      </c>
      <c r="BC433" s="134">
        <f>IF(AZ433=3,G433,0)</f>
        <v>0</v>
      </c>
      <c r="BD433" s="134">
        <f>IF(AZ433=4,G433,0)</f>
        <v>0</v>
      </c>
      <c r="BE433" s="134">
        <f>IF(AZ433=5,G433,0)</f>
        <v>0</v>
      </c>
      <c r="CA433" s="163">
        <v>1</v>
      </c>
      <c r="CB433" s="163">
        <v>7</v>
      </c>
      <c r="CZ433" s="134">
        <v>0.01347</v>
      </c>
    </row>
    <row r="434" spans="1:15" ht="12.75">
      <c r="A434" s="164"/>
      <c r="B434" s="166"/>
      <c r="C434" s="312" t="s">
        <v>589</v>
      </c>
      <c r="D434" s="313"/>
      <c r="E434" s="167">
        <v>45.87</v>
      </c>
      <c r="F434" s="246"/>
      <c r="G434" s="168"/>
      <c r="M434" s="165" t="s">
        <v>589</v>
      </c>
      <c r="O434" s="156"/>
    </row>
    <row r="435" spans="1:15" ht="12.75">
      <c r="A435" s="164"/>
      <c r="B435" s="166"/>
      <c r="C435" s="312" t="s">
        <v>590</v>
      </c>
      <c r="D435" s="313"/>
      <c r="E435" s="167">
        <v>53.13</v>
      </c>
      <c r="F435" s="246"/>
      <c r="G435" s="168"/>
      <c r="M435" s="165" t="s">
        <v>590</v>
      </c>
      <c r="O435" s="156"/>
    </row>
    <row r="436" spans="1:15" ht="12.75">
      <c r="A436" s="164"/>
      <c r="B436" s="166"/>
      <c r="C436" s="312" t="s">
        <v>591</v>
      </c>
      <c r="D436" s="313"/>
      <c r="E436" s="167">
        <v>15.07</v>
      </c>
      <c r="F436" s="246"/>
      <c r="G436" s="168"/>
      <c r="M436" s="165" t="s">
        <v>591</v>
      </c>
      <c r="O436" s="156"/>
    </row>
    <row r="437" spans="1:104" ht="12.75">
      <c r="A437" s="157">
        <v>134</v>
      </c>
      <c r="B437" s="158" t="s">
        <v>592</v>
      </c>
      <c r="C437" s="159" t="s">
        <v>593</v>
      </c>
      <c r="D437" s="160" t="s">
        <v>81</v>
      </c>
      <c r="E437" s="161">
        <v>5.22</v>
      </c>
      <c r="F437" s="245"/>
      <c r="G437" s="162">
        <f>E437*F437</f>
        <v>0</v>
      </c>
      <c r="O437" s="156">
        <v>2</v>
      </c>
      <c r="AZ437" s="134">
        <v>2</v>
      </c>
      <c r="BA437" s="134">
        <f>IF(AZ437=1,G437,0)</f>
        <v>0</v>
      </c>
      <c r="BB437" s="134">
        <f>IF(AZ437=2,G437,0)</f>
        <v>0</v>
      </c>
      <c r="BC437" s="134">
        <f>IF(AZ437=3,G437,0)</f>
        <v>0</v>
      </c>
      <c r="BD437" s="134">
        <f>IF(AZ437=4,G437,0)</f>
        <v>0</v>
      </c>
      <c r="BE437" s="134">
        <f>IF(AZ437=5,G437,0)</f>
        <v>0</v>
      </c>
      <c r="CA437" s="163">
        <v>1</v>
      </c>
      <c r="CB437" s="163">
        <v>7</v>
      </c>
      <c r="CZ437" s="134">
        <v>0.00311</v>
      </c>
    </row>
    <row r="438" spans="1:104" ht="12.75">
      <c r="A438" s="157">
        <v>135</v>
      </c>
      <c r="B438" s="158" t="s">
        <v>594</v>
      </c>
      <c r="C438" s="159" t="s">
        <v>595</v>
      </c>
      <c r="D438" s="160" t="s">
        <v>128</v>
      </c>
      <c r="E438" s="161">
        <v>126.425</v>
      </c>
      <c r="F438" s="245"/>
      <c r="G438" s="162">
        <f>E438*F438</f>
        <v>0</v>
      </c>
      <c r="O438" s="156">
        <v>2</v>
      </c>
      <c r="AZ438" s="134">
        <v>2</v>
      </c>
      <c r="BA438" s="134">
        <f>IF(AZ438=1,G438,0)</f>
        <v>0</v>
      </c>
      <c r="BB438" s="134">
        <f>IF(AZ438=2,G438,0)</f>
        <v>0</v>
      </c>
      <c r="BC438" s="134">
        <f>IF(AZ438=3,G438,0)</f>
        <v>0</v>
      </c>
      <c r="BD438" s="134">
        <f>IF(AZ438=4,G438,0)</f>
        <v>0</v>
      </c>
      <c r="BE438" s="134">
        <f>IF(AZ438=5,G438,0)</f>
        <v>0</v>
      </c>
      <c r="CA438" s="163">
        <v>1</v>
      </c>
      <c r="CB438" s="163">
        <v>7</v>
      </c>
      <c r="CZ438" s="134">
        <v>0</v>
      </c>
    </row>
    <row r="439" spans="1:15" ht="12.75">
      <c r="A439" s="164"/>
      <c r="B439" s="166"/>
      <c r="C439" s="312" t="s">
        <v>596</v>
      </c>
      <c r="D439" s="313"/>
      <c r="E439" s="167">
        <v>126.425</v>
      </c>
      <c r="F439" s="246"/>
      <c r="G439" s="168"/>
      <c r="M439" s="165" t="s">
        <v>596</v>
      </c>
      <c r="O439" s="156"/>
    </row>
    <row r="440" spans="1:104" ht="12.75">
      <c r="A440" s="157">
        <v>136</v>
      </c>
      <c r="B440" s="158" t="s">
        <v>597</v>
      </c>
      <c r="C440" s="159" t="s">
        <v>598</v>
      </c>
      <c r="D440" s="160" t="s">
        <v>195</v>
      </c>
      <c r="E440" s="161">
        <v>338.855</v>
      </c>
      <c r="F440" s="245"/>
      <c r="G440" s="162">
        <f>E440*F440</f>
        <v>0</v>
      </c>
      <c r="O440" s="156">
        <v>2</v>
      </c>
      <c r="AZ440" s="134">
        <v>2</v>
      </c>
      <c r="BA440" s="134">
        <f>IF(AZ440=1,G440,0)</f>
        <v>0</v>
      </c>
      <c r="BB440" s="134">
        <f>IF(AZ440=2,G440,0)</f>
        <v>0</v>
      </c>
      <c r="BC440" s="134">
        <f>IF(AZ440=3,G440,0)</f>
        <v>0</v>
      </c>
      <c r="BD440" s="134">
        <f>IF(AZ440=4,G440,0)</f>
        <v>0</v>
      </c>
      <c r="BE440" s="134">
        <f>IF(AZ440=5,G440,0)</f>
        <v>0</v>
      </c>
      <c r="CA440" s="163">
        <v>3</v>
      </c>
      <c r="CB440" s="163">
        <v>7</v>
      </c>
      <c r="CZ440" s="134">
        <v>0.00132</v>
      </c>
    </row>
    <row r="441" spans="1:15" ht="12.75">
      <c r="A441" s="164"/>
      <c r="B441" s="166"/>
      <c r="C441" s="312" t="s">
        <v>599</v>
      </c>
      <c r="D441" s="313"/>
      <c r="E441" s="167">
        <v>338.855</v>
      </c>
      <c r="F441" s="246"/>
      <c r="G441" s="168"/>
      <c r="M441" s="165" t="s">
        <v>599</v>
      </c>
      <c r="O441" s="156"/>
    </row>
    <row r="442" spans="1:104" ht="12.75">
      <c r="A442" s="157">
        <v>137</v>
      </c>
      <c r="B442" s="158" t="s">
        <v>600</v>
      </c>
      <c r="C442" s="159" t="s">
        <v>601</v>
      </c>
      <c r="D442" s="160" t="s">
        <v>61</v>
      </c>
      <c r="E442" s="161">
        <v>5207.9513035</v>
      </c>
      <c r="F442" s="245"/>
      <c r="G442" s="162">
        <f>E442*F442</f>
        <v>0</v>
      </c>
      <c r="O442" s="156">
        <v>2</v>
      </c>
      <c r="AZ442" s="134">
        <v>2</v>
      </c>
      <c r="BA442" s="134">
        <f>IF(AZ442=1,G442,0)</f>
        <v>0</v>
      </c>
      <c r="BB442" s="134">
        <f>IF(AZ442=2,G442,0)</f>
        <v>0</v>
      </c>
      <c r="BC442" s="134">
        <f>IF(AZ442=3,G442,0)</f>
        <v>0</v>
      </c>
      <c r="BD442" s="134">
        <f>IF(AZ442=4,G442,0)</f>
        <v>0</v>
      </c>
      <c r="BE442" s="134">
        <f>IF(AZ442=5,G442,0)</f>
        <v>0</v>
      </c>
      <c r="CA442" s="163">
        <v>7</v>
      </c>
      <c r="CB442" s="163">
        <v>1002</v>
      </c>
      <c r="CZ442" s="134">
        <v>0</v>
      </c>
    </row>
    <row r="443" spans="1:57" ht="12.75">
      <c r="A443" s="169"/>
      <c r="B443" s="170" t="s">
        <v>75</v>
      </c>
      <c r="C443" s="171" t="str">
        <f>CONCATENATE(B400," ",C400)</f>
        <v>762 Konstrukce tesařské</v>
      </c>
      <c r="D443" s="172"/>
      <c r="E443" s="173"/>
      <c r="F443" s="247"/>
      <c r="G443" s="174">
        <f>SUM(G400:G442)</f>
        <v>0</v>
      </c>
      <c r="O443" s="156">
        <v>4</v>
      </c>
      <c r="BA443" s="175">
        <f>SUM(BA400:BA442)</f>
        <v>0</v>
      </c>
      <c r="BB443" s="175">
        <f>SUM(BB400:BB442)</f>
        <v>0</v>
      </c>
      <c r="BC443" s="175">
        <f>SUM(BC400:BC442)</f>
        <v>0</v>
      </c>
      <c r="BD443" s="175">
        <f>SUM(BD400:BD442)</f>
        <v>0</v>
      </c>
      <c r="BE443" s="175">
        <f>SUM(BE400:BE442)</f>
        <v>0</v>
      </c>
    </row>
    <row r="444" spans="1:15" ht="12.75">
      <c r="A444" s="149" t="s">
        <v>72</v>
      </c>
      <c r="B444" s="150" t="s">
        <v>602</v>
      </c>
      <c r="C444" s="151" t="s">
        <v>603</v>
      </c>
      <c r="D444" s="152"/>
      <c r="E444" s="153"/>
      <c r="F444" s="244"/>
      <c r="G444" s="154"/>
      <c r="H444" s="155"/>
      <c r="I444" s="155"/>
      <c r="O444" s="156">
        <v>1</v>
      </c>
    </row>
    <row r="445" spans="1:104" ht="22.5">
      <c r="A445" s="157">
        <v>138</v>
      </c>
      <c r="B445" s="158" t="s">
        <v>604</v>
      </c>
      <c r="C445" s="159" t="s">
        <v>605</v>
      </c>
      <c r="D445" s="160" t="s">
        <v>195</v>
      </c>
      <c r="E445" s="161">
        <v>41</v>
      </c>
      <c r="F445" s="245"/>
      <c r="G445" s="162">
        <f>E445*F445</f>
        <v>0</v>
      </c>
      <c r="O445" s="156">
        <v>2</v>
      </c>
      <c r="AZ445" s="134">
        <v>2</v>
      </c>
      <c r="BA445" s="134">
        <f>IF(AZ445=1,G445,0)</f>
        <v>0</v>
      </c>
      <c r="BB445" s="134">
        <f>IF(AZ445=2,G445,0)</f>
        <v>0</v>
      </c>
      <c r="BC445" s="134">
        <f>IF(AZ445=3,G445,0)</f>
        <v>0</v>
      </c>
      <c r="BD445" s="134">
        <f>IF(AZ445=4,G445,0)</f>
        <v>0</v>
      </c>
      <c r="BE445" s="134">
        <f>IF(AZ445=5,G445,0)</f>
        <v>0</v>
      </c>
      <c r="CA445" s="163">
        <v>1</v>
      </c>
      <c r="CB445" s="163">
        <v>7</v>
      </c>
      <c r="CZ445" s="134">
        <v>0.00308</v>
      </c>
    </row>
    <row r="446" spans="1:104" ht="12.75">
      <c r="A446" s="157">
        <v>139</v>
      </c>
      <c r="B446" s="158" t="s">
        <v>606</v>
      </c>
      <c r="C446" s="159" t="s">
        <v>607</v>
      </c>
      <c r="D446" s="160" t="s">
        <v>181</v>
      </c>
      <c r="E446" s="161">
        <v>4</v>
      </c>
      <c r="F446" s="245"/>
      <c r="G446" s="162">
        <f>E446*F446</f>
        <v>0</v>
      </c>
      <c r="O446" s="156">
        <v>2</v>
      </c>
      <c r="AZ446" s="134">
        <v>2</v>
      </c>
      <c r="BA446" s="134">
        <f>IF(AZ446=1,G446,0)</f>
        <v>0</v>
      </c>
      <c r="BB446" s="134">
        <f>IF(AZ446=2,G446,0)</f>
        <v>0</v>
      </c>
      <c r="BC446" s="134">
        <f>IF(AZ446=3,G446,0)</f>
        <v>0</v>
      </c>
      <c r="BD446" s="134">
        <f>IF(AZ446=4,G446,0)</f>
        <v>0</v>
      </c>
      <c r="BE446" s="134">
        <f>IF(AZ446=5,G446,0)</f>
        <v>0</v>
      </c>
      <c r="CA446" s="163">
        <v>1</v>
      </c>
      <c r="CB446" s="163">
        <v>7</v>
      </c>
      <c r="CZ446" s="134">
        <v>0.00165</v>
      </c>
    </row>
    <row r="447" spans="1:104" ht="12.75">
      <c r="A447" s="157">
        <v>140</v>
      </c>
      <c r="B447" s="158" t="s">
        <v>608</v>
      </c>
      <c r="C447" s="159" t="s">
        <v>609</v>
      </c>
      <c r="D447" s="160" t="s">
        <v>195</v>
      </c>
      <c r="E447" s="161">
        <v>15</v>
      </c>
      <c r="F447" s="245"/>
      <c r="G447" s="162">
        <f>E447*F447</f>
        <v>0</v>
      </c>
      <c r="O447" s="156">
        <v>2</v>
      </c>
      <c r="AZ447" s="134">
        <v>2</v>
      </c>
      <c r="BA447" s="134">
        <f>IF(AZ447=1,G447,0)</f>
        <v>0</v>
      </c>
      <c r="BB447" s="134">
        <f>IF(AZ447=2,G447,0)</f>
        <v>0</v>
      </c>
      <c r="BC447" s="134">
        <f>IF(AZ447=3,G447,0)</f>
        <v>0</v>
      </c>
      <c r="BD447" s="134">
        <f>IF(AZ447=4,G447,0)</f>
        <v>0</v>
      </c>
      <c r="BE447" s="134">
        <f>IF(AZ447=5,G447,0)</f>
        <v>0</v>
      </c>
      <c r="CA447" s="163">
        <v>1</v>
      </c>
      <c r="CB447" s="163">
        <v>7</v>
      </c>
      <c r="CZ447" s="134">
        <v>0.0031</v>
      </c>
    </row>
    <row r="448" spans="1:104" ht="12.75">
      <c r="A448" s="157">
        <v>141</v>
      </c>
      <c r="B448" s="158" t="s">
        <v>610</v>
      </c>
      <c r="C448" s="159" t="s">
        <v>611</v>
      </c>
      <c r="D448" s="160" t="s">
        <v>61</v>
      </c>
      <c r="E448" s="161">
        <v>261.355</v>
      </c>
      <c r="F448" s="245"/>
      <c r="G448" s="162">
        <f>E448*F448</f>
        <v>0</v>
      </c>
      <c r="O448" s="156">
        <v>2</v>
      </c>
      <c r="AZ448" s="134">
        <v>2</v>
      </c>
      <c r="BA448" s="134">
        <f>IF(AZ448=1,G448,0)</f>
        <v>0</v>
      </c>
      <c r="BB448" s="134">
        <f>IF(AZ448=2,G448,0)</f>
        <v>0</v>
      </c>
      <c r="BC448" s="134">
        <f>IF(AZ448=3,G448,0)</f>
        <v>0</v>
      </c>
      <c r="BD448" s="134">
        <f>IF(AZ448=4,G448,0)</f>
        <v>0</v>
      </c>
      <c r="BE448" s="134">
        <f>IF(AZ448=5,G448,0)</f>
        <v>0</v>
      </c>
      <c r="CA448" s="163">
        <v>7</v>
      </c>
      <c r="CB448" s="163">
        <v>1002</v>
      </c>
      <c r="CZ448" s="134">
        <v>0</v>
      </c>
    </row>
    <row r="449" spans="1:57" ht="12.75">
      <c r="A449" s="169"/>
      <c r="B449" s="170" t="s">
        <v>75</v>
      </c>
      <c r="C449" s="171" t="str">
        <f>CONCATENATE(B444," ",C444)</f>
        <v>764 Konstrukce klempířské</v>
      </c>
      <c r="D449" s="172"/>
      <c r="E449" s="173"/>
      <c r="F449" s="247"/>
      <c r="G449" s="174">
        <f>SUM(G444:G448)</f>
        <v>0</v>
      </c>
      <c r="O449" s="156">
        <v>4</v>
      </c>
      <c r="BA449" s="175">
        <f>SUM(BA444:BA448)</f>
        <v>0</v>
      </c>
      <c r="BB449" s="175">
        <f>SUM(BB444:BB448)</f>
        <v>0</v>
      </c>
      <c r="BC449" s="175">
        <f>SUM(BC444:BC448)</f>
        <v>0</v>
      </c>
      <c r="BD449" s="175">
        <f>SUM(BD444:BD448)</f>
        <v>0</v>
      </c>
      <c r="BE449" s="175">
        <f>SUM(BE444:BE448)</f>
        <v>0</v>
      </c>
    </row>
    <row r="450" spans="1:15" ht="12.75">
      <c r="A450" s="149" t="s">
        <v>72</v>
      </c>
      <c r="B450" s="150" t="s">
        <v>612</v>
      </c>
      <c r="C450" s="151" t="s">
        <v>613</v>
      </c>
      <c r="D450" s="152"/>
      <c r="E450" s="153"/>
      <c r="F450" s="244"/>
      <c r="G450" s="154"/>
      <c r="H450" s="155"/>
      <c r="I450" s="155"/>
      <c r="O450" s="156">
        <v>1</v>
      </c>
    </row>
    <row r="451" spans="1:104" ht="22.5">
      <c r="A451" s="157">
        <v>142</v>
      </c>
      <c r="B451" s="158" t="s">
        <v>614</v>
      </c>
      <c r="C451" s="159" t="s">
        <v>615</v>
      </c>
      <c r="D451" s="160" t="s">
        <v>128</v>
      </c>
      <c r="E451" s="161">
        <v>305.6472</v>
      </c>
      <c r="F451" s="245"/>
      <c r="G451" s="162">
        <f>E451*F451</f>
        <v>0</v>
      </c>
      <c r="O451" s="156">
        <v>2</v>
      </c>
      <c r="AZ451" s="134">
        <v>2</v>
      </c>
      <c r="BA451" s="134">
        <f>IF(AZ451=1,G451,0)</f>
        <v>0</v>
      </c>
      <c r="BB451" s="134">
        <f>IF(AZ451=2,G451,0)</f>
        <v>0</v>
      </c>
      <c r="BC451" s="134">
        <f>IF(AZ451=3,G451,0)</f>
        <v>0</v>
      </c>
      <c r="BD451" s="134">
        <f>IF(AZ451=4,G451,0)</f>
        <v>0</v>
      </c>
      <c r="BE451" s="134">
        <f>IF(AZ451=5,G451,0)</f>
        <v>0</v>
      </c>
      <c r="CA451" s="163">
        <v>1</v>
      </c>
      <c r="CB451" s="163">
        <v>7</v>
      </c>
      <c r="CZ451" s="134">
        <v>0</v>
      </c>
    </row>
    <row r="452" spans="1:15" ht="12.75">
      <c r="A452" s="164"/>
      <c r="B452" s="166"/>
      <c r="C452" s="312" t="s">
        <v>616</v>
      </c>
      <c r="D452" s="313"/>
      <c r="E452" s="167">
        <v>305.6472</v>
      </c>
      <c r="F452" s="246"/>
      <c r="G452" s="168"/>
      <c r="M452" s="165" t="s">
        <v>616</v>
      </c>
      <c r="O452" s="156"/>
    </row>
    <row r="453" spans="1:104" ht="12.75">
      <c r="A453" s="157">
        <v>143</v>
      </c>
      <c r="B453" s="158" t="s">
        <v>617</v>
      </c>
      <c r="C453" s="159" t="s">
        <v>618</v>
      </c>
      <c r="D453" s="160" t="s">
        <v>128</v>
      </c>
      <c r="E453" s="161">
        <v>265.7802</v>
      </c>
      <c r="F453" s="245"/>
      <c r="G453" s="162">
        <f>E453*F453</f>
        <v>0</v>
      </c>
      <c r="O453" s="156">
        <v>2</v>
      </c>
      <c r="AZ453" s="134">
        <v>2</v>
      </c>
      <c r="BA453" s="134">
        <f>IF(AZ453=1,G453,0)</f>
        <v>0</v>
      </c>
      <c r="BB453" s="134">
        <f>IF(AZ453=2,G453,0)</f>
        <v>0</v>
      </c>
      <c r="BC453" s="134">
        <f>IF(AZ453=3,G453,0)</f>
        <v>0</v>
      </c>
      <c r="BD453" s="134">
        <f>IF(AZ453=4,G453,0)</f>
        <v>0</v>
      </c>
      <c r="BE453" s="134">
        <f>IF(AZ453=5,G453,0)</f>
        <v>0</v>
      </c>
      <c r="CA453" s="163">
        <v>2</v>
      </c>
      <c r="CB453" s="163">
        <v>7</v>
      </c>
      <c r="CZ453" s="134">
        <v>0.04514</v>
      </c>
    </row>
    <row r="454" spans="1:15" ht="12.75">
      <c r="A454" s="164"/>
      <c r="B454" s="166"/>
      <c r="C454" s="312" t="s">
        <v>619</v>
      </c>
      <c r="D454" s="313"/>
      <c r="E454" s="167">
        <v>144.648</v>
      </c>
      <c r="F454" s="246"/>
      <c r="G454" s="168"/>
      <c r="M454" s="165" t="s">
        <v>619</v>
      </c>
      <c r="O454" s="156"/>
    </row>
    <row r="455" spans="1:15" ht="12.75">
      <c r="A455" s="164"/>
      <c r="B455" s="166"/>
      <c r="C455" s="312" t="s">
        <v>620</v>
      </c>
      <c r="D455" s="313"/>
      <c r="E455" s="167">
        <v>62.2912</v>
      </c>
      <c r="F455" s="246"/>
      <c r="G455" s="168"/>
      <c r="M455" s="165" t="s">
        <v>620</v>
      </c>
      <c r="O455" s="156"/>
    </row>
    <row r="456" spans="1:15" ht="12.75">
      <c r="A456" s="164"/>
      <c r="B456" s="166"/>
      <c r="C456" s="312" t="s">
        <v>621</v>
      </c>
      <c r="D456" s="313"/>
      <c r="E456" s="167">
        <v>58.841</v>
      </c>
      <c r="F456" s="246"/>
      <c r="G456" s="168"/>
      <c r="M456" s="165" t="s">
        <v>621</v>
      </c>
      <c r="O456" s="156"/>
    </row>
    <row r="457" spans="1:104" ht="12.75">
      <c r="A457" s="157">
        <v>144</v>
      </c>
      <c r="B457" s="158" t="s">
        <v>622</v>
      </c>
      <c r="C457" s="159" t="s">
        <v>623</v>
      </c>
      <c r="D457" s="160" t="s">
        <v>61</v>
      </c>
      <c r="E457" s="161">
        <v>459.999036</v>
      </c>
      <c r="F457" s="245"/>
      <c r="G457" s="162">
        <f>E457*F457</f>
        <v>0</v>
      </c>
      <c r="O457" s="156">
        <v>2</v>
      </c>
      <c r="AZ457" s="134">
        <v>2</v>
      </c>
      <c r="BA457" s="134">
        <f>IF(AZ457=1,G457,0)</f>
        <v>0</v>
      </c>
      <c r="BB457" s="134">
        <f>IF(AZ457=2,G457,0)</f>
        <v>0</v>
      </c>
      <c r="BC457" s="134">
        <f>IF(AZ457=3,G457,0)</f>
        <v>0</v>
      </c>
      <c r="BD457" s="134">
        <f>IF(AZ457=4,G457,0)</f>
        <v>0</v>
      </c>
      <c r="BE457" s="134">
        <f>IF(AZ457=5,G457,0)</f>
        <v>0</v>
      </c>
      <c r="CA457" s="163">
        <v>7</v>
      </c>
      <c r="CB457" s="163">
        <v>1002</v>
      </c>
      <c r="CZ457" s="134">
        <v>0</v>
      </c>
    </row>
    <row r="458" spans="1:57" ht="12.75">
      <c r="A458" s="169"/>
      <c r="B458" s="170" t="s">
        <v>75</v>
      </c>
      <c r="C458" s="171" t="str">
        <f>CONCATENATE(B450," ",C450)</f>
        <v>765 Krytiny tvrdé</v>
      </c>
      <c r="D458" s="172"/>
      <c r="E458" s="173"/>
      <c r="F458" s="247"/>
      <c r="G458" s="174">
        <f>SUM(G450:G457)</f>
        <v>0</v>
      </c>
      <c r="O458" s="156">
        <v>4</v>
      </c>
      <c r="BA458" s="175">
        <f>SUM(BA450:BA457)</f>
        <v>0</v>
      </c>
      <c r="BB458" s="175">
        <f>SUM(BB450:BB457)</f>
        <v>0</v>
      </c>
      <c r="BC458" s="175">
        <f>SUM(BC450:BC457)</f>
        <v>0</v>
      </c>
      <c r="BD458" s="175">
        <f>SUM(BD450:BD457)</f>
        <v>0</v>
      </c>
      <c r="BE458" s="175">
        <f>SUM(BE450:BE457)</f>
        <v>0</v>
      </c>
    </row>
    <row r="459" spans="1:15" ht="12.75">
      <c r="A459" s="149" t="s">
        <v>72</v>
      </c>
      <c r="B459" s="150" t="s">
        <v>624</v>
      </c>
      <c r="C459" s="151" t="s">
        <v>625</v>
      </c>
      <c r="D459" s="152"/>
      <c r="E459" s="153"/>
      <c r="F459" s="244"/>
      <c r="G459" s="154"/>
      <c r="H459" s="155"/>
      <c r="I459" s="155"/>
      <c r="O459" s="156">
        <v>1</v>
      </c>
    </row>
    <row r="460" spans="1:104" ht="12.75">
      <c r="A460" s="157">
        <v>145</v>
      </c>
      <c r="B460" s="158" t="s">
        <v>626</v>
      </c>
      <c r="C460" s="159" t="s">
        <v>627</v>
      </c>
      <c r="D460" s="160" t="s">
        <v>181</v>
      </c>
      <c r="E460" s="161">
        <v>1</v>
      </c>
      <c r="F460" s="245"/>
      <c r="G460" s="162">
        <f>E460*F460</f>
        <v>0</v>
      </c>
      <c r="O460" s="156">
        <v>2</v>
      </c>
      <c r="AZ460" s="134">
        <v>2</v>
      </c>
      <c r="BA460" s="134">
        <f>IF(AZ460=1,G460,0)</f>
        <v>0</v>
      </c>
      <c r="BB460" s="134">
        <f>IF(AZ460=2,G460,0)</f>
        <v>0</v>
      </c>
      <c r="BC460" s="134">
        <f>IF(AZ460=3,G460,0)</f>
        <v>0</v>
      </c>
      <c r="BD460" s="134">
        <f>IF(AZ460=4,G460,0)</f>
        <v>0</v>
      </c>
      <c r="BE460" s="134">
        <f>IF(AZ460=5,G460,0)</f>
        <v>0</v>
      </c>
      <c r="CA460" s="163">
        <v>1</v>
      </c>
      <c r="CB460" s="163">
        <v>0</v>
      </c>
      <c r="CZ460" s="134">
        <v>0.00042</v>
      </c>
    </row>
    <row r="461" spans="1:104" ht="12.75">
      <c r="A461" s="157">
        <v>146</v>
      </c>
      <c r="B461" s="158" t="s">
        <v>628</v>
      </c>
      <c r="C461" s="159" t="s">
        <v>629</v>
      </c>
      <c r="D461" s="160" t="s">
        <v>128</v>
      </c>
      <c r="E461" s="161">
        <v>9.3625</v>
      </c>
      <c r="F461" s="245"/>
      <c r="G461" s="162">
        <f>E461*F461</f>
        <v>0</v>
      </c>
      <c r="O461" s="156">
        <v>2</v>
      </c>
      <c r="AZ461" s="134">
        <v>2</v>
      </c>
      <c r="BA461" s="134">
        <f>IF(AZ461=1,G461,0)</f>
        <v>0</v>
      </c>
      <c r="BB461" s="134">
        <f>IF(AZ461=2,G461,0)</f>
        <v>0</v>
      </c>
      <c r="BC461" s="134">
        <f>IF(AZ461=3,G461,0)</f>
        <v>0</v>
      </c>
      <c r="BD461" s="134">
        <f>IF(AZ461=4,G461,0)</f>
        <v>0</v>
      </c>
      <c r="BE461" s="134">
        <f>IF(AZ461=5,G461,0)</f>
        <v>0</v>
      </c>
      <c r="CA461" s="163">
        <v>1</v>
      </c>
      <c r="CB461" s="163">
        <v>7</v>
      </c>
      <c r="CZ461" s="134">
        <v>0.0003</v>
      </c>
    </row>
    <row r="462" spans="1:15" ht="12.75">
      <c r="A462" s="164"/>
      <c r="B462" s="166"/>
      <c r="C462" s="312" t="s">
        <v>630</v>
      </c>
      <c r="D462" s="313"/>
      <c r="E462" s="167">
        <v>9.24</v>
      </c>
      <c r="F462" s="246"/>
      <c r="G462" s="168"/>
      <c r="M462" s="165" t="s">
        <v>630</v>
      </c>
      <c r="O462" s="156"/>
    </row>
    <row r="463" spans="1:15" ht="12.75">
      <c r="A463" s="164"/>
      <c r="B463" s="166"/>
      <c r="C463" s="312" t="s">
        <v>631</v>
      </c>
      <c r="D463" s="313"/>
      <c r="E463" s="167">
        <v>0.1225</v>
      </c>
      <c r="F463" s="246"/>
      <c r="G463" s="168"/>
      <c r="M463" s="165" t="s">
        <v>631</v>
      </c>
      <c r="O463" s="156"/>
    </row>
    <row r="464" spans="1:104" ht="12.75">
      <c r="A464" s="157">
        <v>147</v>
      </c>
      <c r="B464" s="158" t="s">
        <v>632</v>
      </c>
      <c r="C464" s="159" t="s">
        <v>633</v>
      </c>
      <c r="D464" s="160" t="s">
        <v>128</v>
      </c>
      <c r="E464" s="161">
        <v>9.3625</v>
      </c>
      <c r="F464" s="245"/>
      <c r="G464" s="162">
        <f aca="true" t="shared" si="12" ref="G464:G469">E464*F464</f>
        <v>0</v>
      </c>
      <c r="O464" s="156">
        <v>2</v>
      </c>
      <c r="AZ464" s="134">
        <v>2</v>
      </c>
      <c r="BA464" s="134">
        <f aca="true" t="shared" si="13" ref="BA464:BA469">IF(AZ464=1,G464,0)</f>
        <v>0</v>
      </c>
      <c r="BB464" s="134">
        <f aca="true" t="shared" si="14" ref="BB464:BB469">IF(AZ464=2,G464,0)</f>
        <v>0</v>
      </c>
      <c r="BC464" s="134">
        <f aca="true" t="shared" si="15" ref="BC464:BC469">IF(AZ464=3,G464,0)</f>
        <v>0</v>
      </c>
      <c r="BD464" s="134">
        <f aca="true" t="shared" si="16" ref="BD464:BD469">IF(AZ464=4,G464,0)</f>
        <v>0</v>
      </c>
      <c r="BE464" s="134">
        <f aca="true" t="shared" si="17" ref="BE464:BE469">IF(AZ464=5,G464,0)</f>
        <v>0</v>
      </c>
      <c r="CA464" s="163">
        <v>1</v>
      </c>
      <c r="CB464" s="163">
        <v>7</v>
      </c>
      <c r="CZ464" s="134">
        <v>0.00028</v>
      </c>
    </row>
    <row r="465" spans="1:104" ht="12.75">
      <c r="A465" s="157">
        <v>148</v>
      </c>
      <c r="B465" s="158" t="s">
        <v>634</v>
      </c>
      <c r="C465" s="159" t="s">
        <v>635</v>
      </c>
      <c r="D465" s="160" t="s">
        <v>181</v>
      </c>
      <c r="E465" s="161">
        <v>6</v>
      </c>
      <c r="F465" s="245"/>
      <c r="G465" s="162">
        <f t="shared" si="12"/>
        <v>0</v>
      </c>
      <c r="O465" s="156">
        <v>2</v>
      </c>
      <c r="AZ465" s="134">
        <v>2</v>
      </c>
      <c r="BA465" s="134">
        <f t="shared" si="13"/>
        <v>0</v>
      </c>
      <c r="BB465" s="134">
        <f t="shared" si="14"/>
        <v>0</v>
      </c>
      <c r="BC465" s="134">
        <f t="shared" si="15"/>
        <v>0</v>
      </c>
      <c r="BD465" s="134">
        <f t="shared" si="16"/>
        <v>0</v>
      </c>
      <c r="BE465" s="134">
        <f t="shared" si="17"/>
        <v>0</v>
      </c>
      <c r="CA465" s="163">
        <v>1</v>
      </c>
      <c r="CB465" s="163">
        <v>7</v>
      </c>
      <c r="CZ465" s="134">
        <v>0</v>
      </c>
    </row>
    <row r="466" spans="1:104" ht="12.75">
      <c r="A466" s="157">
        <v>149</v>
      </c>
      <c r="B466" s="158" t="s">
        <v>636</v>
      </c>
      <c r="C466" s="159" t="s">
        <v>637</v>
      </c>
      <c r="D466" s="160" t="s">
        <v>181</v>
      </c>
      <c r="E466" s="161">
        <v>4</v>
      </c>
      <c r="F466" s="245"/>
      <c r="G466" s="162">
        <f t="shared" si="12"/>
        <v>0</v>
      </c>
      <c r="O466" s="156">
        <v>2</v>
      </c>
      <c r="AZ466" s="134">
        <v>2</v>
      </c>
      <c r="BA466" s="134">
        <f t="shared" si="13"/>
        <v>0</v>
      </c>
      <c r="BB466" s="134">
        <f t="shared" si="14"/>
        <v>0</v>
      </c>
      <c r="BC466" s="134">
        <f t="shared" si="15"/>
        <v>0</v>
      </c>
      <c r="BD466" s="134">
        <f t="shared" si="16"/>
        <v>0</v>
      </c>
      <c r="BE466" s="134">
        <f t="shared" si="17"/>
        <v>0</v>
      </c>
      <c r="CA466" s="163">
        <v>1</v>
      </c>
      <c r="CB466" s="163">
        <v>7</v>
      </c>
      <c r="CZ466" s="134">
        <v>0</v>
      </c>
    </row>
    <row r="467" spans="1:104" ht="12.75">
      <c r="A467" s="157">
        <v>150</v>
      </c>
      <c r="B467" s="158" t="s">
        <v>638</v>
      </c>
      <c r="C467" s="159" t="s">
        <v>639</v>
      </c>
      <c r="D467" s="160" t="s">
        <v>181</v>
      </c>
      <c r="E467" s="161">
        <v>1</v>
      </c>
      <c r="F467" s="245"/>
      <c r="G467" s="162">
        <f t="shared" si="12"/>
        <v>0</v>
      </c>
      <c r="O467" s="156">
        <v>2</v>
      </c>
      <c r="AZ467" s="134">
        <v>2</v>
      </c>
      <c r="BA467" s="134">
        <f t="shared" si="13"/>
        <v>0</v>
      </c>
      <c r="BB467" s="134">
        <f t="shared" si="14"/>
        <v>0</v>
      </c>
      <c r="BC467" s="134">
        <f t="shared" si="15"/>
        <v>0</v>
      </c>
      <c r="BD467" s="134">
        <f t="shared" si="16"/>
        <v>0</v>
      </c>
      <c r="BE467" s="134">
        <f t="shared" si="17"/>
        <v>0</v>
      </c>
      <c r="CA467" s="163">
        <v>1</v>
      </c>
      <c r="CB467" s="163">
        <v>7</v>
      </c>
      <c r="CZ467" s="134">
        <v>0</v>
      </c>
    </row>
    <row r="468" spans="1:104" ht="12.75">
      <c r="A468" s="157">
        <v>151</v>
      </c>
      <c r="B468" s="158" t="s">
        <v>640</v>
      </c>
      <c r="C468" s="159" t="s">
        <v>641</v>
      </c>
      <c r="D468" s="160" t="s">
        <v>181</v>
      </c>
      <c r="E468" s="161">
        <v>7</v>
      </c>
      <c r="F468" s="245"/>
      <c r="G468" s="162">
        <f t="shared" si="12"/>
        <v>0</v>
      </c>
      <c r="O468" s="156">
        <v>2</v>
      </c>
      <c r="AZ468" s="134">
        <v>2</v>
      </c>
      <c r="BA468" s="134">
        <f t="shared" si="13"/>
        <v>0</v>
      </c>
      <c r="BB468" s="134">
        <f t="shared" si="14"/>
        <v>0</v>
      </c>
      <c r="BC468" s="134">
        <f t="shared" si="15"/>
        <v>0</v>
      </c>
      <c r="BD468" s="134">
        <f t="shared" si="16"/>
        <v>0</v>
      </c>
      <c r="BE468" s="134">
        <f t="shared" si="17"/>
        <v>0</v>
      </c>
      <c r="CA468" s="163">
        <v>1</v>
      </c>
      <c r="CB468" s="163">
        <v>0</v>
      </c>
      <c r="CZ468" s="134">
        <v>0</v>
      </c>
    </row>
    <row r="469" spans="1:104" ht="12.75">
      <c r="A469" s="157">
        <v>152</v>
      </c>
      <c r="B469" s="158" t="s">
        <v>642</v>
      </c>
      <c r="C469" s="159" t="s">
        <v>643</v>
      </c>
      <c r="D469" s="160" t="s">
        <v>128</v>
      </c>
      <c r="E469" s="161">
        <v>7.84</v>
      </c>
      <c r="F469" s="245"/>
      <c r="G469" s="162">
        <f t="shared" si="12"/>
        <v>0</v>
      </c>
      <c r="O469" s="156">
        <v>2</v>
      </c>
      <c r="AZ469" s="134">
        <v>2</v>
      </c>
      <c r="BA469" s="134">
        <f t="shared" si="13"/>
        <v>0</v>
      </c>
      <c r="BB469" s="134">
        <f t="shared" si="14"/>
        <v>0</v>
      </c>
      <c r="BC469" s="134">
        <f t="shared" si="15"/>
        <v>0</v>
      </c>
      <c r="BD469" s="134">
        <f t="shared" si="16"/>
        <v>0</v>
      </c>
      <c r="BE469" s="134">
        <f t="shared" si="17"/>
        <v>0</v>
      </c>
      <c r="CA469" s="163">
        <v>1</v>
      </c>
      <c r="CB469" s="163">
        <v>7</v>
      </c>
      <c r="CZ469" s="134">
        <v>0</v>
      </c>
    </row>
    <row r="470" spans="1:15" ht="12.75">
      <c r="A470" s="164"/>
      <c r="B470" s="166"/>
      <c r="C470" s="312" t="s">
        <v>644</v>
      </c>
      <c r="D470" s="313"/>
      <c r="E470" s="167">
        <v>7.84</v>
      </c>
      <c r="F470" s="246"/>
      <c r="G470" s="168"/>
      <c r="M470" s="165" t="s">
        <v>644</v>
      </c>
      <c r="O470" s="156"/>
    </row>
    <row r="471" spans="1:104" ht="12.75">
      <c r="A471" s="157">
        <v>153</v>
      </c>
      <c r="B471" s="158" t="s">
        <v>645</v>
      </c>
      <c r="C471" s="159" t="s">
        <v>646</v>
      </c>
      <c r="D471" s="160" t="s">
        <v>195</v>
      </c>
      <c r="E471" s="161">
        <v>3.6</v>
      </c>
      <c r="F471" s="245"/>
      <c r="G471" s="162">
        <f>E471*F471</f>
        <v>0</v>
      </c>
      <c r="O471" s="156">
        <v>2</v>
      </c>
      <c r="AZ471" s="134">
        <v>2</v>
      </c>
      <c r="BA471" s="134">
        <f>IF(AZ471=1,G471,0)</f>
        <v>0</v>
      </c>
      <c r="BB471" s="134">
        <f>IF(AZ471=2,G471,0)</f>
        <v>0</v>
      </c>
      <c r="BC471" s="134">
        <f>IF(AZ471=3,G471,0)</f>
        <v>0</v>
      </c>
      <c r="BD471" s="134">
        <f>IF(AZ471=4,G471,0)</f>
        <v>0</v>
      </c>
      <c r="BE471" s="134">
        <f>IF(AZ471=5,G471,0)</f>
        <v>0</v>
      </c>
      <c r="CA471" s="163">
        <v>1</v>
      </c>
      <c r="CB471" s="163">
        <v>7</v>
      </c>
      <c r="CZ471" s="134">
        <v>0</v>
      </c>
    </row>
    <row r="472" spans="1:104" ht="22.5">
      <c r="A472" s="157">
        <v>154</v>
      </c>
      <c r="B472" s="158" t="s">
        <v>647</v>
      </c>
      <c r="C472" s="159" t="s">
        <v>648</v>
      </c>
      <c r="D472" s="160" t="s">
        <v>128</v>
      </c>
      <c r="E472" s="161">
        <v>37.5</v>
      </c>
      <c r="F472" s="245"/>
      <c r="G472" s="162">
        <f>E472*F472</f>
        <v>0</v>
      </c>
      <c r="O472" s="156">
        <v>2</v>
      </c>
      <c r="AZ472" s="134">
        <v>2</v>
      </c>
      <c r="BA472" s="134">
        <f>IF(AZ472=1,G472,0)</f>
        <v>0</v>
      </c>
      <c r="BB472" s="134">
        <f>IF(AZ472=2,G472,0)</f>
        <v>0</v>
      </c>
      <c r="BC472" s="134">
        <f>IF(AZ472=3,G472,0)</f>
        <v>0</v>
      </c>
      <c r="BD472" s="134">
        <f>IF(AZ472=4,G472,0)</f>
        <v>0</v>
      </c>
      <c r="BE472" s="134">
        <f>IF(AZ472=5,G472,0)</f>
        <v>0</v>
      </c>
      <c r="CA472" s="163">
        <v>1</v>
      </c>
      <c r="CB472" s="163">
        <v>7</v>
      </c>
      <c r="CZ472" s="134">
        <v>0.051</v>
      </c>
    </row>
    <row r="473" spans="1:15" ht="12.75">
      <c r="A473" s="164"/>
      <c r="B473" s="166"/>
      <c r="C473" s="312" t="s">
        <v>270</v>
      </c>
      <c r="D473" s="313"/>
      <c r="E473" s="167">
        <v>6.9</v>
      </c>
      <c r="F473" s="246"/>
      <c r="G473" s="168"/>
      <c r="M473" s="165" t="s">
        <v>270</v>
      </c>
      <c r="O473" s="156"/>
    </row>
    <row r="474" spans="1:15" ht="12.75">
      <c r="A474" s="164"/>
      <c r="B474" s="166"/>
      <c r="C474" s="312" t="s">
        <v>649</v>
      </c>
      <c r="D474" s="313"/>
      <c r="E474" s="167">
        <v>2.7</v>
      </c>
      <c r="F474" s="246"/>
      <c r="G474" s="168"/>
      <c r="M474" s="165" t="s">
        <v>649</v>
      </c>
      <c r="O474" s="156"/>
    </row>
    <row r="475" spans="1:15" ht="12.75">
      <c r="A475" s="164"/>
      <c r="B475" s="166"/>
      <c r="C475" s="312" t="s">
        <v>650</v>
      </c>
      <c r="D475" s="313"/>
      <c r="E475" s="167">
        <v>2.025</v>
      </c>
      <c r="F475" s="246"/>
      <c r="G475" s="168"/>
      <c r="M475" s="165" t="s">
        <v>650</v>
      </c>
      <c r="O475" s="156"/>
    </row>
    <row r="476" spans="1:15" ht="12.75">
      <c r="A476" s="164"/>
      <c r="B476" s="166"/>
      <c r="C476" s="312" t="s">
        <v>651</v>
      </c>
      <c r="D476" s="313"/>
      <c r="E476" s="167">
        <v>17.25</v>
      </c>
      <c r="F476" s="246"/>
      <c r="G476" s="168"/>
      <c r="M476" s="165" t="s">
        <v>651</v>
      </c>
      <c r="O476" s="156"/>
    </row>
    <row r="477" spans="1:15" ht="12.75">
      <c r="A477" s="164"/>
      <c r="B477" s="166"/>
      <c r="C477" s="312" t="s">
        <v>652</v>
      </c>
      <c r="D477" s="313"/>
      <c r="E477" s="167">
        <v>8.625</v>
      </c>
      <c r="F477" s="246"/>
      <c r="G477" s="168"/>
      <c r="M477" s="165" t="s">
        <v>652</v>
      </c>
      <c r="O477" s="156"/>
    </row>
    <row r="478" spans="1:104" ht="12.75">
      <c r="A478" s="157">
        <v>155</v>
      </c>
      <c r="B478" s="158" t="s">
        <v>653</v>
      </c>
      <c r="C478" s="159" t="s">
        <v>654</v>
      </c>
      <c r="D478" s="160" t="s">
        <v>181</v>
      </c>
      <c r="E478" s="161">
        <v>7</v>
      </c>
      <c r="F478" s="245"/>
      <c r="G478" s="162">
        <f aca="true" t="shared" si="18" ref="G478:G485">E478*F478</f>
        <v>0</v>
      </c>
      <c r="O478" s="156">
        <v>2</v>
      </c>
      <c r="AZ478" s="134">
        <v>2</v>
      </c>
      <c r="BA478" s="134">
        <f aca="true" t="shared" si="19" ref="BA478:BA485">IF(AZ478=1,G478,0)</f>
        <v>0</v>
      </c>
      <c r="BB478" s="134">
        <f aca="true" t="shared" si="20" ref="BB478:BB485">IF(AZ478=2,G478,0)</f>
        <v>0</v>
      </c>
      <c r="BC478" s="134">
        <f aca="true" t="shared" si="21" ref="BC478:BC485">IF(AZ478=3,G478,0)</f>
        <v>0</v>
      </c>
      <c r="BD478" s="134">
        <f aca="true" t="shared" si="22" ref="BD478:BD485">IF(AZ478=4,G478,0)</f>
        <v>0</v>
      </c>
      <c r="BE478" s="134">
        <f aca="true" t="shared" si="23" ref="BE478:BE485">IF(AZ478=5,G478,0)</f>
        <v>0</v>
      </c>
      <c r="CA478" s="163">
        <v>3</v>
      </c>
      <c r="CB478" s="163">
        <v>7</v>
      </c>
      <c r="CZ478" s="134">
        <v>2E-05</v>
      </c>
    </row>
    <row r="479" spans="1:104" ht="12.75">
      <c r="A479" s="157">
        <v>156</v>
      </c>
      <c r="B479" s="158" t="s">
        <v>655</v>
      </c>
      <c r="C479" s="159" t="s">
        <v>656</v>
      </c>
      <c r="D479" s="160" t="s">
        <v>181</v>
      </c>
      <c r="E479" s="161">
        <v>1</v>
      </c>
      <c r="F479" s="245"/>
      <c r="G479" s="162">
        <f t="shared" si="18"/>
        <v>0</v>
      </c>
      <c r="O479" s="156">
        <v>2</v>
      </c>
      <c r="AZ479" s="134">
        <v>2</v>
      </c>
      <c r="BA479" s="134">
        <f t="shared" si="19"/>
        <v>0</v>
      </c>
      <c r="BB479" s="134">
        <f t="shared" si="20"/>
        <v>0</v>
      </c>
      <c r="BC479" s="134">
        <f t="shared" si="21"/>
        <v>0</v>
      </c>
      <c r="BD479" s="134">
        <f t="shared" si="22"/>
        <v>0</v>
      </c>
      <c r="BE479" s="134">
        <f t="shared" si="23"/>
        <v>0</v>
      </c>
      <c r="CA479" s="163">
        <v>3</v>
      </c>
      <c r="CB479" s="163">
        <v>7</v>
      </c>
      <c r="CZ479" s="134">
        <v>0.044</v>
      </c>
    </row>
    <row r="480" spans="1:104" ht="12.75">
      <c r="A480" s="157">
        <v>157</v>
      </c>
      <c r="B480" s="158" t="s">
        <v>657</v>
      </c>
      <c r="C480" s="159" t="s">
        <v>658</v>
      </c>
      <c r="D480" s="160" t="s">
        <v>181</v>
      </c>
      <c r="E480" s="161">
        <v>1</v>
      </c>
      <c r="F480" s="245"/>
      <c r="G480" s="162">
        <f t="shared" si="18"/>
        <v>0</v>
      </c>
      <c r="O480" s="156">
        <v>2</v>
      </c>
      <c r="AZ480" s="134">
        <v>2</v>
      </c>
      <c r="BA480" s="134">
        <f t="shared" si="19"/>
        <v>0</v>
      </c>
      <c r="BB480" s="134">
        <f t="shared" si="20"/>
        <v>0</v>
      </c>
      <c r="BC480" s="134">
        <f t="shared" si="21"/>
        <v>0</v>
      </c>
      <c r="BD480" s="134">
        <f t="shared" si="22"/>
        <v>0</v>
      </c>
      <c r="BE480" s="134">
        <f t="shared" si="23"/>
        <v>0</v>
      </c>
      <c r="CA480" s="163">
        <v>3</v>
      </c>
      <c r="CB480" s="163">
        <v>7</v>
      </c>
      <c r="CZ480" s="134">
        <v>0.041</v>
      </c>
    </row>
    <row r="481" spans="1:104" ht="12.75">
      <c r="A481" s="157">
        <v>158</v>
      </c>
      <c r="B481" s="158" t="s">
        <v>659</v>
      </c>
      <c r="C481" s="159" t="s">
        <v>660</v>
      </c>
      <c r="D481" s="160" t="s">
        <v>181</v>
      </c>
      <c r="E481" s="161">
        <v>2</v>
      </c>
      <c r="F481" s="245"/>
      <c r="G481" s="162">
        <f t="shared" si="18"/>
        <v>0</v>
      </c>
      <c r="O481" s="156">
        <v>2</v>
      </c>
      <c r="AZ481" s="134">
        <v>2</v>
      </c>
      <c r="BA481" s="134">
        <f t="shared" si="19"/>
        <v>0</v>
      </c>
      <c r="BB481" s="134">
        <f t="shared" si="20"/>
        <v>0</v>
      </c>
      <c r="BC481" s="134">
        <f t="shared" si="21"/>
        <v>0</v>
      </c>
      <c r="BD481" s="134">
        <f t="shared" si="22"/>
        <v>0</v>
      </c>
      <c r="BE481" s="134">
        <f t="shared" si="23"/>
        <v>0</v>
      </c>
      <c r="CA481" s="163">
        <v>3</v>
      </c>
      <c r="CB481" s="163">
        <v>7</v>
      </c>
      <c r="CZ481" s="134">
        <v>0.049</v>
      </c>
    </row>
    <row r="482" spans="1:104" ht="12.75">
      <c r="A482" s="157">
        <v>159</v>
      </c>
      <c r="B482" s="158" t="s">
        <v>661</v>
      </c>
      <c r="C482" s="159" t="s">
        <v>662</v>
      </c>
      <c r="D482" s="160" t="s">
        <v>181</v>
      </c>
      <c r="E482" s="161">
        <v>1</v>
      </c>
      <c r="F482" s="245"/>
      <c r="G482" s="162">
        <f t="shared" si="18"/>
        <v>0</v>
      </c>
      <c r="O482" s="156">
        <v>2</v>
      </c>
      <c r="AZ482" s="134">
        <v>2</v>
      </c>
      <c r="BA482" s="134">
        <f t="shared" si="19"/>
        <v>0</v>
      </c>
      <c r="BB482" s="134">
        <f t="shared" si="20"/>
        <v>0</v>
      </c>
      <c r="BC482" s="134">
        <f t="shared" si="21"/>
        <v>0</v>
      </c>
      <c r="BD482" s="134">
        <f t="shared" si="22"/>
        <v>0</v>
      </c>
      <c r="BE482" s="134">
        <f t="shared" si="23"/>
        <v>0</v>
      </c>
      <c r="CA482" s="163">
        <v>3</v>
      </c>
      <c r="CB482" s="163">
        <v>7</v>
      </c>
      <c r="CZ482" s="134">
        <v>0.038</v>
      </c>
    </row>
    <row r="483" spans="1:104" ht="12.75">
      <c r="A483" s="157">
        <v>160</v>
      </c>
      <c r="B483" s="158" t="s">
        <v>663</v>
      </c>
      <c r="C483" s="159" t="s">
        <v>664</v>
      </c>
      <c r="D483" s="160" t="s">
        <v>181</v>
      </c>
      <c r="E483" s="161">
        <v>7</v>
      </c>
      <c r="F483" s="245"/>
      <c r="G483" s="162">
        <f t="shared" si="18"/>
        <v>0</v>
      </c>
      <c r="O483" s="156">
        <v>2</v>
      </c>
      <c r="AZ483" s="134">
        <v>2</v>
      </c>
      <c r="BA483" s="134">
        <f t="shared" si="19"/>
        <v>0</v>
      </c>
      <c r="BB483" s="134">
        <f t="shared" si="20"/>
        <v>0</v>
      </c>
      <c r="BC483" s="134">
        <f t="shared" si="21"/>
        <v>0</v>
      </c>
      <c r="BD483" s="134">
        <f t="shared" si="22"/>
        <v>0</v>
      </c>
      <c r="BE483" s="134">
        <f t="shared" si="23"/>
        <v>0</v>
      </c>
      <c r="CA483" s="163">
        <v>3</v>
      </c>
      <c r="CB483" s="163">
        <v>7</v>
      </c>
      <c r="CZ483" s="134">
        <v>0.016</v>
      </c>
    </row>
    <row r="484" spans="1:104" ht="12.75">
      <c r="A484" s="157">
        <v>161</v>
      </c>
      <c r="B484" s="158" t="s">
        <v>665</v>
      </c>
      <c r="C484" s="159" t="s">
        <v>666</v>
      </c>
      <c r="D484" s="160" t="s">
        <v>181</v>
      </c>
      <c r="E484" s="161">
        <v>3</v>
      </c>
      <c r="F484" s="245"/>
      <c r="G484" s="162">
        <f t="shared" si="18"/>
        <v>0</v>
      </c>
      <c r="O484" s="156">
        <v>2</v>
      </c>
      <c r="AZ484" s="134">
        <v>2</v>
      </c>
      <c r="BA484" s="134">
        <f t="shared" si="19"/>
        <v>0</v>
      </c>
      <c r="BB484" s="134">
        <f t="shared" si="20"/>
        <v>0</v>
      </c>
      <c r="BC484" s="134">
        <f t="shared" si="21"/>
        <v>0</v>
      </c>
      <c r="BD484" s="134">
        <f t="shared" si="22"/>
        <v>0</v>
      </c>
      <c r="BE484" s="134">
        <f t="shared" si="23"/>
        <v>0</v>
      </c>
      <c r="CA484" s="163">
        <v>3</v>
      </c>
      <c r="CB484" s="163">
        <v>7</v>
      </c>
      <c r="CZ484" s="134">
        <v>0.016</v>
      </c>
    </row>
    <row r="485" spans="1:104" ht="12.75">
      <c r="A485" s="157">
        <v>162</v>
      </c>
      <c r="B485" s="158" t="s">
        <v>667</v>
      </c>
      <c r="C485" s="159" t="s">
        <v>668</v>
      </c>
      <c r="D485" s="160" t="s">
        <v>128</v>
      </c>
      <c r="E485" s="161">
        <v>10.2988</v>
      </c>
      <c r="F485" s="245"/>
      <c r="G485" s="162">
        <f t="shared" si="18"/>
        <v>0</v>
      </c>
      <c r="O485" s="156">
        <v>2</v>
      </c>
      <c r="AZ485" s="134">
        <v>2</v>
      </c>
      <c r="BA485" s="134">
        <f t="shared" si="19"/>
        <v>0</v>
      </c>
      <c r="BB485" s="134">
        <f t="shared" si="20"/>
        <v>0</v>
      </c>
      <c r="BC485" s="134">
        <f t="shared" si="21"/>
        <v>0</v>
      </c>
      <c r="BD485" s="134">
        <f t="shared" si="22"/>
        <v>0</v>
      </c>
      <c r="BE485" s="134">
        <f t="shared" si="23"/>
        <v>0</v>
      </c>
      <c r="CA485" s="163">
        <v>3</v>
      </c>
      <c r="CB485" s="163">
        <v>7</v>
      </c>
      <c r="CZ485" s="134">
        <v>0.00972</v>
      </c>
    </row>
    <row r="486" spans="1:15" ht="12.75">
      <c r="A486" s="164"/>
      <c r="B486" s="166"/>
      <c r="C486" s="312" t="s">
        <v>669</v>
      </c>
      <c r="D486" s="313"/>
      <c r="E486" s="167">
        <v>10.164</v>
      </c>
      <c r="F486" s="246"/>
      <c r="G486" s="168"/>
      <c r="M486" s="165" t="s">
        <v>669</v>
      </c>
      <c r="O486" s="156"/>
    </row>
    <row r="487" spans="1:15" ht="12.75">
      <c r="A487" s="164"/>
      <c r="B487" s="166"/>
      <c r="C487" s="312" t="s">
        <v>670</v>
      </c>
      <c r="D487" s="313"/>
      <c r="E487" s="167">
        <v>0.1347</v>
      </c>
      <c r="F487" s="246"/>
      <c r="G487" s="168"/>
      <c r="M487" s="165" t="s">
        <v>670</v>
      </c>
      <c r="O487" s="156"/>
    </row>
    <row r="488" spans="1:104" ht="12.75">
      <c r="A488" s="157">
        <v>163</v>
      </c>
      <c r="B488" s="158" t="s">
        <v>671</v>
      </c>
      <c r="C488" s="159" t="s">
        <v>672</v>
      </c>
      <c r="D488" s="160" t="s">
        <v>181</v>
      </c>
      <c r="E488" s="161">
        <v>1</v>
      </c>
      <c r="F488" s="245"/>
      <c r="G488" s="162">
        <f>E488*F488</f>
        <v>0</v>
      </c>
      <c r="O488" s="156">
        <v>2</v>
      </c>
      <c r="AZ488" s="134">
        <v>2</v>
      </c>
      <c r="BA488" s="134">
        <f>IF(AZ488=1,G488,0)</f>
        <v>0</v>
      </c>
      <c r="BB488" s="134">
        <f>IF(AZ488=2,G488,0)</f>
        <v>0</v>
      </c>
      <c r="BC488" s="134">
        <f>IF(AZ488=3,G488,0)</f>
        <v>0</v>
      </c>
      <c r="BD488" s="134">
        <f>IF(AZ488=4,G488,0)</f>
        <v>0</v>
      </c>
      <c r="BE488" s="134">
        <f>IF(AZ488=5,G488,0)</f>
        <v>0</v>
      </c>
      <c r="CA488" s="163">
        <v>3</v>
      </c>
      <c r="CB488" s="163">
        <v>7</v>
      </c>
      <c r="CZ488" s="134">
        <v>0.035</v>
      </c>
    </row>
    <row r="489" spans="1:104" ht="12.75">
      <c r="A489" s="157">
        <v>164</v>
      </c>
      <c r="B489" s="158" t="s">
        <v>673</v>
      </c>
      <c r="C489" s="159" t="s">
        <v>674</v>
      </c>
      <c r="D489" s="160" t="s">
        <v>61</v>
      </c>
      <c r="E489" s="161">
        <v>4949.728375</v>
      </c>
      <c r="F489" s="245"/>
      <c r="G489" s="162">
        <f>E489*F489</f>
        <v>0</v>
      </c>
      <c r="O489" s="156">
        <v>2</v>
      </c>
      <c r="AZ489" s="134">
        <v>2</v>
      </c>
      <c r="BA489" s="134">
        <f>IF(AZ489=1,G489,0)</f>
        <v>0</v>
      </c>
      <c r="BB489" s="134">
        <f>IF(AZ489=2,G489,0)</f>
        <v>0</v>
      </c>
      <c r="BC489" s="134">
        <f>IF(AZ489=3,G489,0)</f>
        <v>0</v>
      </c>
      <c r="BD489" s="134">
        <f>IF(AZ489=4,G489,0)</f>
        <v>0</v>
      </c>
      <c r="BE489" s="134">
        <f>IF(AZ489=5,G489,0)</f>
        <v>0</v>
      </c>
      <c r="CA489" s="163">
        <v>7</v>
      </c>
      <c r="CB489" s="163">
        <v>1002</v>
      </c>
      <c r="CZ489" s="134">
        <v>0</v>
      </c>
    </row>
    <row r="490" spans="1:57" ht="12.75">
      <c r="A490" s="169"/>
      <c r="B490" s="170" t="s">
        <v>75</v>
      </c>
      <c r="C490" s="171" t="str">
        <f>CONCATENATE(B459," ",C459)</f>
        <v>766 Konstrukce truhlářské</v>
      </c>
      <c r="D490" s="172"/>
      <c r="E490" s="173"/>
      <c r="F490" s="247"/>
      <c r="G490" s="174">
        <f>SUM(G459:G489)</f>
        <v>0</v>
      </c>
      <c r="O490" s="156">
        <v>4</v>
      </c>
      <c r="BA490" s="175">
        <f>SUM(BA459:BA489)</f>
        <v>0</v>
      </c>
      <c r="BB490" s="175">
        <f>SUM(BB459:BB489)</f>
        <v>0</v>
      </c>
      <c r="BC490" s="175">
        <f>SUM(BC459:BC489)</f>
        <v>0</v>
      </c>
      <c r="BD490" s="175">
        <f>SUM(BD459:BD489)</f>
        <v>0</v>
      </c>
      <c r="BE490" s="175">
        <f>SUM(BE459:BE489)</f>
        <v>0</v>
      </c>
    </row>
    <row r="491" spans="1:15" ht="12.75">
      <c r="A491" s="149" t="s">
        <v>72</v>
      </c>
      <c r="B491" s="150" t="s">
        <v>675</v>
      </c>
      <c r="C491" s="151" t="s">
        <v>676</v>
      </c>
      <c r="D491" s="152"/>
      <c r="E491" s="153"/>
      <c r="F491" s="244"/>
      <c r="G491" s="154"/>
      <c r="H491" s="155"/>
      <c r="I491" s="155"/>
      <c r="O491" s="156">
        <v>1</v>
      </c>
    </row>
    <row r="492" spans="1:104" ht="12.75">
      <c r="A492" s="157">
        <v>165</v>
      </c>
      <c r="B492" s="158" t="s">
        <v>677</v>
      </c>
      <c r="C492" s="159" t="s">
        <v>678</v>
      </c>
      <c r="D492" s="160" t="s">
        <v>181</v>
      </c>
      <c r="E492" s="161">
        <v>4</v>
      </c>
      <c r="F492" s="245"/>
      <c r="G492" s="162">
        <f>E492*F492</f>
        <v>0</v>
      </c>
      <c r="O492" s="156">
        <v>2</v>
      </c>
      <c r="AZ492" s="134">
        <v>2</v>
      </c>
      <c r="BA492" s="134">
        <f>IF(AZ492=1,G492,0)</f>
        <v>0</v>
      </c>
      <c r="BB492" s="134">
        <f>IF(AZ492=2,G492,0)</f>
        <v>0</v>
      </c>
      <c r="BC492" s="134">
        <f>IF(AZ492=3,G492,0)</f>
        <v>0</v>
      </c>
      <c r="BD492" s="134">
        <f>IF(AZ492=4,G492,0)</f>
        <v>0</v>
      </c>
      <c r="BE492" s="134">
        <f>IF(AZ492=5,G492,0)</f>
        <v>0</v>
      </c>
      <c r="CA492" s="163">
        <v>1</v>
      </c>
      <c r="CB492" s="163">
        <v>7</v>
      </c>
      <c r="CZ492" s="134">
        <v>0</v>
      </c>
    </row>
    <row r="493" spans="1:15" ht="12.75">
      <c r="A493" s="164"/>
      <c r="B493" s="166"/>
      <c r="C493" s="312" t="s">
        <v>231</v>
      </c>
      <c r="D493" s="313"/>
      <c r="E493" s="167">
        <v>4</v>
      </c>
      <c r="F493" s="246"/>
      <c r="G493" s="168"/>
      <c r="M493" s="165">
        <v>4</v>
      </c>
      <c r="O493" s="156"/>
    </row>
    <row r="494" spans="1:104" ht="12.75">
      <c r="A494" s="157">
        <v>166</v>
      </c>
      <c r="B494" s="158" t="s">
        <v>679</v>
      </c>
      <c r="C494" s="159" t="s">
        <v>680</v>
      </c>
      <c r="D494" s="160" t="s">
        <v>389</v>
      </c>
      <c r="E494" s="161">
        <v>5</v>
      </c>
      <c r="F494" s="245"/>
      <c r="G494" s="162">
        <f>E494*F494</f>
        <v>0</v>
      </c>
      <c r="O494" s="156">
        <v>2</v>
      </c>
      <c r="AZ494" s="134">
        <v>2</v>
      </c>
      <c r="BA494" s="134">
        <f>IF(AZ494=1,G494,0)</f>
        <v>0</v>
      </c>
      <c r="BB494" s="134">
        <f>IF(AZ494=2,G494,0)</f>
        <v>0</v>
      </c>
      <c r="BC494" s="134">
        <f>IF(AZ494=3,G494,0)</f>
        <v>0</v>
      </c>
      <c r="BD494" s="134">
        <f>IF(AZ494=4,G494,0)</f>
        <v>0</v>
      </c>
      <c r="BE494" s="134">
        <f>IF(AZ494=5,G494,0)</f>
        <v>0</v>
      </c>
      <c r="CA494" s="163">
        <v>1</v>
      </c>
      <c r="CB494" s="163">
        <v>7</v>
      </c>
      <c r="CZ494" s="134">
        <v>0.002</v>
      </c>
    </row>
    <row r="495" spans="1:104" ht="12.75">
      <c r="A495" s="157">
        <v>167</v>
      </c>
      <c r="B495" s="158" t="s">
        <v>681</v>
      </c>
      <c r="C495" s="159" t="s">
        <v>682</v>
      </c>
      <c r="D495" s="160" t="s">
        <v>128</v>
      </c>
      <c r="E495" s="161">
        <v>5.35</v>
      </c>
      <c r="F495" s="245"/>
      <c r="G495" s="162">
        <f>E495*F495</f>
        <v>0</v>
      </c>
      <c r="O495" s="156">
        <v>2</v>
      </c>
      <c r="AZ495" s="134">
        <v>2</v>
      </c>
      <c r="BA495" s="134">
        <f>IF(AZ495=1,G495,0)</f>
        <v>0</v>
      </c>
      <c r="BB495" s="134">
        <f>IF(AZ495=2,G495,0)</f>
        <v>0</v>
      </c>
      <c r="BC495" s="134">
        <f>IF(AZ495=3,G495,0)</f>
        <v>0</v>
      </c>
      <c r="BD495" s="134">
        <f>IF(AZ495=4,G495,0)</f>
        <v>0</v>
      </c>
      <c r="BE495" s="134">
        <f>IF(AZ495=5,G495,0)</f>
        <v>0</v>
      </c>
      <c r="CA495" s="163">
        <v>1</v>
      </c>
      <c r="CB495" s="163">
        <v>7</v>
      </c>
      <c r="CZ495" s="134">
        <v>0</v>
      </c>
    </row>
    <row r="496" spans="1:15" ht="12.75">
      <c r="A496" s="164"/>
      <c r="B496" s="166"/>
      <c r="C496" s="312" t="s">
        <v>683</v>
      </c>
      <c r="D496" s="313"/>
      <c r="E496" s="167">
        <v>1.2</v>
      </c>
      <c r="F496" s="246"/>
      <c r="G496" s="168"/>
      <c r="M496" s="165" t="s">
        <v>683</v>
      </c>
      <c r="O496" s="156"/>
    </row>
    <row r="497" spans="1:15" ht="12.75">
      <c r="A497" s="164"/>
      <c r="B497" s="166"/>
      <c r="C497" s="312" t="s">
        <v>684</v>
      </c>
      <c r="D497" s="313"/>
      <c r="E497" s="167">
        <v>1.45</v>
      </c>
      <c r="F497" s="246"/>
      <c r="G497" s="168"/>
      <c r="M497" s="165" t="s">
        <v>684</v>
      </c>
      <c r="O497" s="156"/>
    </row>
    <row r="498" spans="1:15" ht="12.75">
      <c r="A498" s="164"/>
      <c r="B498" s="166"/>
      <c r="C498" s="312" t="s">
        <v>685</v>
      </c>
      <c r="D498" s="313"/>
      <c r="E498" s="167">
        <v>1.2</v>
      </c>
      <c r="F498" s="246"/>
      <c r="G498" s="168"/>
      <c r="M498" s="165" t="s">
        <v>685</v>
      </c>
      <c r="O498" s="156"/>
    </row>
    <row r="499" spans="1:15" ht="12.75">
      <c r="A499" s="164"/>
      <c r="B499" s="166"/>
      <c r="C499" s="312" t="s">
        <v>686</v>
      </c>
      <c r="D499" s="313"/>
      <c r="E499" s="167">
        <v>1.5</v>
      </c>
      <c r="F499" s="246"/>
      <c r="G499" s="168"/>
      <c r="M499" s="165" t="s">
        <v>686</v>
      </c>
      <c r="O499" s="156"/>
    </row>
    <row r="500" spans="1:104" ht="22.5">
      <c r="A500" s="157">
        <v>168</v>
      </c>
      <c r="B500" s="158" t="s">
        <v>687</v>
      </c>
      <c r="C500" s="159" t="s">
        <v>688</v>
      </c>
      <c r="D500" s="160" t="s">
        <v>128</v>
      </c>
      <c r="E500" s="161">
        <v>29.4</v>
      </c>
      <c r="F500" s="245"/>
      <c r="G500" s="162">
        <f>E500*F500</f>
        <v>0</v>
      </c>
      <c r="O500" s="156">
        <v>2</v>
      </c>
      <c r="AZ500" s="134">
        <v>2</v>
      </c>
      <c r="BA500" s="134">
        <f>IF(AZ500=1,G500,0)</f>
        <v>0</v>
      </c>
      <c r="BB500" s="134">
        <f>IF(AZ500=2,G500,0)</f>
        <v>0</v>
      </c>
      <c r="BC500" s="134">
        <f>IF(AZ500=3,G500,0)</f>
        <v>0</v>
      </c>
      <c r="BD500" s="134">
        <f>IF(AZ500=4,G500,0)</f>
        <v>0</v>
      </c>
      <c r="BE500" s="134">
        <f>IF(AZ500=5,G500,0)</f>
        <v>0</v>
      </c>
      <c r="CA500" s="163">
        <v>1</v>
      </c>
      <c r="CB500" s="163">
        <v>7</v>
      </c>
      <c r="CZ500" s="134">
        <v>0.00647</v>
      </c>
    </row>
    <row r="501" spans="1:15" ht="12.75">
      <c r="A501" s="164"/>
      <c r="B501" s="166"/>
      <c r="C501" s="312" t="s">
        <v>689</v>
      </c>
      <c r="D501" s="313"/>
      <c r="E501" s="167">
        <v>29.4</v>
      </c>
      <c r="F501" s="246"/>
      <c r="G501" s="168"/>
      <c r="M501" s="165" t="s">
        <v>689</v>
      </c>
      <c r="O501" s="156"/>
    </row>
    <row r="502" spans="1:104" ht="12.75">
      <c r="A502" s="157">
        <v>169</v>
      </c>
      <c r="B502" s="158" t="s">
        <v>690</v>
      </c>
      <c r="C502" s="159" t="s">
        <v>691</v>
      </c>
      <c r="D502" s="160" t="s">
        <v>692</v>
      </c>
      <c r="E502" s="161">
        <v>3048.424</v>
      </c>
      <c r="F502" s="245"/>
      <c r="G502" s="162">
        <f>E502*F502</f>
        <v>0</v>
      </c>
      <c r="O502" s="156">
        <v>2</v>
      </c>
      <c r="AZ502" s="134">
        <v>2</v>
      </c>
      <c r="BA502" s="134">
        <f>IF(AZ502=1,G502,0)</f>
        <v>0</v>
      </c>
      <c r="BB502" s="134">
        <f>IF(AZ502=2,G502,0)</f>
        <v>0</v>
      </c>
      <c r="BC502" s="134">
        <f>IF(AZ502=3,G502,0)</f>
        <v>0</v>
      </c>
      <c r="BD502" s="134">
        <f>IF(AZ502=4,G502,0)</f>
        <v>0</v>
      </c>
      <c r="BE502" s="134">
        <f>IF(AZ502=5,G502,0)</f>
        <v>0</v>
      </c>
      <c r="CA502" s="163">
        <v>1</v>
      </c>
      <c r="CB502" s="163">
        <v>7</v>
      </c>
      <c r="CZ502" s="134">
        <v>5E-05</v>
      </c>
    </row>
    <row r="503" spans="1:15" ht="12.75">
      <c r="A503" s="164"/>
      <c r="B503" s="166"/>
      <c r="C503" s="312" t="s">
        <v>693</v>
      </c>
      <c r="D503" s="313"/>
      <c r="E503" s="167">
        <v>357.742</v>
      </c>
      <c r="F503" s="246"/>
      <c r="G503" s="168"/>
      <c r="M503" s="165" t="s">
        <v>693</v>
      </c>
      <c r="O503" s="156"/>
    </row>
    <row r="504" spans="1:15" ht="12.75">
      <c r="A504" s="164"/>
      <c r="B504" s="166"/>
      <c r="C504" s="312" t="s">
        <v>694</v>
      </c>
      <c r="D504" s="313"/>
      <c r="E504" s="167">
        <v>712.448</v>
      </c>
      <c r="F504" s="246"/>
      <c r="G504" s="168"/>
      <c r="M504" s="165" t="s">
        <v>694</v>
      </c>
      <c r="O504" s="156"/>
    </row>
    <row r="505" spans="1:15" ht="12.75">
      <c r="A505" s="164"/>
      <c r="B505" s="166"/>
      <c r="C505" s="312" t="s">
        <v>695</v>
      </c>
      <c r="D505" s="313"/>
      <c r="E505" s="167">
        <v>261.096</v>
      </c>
      <c r="F505" s="246"/>
      <c r="G505" s="168"/>
      <c r="M505" s="165" t="s">
        <v>695</v>
      </c>
      <c r="O505" s="156"/>
    </row>
    <row r="506" spans="1:15" ht="12.75">
      <c r="A506" s="164"/>
      <c r="B506" s="166"/>
      <c r="C506" s="312" t="s">
        <v>696</v>
      </c>
      <c r="D506" s="313"/>
      <c r="E506" s="167">
        <v>326.876</v>
      </c>
      <c r="F506" s="246"/>
      <c r="G506" s="168"/>
      <c r="M506" s="165" t="s">
        <v>696</v>
      </c>
      <c r="O506" s="156"/>
    </row>
    <row r="507" spans="1:15" ht="12.75">
      <c r="A507" s="164"/>
      <c r="B507" s="166"/>
      <c r="C507" s="312" t="s">
        <v>697</v>
      </c>
      <c r="D507" s="313"/>
      <c r="E507" s="167">
        <v>321.31</v>
      </c>
      <c r="F507" s="246"/>
      <c r="G507" s="168"/>
      <c r="M507" s="165" t="s">
        <v>697</v>
      </c>
      <c r="O507" s="156"/>
    </row>
    <row r="508" spans="1:15" ht="12.75">
      <c r="A508" s="164"/>
      <c r="B508" s="166"/>
      <c r="C508" s="312" t="s">
        <v>698</v>
      </c>
      <c r="D508" s="313"/>
      <c r="E508" s="167">
        <v>316.2</v>
      </c>
      <c r="F508" s="246"/>
      <c r="G508" s="168"/>
      <c r="M508" s="165" t="s">
        <v>698</v>
      </c>
      <c r="O508" s="156"/>
    </row>
    <row r="509" spans="1:15" ht="12.75">
      <c r="A509" s="164"/>
      <c r="B509" s="166"/>
      <c r="C509" s="312" t="s">
        <v>699</v>
      </c>
      <c r="D509" s="313"/>
      <c r="E509" s="167">
        <v>418.112</v>
      </c>
      <c r="F509" s="246"/>
      <c r="G509" s="168"/>
      <c r="M509" s="165" t="s">
        <v>699</v>
      </c>
      <c r="O509" s="156"/>
    </row>
    <row r="510" spans="1:15" ht="12.75">
      <c r="A510" s="164"/>
      <c r="B510" s="166"/>
      <c r="C510" s="312" t="s">
        <v>700</v>
      </c>
      <c r="D510" s="313"/>
      <c r="E510" s="167">
        <v>334.64</v>
      </c>
      <c r="F510" s="246"/>
      <c r="G510" s="168"/>
      <c r="M510" s="165" t="s">
        <v>700</v>
      </c>
      <c r="O510" s="156"/>
    </row>
    <row r="511" spans="1:104" ht="12.75">
      <c r="A511" s="157">
        <v>170</v>
      </c>
      <c r="B511" s="158" t="s">
        <v>701</v>
      </c>
      <c r="C511" s="159" t="s">
        <v>702</v>
      </c>
      <c r="D511" s="160" t="s">
        <v>128</v>
      </c>
      <c r="E511" s="161">
        <v>25.65</v>
      </c>
      <c r="F511" s="245"/>
      <c r="G511" s="162">
        <f>E511*F511</f>
        <v>0</v>
      </c>
      <c r="O511" s="156">
        <v>2</v>
      </c>
      <c r="AZ511" s="134">
        <v>2</v>
      </c>
      <c r="BA511" s="134">
        <f>IF(AZ511=1,G511,0)</f>
        <v>0</v>
      </c>
      <c r="BB511" s="134">
        <f>IF(AZ511=2,G511,0)</f>
        <v>0</v>
      </c>
      <c r="BC511" s="134">
        <f>IF(AZ511=3,G511,0)</f>
        <v>0</v>
      </c>
      <c r="BD511" s="134">
        <f>IF(AZ511=4,G511,0)</f>
        <v>0</v>
      </c>
      <c r="BE511" s="134">
        <f>IF(AZ511=5,G511,0)</f>
        <v>0</v>
      </c>
      <c r="CA511" s="163">
        <v>1</v>
      </c>
      <c r="CB511" s="163">
        <v>7</v>
      </c>
      <c r="CZ511" s="134">
        <v>0.00196</v>
      </c>
    </row>
    <row r="512" spans="1:15" ht="12.75">
      <c r="A512" s="164"/>
      <c r="B512" s="166"/>
      <c r="C512" s="312" t="s">
        <v>703</v>
      </c>
      <c r="D512" s="313"/>
      <c r="E512" s="167">
        <v>25.65</v>
      </c>
      <c r="F512" s="246"/>
      <c r="G512" s="168"/>
      <c r="M512" s="165" t="s">
        <v>703</v>
      </c>
      <c r="O512" s="156"/>
    </row>
    <row r="513" spans="1:104" ht="12.75">
      <c r="A513" s="157">
        <v>171</v>
      </c>
      <c r="B513" s="158" t="s">
        <v>704</v>
      </c>
      <c r="C513" s="159" t="s">
        <v>705</v>
      </c>
      <c r="D513" s="160" t="s">
        <v>195</v>
      </c>
      <c r="E513" s="161">
        <v>6</v>
      </c>
      <c r="F513" s="245"/>
      <c r="G513" s="162">
        <f>E513*F513</f>
        <v>0</v>
      </c>
      <c r="O513" s="156">
        <v>2</v>
      </c>
      <c r="AZ513" s="134">
        <v>2</v>
      </c>
      <c r="BA513" s="134">
        <f>IF(AZ513=1,G513,0)</f>
        <v>0</v>
      </c>
      <c r="BB513" s="134">
        <f>IF(AZ513=2,G513,0)</f>
        <v>0</v>
      </c>
      <c r="BC513" s="134">
        <f>IF(AZ513=3,G513,0)</f>
        <v>0</v>
      </c>
      <c r="BD513" s="134">
        <f>IF(AZ513=4,G513,0)</f>
        <v>0</v>
      </c>
      <c r="BE513" s="134">
        <f>IF(AZ513=5,G513,0)</f>
        <v>0</v>
      </c>
      <c r="CA513" s="163">
        <v>12</v>
      </c>
      <c r="CB513" s="163">
        <v>0</v>
      </c>
      <c r="CZ513" s="134">
        <v>0</v>
      </c>
    </row>
    <row r="514" spans="1:104" ht="22.5">
      <c r="A514" s="157">
        <v>172</v>
      </c>
      <c r="B514" s="158" t="s">
        <v>706</v>
      </c>
      <c r="C514" s="159" t="s">
        <v>707</v>
      </c>
      <c r="D514" s="160" t="s">
        <v>128</v>
      </c>
      <c r="E514" s="161">
        <v>16.6</v>
      </c>
      <c r="F514" s="245"/>
      <c r="G514" s="162">
        <f>E514*F514</f>
        <v>0</v>
      </c>
      <c r="O514" s="156">
        <v>2</v>
      </c>
      <c r="AZ514" s="134">
        <v>2</v>
      </c>
      <c r="BA514" s="134">
        <f>IF(AZ514=1,G514,0)</f>
        <v>0</v>
      </c>
      <c r="BB514" s="134">
        <f>IF(AZ514=2,G514,0)</f>
        <v>0</v>
      </c>
      <c r="BC514" s="134">
        <f>IF(AZ514=3,G514,0)</f>
        <v>0</v>
      </c>
      <c r="BD514" s="134">
        <f>IF(AZ514=4,G514,0)</f>
        <v>0</v>
      </c>
      <c r="BE514" s="134">
        <f>IF(AZ514=5,G514,0)</f>
        <v>0</v>
      </c>
      <c r="CA514" s="163">
        <v>12</v>
      </c>
      <c r="CB514" s="163">
        <v>0</v>
      </c>
      <c r="CZ514" s="134">
        <v>0</v>
      </c>
    </row>
    <row r="515" spans="1:15" ht="12.75">
      <c r="A515" s="164"/>
      <c r="B515" s="166"/>
      <c r="C515" s="312" t="s">
        <v>708</v>
      </c>
      <c r="D515" s="313"/>
      <c r="E515" s="167">
        <v>3.5</v>
      </c>
      <c r="F515" s="246"/>
      <c r="G515" s="168"/>
      <c r="M515" s="165" t="s">
        <v>708</v>
      </c>
      <c r="O515" s="156"/>
    </row>
    <row r="516" spans="1:15" ht="12.75">
      <c r="A516" s="164"/>
      <c r="B516" s="166"/>
      <c r="C516" s="312" t="s">
        <v>709</v>
      </c>
      <c r="D516" s="313"/>
      <c r="E516" s="167">
        <v>4.9</v>
      </c>
      <c r="F516" s="246"/>
      <c r="G516" s="168"/>
      <c r="M516" s="165" t="s">
        <v>709</v>
      </c>
      <c r="O516" s="156"/>
    </row>
    <row r="517" spans="1:15" ht="12.75">
      <c r="A517" s="164"/>
      <c r="B517" s="166"/>
      <c r="C517" s="312" t="s">
        <v>710</v>
      </c>
      <c r="D517" s="313"/>
      <c r="E517" s="167">
        <v>4.6</v>
      </c>
      <c r="F517" s="246"/>
      <c r="G517" s="168"/>
      <c r="M517" s="165" t="s">
        <v>710</v>
      </c>
      <c r="O517" s="156"/>
    </row>
    <row r="518" spans="1:15" ht="12.75">
      <c r="A518" s="164"/>
      <c r="B518" s="166"/>
      <c r="C518" s="312" t="s">
        <v>711</v>
      </c>
      <c r="D518" s="313"/>
      <c r="E518" s="167">
        <v>3.6</v>
      </c>
      <c r="F518" s="246"/>
      <c r="G518" s="168"/>
      <c r="M518" s="165" t="s">
        <v>711</v>
      </c>
      <c r="O518" s="156"/>
    </row>
    <row r="519" spans="1:104" ht="12.75">
      <c r="A519" s="157">
        <v>173</v>
      </c>
      <c r="B519" s="158" t="s">
        <v>712</v>
      </c>
      <c r="C519" s="159" t="s">
        <v>713</v>
      </c>
      <c r="D519" s="160" t="s">
        <v>195</v>
      </c>
      <c r="E519" s="161">
        <v>6.7</v>
      </c>
      <c r="F519" s="245"/>
      <c r="G519" s="162">
        <f>E519*F519</f>
        <v>0</v>
      </c>
      <c r="O519" s="156">
        <v>2</v>
      </c>
      <c r="AZ519" s="134">
        <v>2</v>
      </c>
      <c r="BA519" s="134">
        <f>IF(AZ519=1,G519,0)</f>
        <v>0</v>
      </c>
      <c r="BB519" s="134">
        <f>IF(AZ519=2,G519,0)</f>
        <v>0</v>
      </c>
      <c r="BC519" s="134">
        <f>IF(AZ519=3,G519,0)</f>
        <v>0</v>
      </c>
      <c r="BD519" s="134">
        <f>IF(AZ519=4,G519,0)</f>
        <v>0</v>
      </c>
      <c r="BE519" s="134">
        <f>IF(AZ519=5,G519,0)</f>
        <v>0</v>
      </c>
      <c r="CA519" s="163">
        <v>3</v>
      </c>
      <c r="CB519" s="163">
        <v>7</v>
      </c>
      <c r="CZ519" s="134">
        <v>0.0003</v>
      </c>
    </row>
    <row r="520" spans="1:15" ht="12.75">
      <c r="A520" s="164"/>
      <c r="B520" s="166"/>
      <c r="C520" s="312" t="s">
        <v>714</v>
      </c>
      <c r="D520" s="313"/>
      <c r="E520" s="167">
        <v>6.7</v>
      </c>
      <c r="F520" s="246"/>
      <c r="G520" s="168"/>
      <c r="M520" s="165" t="s">
        <v>714</v>
      </c>
      <c r="O520" s="156"/>
    </row>
    <row r="521" spans="1:104" ht="12.75">
      <c r="A521" s="157">
        <v>174</v>
      </c>
      <c r="B521" s="158" t="s">
        <v>715</v>
      </c>
      <c r="C521" s="159" t="s">
        <v>716</v>
      </c>
      <c r="D521" s="160" t="s">
        <v>128</v>
      </c>
      <c r="E521" s="161">
        <v>2.95</v>
      </c>
      <c r="F521" s="245"/>
      <c r="G521" s="162">
        <f>E521*F521</f>
        <v>0</v>
      </c>
      <c r="O521" s="156">
        <v>2</v>
      </c>
      <c r="AZ521" s="134">
        <v>2</v>
      </c>
      <c r="BA521" s="134">
        <f>IF(AZ521=1,G521,0)</f>
        <v>0</v>
      </c>
      <c r="BB521" s="134">
        <f>IF(AZ521=2,G521,0)</f>
        <v>0</v>
      </c>
      <c r="BC521" s="134">
        <f>IF(AZ521=3,G521,0)</f>
        <v>0</v>
      </c>
      <c r="BD521" s="134">
        <f>IF(AZ521=4,G521,0)</f>
        <v>0</v>
      </c>
      <c r="BE521" s="134">
        <f>IF(AZ521=5,G521,0)</f>
        <v>0</v>
      </c>
      <c r="CA521" s="163">
        <v>3</v>
      </c>
      <c r="CB521" s="163">
        <v>7</v>
      </c>
      <c r="CZ521" s="134">
        <v>0.00335</v>
      </c>
    </row>
    <row r="522" spans="1:15" ht="12.75">
      <c r="A522" s="164"/>
      <c r="B522" s="166"/>
      <c r="C522" s="312" t="s">
        <v>717</v>
      </c>
      <c r="D522" s="313"/>
      <c r="E522" s="167">
        <v>1.45</v>
      </c>
      <c r="F522" s="246"/>
      <c r="G522" s="168"/>
      <c r="M522" s="165" t="s">
        <v>717</v>
      </c>
      <c r="O522" s="156"/>
    </row>
    <row r="523" spans="1:15" ht="12.75">
      <c r="A523" s="164"/>
      <c r="B523" s="166"/>
      <c r="C523" s="312" t="s">
        <v>686</v>
      </c>
      <c r="D523" s="313"/>
      <c r="E523" s="167">
        <v>1.5</v>
      </c>
      <c r="F523" s="246"/>
      <c r="G523" s="168"/>
      <c r="M523" s="165" t="s">
        <v>686</v>
      </c>
      <c r="O523" s="156"/>
    </row>
    <row r="524" spans="1:104" ht="12.75">
      <c r="A524" s="157">
        <v>175</v>
      </c>
      <c r="B524" s="158" t="s">
        <v>718</v>
      </c>
      <c r="C524" s="159" t="s">
        <v>719</v>
      </c>
      <c r="D524" s="160" t="s">
        <v>128</v>
      </c>
      <c r="E524" s="161">
        <v>2.4</v>
      </c>
      <c r="F524" s="245"/>
      <c r="G524" s="162">
        <f>E524*F524</f>
        <v>0</v>
      </c>
      <c r="O524" s="156">
        <v>2</v>
      </c>
      <c r="AZ524" s="134">
        <v>2</v>
      </c>
      <c r="BA524" s="134">
        <f>IF(AZ524=1,G524,0)</f>
        <v>0</v>
      </c>
      <c r="BB524" s="134">
        <f>IF(AZ524=2,G524,0)</f>
        <v>0</v>
      </c>
      <c r="BC524" s="134">
        <f>IF(AZ524=3,G524,0)</f>
        <v>0</v>
      </c>
      <c r="BD524" s="134">
        <f>IF(AZ524=4,G524,0)</f>
        <v>0</v>
      </c>
      <c r="BE524" s="134">
        <f>IF(AZ524=5,G524,0)</f>
        <v>0</v>
      </c>
      <c r="CA524" s="163">
        <v>3</v>
      </c>
      <c r="CB524" s="163">
        <v>7</v>
      </c>
      <c r="CZ524" s="134">
        <v>0.004</v>
      </c>
    </row>
    <row r="525" spans="1:15" ht="12.75">
      <c r="A525" s="164"/>
      <c r="B525" s="166"/>
      <c r="C525" s="312" t="s">
        <v>683</v>
      </c>
      <c r="D525" s="313"/>
      <c r="E525" s="167">
        <v>1.2</v>
      </c>
      <c r="F525" s="246"/>
      <c r="G525" s="168"/>
      <c r="M525" s="165" t="s">
        <v>683</v>
      </c>
      <c r="O525" s="156"/>
    </row>
    <row r="526" spans="1:15" ht="12.75">
      <c r="A526" s="164"/>
      <c r="B526" s="166"/>
      <c r="C526" s="312" t="s">
        <v>685</v>
      </c>
      <c r="D526" s="313"/>
      <c r="E526" s="167">
        <v>1.2</v>
      </c>
      <c r="F526" s="246"/>
      <c r="G526" s="168"/>
      <c r="M526" s="165" t="s">
        <v>685</v>
      </c>
      <c r="O526" s="156"/>
    </row>
    <row r="527" spans="1:104" ht="12.75">
      <c r="A527" s="157">
        <v>176</v>
      </c>
      <c r="B527" s="158" t="s">
        <v>720</v>
      </c>
      <c r="C527" s="159" t="s">
        <v>721</v>
      </c>
      <c r="D527" s="160" t="s">
        <v>692</v>
      </c>
      <c r="E527" s="161">
        <v>3353.2664</v>
      </c>
      <c r="F527" s="245"/>
      <c r="G527" s="162">
        <f>E527*F527</f>
        <v>0</v>
      </c>
      <c r="O527" s="156">
        <v>2</v>
      </c>
      <c r="AZ527" s="134">
        <v>2</v>
      </c>
      <c r="BA527" s="134">
        <f>IF(AZ527=1,G527,0)</f>
        <v>0</v>
      </c>
      <c r="BB527" s="134">
        <f>IF(AZ527=2,G527,0)</f>
        <v>0</v>
      </c>
      <c r="BC527" s="134">
        <f>IF(AZ527=3,G527,0)</f>
        <v>0</v>
      </c>
      <c r="BD527" s="134">
        <f>IF(AZ527=4,G527,0)</f>
        <v>0</v>
      </c>
      <c r="BE527" s="134">
        <f>IF(AZ527=5,G527,0)</f>
        <v>0</v>
      </c>
      <c r="CA527" s="163">
        <v>12</v>
      </c>
      <c r="CB527" s="163">
        <v>1</v>
      </c>
      <c r="CZ527" s="134">
        <v>0</v>
      </c>
    </row>
    <row r="528" spans="1:15" ht="12.75">
      <c r="A528" s="164"/>
      <c r="B528" s="166"/>
      <c r="C528" s="312" t="s">
        <v>722</v>
      </c>
      <c r="D528" s="313"/>
      <c r="E528" s="167">
        <v>3353.2664</v>
      </c>
      <c r="F528" s="246"/>
      <c r="G528" s="168"/>
      <c r="M528" s="165" t="s">
        <v>722</v>
      </c>
      <c r="O528" s="156"/>
    </row>
    <row r="529" spans="1:104" ht="12.75">
      <c r="A529" s="157">
        <v>177</v>
      </c>
      <c r="B529" s="158" t="s">
        <v>723</v>
      </c>
      <c r="C529" s="159" t="s">
        <v>724</v>
      </c>
      <c r="D529" s="160" t="s">
        <v>61</v>
      </c>
      <c r="E529" s="161">
        <v>5544.439912</v>
      </c>
      <c r="F529" s="245"/>
      <c r="G529" s="162">
        <f>E529*F529</f>
        <v>0</v>
      </c>
      <c r="O529" s="156">
        <v>2</v>
      </c>
      <c r="AZ529" s="134">
        <v>2</v>
      </c>
      <c r="BA529" s="134">
        <f>IF(AZ529=1,G529,0)</f>
        <v>0</v>
      </c>
      <c r="BB529" s="134">
        <f>IF(AZ529=2,G529,0)</f>
        <v>0</v>
      </c>
      <c r="BC529" s="134">
        <f>IF(AZ529=3,G529,0)</f>
        <v>0</v>
      </c>
      <c r="BD529" s="134">
        <f>IF(AZ529=4,G529,0)</f>
        <v>0</v>
      </c>
      <c r="BE529" s="134">
        <f>IF(AZ529=5,G529,0)</f>
        <v>0</v>
      </c>
      <c r="CA529" s="163">
        <v>7</v>
      </c>
      <c r="CB529" s="163">
        <v>1002</v>
      </c>
      <c r="CZ529" s="134">
        <v>0</v>
      </c>
    </row>
    <row r="530" spans="1:57" ht="12.75">
      <c r="A530" s="169"/>
      <c r="B530" s="170" t="s">
        <v>75</v>
      </c>
      <c r="C530" s="171" t="str">
        <f>CONCATENATE(B491," ",C491)</f>
        <v>767 Konstrukce zámečnické</v>
      </c>
      <c r="D530" s="172"/>
      <c r="E530" s="173"/>
      <c r="F530" s="247"/>
      <c r="G530" s="174">
        <f>SUM(G491:G529)</f>
        <v>0</v>
      </c>
      <c r="O530" s="156">
        <v>4</v>
      </c>
      <c r="BA530" s="175">
        <f>SUM(BA491:BA529)</f>
        <v>0</v>
      </c>
      <c r="BB530" s="175">
        <f>SUM(BB491:BB529)</f>
        <v>0</v>
      </c>
      <c r="BC530" s="175">
        <f>SUM(BC491:BC529)</f>
        <v>0</v>
      </c>
      <c r="BD530" s="175">
        <f>SUM(BD491:BD529)</f>
        <v>0</v>
      </c>
      <c r="BE530" s="175">
        <f>SUM(BE491:BE529)</f>
        <v>0</v>
      </c>
    </row>
    <row r="531" spans="1:15" ht="12.75">
      <c r="A531" s="149" t="s">
        <v>72</v>
      </c>
      <c r="B531" s="150" t="s">
        <v>725</v>
      </c>
      <c r="C531" s="151" t="s">
        <v>726</v>
      </c>
      <c r="D531" s="152"/>
      <c r="E531" s="153"/>
      <c r="F531" s="244"/>
      <c r="G531" s="154"/>
      <c r="H531" s="155"/>
      <c r="I531" s="155"/>
      <c r="O531" s="156">
        <v>1</v>
      </c>
    </row>
    <row r="532" spans="1:104" ht="12.75">
      <c r="A532" s="157">
        <v>178</v>
      </c>
      <c r="B532" s="158" t="s">
        <v>727</v>
      </c>
      <c r="C532" s="159" t="s">
        <v>728</v>
      </c>
      <c r="D532" s="160" t="s">
        <v>128</v>
      </c>
      <c r="E532" s="161">
        <v>80.4</v>
      </c>
      <c r="F532" s="245"/>
      <c r="G532" s="162">
        <f>E532*F532</f>
        <v>0</v>
      </c>
      <c r="O532" s="156">
        <v>2</v>
      </c>
      <c r="AZ532" s="134">
        <v>2</v>
      </c>
      <c r="BA532" s="134">
        <f>IF(AZ532=1,G532,0)</f>
        <v>0</v>
      </c>
      <c r="BB532" s="134">
        <f>IF(AZ532=2,G532,0)</f>
        <v>0</v>
      </c>
      <c r="BC532" s="134">
        <f>IF(AZ532=3,G532,0)</f>
        <v>0</v>
      </c>
      <c r="BD532" s="134">
        <f>IF(AZ532=4,G532,0)</f>
        <v>0</v>
      </c>
      <c r="BE532" s="134">
        <f>IF(AZ532=5,G532,0)</f>
        <v>0</v>
      </c>
      <c r="CA532" s="163">
        <v>1</v>
      </c>
      <c r="CB532" s="163">
        <v>7</v>
      </c>
      <c r="CZ532" s="134">
        <v>0</v>
      </c>
    </row>
    <row r="533" spans="1:104" ht="12.75">
      <c r="A533" s="157">
        <v>179</v>
      </c>
      <c r="B533" s="158" t="s">
        <v>729</v>
      </c>
      <c r="C533" s="159" t="s">
        <v>730</v>
      </c>
      <c r="D533" s="160" t="s">
        <v>195</v>
      </c>
      <c r="E533" s="161">
        <v>64.45</v>
      </c>
      <c r="F533" s="245"/>
      <c r="G533" s="162">
        <f>E533*F533</f>
        <v>0</v>
      </c>
      <c r="O533" s="156">
        <v>2</v>
      </c>
      <c r="AZ533" s="134">
        <v>2</v>
      </c>
      <c r="BA533" s="134">
        <f>IF(AZ533=1,G533,0)</f>
        <v>0</v>
      </c>
      <c r="BB533" s="134">
        <f>IF(AZ533=2,G533,0)</f>
        <v>0</v>
      </c>
      <c r="BC533" s="134">
        <f>IF(AZ533=3,G533,0)</f>
        <v>0</v>
      </c>
      <c r="BD533" s="134">
        <f>IF(AZ533=4,G533,0)</f>
        <v>0</v>
      </c>
      <c r="BE533" s="134">
        <f>IF(AZ533=5,G533,0)</f>
        <v>0</v>
      </c>
      <c r="CA533" s="163">
        <v>1</v>
      </c>
      <c r="CB533" s="163">
        <v>7</v>
      </c>
      <c r="CZ533" s="134">
        <v>0.00039</v>
      </c>
    </row>
    <row r="534" spans="1:15" ht="12.75">
      <c r="A534" s="164"/>
      <c r="B534" s="166"/>
      <c r="C534" s="312" t="s">
        <v>731</v>
      </c>
      <c r="D534" s="313"/>
      <c r="E534" s="167">
        <v>27.8</v>
      </c>
      <c r="F534" s="246"/>
      <c r="G534" s="168"/>
      <c r="M534" s="165" t="s">
        <v>731</v>
      </c>
      <c r="O534" s="156"/>
    </row>
    <row r="535" spans="1:15" ht="12.75">
      <c r="A535" s="164"/>
      <c r="B535" s="166"/>
      <c r="C535" s="312" t="s">
        <v>732</v>
      </c>
      <c r="D535" s="313"/>
      <c r="E535" s="167">
        <v>7.8</v>
      </c>
      <c r="F535" s="246"/>
      <c r="G535" s="168"/>
      <c r="M535" s="165" t="s">
        <v>732</v>
      </c>
      <c r="O535" s="156"/>
    </row>
    <row r="536" spans="1:15" ht="12.75">
      <c r="A536" s="164"/>
      <c r="B536" s="166"/>
      <c r="C536" s="312" t="s">
        <v>733</v>
      </c>
      <c r="D536" s="313"/>
      <c r="E536" s="167">
        <v>6.15</v>
      </c>
      <c r="F536" s="246"/>
      <c r="G536" s="168"/>
      <c r="M536" s="165" t="s">
        <v>733</v>
      </c>
      <c r="O536" s="156"/>
    </row>
    <row r="537" spans="1:15" ht="12.75">
      <c r="A537" s="164"/>
      <c r="B537" s="166"/>
      <c r="C537" s="312" t="s">
        <v>734</v>
      </c>
      <c r="D537" s="313"/>
      <c r="E537" s="167">
        <v>7.6</v>
      </c>
      <c r="F537" s="246"/>
      <c r="G537" s="168"/>
      <c r="M537" s="165" t="s">
        <v>734</v>
      </c>
      <c r="O537" s="156"/>
    </row>
    <row r="538" spans="1:15" ht="12.75">
      <c r="A538" s="164"/>
      <c r="B538" s="166"/>
      <c r="C538" s="312" t="s">
        <v>735</v>
      </c>
      <c r="D538" s="313"/>
      <c r="E538" s="167">
        <v>9.1</v>
      </c>
      <c r="F538" s="246"/>
      <c r="G538" s="168"/>
      <c r="M538" s="165" t="s">
        <v>735</v>
      </c>
      <c r="O538" s="156"/>
    </row>
    <row r="539" spans="1:15" ht="12.75">
      <c r="A539" s="164"/>
      <c r="B539" s="166"/>
      <c r="C539" s="312" t="s">
        <v>736</v>
      </c>
      <c r="D539" s="313"/>
      <c r="E539" s="167">
        <v>6</v>
      </c>
      <c r="F539" s="246"/>
      <c r="G539" s="168"/>
      <c r="M539" s="165" t="s">
        <v>736</v>
      </c>
      <c r="O539" s="156"/>
    </row>
    <row r="540" spans="1:104" ht="12.75">
      <c r="A540" s="157">
        <v>180</v>
      </c>
      <c r="B540" s="158" t="s">
        <v>737</v>
      </c>
      <c r="C540" s="159" t="s">
        <v>738</v>
      </c>
      <c r="D540" s="160" t="s">
        <v>128</v>
      </c>
      <c r="E540" s="161">
        <v>80.4</v>
      </c>
      <c r="F540" s="245"/>
      <c r="G540" s="162">
        <f>E540*F540</f>
        <v>0</v>
      </c>
      <c r="O540" s="156">
        <v>2</v>
      </c>
      <c r="AZ540" s="134">
        <v>2</v>
      </c>
      <c r="BA540" s="134">
        <f>IF(AZ540=1,G540,0)</f>
        <v>0</v>
      </c>
      <c r="BB540" s="134">
        <f>IF(AZ540=2,G540,0)</f>
        <v>0</v>
      </c>
      <c r="BC540" s="134">
        <f>IF(AZ540=3,G540,0)</f>
        <v>0</v>
      </c>
      <c r="BD540" s="134">
        <f>IF(AZ540=4,G540,0)</f>
        <v>0</v>
      </c>
      <c r="BE540" s="134">
        <f>IF(AZ540=5,G540,0)</f>
        <v>0</v>
      </c>
      <c r="CA540" s="163">
        <v>1</v>
      </c>
      <c r="CB540" s="163">
        <v>7</v>
      </c>
      <c r="CZ540" s="134">
        <v>0.00254</v>
      </c>
    </row>
    <row r="541" spans="1:15" ht="12.75">
      <c r="A541" s="164"/>
      <c r="B541" s="166"/>
      <c r="C541" s="312" t="s">
        <v>215</v>
      </c>
      <c r="D541" s="313"/>
      <c r="E541" s="167">
        <v>20.5</v>
      </c>
      <c r="F541" s="246"/>
      <c r="G541" s="168"/>
      <c r="M541" s="165" t="s">
        <v>215</v>
      </c>
      <c r="O541" s="156"/>
    </row>
    <row r="542" spans="1:15" ht="12.75">
      <c r="A542" s="164"/>
      <c r="B542" s="166"/>
      <c r="C542" s="312" t="s">
        <v>218</v>
      </c>
      <c r="D542" s="313"/>
      <c r="E542" s="167">
        <v>9.1</v>
      </c>
      <c r="F542" s="246"/>
      <c r="G542" s="168"/>
      <c r="M542" s="165" t="s">
        <v>218</v>
      </c>
      <c r="O542" s="156"/>
    </row>
    <row r="543" spans="1:15" ht="12.75">
      <c r="A543" s="164"/>
      <c r="B543" s="166"/>
      <c r="C543" s="312" t="s">
        <v>219</v>
      </c>
      <c r="D543" s="313"/>
      <c r="E543" s="167">
        <v>11.6</v>
      </c>
      <c r="F543" s="246"/>
      <c r="G543" s="168"/>
      <c r="M543" s="165" t="s">
        <v>219</v>
      </c>
      <c r="O543" s="156"/>
    </row>
    <row r="544" spans="1:15" ht="12.75">
      <c r="A544" s="164"/>
      <c r="B544" s="166"/>
      <c r="C544" s="312" t="s">
        <v>220</v>
      </c>
      <c r="D544" s="313"/>
      <c r="E544" s="167">
        <v>4.9</v>
      </c>
      <c r="F544" s="246"/>
      <c r="G544" s="168"/>
      <c r="M544" s="165" t="s">
        <v>220</v>
      </c>
      <c r="O544" s="156"/>
    </row>
    <row r="545" spans="1:15" ht="12.75">
      <c r="A545" s="164"/>
      <c r="B545" s="166"/>
      <c r="C545" s="312" t="s">
        <v>221</v>
      </c>
      <c r="D545" s="313"/>
      <c r="E545" s="167">
        <v>11.4</v>
      </c>
      <c r="F545" s="246"/>
      <c r="G545" s="168"/>
      <c r="M545" s="165" t="s">
        <v>221</v>
      </c>
      <c r="O545" s="156"/>
    </row>
    <row r="546" spans="1:15" ht="12.75">
      <c r="A546" s="164"/>
      <c r="B546" s="166"/>
      <c r="C546" s="312" t="s">
        <v>222</v>
      </c>
      <c r="D546" s="313"/>
      <c r="E546" s="167">
        <v>2.5</v>
      </c>
      <c r="F546" s="246"/>
      <c r="G546" s="168"/>
      <c r="M546" s="165" t="s">
        <v>222</v>
      </c>
      <c r="O546" s="156"/>
    </row>
    <row r="547" spans="1:15" ht="12.75">
      <c r="A547" s="164"/>
      <c r="B547" s="166"/>
      <c r="C547" s="312" t="s">
        <v>223</v>
      </c>
      <c r="D547" s="313"/>
      <c r="E547" s="167">
        <v>7.2</v>
      </c>
      <c r="F547" s="246"/>
      <c r="G547" s="168"/>
      <c r="M547" s="165" t="s">
        <v>223</v>
      </c>
      <c r="O547" s="156"/>
    </row>
    <row r="548" spans="1:15" ht="12.75">
      <c r="A548" s="164"/>
      <c r="B548" s="166"/>
      <c r="C548" s="312" t="s">
        <v>224</v>
      </c>
      <c r="D548" s="313"/>
      <c r="E548" s="167">
        <v>4.4</v>
      </c>
      <c r="F548" s="246"/>
      <c r="G548" s="168"/>
      <c r="M548" s="165" t="s">
        <v>224</v>
      </c>
      <c r="O548" s="156"/>
    </row>
    <row r="549" spans="1:15" ht="12.75">
      <c r="A549" s="164"/>
      <c r="B549" s="166"/>
      <c r="C549" s="312" t="s">
        <v>225</v>
      </c>
      <c r="D549" s="313"/>
      <c r="E549" s="167">
        <v>5.9</v>
      </c>
      <c r="F549" s="246"/>
      <c r="G549" s="168"/>
      <c r="M549" s="165" t="s">
        <v>225</v>
      </c>
      <c r="O549" s="156"/>
    </row>
    <row r="550" spans="1:15" ht="12.75">
      <c r="A550" s="164"/>
      <c r="B550" s="166"/>
      <c r="C550" s="312" t="s">
        <v>226</v>
      </c>
      <c r="D550" s="313"/>
      <c r="E550" s="167">
        <v>2.9</v>
      </c>
      <c r="F550" s="246"/>
      <c r="G550" s="168"/>
      <c r="M550" s="165" t="s">
        <v>226</v>
      </c>
      <c r="O550" s="156"/>
    </row>
    <row r="551" spans="1:104" ht="12.75">
      <c r="A551" s="157">
        <v>181</v>
      </c>
      <c r="B551" s="158" t="s">
        <v>739</v>
      </c>
      <c r="C551" s="159" t="s">
        <v>740</v>
      </c>
      <c r="D551" s="160" t="s">
        <v>128</v>
      </c>
      <c r="E551" s="161">
        <v>14.7</v>
      </c>
      <c r="F551" s="245"/>
      <c r="G551" s="162">
        <f>E551*F551</f>
        <v>0</v>
      </c>
      <c r="O551" s="156">
        <v>2</v>
      </c>
      <c r="AZ551" s="134">
        <v>2</v>
      </c>
      <c r="BA551" s="134">
        <f>IF(AZ551=1,G551,0)</f>
        <v>0</v>
      </c>
      <c r="BB551" s="134">
        <f>IF(AZ551=2,G551,0)</f>
        <v>0</v>
      </c>
      <c r="BC551" s="134">
        <f>IF(AZ551=3,G551,0)</f>
        <v>0</v>
      </c>
      <c r="BD551" s="134">
        <f>IF(AZ551=4,G551,0)</f>
        <v>0</v>
      </c>
      <c r="BE551" s="134">
        <f>IF(AZ551=5,G551,0)</f>
        <v>0</v>
      </c>
      <c r="CA551" s="163">
        <v>1</v>
      </c>
      <c r="CB551" s="163">
        <v>7</v>
      </c>
      <c r="CZ551" s="134">
        <v>0</v>
      </c>
    </row>
    <row r="552" spans="1:15" ht="12.75">
      <c r="A552" s="164"/>
      <c r="B552" s="166"/>
      <c r="C552" s="312" t="s">
        <v>220</v>
      </c>
      <c r="D552" s="313"/>
      <c r="E552" s="167">
        <v>4.9</v>
      </c>
      <c r="F552" s="246"/>
      <c r="G552" s="168"/>
      <c r="M552" s="165" t="s">
        <v>220</v>
      </c>
      <c r="O552" s="156"/>
    </row>
    <row r="553" spans="1:15" ht="12.75">
      <c r="A553" s="164"/>
      <c r="B553" s="166"/>
      <c r="C553" s="312" t="s">
        <v>222</v>
      </c>
      <c r="D553" s="313"/>
      <c r="E553" s="167">
        <v>2.5</v>
      </c>
      <c r="F553" s="246"/>
      <c r="G553" s="168"/>
      <c r="M553" s="165" t="s">
        <v>222</v>
      </c>
      <c r="O553" s="156"/>
    </row>
    <row r="554" spans="1:15" ht="12.75">
      <c r="A554" s="164"/>
      <c r="B554" s="166"/>
      <c r="C554" s="312" t="s">
        <v>224</v>
      </c>
      <c r="D554" s="313"/>
      <c r="E554" s="167">
        <v>4.4</v>
      </c>
      <c r="F554" s="246"/>
      <c r="G554" s="168"/>
      <c r="M554" s="165" t="s">
        <v>224</v>
      </c>
      <c r="O554" s="156"/>
    </row>
    <row r="555" spans="1:15" ht="12.75">
      <c r="A555" s="164"/>
      <c r="B555" s="166"/>
      <c r="C555" s="312" t="s">
        <v>226</v>
      </c>
      <c r="D555" s="313"/>
      <c r="E555" s="167">
        <v>2.9</v>
      </c>
      <c r="F555" s="246"/>
      <c r="G555" s="168"/>
      <c r="M555" s="165" t="s">
        <v>226</v>
      </c>
      <c r="O555" s="156"/>
    </row>
    <row r="556" spans="1:104" ht="12.75">
      <c r="A556" s="157">
        <v>182</v>
      </c>
      <c r="B556" s="158" t="s">
        <v>741</v>
      </c>
      <c r="C556" s="159" t="s">
        <v>742</v>
      </c>
      <c r="D556" s="160" t="s">
        <v>128</v>
      </c>
      <c r="E556" s="161">
        <v>80.4</v>
      </c>
      <c r="F556" s="245"/>
      <c r="G556" s="162">
        <f>E556*F556</f>
        <v>0</v>
      </c>
      <c r="O556" s="156">
        <v>2</v>
      </c>
      <c r="AZ556" s="134">
        <v>2</v>
      </c>
      <c r="BA556" s="134">
        <f>IF(AZ556=1,G556,0)</f>
        <v>0</v>
      </c>
      <c r="BB556" s="134">
        <f>IF(AZ556=2,G556,0)</f>
        <v>0</v>
      </c>
      <c r="BC556" s="134">
        <f>IF(AZ556=3,G556,0)</f>
        <v>0</v>
      </c>
      <c r="BD556" s="134">
        <f>IF(AZ556=4,G556,0)</f>
        <v>0</v>
      </c>
      <c r="BE556" s="134">
        <f>IF(AZ556=5,G556,0)</f>
        <v>0</v>
      </c>
      <c r="CA556" s="163">
        <v>1</v>
      </c>
      <c r="CB556" s="163">
        <v>7</v>
      </c>
      <c r="CZ556" s="134">
        <v>0</v>
      </c>
    </row>
    <row r="557" spans="1:104" ht="12.75">
      <c r="A557" s="157">
        <v>183</v>
      </c>
      <c r="B557" s="158" t="s">
        <v>743</v>
      </c>
      <c r="C557" s="159" t="s">
        <v>744</v>
      </c>
      <c r="D557" s="160" t="s">
        <v>128</v>
      </c>
      <c r="E557" s="161">
        <v>88.44</v>
      </c>
      <c r="F557" s="245"/>
      <c r="G557" s="162">
        <f>E557*F557</f>
        <v>0</v>
      </c>
      <c r="O557" s="156">
        <v>2</v>
      </c>
      <c r="AZ557" s="134">
        <v>2</v>
      </c>
      <c r="BA557" s="134">
        <f>IF(AZ557=1,G557,0)</f>
        <v>0</v>
      </c>
      <c r="BB557" s="134">
        <f>IF(AZ557=2,G557,0)</f>
        <v>0</v>
      </c>
      <c r="BC557" s="134">
        <f>IF(AZ557=3,G557,0)</f>
        <v>0</v>
      </c>
      <c r="BD557" s="134">
        <f>IF(AZ557=4,G557,0)</f>
        <v>0</v>
      </c>
      <c r="BE557" s="134">
        <f>IF(AZ557=5,G557,0)</f>
        <v>0</v>
      </c>
      <c r="CA557" s="163">
        <v>3</v>
      </c>
      <c r="CB557" s="163">
        <v>7</v>
      </c>
      <c r="CZ557" s="134">
        <v>0</v>
      </c>
    </row>
    <row r="558" spans="1:15" ht="12.75">
      <c r="A558" s="164"/>
      <c r="B558" s="166"/>
      <c r="C558" s="312" t="s">
        <v>745</v>
      </c>
      <c r="D558" s="313"/>
      <c r="E558" s="167">
        <v>88.44</v>
      </c>
      <c r="F558" s="246"/>
      <c r="G558" s="168"/>
      <c r="M558" s="165" t="s">
        <v>745</v>
      </c>
      <c r="O558" s="156"/>
    </row>
    <row r="559" spans="1:104" ht="12.75">
      <c r="A559" s="157">
        <v>184</v>
      </c>
      <c r="B559" s="158" t="s">
        <v>746</v>
      </c>
      <c r="C559" s="159" t="s">
        <v>747</v>
      </c>
      <c r="D559" s="160" t="s">
        <v>195</v>
      </c>
      <c r="E559" s="161">
        <v>70.895</v>
      </c>
      <c r="F559" s="245"/>
      <c r="G559" s="162">
        <f>E559*F559</f>
        <v>0</v>
      </c>
      <c r="O559" s="156">
        <v>2</v>
      </c>
      <c r="AZ559" s="134">
        <v>2</v>
      </c>
      <c r="BA559" s="134">
        <f>IF(AZ559=1,G559,0)</f>
        <v>0</v>
      </c>
      <c r="BB559" s="134">
        <f>IF(AZ559=2,G559,0)</f>
        <v>0</v>
      </c>
      <c r="BC559" s="134">
        <f>IF(AZ559=3,G559,0)</f>
        <v>0</v>
      </c>
      <c r="BD559" s="134">
        <f>IF(AZ559=4,G559,0)</f>
        <v>0</v>
      </c>
      <c r="BE559" s="134">
        <f>IF(AZ559=5,G559,0)</f>
        <v>0</v>
      </c>
      <c r="CA559" s="163">
        <v>3</v>
      </c>
      <c r="CB559" s="163">
        <v>7</v>
      </c>
      <c r="CZ559" s="134">
        <v>0</v>
      </c>
    </row>
    <row r="560" spans="1:15" ht="12.75">
      <c r="A560" s="164"/>
      <c r="B560" s="166"/>
      <c r="C560" s="312" t="s">
        <v>748</v>
      </c>
      <c r="D560" s="313"/>
      <c r="E560" s="167">
        <v>70.895</v>
      </c>
      <c r="F560" s="246"/>
      <c r="G560" s="168"/>
      <c r="M560" s="165" t="s">
        <v>748</v>
      </c>
      <c r="O560" s="156"/>
    </row>
    <row r="561" spans="1:104" ht="12.75">
      <c r="A561" s="157">
        <v>185</v>
      </c>
      <c r="B561" s="158" t="s">
        <v>749</v>
      </c>
      <c r="C561" s="159" t="s">
        <v>750</v>
      </c>
      <c r="D561" s="160" t="s">
        <v>61</v>
      </c>
      <c r="E561" s="161">
        <v>1054.36335</v>
      </c>
      <c r="F561" s="245"/>
      <c r="G561" s="162">
        <f>E561*F561</f>
        <v>0</v>
      </c>
      <c r="O561" s="156">
        <v>2</v>
      </c>
      <c r="AZ561" s="134">
        <v>2</v>
      </c>
      <c r="BA561" s="134">
        <f>IF(AZ561=1,G561,0)</f>
        <v>0</v>
      </c>
      <c r="BB561" s="134">
        <f>IF(AZ561=2,G561,0)</f>
        <v>0</v>
      </c>
      <c r="BC561" s="134">
        <f>IF(AZ561=3,G561,0)</f>
        <v>0</v>
      </c>
      <c r="BD561" s="134">
        <f>IF(AZ561=4,G561,0)</f>
        <v>0</v>
      </c>
      <c r="BE561" s="134">
        <f>IF(AZ561=5,G561,0)</f>
        <v>0</v>
      </c>
      <c r="CA561" s="163">
        <v>7</v>
      </c>
      <c r="CB561" s="163">
        <v>1002</v>
      </c>
      <c r="CZ561" s="134">
        <v>0</v>
      </c>
    </row>
    <row r="562" spans="1:57" ht="12.75">
      <c r="A562" s="169"/>
      <c r="B562" s="170" t="s">
        <v>75</v>
      </c>
      <c r="C562" s="171" t="str">
        <f>CONCATENATE(B531," ",C531)</f>
        <v>771 Podlahy z dlaždic a obklady</v>
      </c>
      <c r="D562" s="172"/>
      <c r="E562" s="173"/>
      <c r="F562" s="247"/>
      <c r="G562" s="174">
        <f>SUM(G531:G561)</f>
        <v>0</v>
      </c>
      <c r="O562" s="156">
        <v>4</v>
      </c>
      <c r="BA562" s="175">
        <f>SUM(BA531:BA561)</f>
        <v>0</v>
      </c>
      <c r="BB562" s="175">
        <f>SUM(BB531:BB561)</f>
        <v>0</v>
      </c>
      <c r="BC562" s="175">
        <f>SUM(BC531:BC561)</f>
        <v>0</v>
      </c>
      <c r="BD562" s="175">
        <f>SUM(BD531:BD561)</f>
        <v>0</v>
      </c>
      <c r="BE562" s="175">
        <f>SUM(BE531:BE561)</f>
        <v>0</v>
      </c>
    </row>
    <row r="563" spans="1:15" ht="12.75">
      <c r="A563" s="149" t="s">
        <v>72</v>
      </c>
      <c r="B563" s="150" t="s">
        <v>751</v>
      </c>
      <c r="C563" s="151" t="s">
        <v>752</v>
      </c>
      <c r="D563" s="152"/>
      <c r="E563" s="153"/>
      <c r="F563" s="244"/>
      <c r="G563" s="154"/>
      <c r="H563" s="155"/>
      <c r="I563" s="155"/>
      <c r="O563" s="156">
        <v>1</v>
      </c>
    </row>
    <row r="564" spans="1:104" ht="12.75">
      <c r="A564" s="157">
        <v>186</v>
      </c>
      <c r="B564" s="158" t="s">
        <v>753</v>
      </c>
      <c r="C564" s="159" t="s">
        <v>754</v>
      </c>
      <c r="D564" s="160" t="s">
        <v>195</v>
      </c>
      <c r="E564" s="161">
        <v>71.78</v>
      </c>
      <c r="F564" s="245"/>
      <c r="G564" s="162">
        <f>E564*F564</f>
        <v>0</v>
      </c>
      <c r="O564" s="156">
        <v>2</v>
      </c>
      <c r="AZ564" s="134">
        <v>2</v>
      </c>
      <c r="BA564" s="134">
        <f>IF(AZ564=1,G564,0)</f>
        <v>0</v>
      </c>
      <c r="BB564" s="134">
        <f>IF(AZ564=2,G564,0)</f>
        <v>0</v>
      </c>
      <c r="BC564" s="134">
        <f>IF(AZ564=3,G564,0)</f>
        <v>0</v>
      </c>
      <c r="BD564" s="134">
        <f>IF(AZ564=4,G564,0)</f>
        <v>0</v>
      </c>
      <c r="BE564" s="134">
        <f>IF(AZ564=5,G564,0)</f>
        <v>0</v>
      </c>
      <c r="CA564" s="163">
        <v>1</v>
      </c>
      <c r="CB564" s="163">
        <v>7</v>
      </c>
      <c r="CZ564" s="134">
        <v>0.00025</v>
      </c>
    </row>
    <row r="565" spans="1:15" ht="12.75">
      <c r="A565" s="164"/>
      <c r="B565" s="166"/>
      <c r="C565" s="312" t="s">
        <v>755</v>
      </c>
      <c r="D565" s="313"/>
      <c r="E565" s="167">
        <v>40.46</v>
      </c>
      <c r="F565" s="246"/>
      <c r="G565" s="168"/>
      <c r="M565" s="165" t="s">
        <v>755</v>
      </c>
      <c r="O565" s="156"/>
    </row>
    <row r="566" spans="1:15" ht="12.75">
      <c r="A566" s="164"/>
      <c r="B566" s="166"/>
      <c r="C566" s="312" t="s">
        <v>756</v>
      </c>
      <c r="D566" s="313"/>
      <c r="E566" s="167">
        <v>31.32</v>
      </c>
      <c r="F566" s="246"/>
      <c r="G566" s="168"/>
      <c r="M566" s="165" t="s">
        <v>756</v>
      </c>
      <c r="O566" s="156"/>
    </row>
    <row r="567" spans="1:104" ht="12.75">
      <c r="A567" s="157">
        <v>187</v>
      </c>
      <c r="B567" s="158" t="s">
        <v>757</v>
      </c>
      <c r="C567" s="159" t="s">
        <v>758</v>
      </c>
      <c r="D567" s="160" t="s">
        <v>128</v>
      </c>
      <c r="E567" s="161">
        <v>159.6</v>
      </c>
      <c r="F567" s="245"/>
      <c r="G567" s="162">
        <f>E567*F567</f>
        <v>0</v>
      </c>
      <c r="O567" s="156">
        <v>2</v>
      </c>
      <c r="AZ567" s="134">
        <v>2</v>
      </c>
      <c r="BA567" s="134">
        <f>IF(AZ567=1,G567,0)</f>
        <v>0</v>
      </c>
      <c r="BB567" s="134">
        <f>IF(AZ567=2,G567,0)</f>
        <v>0</v>
      </c>
      <c r="BC567" s="134">
        <f>IF(AZ567=3,G567,0)</f>
        <v>0</v>
      </c>
      <c r="BD567" s="134">
        <f>IF(AZ567=4,G567,0)</f>
        <v>0</v>
      </c>
      <c r="BE567" s="134">
        <f>IF(AZ567=5,G567,0)</f>
        <v>0</v>
      </c>
      <c r="CA567" s="163">
        <v>1</v>
      </c>
      <c r="CB567" s="163">
        <v>7</v>
      </c>
      <c r="CZ567" s="134">
        <v>0.00034</v>
      </c>
    </row>
    <row r="568" spans="1:15" ht="12.75">
      <c r="A568" s="164"/>
      <c r="B568" s="166"/>
      <c r="C568" s="312" t="s">
        <v>329</v>
      </c>
      <c r="D568" s="313"/>
      <c r="E568" s="167">
        <v>100.1</v>
      </c>
      <c r="F568" s="246"/>
      <c r="G568" s="168"/>
      <c r="M568" s="165" t="s">
        <v>329</v>
      </c>
      <c r="O568" s="156"/>
    </row>
    <row r="569" spans="1:15" ht="12.75">
      <c r="A569" s="164"/>
      <c r="B569" s="166"/>
      <c r="C569" s="312" t="s">
        <v>212</v>
      </c>
      <c r="D569" s="313"/>
      <c r="E569" s="167">
        <v>59.5</v>
      </c>
      <c r="F569" s="246"/>
      <c r="G569" s="168"/>
      <c r="M569" s="165" t="s">
        <v>212</v>
      </c>
      <c r="O569" s="156"/>
    </row>
    <row r="570" spans="1:104" ht="12.75">
      <c r="A570" s="157">
        <v>188</v>
      </c>
      <c r="B570" s="158" t="s">
        <v>759</v>
      </c>
      <c r="C570" s="159" t="s">
        <v>760</v>
      </c>
      <c r="D570" s="160" t="s">
        <v>128</v>
      </c>
      <c r="E570" s="161">
        <v>159.6</v>
      </c>
      <c r="F570" s="245"/>
      <c r="G570" s="162">
        <f>E570*F570</f>
        <v>0</v>
      </c>
      <c r="O570" s="156">
        <v>2</v>
      </c>
      <c r="AZ570" s="134">
        <v>2</v>
      </c>
      <c r="BA570" s="134">
        <f>IF(AZ570=1,G570,0)</f>
        <v>0</v>
      </c>
      <c r="BB570" s="134">
        <f>IF(AZ570=2,G570,0)</f>
        <v>0</v>
      </c>
      <c r="BC570" s="134">
        <f>IF(AZ570=3,G570,0)</f>
        <v>0</v>
      </c>
      <c r="BD570" s="134">
        <f>IF(AZ570=4,G570,0)</f>
        <v>0</v>
      </c>
      <c r="BE570" s="134">
        <f>IF(AZ570=5,G570,0)</f>
        <v>0</v>
      </c>
      <c r="CA570" s="163">
        <v>1</v>
      </c>
      <c r="CB570" s="163">
        <v>7</v>
      </c>
      <c r="CZ570" s="134">
        <v>2E-05</v>
      </c>
    </row>
    <row r="571" spans="1:104" ht="12.75">
      <c r="A571" s="157">
        <v>189</v>
      </c>
      <c r="B571" s="158" t="s">
        <v>761</v>
      </c>
      <c r="C571" s="159" t="s">
        <v>762</v>
      </c>
      <c r="D571" s="160" t="s">
        <v>128</v>
      </c>
      <c r="E571" s="161">
        <v>175.56</v>
      </c>
      <c r="F571" s="245"/>
      <c r="G571" s="162">
        <f>E571*F571</f>
        <v>0</v>
      </c>
      <c r="O571" s="156">
        <v>2</v>
      </c>
      <c r="AZ571" s="134">
        <v>2</v>
      </c>
      <c r="BA571" s="134">
        <f>IF(AZ571=1,G571,0)</f>
        <v>0</v>
      </c>
      <c r="BB571" s="134">
        <f>IF(AZ571=2,G571,0)</f>
        <v>0</v>
      </c>
      <c r="BC571" s="134">
        <f>IF(AZ571=3,G571,0)</f>
        <v>0</v>
      </c>
      <c r="BD571" s="134">
        <f>IF(AZ571=4,G571,0)</f>
        <v>0</v>
      </c>
      <c r="BE571" s="134">
        <f>IF(AZ571=5,G571,0)</f>
        <v>0</v>
      </c>
      <c r="CA571" s="163">
        <v>3</v>
      </c>
      <c r="CB571" s="163">
        <v>7</v>
      </c>
      <c r="CZ571" s="134">
        <v>0.0029</v>
      </c>
    </row>
    <row r="572" spans="1:15" ht="12.75">
      <c r="A572" s="164"/>
      <c r="B572" s="166"/>
      <c r="C572" s="312" t="s">
        <v>763</v>
      </c>
      <c r="D572" s="313"/>
      <c r="E572" s="167">
        <v>175.56</v>
      </c>
      <c r="F572" s="246"/>
      <c r="G572" s="168"/>
      <c r="M572" s="165" t="s">
        <v>763</v>
      </c>
      <c r="O572" s="156"/>
    </row>
    <row r="573" spans="1:104" ht="12.75">
      <c r="A573" s="157">
        <v>190</v>
      </c>
      <c r="B573" s="158" t="s">
        <v>764</v>
      </c>
      <c r="C573" s="159" t="s">
        <v>765</v>
      </c>
      <c r="D573" s="160" t="s">
        <v>61</v>
      </c>
      <c r="E573" s="161">
        <v>1342.0777</v>
      </c>
      <c r="F573" s="245"/>
      <c r="G573" s="162">
        <f>E573*F573</f>
        <v>0</v>
      </c>
      <c r="O573" s="156">
        <v>2</v>
      </c>
      <c r="AZ573" s="134">
        <v>2</v>
      </c>
      <c r="BA573" s="134">
        <f>IF(AZ573=1,G573,0)</f>
        <v>0</v>
      </c>
      <c r="BB573" s="134">
        <f>IF(AZ573=2,G573,0)</f>
        <v>0</v>
      </c>
      <c r="BC573" s="134">
        <f>IF(AZ573=3,G573,0)</f>
        <v>0</v>
      </c>
      <c r="BD573" s="134">
        <f>IF(AZ573=4,G573,0)</f>
        <v>0</v>
      </c>
      <c r="BE573" s="134">
        <f>IF(AZ573=5,G573,0)</f>
        <v>0</v>
      </c>
      <c r="CA573" s="163">
        <v>7</v>
      </c>
      <c r="CB573" s="163">
        <v>1002</v>
      </c>
      <c r="CZ573" s="134">
        <v>0</v>
      </c>
    </row>
    <row r="574" spans="1:57" ht="12.75">
      <c r="A574" s="169"/>
      <c r="B574" s="170" t="s">
        <v>75</v>
      </c>
      <c r="C574" s="171" t="str">
        <f>CONCATENATE(B563," ",C563)</f>
        <v>776 Podlahy povlakové</v>
      </c>
      <c r="D574" s="172"/>
      <c r="E574" s="173"/>
      <c r="F574" s="247"/>
      <c r="G574" s="174">
        <f>SUM(G563:G573)</f>
        <v>0</v>
      </c>
      <c r="O574" s="156">
        <v>4</v>
      </c>
      <c r="BA574" s="175">
        <f>SUM(BA563:BA573)</f>
        <v>0</v>
      </c>
      <c r="BB574" s="175">
        <f>SUM(BB563:BB573)</f>
        <v>0</v>
      </c>
      <c r="BC574" s="175">
        <f>SUM(BC563:BC573)</f>
        <v>0</v>
      </c>
      <c r="BD574" s="175">
        <f>SUM(BD563:BD573)</f>
        <v>0</v>
      </c>
      <c r="BE574" s="175">
        <f>SUM(BE563:BE573)</f>
        <v>0</v>
      </c>
    </row>
    <row r="575" spans="1:15" ht="12.75">
      <c r="A575" s="149" t="s">
        <v>72</v>
      </c>
      <c r="B575" s="150" t="s">
        <v>766</v>
      </c>
      <c r="C575" s="151" t="s">
        <v>767</v>
      </c>
      <c r="D575" s="152"/>
      <c r="E575" s="153"/>
      <c r="F575" s="244"/>
      <c r="G575" s="154"/>
      <c r="H575" s="155"/>
      <c r="I575" s="155"/>
      <c r="O575" s="156">
        <v>1</v>
      </c>
    </row>
    <row r="576" spans="1:104" ht="12.75">
      <c r="A576" s="157">
        <v>191</v>
      </c>
      <c r="B576" s="158" t="s">
        <v>768</v>
      </c>
      <c r="C576" s="159" t="s">
        <v>769</v>
      </c>
      <c r="D576" s="160" t="s">
        <v>128</v>
      </c>
      <c r="E576" s="161">
        <v>94.7185</v>
      </c>
      <c r="F576" s="245"/>
      <c r="G576" s="162">
        <f>E576*F576</f>
        <v>0</v>
      </c>
      <c r="O576" s="156">
        <v>2</v>
      </c>
      <c r="AZ576" s="134">
        <v>2</v>
      </c>
      <c r="BA576" s="134">
        <f>IF(AZ576=1,G576,0)</f>
        <v>0</v>
      </c>
      <c r="BB576" s="134">
        <f>IF(AZ576=2,G576,0)</f>
        <v>0</v>
      </c>
      <c r="BC576" s="134">
        <f>IF(AZ576=3,G576,0)</f>
        <v>0</v>
      </c>
      <c r="BD576" s="134">
        <f>IF(AZ576=4,G576,0)</f>
        <v>0</v>
      </c>
      <c r="BE576" s="134">
        <f>IF(AZ576=5,G576,0)</f>
        <v>0</v>
      </c>
      <c r="CA576" s="163">
        <v>1</v>
      </c>
      <c r="CB576" s="163">
        <v>7</v>
      </c>
      <c r="CZ576" s="134">
        <v>0</v>
      </c>
    </row>
    <row r="577" spans="1:104" ht="12.75">
      <c r="A577" s="157">
        <v>192</v>
      </c>
      <c r="B577" s="158" t="s">
        <v>770</v>
      </c>
      <c r="C577" s="159" t="s">
        <v>771</v>
      </c>
      <c r="D577" s="160" t="s">
        <v>128</v>
      </c>
      <c r="E577" s="161">
        <v>94.7185</v>
      </c>
      <c r="F577" s="245"/>
      <c r="G577" s="162">
        <f>E577*F577</f>
        <v>0</v>
      </c>
      <c r="O577" s="156">
        <v>2</v>
      </c>
      <c r="AZ577" s="134">
        <v>2</v>
      </c>
      <c r="BA577" s="134">
        <f>IF(AZ577=1,G577,0)</f>
        <v>0</v>
      </c>
      <c r="BB577" s="134">
        <f>IF(AZ577=2,G577,0)</f>
        <v>0</v>
      </c>
      <c r="BC577" s="134">
        <f>IF(AZ577=3,G577,0)</f>
        <v>0</v>
      </c>
      <c r="BD577" s="134">
        <f>IF(AZ577=4,G577,0)</f>
        <v>0</v>
      </c>
      <c r="BE577" s="134">
        <f>IF(AZ577=5,G577,0)</f>
        <v>0</v>
      </c>
      <c r="CA577" s="163">
        <v>1</v>
      </c>
      <c r="CB577" s="163">
        <v>7</v>
      </c>
      <c r="CZ577" s="134">
        <v>0.00445</v>
      </c>
    </row>
    <row r="578" spans="1:15" ht="12.75">
      <c r="A578" s="164"/>
      <c r="B578" s="166"/>
      <c r="C578" s="312" t="s">
        <v>772</v>
      </c>
      <c r="D578" s="313"/>
      <c r="E578" s="167">
        <v>30.9885</v>
      </c>
      <c r="F578" s="246"/>
      <c r="G578" s="168"/>
      <c r="M578" s="165" t="s">
        <v>772</v>
      </c>
      <c r="O578" s="156"/>
    </row>
    <row r="579" spans="1:15" ht="12.75">
      <c r="A579" s="164"/>
      <c r="B579" s="166"/>
      <c r="C579" s="312" t="s">
        <v>773</v>
      </c>
      <c r="D579" s="313"/>
      <c r="E579" s="167">
        <v>16.38</v>
      </c>
      <c r="F579" s="246"/>
      <c r="G579" s="168"/>
      <c r="M579" s="165" t="s">
        <v>773</v>
      </c>
      <c r="O579" s="156"/>
    </row>
    <row r="580" spans="1:15" ht="12.75">
      <c r="A580" s="164"/>
      <c r="B580" s="166"/>
      <c r="C580" s="312" t="s">
        <v>774</v>
      </c>
      <c r="D580" s="313"/>
      <c r="E580" s="167">
        <v>27.93</v>
      </c>
      <c r="F580" s="246"/>
      <c r="G580" s="168"/>
      <c r="M580" s="165" t="s">
        <v>774</v>
      </c>
      <c r="O580" s="156"/>
    </row>
    <row r="581" spans="1:15" ht="12.75">
      <c r="A581" s="164"/>
      <c r="B581" s="166"/>
      <c r="C581" s="312" t="s">
        <v>775</v>
      </c>
      <c r="D581" s="313"/>
      <c r="E581" s="167">
        <v>13.02</v>
      </c>
      <c r="F581" s="246"/>
      <c r="G581" s="168"/>
      <c r="M581" s="165" t="s">
        <v>775</v>
      </c>
      <c r="O581" s="156"/>
    </row>
    <row r="582" spans="1:15" ht="12.75">
      <c r="A582" s="164"/>
      <c r="B582" s="166"/>
      <c r="C582" s="312" t="s">
        <v>776</v>
      </c>
      <c r="D582" s="313"/>
      <c r="E582" s="167">
        <v>5.44</v>
      </c>
      <c r="F582" s="246"/>
      <c r="G582" s="168"/>
      <c r="M582" s="165" t="s">
        <v>776</v>
      </c>
      <c r="O582" s="156"/>
    </row>
    <row r="583" spans="1:15" ht="12.75">
      <c r="A583" s="164"/>
      <c r="B583" s="166"/>
      <c r="C583" s="312" t="s">
        <v>777</v>
      </c>
      <c r="D583" s="313"/>
      <c r="E583" s="167">
        <v>0.96</v>
      </c>
      <c r="F583" s="246"/>
      <c r="G583" s="168"/>
      <c r="M583" s="165" t="s">
        <v>777</v>
      </c>
      <c r="O583" s="156"/>
    </row>
    <row r="584" spans="1:104" ht="12.75">
      <c r="A584" s="157">
        <v>193</v>
      </c>
      <c r="B584" s="158" t="s">
        <v>778</v>
      </c>
      <c r="C584" s="159" t="s">
        <v>779</v>
      </c>
      <c r="D584" s="160" t="s">
        <v>128</v>
      </c>
      <c r="E584" s="161">
        <v>94.7185</v>
      </c>
      <c r="F584" s="245"/>
      <c r="G584" s="162">
        <f>E584*F584</f>
        <v>0</v>
      </c>
      <c r="O584" s="156">
        <v>2</v>
      </c>
      <c r="AZ584" s="134">
        <v>2</v>
      </c>
      <c r="BA584" s="134">
        <f>IF(AZ584=1,G584,0)</f>
        <v>0</v>
      </c>
      <c r="BB584" s="134">
        <f>IF(AZ584=2,G584,0)</f>
        <v>0</v>
      </c>
      <c r="BC584" s="134">
        <f>IF(AZ584=3,G584,0)</f>
        <v>0</v>
      </c>
      <c r="BD584" s="134">
        <f>IF(AZ584=4,G584,0)</f>
        <v>0</v>
      </c>
      <c r="BE584" s="134">
        <f>IF(AZ584=5,G584,0)</f>
        <v>0</v>
      </c>
      <c r="CA584" s="163">
        <v>1</v>
      </c>
      <c r="CB584" s="163">
        <v>7</v>
      </c>
      <c r="CZ584" s="134">
        <v>0</v>
      </c>
    </row>
    <row r="585" spans="1:104" ht="12.75">
      <c r="A585" s="157">
        <v>194</v>
      </c>
      <c r="B585" s="158" t="s">
        <v>780</v>
      </c>
      <c r="C585" s="159" t="s">
        <v>781</v>
      </c>
      <c r="D585" s="160" t="s">
        <v>128</v>
      </c>
      <c r="E585" s="161">
        <v>104.1904</v>
      </c>
      <c r="F585" s="245"/>
      <c r="G585" s="162">
        <f>E585*F585</f>
        <v>0</v>
      </c>
      <c r="O585" s="156">
        <v>2</v>
      </c>
      <c r="AZ585" s="134">
        <v>2</v>
      </c>
      <c r="BA585" s="134">
        <f>IF(AZ585=1,G585,0)</f>
        <v>0</v>
      </c>
      <c r="BB585" s="134">
        <f>IF(AZ585=2,G585,0)</f>
        <v>0</v>
      </c>
      <c r="BC585" s="134">
        <f>IF(AZ585=3,G585,0)</f>
        <v>0</v>
      </c>
      <c r="BD585" s="134">
        <f>IF(AZ585=4,G585,0)</f>
        <v>0</v>
      </c>
      <c r="BE585" s="134">
        <f>IF(AZ585=5,G585,0)</f>
        <v>0</v>
      </c>
      <c r="CA585" s="163">
        <v>12</v>
      </c>
      <c r="CB585" s="163">
        <v>1</v>
      </c>
      <c r="CZ585" s="134">
        <v>0</v>
      </c>
    </row>
    <row r="586" spans="1:15" ht="12.75">
      <c r="A586" s="164"/>
      <c r="B586" s="166"/>
      <c r="C586" s="312" t="s">
        <v>782</v>
      </c>
      <c r="D586" s="313"/>
      <c r="E586" s="167">
        <v>104.1904</v>
      </c>
      <c r="F586" s="246"/>
      <c r="G586" s="168"/>
      <c r="M586" s="165" t="s">
        <v>782</v>
      </c>
      <c r="O586" s="156"/>
    </row>
    <row r="587" spans="1:104" ht="12.75">
      <c r="A587" s="157">
        <v>195</v>
      </c>
      <c r="B587" s="158" t="s">
        <v>783</v>
      </c>
      <c r="C587" s="159" t="s">
        <v>784</v>
      </c>
      <c r="D587" s="160" t="s">
        <v>61</v>
      </c>
      <c r="E587" s="161">
        <v>1066.719947</v>
      </c>
      <c r="F587" s="245"/>
      <c r="G587" s="162">
        <f>E587*F587</f>
        <v>0</v>
      </c>
      <c r="O587" s="156">
        <v>2</v>
      </c>
      <c r="AZ587" s="134">
        <v>2</v>
      </c>
      <c r="BA587" s="134">
        <f>IF(AZ587=1,G587,0)</f>
        <v>0</v>
      </c>
      <c r="BB587" s="134">
        <f>IF(AZ587=2,G587,0)</f>
        <v>0</v>
      </c>
      <c r="BC587" s="134">
        <f>IF(AZ587=3,G587,0)</f>
        <v>0</v>
      </c>
      <c r="BD587" s="134">
        <f>IF(AZ587=4,G587,0)</f>
        <v>0</v>
      </c>
      <c r="BE587" s="134">
        <f>IF(AZ587=5,G587,0)</f>
        <v>0</v>
      </c>
      <c r="CA587" s="163">
        <v>7</v>
      </c>
      <c r="CB587" s="163">
        <v>1002</v>
      </c>
      <c r="CZ587" s="134">
        <v>0</v>
      </c>
    </row>
    <row r="588" spans="1:57" ht="12.75">
      <c r="A588" s="169"/>
      <c r="B588" s="170" t="s">
        <v>75</v>
      </c>
      <c r="C588" s="171" t="str">
        <f>CONCATENATE(B575," ",C575)</f>
        <v>781 Obklady keramické</v>
      </c>
      <c r="D588" s="172"/>
      <c r="E588" s="173"/>
      <c r="F588" s="247"/>
      <c r="G588" s="174">
        <f>SUM(G575:G587)</f>
        <v>0</v>
      </c>
      <c r="O588" s="156">
        <v>4</v>
      </c>
      <c r="BA588" s="175">
        <f>SUM(BA575:BA587)</f>
        <v>0</v>
      </c>
      <c r="BB588" s="175">
        <f>SUM(BB575:BB587)</f>
        <v>0</v>
      </c>
      <c r="BC588" s="175">
        <f>SUM(BC575:BC587)</f>
        <v>0</v>
      </c>
      <c r="BD588" s="175">
        <f>SUM(BD575:BD587)</f>
        <v>0</v>
      </c>
      <c r="BE588" s="175">
        <f>SUM(BE575:BE587)</f>
        <v>0</v>
      </c>
    </row>
    <row r="589" spans="1:15" ht="12.75">
      <c r="A589" s="149" t="s">
        <v>72</v>
      </c>
      <c r="B589" s="150" t="s">
        <v>785</v>
      </c>
      <c r="C589" s="151" t="s">
        <v>786</v>
      </c>
      <c r="D589" s="152"/>
      <c r="E589" s="153"/>
      <c r="F589" s="244"/>
      <c r="G589" s="154"/>
      <c r="H589" s="155"/>
      <c r="I589" s="155"/>
      <c r="O589" s="156">
        <v>1</v>
      </c>
    </row>
    <row r="590" spans="1:104" ht="12.75">
      <c r="A590" s="157">
        <v>196</v>
      </c>
      <c r="B590" s="158" t="s">
        <v>787</v>
      </c>
      <c r="C590" s="159" t="s">
        <v>788</v>
      </c>
      <c r="D590" s="160" t="s">
        <v>128</v>
      </c>
      <c r="E590" s="161">
        <v>9.3625</v>
      </c>
      <c r="F590" s="245"/>
      <c r="G590" s="162">
        <f>E590*F590</f>
        <v>0</v>
      </c>
      <c r="O590" s="156">
        <v>2</v>
      </c>
      <c r="AZ590" s="134">
        <v>2</v>
      </c>
      <c r="BA590" s="134">
        <f>IF(AZ590=1,G590,0)</f>
        <v>0</v>
      </c>
      <c r="BB590" s="134">
        <f>IF(AZ590=2,G590,0)</f>
        <v>0</v>
      </c>
      <c r="BC590" s="134">
        <f>IF(AZ590=3,G590,0)</f>
        <v>0</v>
      </c>
      <c r="BD590" s="134">
        <f>IF(AZ590=4,G590,0)</f>
        <v>0</v>
      </c>
      <c r="BE590" s="134">
        <f>IF(AZ590=5,G590,0)</f>
        <v>0</v>
      </c>
      <c r="CA590" s="163">
        <v>1</v>
      </c>
      <c r="CB590" s="163">
        <v>7</v>
      </c>
      <c r="CZ590" s="134">
        <v>0.00032</v>
      </c>
    </row>
    <row r="591" spans="1:104" ht="12.75">
      <c r="A591" s="157">
        <v>197</v>
      </c>
      <c r="B591" s="158" t="s">
        <v>789</v>
      </c>
      <c r="C591" s="159" t="s">
        <v>790</v>
      </c>
      <c r="D591" s="160" t="s">
        <v>128</v>
      </c>
      <c r="E591" s="161">
        <v>20.05</v>
      </c>
      <c r="F591" s="245"/>
      <c r="G591" s="162">
        <f>E591*F591</f>
        <v>0</v>
      </c>
      <c r="O591" s="156">
        <v>2</v>
      </c>
      <c r="AZ591" s="134">
        <v>2</v>
      </c>
      <c r="BA591" s="134">
        <f>IF(AZ591=1,G591,0)</f>
        <v>0</v>
      </c>
      <c r="BB591" s="134">
        <f>IF(AZ591=2,G591,0)</f>
        <v>0</v>
      </c>
      <c r="BC591" s="134">
        <f>IF(AZ591=3,G591,0)</f>
        <v>0</v>
      </c>
      <c r="BD591" s="134">
        <f>IF(AZ591=4,G591,0)</f>
        <v>0</v>
      </c>
      <c r="BE591" s="134">
        <f>IF(AZ591=5,G591,0)</f>
        <v>0</v>
      </c>
      <c r="CA591" s="163">
        <v>1</v>
      </c>
      <c r="CB591" s="163">
        <v>7</v>
      </c>
      <c r="CZ591" s="134">
        <v>0.00032</v>
      </c>
    </row>
    <row r="592" spans="1:15" ht="12.75">
      <c r="A592" s="164"/>
      <c r="B592" s="166"/>
      <c r="C592" s="312" t="s">
        <v>791</v>
      </c>
      <c r="D592" s="313"/>
      <c r="E592" s="167">
        <v>10.2</v>
      </c>
      <c r="F592" s="246"/>
      <c r="G592" s="168"/>
      <c r="M592" s="165" t="s">
        <v>791</v>
      </c>
      <c r="O592" s="156"/>
    </row>
    <row r="593" spans="1:15" ht="12.75">
      <c r="A593" s="164"/>
      <c r="B593" s="166"/>
      <c r="C593" s="312" t="s">
        <v>792</v>
      </c>
      <c r="D593" s="313"/>
      <c r="E593" s="167">
        <v>9.85</v>
      </c>
      <c r="F593" s="246"/>
      <c r="G593" s="168"/>
      <c r="M593" s="165" t="s">
        <v>792</v>
      </c>
      <c r="O593" s="156"/>
    </row>
    <row r="594" spans="1:104" ht="12.75">
      <c r="A594" s="157">
        <v>198</v>
      </c>
      <c r="B594" s="158" t="s">
        <v>793</v>
      </c>
      <c r="C594" s="159" t="s">
        <v>794</v>
      </c>
      <c r="D594" s="160" t="s">
        <v>692</v>
      </c>
      <c r="E594" s="161">
        <v>3048.424</v>
      </c>
      <c r="F594" s="245"/>
      <c r="G594" s="162">
        <f>E594*F594</f>
        <v>0</v>
      </c>
      <c r="O594" s="156">
        <v>2</v>
      </c>
      <c r="AZ594" s="134">
        <v>2</v>
      </c>
      <c r="BA594" s="134">
        <f>IF(AZ594=1,G594,0)</f>
        <v>0</v>
      </c>
      <c r="BB594" s="134">
        <f>IF(AZ594=2,G594,0)</f>
        <v>0</v>
      </c>
      <c r="BC594" s="134">
        <f>IF(AZ594=3,G594,0)</f>
        <v>0</v>
      </c>
      <c r="BD594" s="134">
        <f>IF(AZ594=4,G594,0)</f>
        <v>0</v>
      </c>
      <c r="BE594" s="134">
        <f>IF(AZ594=5,G594,0)</f>
        <v>0</v>
      </c>
      <c r="CA594" s="163">
        <v>1</v>
      </c>
      <c r="CB594" s="163">
        <v>0</v>
      </c>
      <c r="CZ594" s="134">
        <v>0</v>
      </c>
    </row>
    <row r="595" spans="1:57" ht="12.75">
      <c r="A595" s="169"/>
      <c r="B595" s="170" t="s">
        <v>75</v>
      </c>
      <c r="C595" s="171" t="str">
        <f>CONCATENATE(B589," ",C589)</f>
        <v>783 Nátěry</v>
      </c>
      <c r="D595" s="172"/>
      <c r="E595" s="173"/>
      <c r="F595" s="247"/>
      <c r="G595" s="174">
        <f>SUM(G589:G594)</f>
        <v>0</v>
      </c>
      <c r="O595" s="156">
        <v>4</v>
      </c>
      <c r="BA595" s="175">
        <f>SUM(BA589:BA594)</f>
        <v>0</v>
      </c>
      <c r="BB595" s="175">
        <f>SUM(BB589:BB594)</f>
        <v>0</v>
      </c>
      <c r="BC595" s="175">
        <f>SUM(BC589:BC594)</f>
        <v>0</v>
      </c>
      <c r="BD595" s="175">
        <f>SUM(BD589:BD594)</f>
        <v>0</v>
      </c>
      <c r="BE595" s="175">
        <f>SUM(BE589:BE594)</f>
        <v>0</v>
      </c>
    </row>
    <row r="596" spans="1:15" ht="12.75">
      <c r="A596" s="149" t="s">
        <v>72</v>
      </c>
      <c r="B596" s="150" t="s">
        <v>795</v>
      </c>
      <c r="C596" s="151" t="s">
        <v>796</v>
      </c>
      <c r="D596" s="152"/>
      <c r="E596" s="153"/>
      <c r="F596" s="244"/>
      <c r="G596" s="154"/>
      <c r="H596" s="155"/>
      <c r="I596" s="155"/>
      <c r="O596" s="156">
        <v>1</v>
      </c>
    </row>
    <row r="597" spans="1:104" ht="12.75">
      <c r="A597" s="157">
        <v>199</v>
      </c>
      <c r="B597" s="158" t="s">
        <v>797</v>
      </c>
      <c r="C597" s="159" t="s">
        <v>798</v>
      </c>
      <c r="D597" s="160" t="s">
        <v>128</v>
      </c>
      <c r="E597" s="161">
        <v>721.3925</v>
      </c>
      <c r="F597" s="245"/>
      <c r="G597" s="162">
        <f>E597*F597</f>
        <v>0</v>
      </c>
      <c r="O597" s="156">
        <v>2</v>
      </c>
      <c r="AZ597" s="134">
        <v>2</v>
      </c>
      <c r="BA597" s="134">
        <f>IF(AZ597=1,G597,0)</f>
        <v>0</v>
      </c>
      <c r="BB597" s="134">
        <f>IF(AZ597=2,G597,0)</f>
        <v>0</v>
      </c>
      <c r="BC597" s="134">
        <f>IF(AZ597=3,G597,0)</f>
        <v>0</v>
      </c>
      <c r="BD597" s="134">
        <f>IF(AZ597=4,G597,0)</f>
        <v>0</v>
      </c>
      <c r="BE597" s="134">
        <f>IF(AZ597=5,G597,0)</f>
        <v>0</v>
      </c>
      <c r="CA597" s="163">
        <v>1</v>
      </c>
      <c r="CB597" s="163">
        <v>7</v>
      </c>
      <c r="CZ597" s="134">
        <v>5E-05</v>
      </c>
    </row>
    <row r="598" spans="1:104" ht="12.75">
      <c r="A598" s="157">
        <v>200</v>
      </c>
      <c r="B598" s="158" t="s">
        <v>799</v>
      </c>
      <c r="C598" s="159" t="s">
        <v>800</v>
      </c>
      <c r="D598" s="160" t="s">
        <v>128</v>
      </c>
      <c r="E598" s="161">
        <v>721.3925</v>
      </c>
      <c r="F598" s="245"/>
      <c r="G598" s="162">
        <f>E598*F598</f>
        <v>0</v>
      </c>
      <c r="O598" s="156">
        <v>2</v>
      </c>
      <c r="AZ598" s="134">
        <v>2</v>
      </c>
      <c r="BA598" s="134">
        <f>IF(AZ598=1,G598,0)</f>
        <v>0</v>
      </c>
      <c r="BB598" s="134">
        <f>IF(AZ598=2,G598,0)</f>
        <v>0</v>
      </c>
      <c r="BC598" s="134">
        <f>IF(AZ598=3,G598,0)</f>
        <v>0</v>
      </c>
      <c r="BD598" s="134">
        <f>IF(AZ598=4,G598,0)</f>
        <v>0</v>
      </c>
      <c r="BE598" s="134">
        <f>IF(AZ598=5,G598,0)</f>
        <v>0</v>
      </c>
      <c r="CA598" s="163">
        <v>1</v>
      </c>
      <c r="CB598" s="163">
        <v>7</v>
      </c>
      <c r="CZ598" s="134">
        <v>0.00028</v>
      </c>
    </row>
    <row r="599" spans="1:15" ht="22.5">
      <c r="A599" s="164"/>
      <c r="B599" s="166"/>
      <c r="C599" s="312" t="s">
        <v>278</v>
      </c>
      <c r="D599" s="313"/>
      <c r="E599" s="167">
        <v>69.2745</v>
      </c>
      <c r="F599" s="246"/>
      <c r="G599" s="168"/>
      <c r="M599" s="165" t="s">
        <v>278</v>
      </c>
      <c r="O599" s="156"/>
    </row>
    <row r="600" spans="1:15" ht="12.75">
      <c r="A600" s="164"/>
      <c r="B600" s="166"/>
      <c r="C600" s="312" t="s">
        <v>279</v>
      </c>
      <c r="D600" s="313"/>
      <c r="E600" s="167">
        <v>21.2975</v>
      </c>
      <c r="F600" s="246"/>
      <c r="G600" s="168"/>
      <c r="M600" s="165" t="s">
        <v>279</v>
      </c>
      <c r="O600" s="156"/>
    </row>
    <row r="601" spans="1:15" ht="12.75">
      <c r="A601" s="164"/>
      <c r="B601" s="166"/>
      <c r="C601" s="312" t="s">
        <v>280</v>
      </c>
      <c r="D601" s="313"/>
      <c r="E601" s="167">
        <v>38.911</v>
      </c>
      <c r="F601" s="246"/>
      <c r="G601" s="168"/>
      <c r="M601" s="165" t="s">
        <v>280</v>
      </c>
      <c r="O601" s="156"/>
    </row>
    <row r="602" spans="1:15" ht="12.75">
      <c r="A602" s="164"/>
      <c r="B602" s="166"/>
      <c r="C602" s="312" t="s">
        <v>281</v>
      </c>
      <c r="D602" s="313"/>
      <c r="E602" s="167">
        <v>21.7</v>
      </c>
      <c r="F602" s="246"/>
      <c r="G602" s="168"/>
      <c r="M602" s="165" t="s">
        <v>281</v>
      </c>
      <c r="O602" s="156"/>
    </row>
    <row r="603" spans="1:15" ht="12.75">
      <c r="A603" s="164"/>
      <c r="B603" s="166"/>
      <c r="C603" s="312" t="s">
        <v>282</v>
      </c>
      <c r="D603" s="313"/>
      <c r="E603" s="167">
        <v>35.06</v>
      </c>
      <c r="F603" s="246"/>
      <c r="G603" s="168"/>
      <c r="M603" s="165" t="s">
        <v>282</v>
      </c>
      <c r="O603" s="156"/>
    </row>
    <row r="604" spans="1:15" ht="12.75">
      <c r="A604" s="164"/>
      <c r="B604" s="166"/>
      <c r="C604" s="312" t="s">
        <v>283</v>
      </c>
      <c r="D604" s="313"/>
      <c r="E604" s="167">
        <v>16.6</v>
      </c>
      <c r="F604" s="246"/>
      <c r="G604" s="168"/>
      <c r="M604" s="165" t="s">
        <v>283</v>
      </c>
      <c r="O604" s="156"/>
    </row>
    <row r="605" spans="1:15" ht="12.75">
      <c r="A605" s="164"/>
      <c r="B605" s="166"/>
      <c r="C605" s="312" t="s">
        <v>284</v>
      </c>
      <c r="D605" s="313"/>
      <c r="E605" s="167">
        <v>86.0195</v>
      </c>
      <c r="F605" s="246"/>
      <c r="G605" s="168"/>
      <c r="M605" s="165" t="s">
        <v>284</v>
      </c>
      <c r="O605" s="156"/>
    </row>
    <row r="606" spans="1:15" ht="12.75">
      <c r="A606" s="164"/>
      <c r="B606" s="166"/>
      <c r="C606" s="312" t="s">
        <v>285</v>
      </c>
      <c r="D606" s="313"/>
      <c r="E606" s="167">
        <v>26.72</v>
      </c>
      <c r="F606" s="246"/>
      <c r="G606" s="168"/>
      <c r="M606" s="165" t="s">
        <v>285</v>
      </c>
      <c r="O606" s="156"/>
    </row>
    <row r="607" spans="1:15" ht="12.75">
      <c r="A607" s="164"/>
      <c r="B607" s="166"/>
      <c r="C607" s="312" t="s">
        <v>286</v>
      </c>
      <c r="D607" s="313"/>
      <c r="E607" s="167">
        <v>20.3</v>
      </c>
      <c r="F607" s="246"/>
      <c r="G607" s="168"/>
      <c r="M607" s="165" t="s">
        <v>286</v>
      </c>
      <c r="O607" s="156"/>
    </row>
    <row r="608" spans="1:15" ht="12.75">
      <c r="A608" s="164"/>
      <c r="B608" s="166"/>
      <c r="C608" s="312" t="s">
        <v>287</v>
      </c>
      <c r="D608" s="313"/>
      <c r="E608" s="167">
        <v>26.6</v>
      </c>
      <c r="F608" s="246"/>
      <c r="G608" s="168"/>
      <c r="M608" s="165" t="s">
        <v>287</v>
      </c>
      <c r="O608" s="156"/>
    </row>
    <row r="609" spans="1:15" ht="12.75">
      <c r="A609" s="164"/>
      <c r="B609" s="166"/>
      <c r="C609" s="312" t="s">
        <v>288</v>
      </c>
      <c r="D609" s="313"/>
      <c r="E609" s="167">
        <v>17.64</v>
      </c>
      <c r="F609" s="246"/>
      <c r="G609" s="168"/>
      <c r="M609" s="165" t="s">
        <v>288</v>
      </c>
      <c r="O609" s="156"/>
    </row>
    <row r="610" spans="1:15" ht="12.75">
      <c r="A610" s="164"/>
      <c r="B610" s="166"/>
      <c r="C610" s="312" t="s">
        <v>289</v>
      </c>
      <c r="D610" s="313"/>
      <c r="E610" s="167">
        <v>77.095</v>
      </c>
      <c r="F610" s="246"/>
      <c r="G610" s="168"/>
      <c r="M610" s="165" t="s">
        <v>289</v>
      </c>
      <c r="O610" s="156"/>
    </row>
    <row r="611" spans="1:15" ht="12.75">
      <c r="A611" s="164"/>
      <c r="B611" s="166"/>
      <c r="C611" s="312" t="s">
        <v>290</v>
      </c>
      <c r="D611" s="313"/>
      <c r="E611" s="167">
        <v>9.725</v>
      </c>
      <c r="F611" s="246"/>
      <c r="G611" s="168"/>
      <c r="M611" s="165" t="s">
        <v>290</v>
      </c>
      <c r="O611" s="156"/>
    </row>
    <row r="612" spans="1:15" ht="12.75">
      <c r="A612" s="164"/>
      <c r="B612" s="166"/>
      <c r="C612" s="312" t="s">
        <v>291</v>
      </c>
      <c r="D612" s="313"/>
      <c r="E612" s="167">
        <v>7.95</v>
      </c>
      <c r="F612" s="246"/>
      <c r="G612" s="168"/>
      <c r="M612" s="165" t="s">
        <v>291</v>
      </c>
      <c r="O612" s="156"/>
    </row>
    <row r="613" spans="1:15" ht="12.75">
      <c r="A613" s="164"/>
      <c r="B613" s="166"/>
      <c r="C613" s="312" t="s">
        <v>801</v>
      </c>
      <c r="D613" s="313"/>
      <c r="E613" s="167">
        <v>246.5</v>
      </c>
      <c r="F613" s="246"/>
      <c r="G613" s="168"/>
      <c r="M613" s="165" t="s">
        <v>801</v>
      </c>
      <c r="O613" s="156"/>
    </row>
    <row r="614" spans="1:57" ht="12.75">
      <c r="A614" s="169"/>
      <c r="B614" s="170" t="s">
        <v>75</v>
      </c>
      <c r="C614" s="171" t="str">
        <f>CONCATENATE(B596," ",C596)</f>
        <v>784 Malby</v>
      </c>
      <c r="D614" s="172"/>
      <c r="E614" s="173"/>
      <c r="F614" s="247"/>
      <c r="G614" s="174">
        <f>SUM(G596:G613)</f>
        <v>0</v>
      </c>
      <c r="O614" s="156">
        <v>4</v>
      </c>
      <c r="BA614" s="175">
        <f>SUM(BA596:BA613)</f>
        <v>0</v>
      </c>
      <c r="BB614" s="175">
        <f>SUM(BB596:BB613)</f>
        <v>0</v>
      </c>
      <c r="BC614" s="175">
        <f>SUM(BC596:BC613)</f>
        <v>0</v>
      </c>
      <c r="BD614" s="175">
        <f>SUM(BD596:BD613)</f>
        <v>0</v>
      </c>
      <c r="BE614" s="175">
        <f>SUM(BE596:BE613)</f>
        <v>0</v>
      </c>
    </row>
    <row r="615" spans="1:15" ht="12.75">
      <c r="A615" s="149" t="s">
        <v>72</v>
      </c>
      <c r="B615" s="150" t="s">
        <v>802</v>
      </c>
      <c r="C615" s="151" t="s">
        <v>803</v>
      </c>
      <c r="D615" s="152"/>
      <c r="E615" s="153"/>
      <c r="F615" s="244"/>
      <c r="G615" s="154"/>
      <c r="H615" s="155"/>
      <c r="I615" s="155"/>
      <c r="O615" s="156">
        <v>1</v>
      </c>
    </row>
    <row r="616" spans="1:104" ht="12.75">
      <c r="A616" s="157">
        <v>201</v>
      </c>
      <c r="B616" s="158" t="s">
        <v>804</v>
      </c>
      <c r="C616" s="159" t="s">
        <v>1802</v>
      </c>
      <c r="D616" s="160" t="s">
        <v>361</v>
      </c>
      <c r="E616" s="161">
        <v>1</v>
      </c>
      <c r="F616" s="245"/>
      <c r="G616" s="162">
        <f>G1090+G1215</f>
        <v>0</v>
      </c>
      <c r="O616" s="156">
        <v>2</v>
      </c>
      <c r="AZ616" s="134">
        <v>4</v>
      </c>
      <c r="BA616" s="134">
        <f>IF(AZ616=1,G616,0)</f>
        <v>0</v>
      </c>
      <c r="BB616" s="134">
        <f>IF(AZ616=2,G616,0)</f>
        <v>0</v>
      </c>
      <c r="BC616" s="134">
        <f>IF(AZ616=3,G616,0)</f>
        <v>0</v>
      </c>
      <c r="BD616" s="134">
        <f>IF(AZ616=4,G616,0)</f>
        <v>0</v>
      </c>
      <c r="BE616" s="134">
        <f>IF(AZ616=5,G616,0)</f>
        <v>0</v>
      </c>
      <c r="CA616" s="163">
        <v>12</v>
      </c>
      <c r="CB616" s="163">
        <v>0</v>
      </c>
      <c r="CZ616" s="134">
        <v>0</v>
      </c>
    </row>
    <row r="617" spans="1:57" ht="12.75">
      <c r="A617" s="169"/>
      <c r="B617" s="170" t="s">
        <v>75</v>
      </c>
      <c r="C617" s="171" t="str">
        <f>CONCATENATE(B615," ",C615)</f>
        <v>M21 Elektromontáže</v>
      </c>
      <c r="D617" s="172"/>
      <c r="E617" s="173"/>
      <c r="F617" s="247"/>
      <c r="G617" s="174">
        <f>SUM(G615:G616)</f>
        <v>0</v>
      </c>
      <c r="O617" s="156">
        <v>4</v>
      </c>
      <c r="BA617" s="175">
        <f>SUM(BA615:BA616)</f>
        <v>0</v>
      </c>
      <c r="BB617" s="175">
        <f>SUM(BB615:BB616)</f>
        <v>0</v>
      </c>
      <c r="BC617" s="175">
        <f>SUM(BC615:BC616)</f>
        <v>0</v>
      </c>
      <c r="BD617" s="175">
        <f>SUM(BD615:BD616)</f>
        <v>0</v>
      </c>
      <c r="BE617" s="175">
        <f>SUM(BE615:BE616)</f>
        <v>0</v>
      </c>
    </row>
    <row r="618" spans="1:15" ht="12.75">
      <c r="A618" s="149" t="s">
        <v>72</v>
      </c>
      <c r="B618" s="150" t="s">
        <v>805</v>
      </c>
      <c r="C618" s="151" t="s">
        <v>806</v>
      </c>
      <c r="D618" s="152"/>
      <c r="E618" s="153"/>
      <c r="F618" s="244"/>
      <c r="G618" s="154"/>
      <c r="H618" s="155"/>
      <c r="I618" s="155"/>
      <c r="O618" s="156">
        <v>1</v>
      </c>
    </row>
    <row r="619" spans="1:104" ht="12.75">
      <c r="A619" s="157">
        <v>202</v>
      </c>
      <c r="B619" s="158" t="s">
        <v>807</v>
      </c>
      <c r="C619" s="159" t="s">
        <v>1803</v>
      </c>
      <c r="D619" s="160" t="s">
        <v>361</v>
      </c>
      <c r="E619" s="161">
        <v>1</v>
      </c>
      <c r="F619" s="245"/>
      <c r="G619" s="162">
        <f>G1278</f>
        <v>0</v>
      </c>
      <c r="O619" s="156">
        <v>2</v>
      </c>
      <c r="AZ619" s="134">
        <v>4</v>
      </c>
      <c r="BA619" s="134">
        <f>IF(AZ619=1,G619,0)</f>
        <v>0</v>
      </c>
      <c r="BB619" s="134">
        <f>IF(AZ619=2,G619,0)</f>
        <v>0</v>
      </c>
      <c r="BC619" s="134">
        <f>IF(AZ619=3,G619,0)</f>
        <v>0</v>
      </c>
      <c r="BD619" s="134">
        <f>IF(AZ619=4,G619,0)</f>
        <v>0</v>
      </c>
      <c r="BE619" s="134">
        <f>IF(AZ619=5,G619,0)</f>
        <v>0</v>
      </c>
      <c r="CA619" s="163">
        <v>1</v>
      </c>
      <c r="CB619" s="163">
        <v>9</v>
      </c>
      <c r="CZ619" s="134">
        <v>0</v>
      </c>
    </row>
    <row r="620" spans="1:57" ht="12.75">
      <c r="A620" s="169"/>
      <c r="B620" s="170" t="s">
        <v>75</v>
      </c>
      <c r="C620" s="171" t="str">
        <f>CONCATENATE(B618," ",C618)</f>
        <v>M24 Montáže vzduchotechnických zařízení</v>
      </c>
      <c r="D620" s="172"/>
      <c r="E620" s="173"/>
      <c r="F620" s="247"/>
      <c r="G620" s="174">
        <f>SUM(G618:G619)</f>
        <v>0</v>
      </c>
      <c r="O620" s="156">
        <v>4</v>
      </c>
      <c r="BA620" s="175">
        <f>SUM(BA618:BA619)</f>
        <v>0</v>
      </c>
      <c r="BB620" s="175">
        <f>SUM(BB618:BB619)</f>
        <v>0</v>
      </c>
      <c r="BC620" s="175">
        <f>SUM(BC618:BC619)</f>
        <v>0</v>
      </c>
      <c r="BD620" s="175">
        <f>SUM(BD618:BD619)</f>
        <v>0</v>
      </c>
      <c r="BE620" s="175">
        <f>SUM(BE618:BE619)</f>
        <v>0</v>
      </c>
    </row>
    <row r="621" spans="1:15" ht="12.75">
      <c r="A621" s="149" t="s">
        <v>72</v>
      </c>
      <c r="B621" s="150" t="s">
        <v>808</v>
      </c>
      <c r="C621" s="151" t="s">
        <v>809</v>
      </c>
      <c r="D621" s="152"/>
      <c r="E621" s="153"/>
      <c r="F621" s="244"/>
      <c r="G621" s="154"/>
      <c r="H621" s="155"/>
      <c r="I621" s="155"/>
      <c r="O621" s="156">
        <v>1</v>
      </c>
    </row>
    <row r="622" spans="1:104" ht="12.75">
      <c r="A622" s="157">
        <v>203</v>
      </c>
      <c r="B622" s="158" t="s">
        <v>810</v>
      </c>
      <c r="C622" s="159" t="s">
        <v>811</v>
      </c>
      <c r="D622" s="160" t="s">
        <v>125</v>
      </c>
      <c r="E622" s="161">
        <v>467.5863492</v>
      </c>
      <c r="F622" s="245"/>
      <c r="G622" s="162">
        <f>E622*F622</f>
        <v>0</v>
      </c>
      <c r="O622" s="156">
        <v>2</v>
      </c>
      <c r="AZ622" s="134">
        <v>1</v>
      </c>
      <c r="BA622" s="134">
        <f>IF(AZ622=1,G622,0)</f>
        <v>0</v>
      </c>
      <c r="BB622" s="134">
        <f>IF(AZ622=2,G622,0)</f>
        <v>0</v>
      </c>
      <c r="BC622" s="134">
        <f>IF(AZ622=3,G622,0)</f>
        <v>0</v>
      </c>
      <c r="BD622" s="134">
        <f>IF(AZ622=4,G622,0)</f>
        <v>0</v>
      </c>
      <c r="BE622" s="134">
        <f>IF(AZ622=5,G622,0)</f>
        <v>0</v>
      </c>
      <c r="CA622" s="163">
        <v>8</v>
      </c>
      <c r="CB622" s="163">
        <v>0</v>
      </c>
      <c r="CZ622" s="134">
        <v>0</v>
      </c>
    </row>
    <row r="623" spans="1:104" ht="12.75">
      <c r="A623" s="157">
        <v>204</v>
      </c>
      <c r="B623" s="158" t="s">
        <v>812</v>
      </c>
      <c r="C623" s="159" t="s">
        <v>813</v>
      </c>
      <c r="D623" s="160" t="s">
        <v>125</v>
      </c>
      <c r="E623" s="161">
        <v>4675.863492</v>
      </c>
      <c r="F623" s="245"/>
      <c r="G623" s="162">
        <f>E623*F623</f>
        <v>0</v>
      </c>
      <c r="O623" s="156">
        <v>2</v>
      </c>
      <c r="AZ623" s="134">
        <v>1</v>
      </c>
      <c r="BA623" s="134">
        <f>IF(AZ623=1,G623,0)</f>
        <v>0</v>
      </c>
      <c r="BB623" s="134">
        <f>IF(AZ623=2,G623,0)</f>
        <v>0</v>
      </c>
      <c r="BC623" s="134">
        <f>IF(AZ623=3,G623,0)</f>
        <v>0</v>
      </c>
      <c r="BD623" s="134">
        <f>IF(AZ623=4,G623,0)</f>
        <v>0</v>
      </c>
      <c r="BE623" s="134">
        <f>IF(AZ623=5,G623,0)</f>
        <v>0</v>
      </c>
      <c r="CA623" s="163">
        <v>8</v>
      </c>
      <c r="CB623" s="163">
        <v>0</v>
      </c>
      <c r="CZ623" s="134">
        <v>0</v>
      </c>
    </row>
    <row r="624" spans="1:104" ht="12.75">
      <c r="A624" s="157">
        <v>205</v>
      </c>
      <c r="B624" s="158" t="s">
        <v>814</v>
      </c>
      <c r="C624" s="159" t="s">
        <v>815</v>
      </c>
      <c r="D624" s="160" t="s">
        <v>125</v>
      </c>
      <c r="E624" s="161">
        <v>467.5863492</v>
      </c>
      <c r="F624" s="245"/>
      <c r="G624" s="162">
        <f>E624*F624</f>
        <v>0</v>
      </c>
      <c r="O624" s="156">
        <v>2</v>
      </c>
      <c r="AZ624" s="134">
        <v>1</v>
      </c>
      <c r="BA624" s="134">
        <f>IF(AZ624=1,G624,0)</f>
        <v>0</v>
      </c>
      <c r="BB624" s="134">
        <f>IF(AZ624=2,G624,0)</f>
        <v>0</v>
      </c>
      <c r="BC624" s="134">
        <f>IF(AZ624=3,G624,0)</f>
        <v>0</v>
      </c>
      <c r="BD624" s="134">
        <f>IF(AZ624=4,G624,0)</f>
        <v>0</v>
      </c>
      <c r="BE624" s="134">
        <f>IF(AZ624=5,G624,0)</f>
        <v>0</v>
      </c>
      <c r="CA624" s="163">
        <v>8</v>
      </c>
      <c r="CB624" s="163">
        <v>0</v>
      </c>
      <c r="CZ624" s="134">
        <v>0</v>
      </c>
    </row>
    <row r="625" spans="1:104" ht="12.75">
      <c r="A625" s="157">
        <v>206</v>
      </c>
      <c r="B625" s="158" t="s">
        <v>816</v>
      </c>
      <c r="C625" s="159" t="s">
        <v>817</v>
      </c>
      <c r="D625" s="160" t="s">
        <v>125</v>
      </c>
      <c r="E625" s="161">
        <v>467.5863492</v>
      </c>
      <c r="F625" s="245"/>
      <c r="G625" s="162">
        <f>E625*F625</f>
        <v>0</v>
      </c>
      <c r="O625" s="156">
        <v>2</v>
      </c>
      <c r="AZ625" s="134">
        <v>1</v>
      </c>
      <c r="BA625" s="134">
        <f>IF(AZ625=1,G625,0)</f>
        <v>0</v>
      </c>
      <c r="BB625" s="134">
        <f>IF(AZ625=2,G625,0)</f>
        <v>0</v>
      </c>
      <c r="BC625" s="134">
        <f>IF(AZ625=3,G625,0)</f>
        <v>0</v>
      </c>
      <c r="BD625" s="134">
        <f>IF(AZ625=4,G625,0)</f>
        <v>0</v>
      </c>
      <c r="BE625" s="134">
        <f>IF(AZ625=5,G625,0)</f>
        <v>0</v>
      </c>
      <c r="CA625" s="163">
        <v>8</v>
      </c>
      <c r="CB625" s="163">
        <v>0</v>
      </c>
      <c r="CZ625" s="134">
        <v>0</v>
      </c>
    </row>
    <row r="626" spans="1:57" ht="12.75">
      <c r="A626" s="169"/>
      <c r="B626" s="170" t="s">
        <v>75</v>
      </c>
      <c r="C626" s="171" t="str">
        <f>CONCATENATE(B621," ",C621)</f>
        <v>D96 Přesuny suti a vybouraných hmot</v>
      </c>
      <c r="D626" s="172"/>
      <c r="E626" s="173"/>
      <c r="F626" s="247"/>
      <c r="G626" s="174">
        <f>SUM(G621:G625)</f>
        <v>0</v>
      </c>
      <c r="O626" s="156">
        <v>4</v>
      </c>
      <c r="BA626" s="175">
        <f>SUM(BA621:BA625)</f>
        <v>0</v>
      </c>
      <c r="BB626" s="175">
        <f>SUM(BB621:BB625)</f>
        <v>0</v>
      </c>
      <c r="BC626" s="175">
        <f>SUM(BC621:BC625)</f>
        <v>0</v>
      </c>
      <c r="BD626" s="175">
        <f>SUM(BD621:BD625)</f>
        <v>0</v>
      </c>
      <c r="BE626" s="175">
        <f>SUM(BE621:BE625)</f>
        <v>0</v>
      </c>
    </row>
    <row r="627" spans="1:57" ht="12.75">
      <c r="A627" s="199"/>
      <c r="B627" s="200"/>
      <c r="C627" s="201"/>
      <c r="D627" s="199"/>
      <c r="E627" s="202"/>
      <c r="F627" s="250"/>
      <c r="G627" s="203"/>
      <c r="O627" s="156"/>
      <c r="BA627" s="175"/>
      <c r="BB627" s="175"/>
      <c r="BC627" s="175"/>
      <c r="BD627" s="175"/>
      <c r="BE627" s="175"/>
    </row>
    <row r="628" spans="1:57" ht="12.75">
      <c r="A628" s="199"/>
      <c r="B628" s="200"/>
      <c r="C628" s="201"/>
      <c r="D628" s="199"/>
      <c r="E628" s="202"/>
      <c r="F628" s="250"/>
      <c r="G628" s="203"/>
      <c r="O628" s="156"/>
      <c r="BA628" s="175"/>
      <c r="BB628" s="175"/>
      <c r="BC628" s="175"/>
      <c r="BD628" s="175"/>
      <c r="BE628" s="175"/>
    </row>
    <row r="629" spans="2:6" ht="12.75">
      <c r="B629" s="204" t="s">
        <v>1201</v>
      </c>
      <c r="E629" s="134"/>
      <c r="F629" s="251"/>
    </row>
    <row r="630" spans="1:7" ht="12.75">
      <c r="A630" s="185" t="s">
        <v>72</v>
      </c>
      <c r="B630" s="185" t="s">
        <v>358</v>
      </c>
      <c r="C630" s="186" t="s">
        <v>831</v>
      </c>
      <c r="D630" s="187"/>
      <c r="E630" s="188"/>
      <c r="F630" s="252"/>
      <c r="G630" s="189">
        <f>SUMIF(AE631:AE641,"&lt;&gt;NOR",G631:G641)</f>
        <v>0</v>
      </c>
    </row>
    <row r="631" spans="1:7" ht="12.75">
      <c r="A631" s="190">
        <v>1</v>
      </c>
      <c r="B631" s="190" t="s">
        <v>832</v>
      </c>
      <c r="C631" s="191" t="s">
        <v>833</v>
      </c>
      <c r="D631" s="192" t="s">
        <v>181</v>
      </c>
      <c r="E631" s="193">
        <v>2</v>
      </c>
      <c r="F631" s="253"/>
      <c r="G631" s="194">
        <f>E631*F631</f>
        <v>0</v>
      </c>
    </row>
    <row r="632" spans="1:7" ht="12.75">
      <c r="A632" s="190">
        <v>2</v>
      </c>
      <c r="B632" s="190" t="s">
        <v>834</v>
      </c>
      <c r="C632" s="191" t="s">
        <v>835</v>
      </c>
      <c r="D632" s="192" t="s">
        <v>181</v>
      </c>
      <c r="E632" s="193">
        <v>2</v>
      </c>
      <c r="F632" s="253"/>
      <c r="G632" s="194">
        <f aca="true" t="shared" si="24" ref="G632:G641">E632*F632</f>
        <v>0</v>
      </c>
    </row>
    <row r="633" spans="1:7" ht="12.75">
      <c r="A633" s="190">
        <v>3</v>
      </c>
      <c r="B633" s="190" t="s">
        <v>836</v>
      </c>
      <c r="C633" s="191" t="s">
        <v>837</v>
      </c>
      <c r="D633" s="192" t="s">
        <v>181</v>
      </c>
      <c r="E633" s="193">
        <v>2</v>
      </c>
      <c r="F633" s="253"/>
      <c r="G633" s="194">
        <f t="shared" si="24"/>
        <v>0</v>
      </c>
    </row>
    <row r="634" spans="1:7" ht="12.75">
      <c r="A634" s="190">
        <v>4</v>
      </c>
      <c r="B634" s="190" t="s">
        <v>838</v>
      </c>
      <c r="C634" s="191" t="s">
        <v>839</v>
      </c>
      <c r="D634" s="192" t="s">
        <v>181</v>
      </c>
      <c r="E634" s="193">
        <v>2</v>
      </c>
      <c r="F634" s="253"/>
      <c r="G634" s="194">
        <f t="shared" si="24"/>
        <v>0</v>
      </c>
    </row>
    <row r="635" spans="1:7" ht="22.5">
      <c r="A635" s="190">
        <v>5</v>
      </c>
      <c r="B635" s="190" t="s">
        <v>840</v>
      </c>
      <c r="C635" s="191" t="s">
        <v>841</v>
      </c>
      <c r="D635" s="192" t="s">
        <v>195</v>
      </c>
      <c r="E635" s="193">
        <v>5</v>
      </c>
      <c r="F635" s="253"/>
      <c r="G635" s="194">
        <f t="shared" si="24"/>
        <v>0</v>
      </c>
    </row>
    <row r="636" spans="1:7" ht="12.75">
      <c r="A636" s="190">
        <v>6</v>
      </c>
      <c r="B636" s="190" t="s">
        <v>842</v>
      </c>
      <c r="C636" s="191" t="s">
        <v>843</v>
      </c>
      <c r="D636" s="192" t="s">
        <v>195</v>
      </c>
      <c r="E636" s="193">
        <v>5</v>
      </c>
      <c r="F636" s="253"/>
      <c r="G636" s="194">
        <f t="shared" si="24"/>
        <v>0</v>
      </c>
    </row>
    <row r="637" spans="1:7" ht="12.75">
      <c r="A637" s="190">
        <v>7</v>
      </c>
      <c r="B637" s="190" t="s">
        <v>844</v>
      </c>
      <c r="C637" s="191" t="s">
        <v>845</v>
      </c>
      <c r="D637" s="192" t="s">
        <v>181</v>
      </c>
      <c r="E637" s="193">
        <v>3</v>
      </c>
      <c r="F637" s="253"/>
      <c r="G637" s="194">
        <f t="shared" si="24"/>
        <v>0</v>
      </c>
    </row>
    <row r="638" spans="1:7" ht="12.75">
      <c r="A638" s="190">
        <v>8</v>
      </c>
      <c r="B638" s="190" t="s">
        <v>846</v>
      </c>
      <c r="C638" s="191" t="s">
        <v>847</v>
      </c>
      <c r="D638" s="192" t="s">
        <v>181</v>
      </c>
      <c r="E638" s="193">
        <v>2</v>
      </c>
      <c r="F638" s="253"/>
      <c r="G638" s="194">
        <f t="shared" si="24"/>
        <v>0</v>
      </c>
    </row>
    <row r="639" spans="1:7" ht="12.75">
      <c r="A639" s="190">
        <v>9</v>
      </c>
      <c r="B639" s="190" t="s">
        <v>848</v>
      </c>
      <c r="C639" s="191" t="s">
        <v>849</v>
      </c>
      <c r="D639" s="192" t="s">
        <v>181</v>
      </c>
      <c r="E639" s="193">
        <v>5</v>
      </c>
      <c r="F639" s="253"/>
      <c r="G639" s="194">
        <f t="shared" si="24"/>
        <v>0</v>
      </c>
    </row>
    <row r="640" spans="1:7" ht="22.5">
      <c r="A640" s="190">
        <v>10</v>
      </c>
      <c r="B640" s="190" t="s">
        <v>850</v>
      </c>
      <c r="C640" s="191" t="s">
        <v>851</v>
      </c>
      <c r="D640" s="192" t="s">
        <v>852</v>
      </c>
      <c r="E640" s="193">
        <v>1</v>
      </c>
      <c r="F640" s="253"/>
      <c r="G640" s="194">
        <f t="shared" si="24"/>
        <v>0</v>
      </c>
    </row>
    <row r="641" spans="1:7" ht="12.75">
      <c r="A641" s="190">
        <v>11</v>
      </c>
      <c r="B641" s="190" t="s">
        <v>853</v>
      </c>
      <c r="C641" s="191" t="s">
        <v>854</v>
      </c>
      <c r="D641" s="192" t="s">
        <v>125</v>
      </c>
      <c r="E641" s="193">
        <v>0.06765</v>
      </c>
      <c r="F641" s="253"/>
      <c r="G641" s="194">
        <f t="shared" si="24"/>
        <v>0</v>
      </c>
    </row>
    <row r="642" spans="1:7" ht="12.75">
      <c r="A642" s="185" t="s">
        <v>72</v>
      </c>
      <c r="B642" s="185" t="s">
        <v>73</v>
      </c>
      <c r="C642" s="186" t="s">
        <v>74</v>
      </c>
      <c r="D642" s="187"/>
      <c r="E642" s="188"/>
      <c r="F642" s="252"/>
      <c r="G642" s="189">
        <f>SUMIF(AE643:AE651,"&lt;&gt;NOR",G643:G651)</f>
        <v>0</v>
      </c>
    </row>
    <row r="643" spans="1:7" ht="12.75">
      <c r="A643" s="190">
        <v>12</v>
      </c>
      <c r="B643" s="190" t="s">
        <v>382</v>
      </c>
      <c r="C643" s="191" t="s">
        <v>855</v>
      </c>
      <c r="D643" s="192" t="s">
        <v>128</v>
      </c>
      <c r="E643" s="193">
        <v>10</v>
      </c>
      <c r="F643" s="253"/>
      <c r="G643" s="194">
        <f>E643*F643</f>
        <v>0</v>
      </c>
    </row>
    <row r="644" spans="1:7" ht="22.5">
      <c r="A644" s="190">
        <v>13</v>
      </c>
      <c r="B644" s="190" t="s">
        <v>856</v>
      </c>
      <c r="C644" s="191" t="s">
        <v>857</v>
      </c>
      <c r="D644" s="192" t="s">
        <v>81</v>
      </c>
      <c r="E644" s="193">
        <v>18.56</v>
      </c>
      <c r="F644" s="253"/>
      <c r="G644" s="194">
        <f aca="true" t="shared" si="25" ref="G644:G651">E644*F644</f>
        <v>0</v>
      </c>
    </row>
    <row r="645" spans="1:7" ht="12.75">
      <c r="A645" s="190">
        <v>14</v>
      </c>
      <c r="B645" s="190" t="s">
        <v>858</v>
      </c>
      <c r="C645" s="191" t="s">
        <v>859</v>
      </c>
      <c r="D645" s="192" t="s">
        <v>81</v>
      </c>
      <c r="E645" s="193">
        <v>23.04</v>
      </c>
      <c r="F645" s="253"/>
      <c r="G645" s="194">
        <f t="shared" si="25"/>
        <v>0</v>
      </c>
    </row>
    <row r="646" spans="1:7" ht="22.5">
      <c r="A646" s="190">
        <v>15</v>
      </c>
      <c r="B646" s="190" t="s">
        <v>860</v>
      </c>
      <c r="C646" s="191" t="s">
        <v>861</v>
      </c>
      <c r="D646" s="192" t="s">
        <v>81</v>
      </c>
      <c r="E646" s="193">
        <v>4.24</v>
      </c>
      <c r="F646" s="253"/>
      <c r="G646" s="194">
        <f t="shared" si="25"/>
        <v>0</v>
      </c>
    </row>
    <row r="647" spans="1:7" ht="22.5">
      <c r="A647" s="190">
        <v>16.17</v>
      </c>
      <c r="B647" s="190" t="s">
        <v>862</v>
      </c>
      <c r="C647" s="191" t="s">
        <v>863</v>
      </c>
      <c r="D647" s="192" t="s">
        <v>81</v>
      </c>
      <c r="E647" s="193">
        <v>10.6</v>
      </c>
      <c r="F647" s="253"/>
      <c r="G647" s="194">
        <f t="shared" si="25"/>
        <v>0</v>
      </c>
    </row>
    <row r="648" spans="1:7" ht="12.75">
      <c r="A648" s="190">
        <v>18</v>
      </c>
      <c r="B648" s="190" t="s">
        <v>864</v>
      </c>
      <c r="C648" s="191" t="s">
        <v>865</v>
      </c>
      <c r="D648" s="192" t="s">
        <v>81</v>
      </c>
      <c r="E648" s="193">
        <v>26.77</v>
      </c>
      <c r="F648" s="253"/>
      <c r="G648" s="194">
        <f t="shared" si="25"/>
        <v>0</v>
      </c>
    </row>
    <row r="649" spans="1:7" ht="12.75">
      <c r="A649" s="190">
        <v>19</v>
      </c>
      <c r="B649" s="190" t="s">
        <v>866</v>
      </c>
      <c r="C649" s="191" t="s">
        <v>867</v>
      </c>
      <c r="D649" s="192" t="s">
        <v>81</v>
      </c>
      <c r="E649" s="193">
        <v>14.84</v>
      </c>
      <c r="F649" s="253"/>
      <c r="G649" s="194">
        <f t="shared" si="25"/>
        <v>0</v>
      </c>
    </row>
    <row r="650" spans="1:7" ht="12.75">
      <c r="A650" s="190">
        <v>20</v>
      </c>
      <c r="B650" s="190" t="s">
        <v>108</v>
      </c>
      <c r="C650" s="191" t="s">
        <v>868</v>
      </c>
      <c r="D650" s="192" t="s">
        <v>81</v>
      </c>
      <c r="E650" s="193">
        <v>14.84</v>
      </c>
      <c r="F650" s="253"/>
      <c r="G650" s="194">
        <f t="shared" si="25"/>
        <v>0</v>
      </c>
    </row>
    <row r="651" spans="1:7" ht="12.75">
      <c r="A651" s="190">
        <v>21</v>
      </c>
      <c r="B651" s="190" t="s">
        <v>110</v>
      </c>
      <c r="C651" s="191" t="s">
        <v>869</v>
      </c>
      <c r="D651" s="192" t="s">
        <v>81</v>
      </c>
      <c r="E651" s="193">
        <v>14.84</v>
      </c>
      <c r="F651" s="253"/>
      <c r="G651" s="194">
        <f t="shared" si="25"/>
        <v>0</v>
      </c>
    </row>
    <row r="652" spans="1:7" ht="12.75">
      <c r="A652" s="185" t="s">
        <v>72</v>
      </c>
      <c r="B652" s="185" t="s">
        <v>870</v>
      </c>
      <c r="C652" s="186" t="s">
        <v>871</v>
      </c>
      <c r="D652" s="187"/>
      <c r="E652" s="188"/>
      <c r="F652" s="252"/>
      <c r="G652" s="189">
        <f>SUMIF(AE653:AE674,"&lt;&gt;NOR",G653:G674)</f>
        <v>0</v>
      </c>
    </row>
    <row r="653" spans="1:7" ht="12.75">
      <c r="A653" s="190">
        <v>22</v>
      </c>
      <c r="B653" s="190" t="s">
        <v>872</v>
      </c>
      <c r="C653" s="191" t="s">
        <v>873</v>
      </c>
      <c r="D653" s="192" t="s">
        <v>195</v>
      </c>
      <c r="E653" s="193">
        <v>1</v>
      </c>
      <c r="F653" s="253"/>
      <c r="G653" s="194">
        <f>E653*F653</f>
        <v>0</v>
      </c>
    </row>
    <row r="654" spans="1:7" ht="12.75">
      <c r="A654" s="190">
        <v>23</v>
      </c>
      <c r="B654" s="190" t="s">
        <v>874</v>
      </c>
      <c r="C654" s="191" t="s">
        <v>875</v>
      </c>
      <c r="D654" s="192" t="s">
        <v>195</v>
      </c>
      <c r="E654" s="193">
        <v>8</v>
      </c>
      <c r="F654" s="253"/>
      <c r="G654" s="194">
        <f aca="true" t="shared" si="26" ref="G654:G674">E654*F654</f>
        <v>0</v>
      </c>
    </row>
    <row r="655" spans="1:7" ht="12.75">
      <c r="A655" s="190">
        <v>24</v>
      </c>
      <c r="B655" s="190" t="s">
        <v>876</v>
      </c>
      <c r="C655" s="191" t="s">
        <v>877</v>
      </c>
      <c r="D655" s="192" t="s">
        <v>195</v>
      </c>
      <c r="E655" s="193">
        <v>8</v>
      </c>
      <c r="F655" s="253"/>
      <c r="G655" s="194">
        <f t="shared" si="26"/>
        <v>0</v>
      </c>
    </row>
    <row r="656" spans="1:7" ht="12.75">
      <c r="A656" s="190">
        <v>25</v>
      </c>
      <c r="B656" s="190" t="s">
        <v>878</v>
      </c>
      <c r="C656" s="191" t="s">
        <v>879</v>
      </c>
      <c r="D656" s="192" t="s">
        <v>195</v>
      </c>
      <c r="E656" s="193">
        <v>4</v>
      </c>
      <c r="F656" s="253"/>
      <c r="G656" s="194">
        <f t="shared" si="26"/>
        <v>0</v>
      </c>
    </row>
    <row r="657" spans="1:7" ht="12.75">
      <c r="A657" s="190">
        <v>26</v>
      </c>
      <c r="B657" s="190" t="s">
        <v>880</v>
      </c>
      <c r="C657" s="191" t="s">
        <v>881</v>
      </c>
      <c r="D657" s="192" t="s">
        <v>195</v>
      </c>
      <c r="E657" s="193">
        <v>2</v>
      </c>
      <c r="F657" s="253"/>
      <c r="G657" s="194">
        <f t="shared" si="26"/>
        <v>0</v>
      </c>
    </row>
    <row r="658" spans="1:7" ht="12.75">
      <c r="A658" s="190">
        <v>27</v>
      </c>
      <c r="B658" s="190" t="s">
        <v>882</v>
      </c>
      <c r="C658" s="191" t="s">
        <v>883</v>
      </c>
      <c r="D658" s="192" t="s">
        <v>195</v>
      </c>
      <c r="E658" s="193">
        <v>12</v>
      </c>
      <c r="F658" s="253"/>
      <c r="G658" s="194">
        <f t="shared" si="26"/>
        <v>0</v>
      </c>
    </row>
    <row r="659" spans="1:7" ht="12.75">
      <c r="A659" s="190">
        <v>28</v>
      </c>
      <c r="B659" s="190" t="s">
        <v>884</v>
      </c>
      <c r="C659" s="191" t="s">
        <v>885</v>
      </c>
      <c r="D659" s="192" t="s">
        <v>195</v>
      </c>
      <c r="E659" s="193">
        <v>3</v>
      </c>
      <c r="F659" s="253"/>
      <c r="G659" s="194">
        <f t="shared" si="26"/>
        <v>0</v>
      </c>
    </row>
    <row r="660" spans="1:7" ht="12.75">
      <c r="A660" s="190">
        <v>29</v>
      </c>
      <c r="B660" s="190" t="s">
        <v>886</v>
      </c>
      <c r="C660" s="191" t="s">
        <v>887</v>
      </c>
      <c r="D660" s="192" t="s">
        <v>181</v>
      </c>
      <c r="E660" s="193">
        <v>6</v>
      </c>
      <c r="F660" s="253"/>
      <c r="G660" s="194">
        <f t="shared" si="26"/>
        <v>0</v>
      </c>
    </row>
    <row r="661" spans="1:7" ht="12.75">
      <c r="A661" s="190">
        <v>30</v>
      </c>
      <c r="B661" s="190" t="s">
        <v>888</v>
      </c>
      <c r="C661" s="191" t="s">
        <v>889</v>
      </c>
      <c r="D661" s="192" t="s">
        <v>181</v>
      </c>
      <c r="E661" s="193">
        <v>4</v>
      </c>
      <c r="F661" s="253"/>
      <c r="G661" s="194">
        <f t="shared" si="26"/>
        <v>0</v>
      </c>
    </row>
    <row r="662" spans="1:7" ht="12.75">
      <c r="A662" s="190">
        <v>31</v>
      </c>
      <c r="B662" s="190" t="s">
        <v>890</v>
      </c>
      <c r="C662" s="191" t="s">
        <v>891</v>
      </c>
      <c r="D662" s="192" t="s">
        <v>181</v>
      </c>
      <c r="E662" s="193">
        <v>7</v>
      </c>
      <c r="F662" s="253"/>
      <c r="G662" s="194">
        <f t="shared" si="26"/>
        <v>0</v>
      </c>
    </row>
    <row r="663" spans="1:7" ht="12.75">
      <c r="A663" s="190">
        <v>32</v>
      </c>
      <c r="B663" s="190" t="s">
        <v>892</v>
      </c>
      <c r="C663" s="191" t="s">
        <v>893</v>
      </c>
      <c r="D663" s="192" t="s">
        <v>195</v>
      </c>
      <c r="E663" s="193">
        <v>1</v>
      </c>
      <c r="F663" s="253"/>
      <c r="G663" s="194">
        <f t="shared" si="26"/>
        <v>0</v>
      </c>
    </row>
    <row r="664" spans="1:7" ht="12.75">
      <c r="A664" s="190">
        <v>33</v>
      </c>
      <c r="B664" s="190" t="s">
        <v>894</v>
      </c>
      <c r="C664" s="191" t="s">
        <v>895</v>
      </c>
      <c r="D664" s="192" t="s">
        <v>195</v>
      </c>
      <c r="E664" s="193">
        <v>7</v>
      </c>
      <c r="F664" s="253"/>
      <c r="G664" s="194">
        <f t="shared" si="26"/>
        <v>0</v>
      </c>
    </row>
    <row r="665" spans="1:7" ht="12.75">
      <c r="A665" s="190">
        <v>34</v>
      </c>
      <c r="B665" s="190" t="s">
        <v>896</v>
      </c>
      <c r="C665" s="191" t="s">
        <v>897</v>
      </c>
      <c r="D665" s="192" t="s">
        <v>195</v>
      </c>
      <c r="E665" s="193">
        <v>28</v>
      </c>
      <c r="F665" s="253"/>
      <c r="G665" s="194">
        <f t="shared" si="26"/>
        <v>0</v>
      </c>
    </row>
    <row r="666" spans="1:7" ht="12.75">
      <c r="A666" s="190">
        <v>35</v>
      </c>
      <c r="B666" s="190" t="s">
        <v>898</v>
      </c>
      <c r="C666" s="191" t="s">
        <v>899</v>
      </c>
      <c r="D666" s="192" t="s">
        <v>195</v>
      </c>
      <c r="E666" s="193">
        <v>25</v>
      </c>
      <c r="F666" s="253"/>
      <c r="G666" s="194">
        <f t="shared" si="26"/>
        <v>0</v>
      </c>
    </row>
    <row r="667" spans="1:7" ht="12.75">
      <c r="A667" s="190">
        <v>36</v>
      </c>
      <c r="B667" s="190" t="s">
        <v>898</v>
      </c>
      <c r="C667" s="191" t="s">
        <v>900</v>
      </c>
      <c r="D667" s="192" t="s">
        <v>195</v>
      </c>
      <c r="E667" s="193">
        <v>64</v>
      </c>
      <c r="F667" s="253"/>
      <c r="G667" s="194">
        <f t="shared" si="26"/>
        <v>0</v>
      </c>
    </row>
    <row r="668" spans="1:7" ht="12.75">
      <c r="A668" s="190">
        <v>37</v>
      </c>
      <c r="B668" s="190" t="s">
        <v>901</v>
      </c>
      <c r="C668" s="191" t="s">
        <v>902</v>
      </c>
      <c r="D668" s="192" t="s">
        <v>181</v>
      </c>
      <c r="E668" s="193">
        <v>13</v>
      </c>
      <c r="F668" s="253"/>
      <c r="G668" s="194">
        <f t="shared" si="26"/>
        <v>0</v>
      </c>
    </row>
    <row r="669" spans="1:7" ht="22.5">
      <c r="A669" s="190">
        <v>38</v>
      </c>
      <c r="B669" s="190" t="s">
        <v>903</v>
      </c>
      <c r="C669" s="191" t="s">
        <v>904</v>
      </c>
      <c r="D669" s="192" t="s">
        <v>181</v>
      </c>
      <c r="E669" s="193">
        <v>4</v>
      </c>
      <c r="F669" s="253"/>
      <c r="G669" s="194">
        <f t="shared" si="26"/>
        <v>0</v>
      </c>
    </row>
    <row r="670" spans="1:7" ht="12.75">
      <c r="A670" s="190">
        <v>39</v>
      </c>
      <c r="B670" s="190" t="s">
        <v>905</v>
      </c>
      <c r="C670" s="191" t="s">
        <v>906</v>
      </c>
      <c r="D670" s="192" t="s">
        <v>181</v>
      </c>
      <c r="E670" s="193">
        <v>1</v>
      </c>
      <c r="F670" s="253"/>
      <c r="G670" s="194">
        <f t="shared" si="26"/>
        <v>0</v>
      </c>
    </row>
    <row r="671" spans="1:7" ht="12.75">
      <c r="A671" s="190">
        <v>40</v>
      </c>
      <c r="B671" s="190" t="s">
        <v>907</v>
      </c>
      <c r="C671" s="191" t="s">
        <v>908</v>
      </c>
      <c r="D671" s="192" t="s">
        <v>195</v>
      </c>
      <c r="E671" s="193">
        <v>117</v>
      </c>
      <c r="F671" s="253"/>
      <c r="G671" s="194">
        <f t="shared" si="26"/>
        <v>0</v>
      </c>
    </row>
    <row r="672" spans="1:7" ht="22.5">
      <c r="A672" s="190">
        <v>41</v>
      </c>
      <c r="B672" s="190" t="s">
        <v>148</v>
      </c>
      <c r="C672" s="191" t="s">
        <v>909</v>
      </c>
      <c r="D672" s="192" t="s">
        <v>910</v>
      </c>
      <c r="E672" s="193">
        <v>1</v>
      </c>
      <c r="F672" s="253"/>
      <c r="G672" s="194">
        <f t="shared" si="26"/>
        <v>0</v>
      </c>
    </row>
    <row r="673" spans="1:7" ht="12.75">
      <c r="A673" s="190">
        <v>42</v>
      </c>
      <c r="B673" s="190" t="s">
        <v>911</v>
      </c>
      <c r="C673" s="191" t="s">
        <v>912</v>
      </c>
      <c r="D673" s="192" t="s">
        <v>910</v>
      </c>
      <c r="E673" s="193">
        <v>1</v>
      </c>
      <c r="F673" s="253"/>
      <c r="G673" s="194">
        <f t="shared" si="26"/>
        <v>0</v>
      </c>
    </row>
    <row r="674" spans="1:7" ht="12.75">
      <c r="A674" s="190">
        <v>43</v>
      </c>
      <c r="B674" s="190" t="s">
        <v>913</v>
      </c>
      <c r="C674" s="191" t="s">
        <v>914</v>
      </c>
      <c r="D674" s="192" t="s">
        <v>125</v>
      </c>
      <c r="E674" s="193">
        <v>0.75019</v>
      </c>
      <c r="F674" s="253"/>
      <c r="G674" s="194">
        <f t="shared" si="26"/>
        <v>0</v>
      </c>
    </row>
    <row r="675" spans="1:7" ht="12.75">
      <c r="A675" s="185" t="s">
        <v>72</v>
      </c>
      <c r="B675" s="185" t="s">
        <v>915</v>
      </c>
      <c r="C675" s="186" t="s">
        <v>916</v>
      </c>
      <c r="D675" s="187"/>
      <c r="E675" s="188"/>
      <c r="F675" s="252"/>
      <c r="G675" s="189">
        <f>SUMIF(AE676:AE706,"&lt;&gt;NOR",G676:G706)</f>
        <v>0</v>
      </c>
    </row>
    <row r="676" spans="1:7" ht="12.75">
      <c r="A676" s="190">
        <v>44</v>
      </c>
      <c r="B676" s="190" t="s">
        <v>917</v>
      </c>
      <c r="C676" s="191" t="s">
        <v>918</v>
      </c>
      <c r="D676" s="192" t="s">
        <v>195</v>
      </c>
      <c r="E676" s="193">
        <v>33</v>
      </c>
      <c r="F676" s="253"/>
      <c r="G676" s="194">
        <f>E676*F676</f>
        <v>0</v>
      </c>
    </row>
    <row r="677" spans="1:7" ht="12.75">
      <c r="A677" s="190">
        <v>45</v>
      </c>
      <c r="B677" s="190" t="s">
        <v>919</v>
      </c>
      <c r="C677" s="191" t="s">
        <v>920</v>
      </c>
      <c r="D677" s="192" t="s">
        <v>195</v>
      </c>
      <c r="E677" s="193">
        <v>36</v>
      </c>
      <c r="F677" s="253"/>
      <c r="G677" s="194">
        <f aca="true" t="shared" si="27" ref="G677:G706">E677*F677</f>
        <v>0</v>
      </c>
    </row>
    <row r="678" spans="1:7" ht="12.75">
      <c r="A678" s="190">
        <v>46</v>
      </c>
      <c r="B678" s="190" t="s">
        <v>919</v>
      </c>
      <c r="C678" s="191" t="s">
        <v>921</v>
      </c>
      <c r="D678" s="192" t="s">
        <v>195</v>
      </c>
      <c r="E678" s="193">
        <v>51</v>
      </c>
      <c r="F678" s="253"/>
      <c r="G678" s="194">
        <f t="shared" si="27"/>
        <v>0</v>
      </c>
    </row>
    <row r="679" spans="1:7" ht="22.5">
      <c r="A679" s="190">
        <v>47</v>
      </c>
      <c r="B679" s="190" t="s">
        <v>922</v>
      </c>
      <c r="C679" s="191" t="s">
        <v>923</v>
      </c>
      <c r="D679" s="192" t="s">
        <v>195</v>
      </c>
      <c r="E679" s="193">
        <v>33</v>
      </c>
      <c r="F679" s="253"/>
      <c r="G679" s="194">
        <f t="shared" si="27"/>
        <v>0</v>
      </c>
    </row>
    <row r="680" spans="1:7" ht="22.5">
      <c r="A680" s="190">
        <v>48</v>
      </c>
      <c r="B680" s="190" t="s">
        <v>924</v>
      </c>
      <c r="C680" s="191" t="s">
        <v>925</v>
      </c>
      <c r="D680" s="192" t="s">
        <v>195</v>
      </c>
      <c r="E680" s="193">
        <v>36</v>
      </c>
      <c r="F680" s="253"/>
      <c r="G680" s="194">
        <f t="shared" si="27"/>
        <v>0</v>
      </c>
    </row>
    <row r="681" spans="1:7" ht="22.5">
      <c r="A681" s="190">
        <v>49</v>
      </c>
      <c r="B681" s="190" t="s">
        <v>926</v>
      </c>
      <c r="C681" s="191" t="s">
        <v>927</v>
      </c>
      <c r="D681" s="192" t="s">
        <v>195</v>
      </c>
      <c r="E681" s="193">
        <v>51</v>
      </c>
      <c r="F681" s="253"/>
      <c r="G681" s="194">
        <f t="shared" si="27"/>
        <v>0</v>
      </c>
    </row>
    <row r="682" spans="1:7" ht="12.75">
      <c r="A682" s="190">
        <v>50</v>
      </c>
      <c r="B682" s="190" t="s">
        <v>928</v>
      </c>
      <c r="C682" s="191" t="s">
        <v>929</v>
      </c>
      <c r="D682" s="192" t="s">
        <v>910</v>
      </c>
      <c r="E682" s="193">
        <v>60</v>
      </c>
      <c r="F682" s="253"/>
      <c r="G682" s="194">
        <f t="shared" si="27"/>
        <v>0</v>
      </c>
    </row>
    <row r="683" spans="1:7" ht="12.75">
      <c r="A683" s="190">
        <v>51</v>
      </c>
      <c r="B683" s="190" t="s">
        <v>930</v>
      </c>
      <c r="C683" s="191" t="s">
        <v>931</v>
      </c>
      <c r="D683" s="192" t="s">
        <v>181</v>
      </c>
      <c r="E683" s="193">
        <v>27</v>
      </c>
      <c r="F683" s="253"/>
      <c r="G683" s="194">
        <f t="shared" si="27"/>
        <v>0</v>
      </c>
    </row>
    <row r="684" spans="1:7" ht="12.75">
      <c r="A684" s="190">
        <v>52</v>
      </c>
      <c r="B684" s="190" t="s">
        <v>932</v>
      </c>
      <c r="C684" s="191" t="s">
        <v>933</v>
      </c>
      <c r="D684" s="192" t="s">
        <v>181</v>
      </c>
      <c r="E684" s="193">
        <v>3</v>
      </c>
      <c r="F684" s="253"/>
      <c r="G684" s="194">
        <f t="shared" si="27"/>
        <v>0</v>
      </c>
    </row>
    <row r="685" spans="1:7" ht="12.75">
      <c r="A685" s="190">
        <v>53</v>
      </c>
      <c r="B685" s="190" t="s">
        <v>934</v>
      </c>
      <c r="C685" s="191" t="s">
        <v>935</v>
      </c>
      <c r="D685" s="192" t="s">
        <v>181</v>
      </c>
      <c r="E685" s="193">
        <v>1</v>
      </c>
      <c r="F685" s="253"/>
      <c r="G685" s="194">
        <f t="shared" si="27"/>
        <v>0</v>
      </c>
    </row>
    <row r="686" spans="1:7" ht="12.75">
      <c r="A686" s="190">
        <v>54</v>
      </c>
      <c r="B686" s="190" t="s">
        <v>936</v>
      </c>
      <c r="C686" s="191" t="s">
        <v>937</v>
      </c>
      <c r="D686" s="192" t="s">
        <v>181</v>
      </c>
      <c r="E686" s="193">
        <v>2</v>
      </c>
      <c r="F686" s="253"/>
      <c r="G686" s="194">
        <f t="shared" si="27"/>
        <v>0</v>
      </c>
    </row>
    <row r="687" spans="1:7" ht="12.75">
      <c r="A687" s="190">
        <v>55</v>
      </c>
      <c r="B687" s="190" t="s">
        <v>938</v>
      </c>
      <c r="C687" s="191" t="s">
        <v>939</v>
      </c>
      <c r="D687" s="192" t="s">
        <v>181</v>
      </c>
      <c r="E687" s="193">
        <v>3</v>
      </c>
      <c r="F687" s="253"/>
      <c r="G687" s="194">
        <f t="shared" si="27"/>
        <v>0</v>
      </c>
    </row>
    <row r="688" spans="1:7" ht="12.75">
      <c r="A688" s="190">
        <v>56</v>
      </c>
      <c r="B688" s="190" t="s">
        <v>940</v>
      </c>
      <c r="C688" s="191" t="s">
        <v>941</v>
      </c>
      <c r="D688" s="192" t="s">
        <v>181</v>
      </c>
      <c r="E688" s="193">
        <v>2</v>
      </c>
      <c r="F688" s="253"/>
      <c r="G688" s="194">
        <f t="shared" si="27"/>
        <v>0</v>
      </c>
    </row>
    <row r="689" spans="1:7" ht="12.75">
      <c r="A689" s="190">
        <v>57</v>
      </c>
      <c r="B689" s="190" t="s">
        <v>942</v>
      </c>
      <c r="C689" s="191" t="s">
        <v>943</v>
      </c>
      <c r="D689" s="192" t="s">
        <v>181</v>
      </c>
      <c r="E689" s="193">
        <v>1</v>
      </c>
      <c r="F689" s="253"/>
      <c r="G689" s="194">
        <f t="shared" si="27"/>
        <v>0</v>
      </c>
    </row>
    <row r="690" spans="1:7" ht="12.75">
      <c r="A690" s="190">
        <v>58</v>
      </c>
      <c r="B690" s="190" t="s">
        <v>944</v>
      </c>
      <c r="C690" s="191" t="s">
        <v>945</v>
      </c>
      <c r="D690" s="192" t="s">
        <v>181</v>
      </c>
      <c r="E690" s="193">
        <v>2</v>
      </c>
      <c r="F690" s="253"/>
      <c r="G690" s="194">
        <f t="shared" si="27"/>
        <v>0</v>
      </c>
    </row>
    <row r="691" spans="1:7" ht="12.75">
      <c r="A691" s="190">
        <v>59</v>
      </c>
      <c r="B691" s="190" t="s">
        <v>946</v>
      </c>
      <c r="C691" s="191" t="s">
        <v>947</v>
      </c>
      <c r="D691" s="192" t="s">
        <v>181</v>
      </c>
      <c r="E691" s="193">
        <v>1</v>
      </c>
      <c r="F691" s="253"/>
      <c r="G691" s="194">
        <f t="shared" si="27"/>
        <v>0</v>
      </c>
    </row>
    <row r="692" spans="1:7" ht="22.5">
      <c r="A692" s="190">
        <v>60</v>
      </c>
      <c r="B692" s="190" t="s">
        <v>948</v>
      </c>
      <c r="C692" s="191" t="s">
        <v>949</v>
      </c>
      <c r="D692" s="192" t="s">
        <v>181</v>
      </c>
      <c r="E692" s="193">
        <v>1</v>
      </c>
      <c r="F692" s="253"/>
      <c r="G692" s="194">
        <f t="shared" si="27"/>
        <v>0</v>
      </c>
    </row>
    <row r="693" spans="1:7" ht="12.75">
      <c r="A693" s="190">
        <v>61</v>
      </c>
      <c r="B693" s="190" t="s">
        <v>950</v>
      </c>
      <c r="C693" s="191" t="s">
        <v>951</v>
      </c>
      <c r="D693" s="192" t="s">
        <v>181</v>
      </c>
      <c r="E693" s="193">
        <v>1</v>
      </c>
      <c r="F693" s="253"/>
      <c r="G693" s="194">
        <f t="shared" si="27"/>
        <v>0</v>
      </c>
    </row>
    <row r="694" spans="1:7" ht="12.75">
      <c r="A694" s="190">
        <v>62</v>
      </c>
      <c r="B694" s="190" t="s">
        <v>952</v>
      </c>
      <c r="C694" s="191" t="s">
        <v>953</v>
      </c>
      <c r="D694" s="192" t="s">
        <v>181</v>
      </c>
      <c r="E694" s="193">
        <v>1</v>
      </c>
      <c r="F694" s="253"/>
      <c r="G694" s="194">
        <f t="shared" si="27"/>
        <v>0</v>
      </c>
    </row>
    <row r="695" spans="1:7" ht="12.75">
      <c r="A695" s="190">
        <v>63</v>
      </c>
      <c r="B695" s="190" t="s">
        <v>954</v>
      </c>
      <c r="C695" s="191" t="s">
        <v>955</v>
      </c>
      <c r="D695" s="192" t="s">
        <v>910</v>
      </c>
      <c r="E695" s="193">
        <v>1</v>
      </c>
      <c r="F695" s="253"/>
      <c r="G695" s="194">
        <f t="shared" si="27"/>
        <v>0</v>
      </c>
    </row>
    <row r="696" spans="1:7" ht="12.75">
      <c r="A696" s="190">
        <v>64</v>
      </c>
      <c r="B696" s="190" t="s">
        <v>804</v>
      </c>
      <c r="C696" s="191" t="s">
        <v>956</v>
      </c>
      <c r="D696" s="192" t="s">
        <v>910</v>
      </c>
      <c r="E696" s="193">
        <v>1</v>
      </c>
      <c r="F696" s="253"/>
      <c r="G696" s="194">
        <f t="shared" si="27"/>
        <v>0</v>
      </c>
    </row>
    <row r="697" spans="1:7" ht="12.75">
      <c r="A697" s="190">
        <v>65</v>
      </c>
      <c r="B697" s="190" t="s">
        <v>957</v>
      </c>
      <c r="C697" s="191" t="s">
        <v>958</v>
      </c>
      <c r="D697" s="192" t="s">
        <v>910</v>
      </c>
      <c r="E697" s="193">
        <v>1</v>
      </c>
      <c r="F697" s="253"/>
      <c r="G697" s="194">
        <f t="shared" si="27"/>
        <v>0</v>
      </c>
    </row>
    <row r="698" spans="1:7" ht="12.75">
      <c r="A698" s="190">
        <v>66</v>
      </c>
      <c r="B698" s="190" t="s">
        <v>959</v>
      </c>
      <c r="C698" s="191" t="s">
        <v>960</v>
      </c>
      <c r="D698" s="192" t="s">
        <v>181</v>
      </c>
      <c r="E698" s="193">
        <v>1</v>
      </c>
      <c r="F698" s="253"/>
      <c r="G698" s="194">
        <f t="shared" si="27"/>
        <v>0</v>
      </c>
    </row>
    <row r="699" spans="1:7" ht="12.75">
      <c r="A699" s="190">
        <v>67</v>
      </c>
      <c r="B699" s="190" t="s">
        <v>961</v>
      </c>
      <c r="C699" s="191" t="s">
        <v>962</v>
      </c>
      <c r="D699" s="192" t="s">
        <v>910</v>
      </c>
      <c r="E699" s="193">
        <v>1</v>
      </c>
      <c r="F699" s="253"/>
      <c r="G699" s="194">
        <f t="shared" si="27"/>
        <v>0</v>
      </c>
    </row>
    <row r="700" spans="1:7" ht="12.75">
      <c r="A700" s="190">
        <v>68</v>
      </c>
      <c r="B700" s="190" t="s">
        <v>963</v>
      </c>
      <c r="C700" s="191" t="s">
        <v>964</v>
      </c>
      <c r="D700" s="192" t="s">
        <v>910</v>
      </c>
      <c r="E700" s="193">
        <v>1</v>
      </c>
      <c r="F700" s="253"/>
      <c r="G700" s="194">
        <f t="shared" si="27"/>
        <v>0</v>
      </c>
    </row>
    <row r="701" spans="1:7" ht="12.75">
      <c r="A701" s="190">
        <v>69</v>
      </c>
      <c r="B701" s="190" t="s">
        <v>965</v>
      </c>
      <c r="C701" s="191" t="s">
        <v>966</v>
      </c>
      <c r="D701" s="192" t="s">
        <v>910</v>
      </c>
      <c r="E701" s="193">
        <v>1</v>
      </c>
      <c r="F701" s="253"/>
      <c r="G701" s="194">
        <f t="shared" si="27"/>
        <v>0</v>
      </c>
    </row>
    <row r="702" spans="1:7" ht="12.75">
      <c r="A702" s="190">
        <v>70</v>
      </c>
      <c r="B702" s="190" t="s">
        <v>967</v>
      </c>
      <c r="C702" s="191" t="s">
        <v>968</v>
      </c>
      <c r="D702" s="192" t="s">
        <v>195</v>
      </c>
      <c r="E702" s="193">
        <v>125</v>
      </c>
      <c r="F702" s="253"/>
      <c r="G702" s="194">
        <f t="shared" si="27"/>
        <v>0</v>
      </c>
    </row>
    <row r="703" spans="1:7" ht="12.75">
      <c r="A703" s="190">
        <v>71</v>
      </c>
      <c r="B703" s="190" t="s">
        <v>969</v>
      </c>
      <c r="C703" s="191" t="s">
        <v>970</v>
      </c>
      <c r="D703" s="192" t="s">
        <v>195</v>
      </c>
      <c r="E703" s="193">
        <v>125</v>
      </c>
      <c r="F703" s="253"/>
      <c r="G703" s="194">
        <f t="shared" si="27"/>
        <v>0</v>
      </c>
    </row>
    <row r="704" spans="1:7" ht="12.75">
      <c r="A704" s="190">
        <v>72</v>
      </c>
      <c r="B704" s="190" t="s">
        <v>971</v>
      </c>
      <c r="C704" s="191" t="s">
        <v>972</v>
      </c>
      <c r="D704" s="192" t="s">
        <v>125</v>
      </c>
      <c r="E704" s="193">
        <v>0.2667</v>
      </c>
      <c r="F704" s="253"/>
      <c r="G704" s="194">
        <f t="shared" si="27"/>
        <v>0</v>
      </c>
    </row>
    <row r="705" spans="1:7" ht="22.5">
      <c r="A705" s="190">
        <v>73</v>
      </c>
      <c r="B705" s="190" t="s">
        <v>973</v>
      </c>
      <c r="C705" s="191" t="s">
        <v>974</v>
      </c>
      <c r="D705" s="192" t="s">
        <v>30</v>
      </c>
      <c r="E705" s="193">
        <v>8</v>
      </c>
      <c r="F705" s="253"/>
      <c r="G705" s="194">
        <f t="shared" si="27"/>
        <v>0</v>
      </c>
    </row>
    <row r="706" spans="1:7" ht="12.75">
      <c r="A706" s="190">
        <v>74</v>
      </c>
      <c r="B706" s="190" t="s">
        <v>975</v>
      </c>
      <c r="C706" s="191" t="s">
        <v>976</v>
      </c>
      <c r="D706" s="192" t="s">
        <v>125</v>
      </c>
      <c r="E706" s="193">
        <v>0.02</v>
      </c>
      <c r="F706" s="253"/>
      <c r="G706" s="194">
        <f t="shared" si="27"/>
        <v>0</v>
      </c>
    </row>
    <row r="707" spans="1:7" ht="12.75">
      <c r="A707" s="185" t="s">
        <v>72</v>
      </c>
      <c r="B707" s="185" t="s">
        <v>977</v>
      </c>
      <c r="C707" s="186" t="s">
        <v>978</v>
      </c>
      <c r="D707" s="187"/>
      <c r="E707" s="188"/>
      <c r="F707" s="252"/>
      <c r="G707" s="189">
        <f>SUMIF(AE708:AE721,"&lt;&gt;NOR",G708:G721)</f>
        <v>0</v>
      </c>
    </row>
    <row r="708" spans="1:7" ht="12.75">
      <c r="A708" s="190">
        <v>75</v>
      </c>
      <c r="B708" s="190" t="s">
        <v>979</v>
      </c>
      <c r="C708" s="191" t="s">
        <v>980</v>
      </c>
      <c r="D708" s="192" t="s">
        <v>195</v>
      </c>
      <c r="E708" s="193">
        <v>16</v>
      </c>
      <c r="F708" s="253"/>
      <c r="G708" s="194">
        <f>E708*F708</f>
        <v>0</v>
      </c>
    </row>
    <row r="709" spans="1:7" ht="12.75">
      <c r="A709" s="190">
        <v>76</v>
      </c>
      <c r="B709" s="190" t="s">
        <v>981</v>
      </c>
      <c r="C709" s="191" t="s">
        <v>982</v>
      </c>
      <c r="D709" s="192" t="s">
        <v>181</v>
      </c>
      <c r="E709" s="193">
        <v>1</v>
      </c>
      <c r="F709" s="253"/>
      <c r="G709" s="194">
        <f aca="true" t="shared" si="28" ref="G709:G721">E709*F709</f>
        <v>0</v>
      </c>
    </row>
    <row r="710" spans="1:7" ht="12.75">
      <c r="A710" s="190">
        <v>77</v>
      </c>
      <c r="B710" s="190" t="s">
        <v>983</v>
      </c>
      <c r="C710" s="191" t="s">
        <v>984</v>
      </c>
      <c r="D710" s="192" t="s">
        <v>181</v>
      </c>
      <c r="E710" s="193">
        <v>1</v>
      </c>
      <c r="F710" s="253"/>
      <c r="G710" s="194">
        <f t="shared" si="28"/>
        <v>0</v>
      </c>
    </row>
    <row r="711" spans="1:7" ht="12.75">
      <c r="A711" s="190">
        <v>78</v>
      </c>
      <c r="B711" s="190" t="s">
        <v>985</v>
      </c>
      <c r="C711" s="191" t="s">
        <v>986</v>
      </c>
      <c r="D711" s="192" t="s">
        <v>181</v>
      </c>
      <c r="E711" s="193">
        <v>1</v>
      </c>
      <c r="F711" s="253"/>
      <c r="G711" s="194">
        <f t="shared" si="28"/>
        <v>0</v>
      </c>
    </row>
    <row r="712" spans="1:7" ht="12.75">
      <c r="A712" s="190">
        <v>79</v>
      </c>
      <c r="B712" s="190" t="s">
        <v>987</v>
      </c>
      <c r="C712" s="191" t="s">
        <v>988</v>
      </c>
      <c r="D712" s="192" t="s">
        <v>181</v>
      </c>
      <c r="E712" s="193">
        <v>1</v>
      </c>
      <c r="F712" s="253"/>
      <c r="G712" s="194">
        <f t="shared" si="28"/>
        <v>0</v>
      </c>
    </row>
    <row r="713" spans="1:7" ht="12.75">
      <c r="A713" s="190">
        <v>80</v>
      </c>
      <c r="B713" s="190" t="s">
        <v>989</v>
      </c>
      <c r="C713" s="191" t="s">
        <v>990</v>
      </c>
      <c r="D713" s="192" t="s">
        <v>389</v>
      </c>
      <c r="E713" s="193">
        <v>1</v>
      </c>
      <c r="F713" s="253"/>
      <c r="G713" s="194">
        <f t="shared" si="28"/>
        <v>0</v>
      </c>
    </row>
    <row r="714" spans="1:7" ht="12.75">
      <c r="A714" s="190">
        <v>81</v>
      </c>
      <c r="B714" s="190" t="s">
        <v>991</v>
      </c>
      <c r="C714" s="191" t="s">
        <v>992</v>
      </c>
      <c r="D714" s="192" t="s">
        <v>389</v>
      </c>
      <c r="E714" s="193">
        <v>1</v>
      </c>
      <c r="F714" s="253"/>
      <c r="G714" s="194">
        <f t="shared" si="28"/>
        <v>0</v>
      </c>
    </row>
    <row r="715" spans="1:7" ht="12.75">
      <c r="A715" s="190">
        <v>82</v>
      </c>
      <c r="B715" s="190" t="s">
        <v>993</v>
      </c>
      <c r="C715" s="191" t="s">
        <v>994</v>
      </c>
      <c r="D715" s="192" t="s">
        <v>181</v>
      </c>
      <c r="E715" s="193">
        <v>1</v>
      </c>
      <c r="F715" s="253"/>
      <c r="G715" s="194">
        <f t="shared" si="28"/>
        <v>0</v>
      </c>
    </row>
    <row r="716" spans="1:7" ht="12.75">
      <c r="A716" s="190">
        <v>83</v>
      </c>
      <c r="B716" s="190" t="s">
        <v>995</v>
      </c>
      <c r="C716" s="191" t="s">
        <v>996</v>
      </c>
      <c r="D716" s="192" t="s">
        <v>181</v>
      </c>
      <c r="E716" s="193">
        <v>4</v>
      </c>
      <c r="F716" s="253"/>
      <c r="G716" s="194">
        <f t="shared" si="28"/>
        <v>0</v>
      </c>
    </row>
    <row r="717" spans="1:7" ht="12.75">
      <c r="A717" s="190">
        <v>84</v>
      </c>
      <c r="B717" s="190" t="s">
        <v>231</v>
      </c>
      <c r="C717" s="191" t="s">
        <v>997</v>
      </c>
      <c r="D717" s="192" t="s">
        <v>910</v>
      </c>
      <c r="E717" s="193">
        <v>1</v>
      </c>
      <c r="F717" s="253"/>
      <c r="G717" s="194">
        <f t="shared" si="28"/>
        <v>0</v>
      </c>
    </row>
    <row r="718" spans="1:7" ht="12.75">
      <c r="A718" s="190">
        <v>85</v>
      </c>
      <c r="B718" s="190" t="s">
        <v>115</v>
      </c>
      <c r="C718" s="191" t="s">
        <v>998</v>
      </c>
      <c r="D718" s="192" t="s">
        <v>30</v>
      </c>
      <c r="E718" s="193">
        <v>4</v>
      </c>
      <c r="F718" s="253"/>
      <c r="G718" s="194">
        <f t="shared" si="28"/>
        <v>0</v>
      </c>
    </row>
    <row r="719" spans="1:7" ht="12.75">
      <c r="A719" s="190">
        <v>86</v>
      </c>
      <c r="B719" s="190" t="s">
        <v>999</v>
      </c>
      <c r="C719" s="191" t="s">
        <v>1000</v>
      </c>
      <c r="D719" s="192" t="s">
        <v>910</v>
      </c>
      <c r="E719" s="193">
        <v>1</v>
      </c>
      <c r="F719" s="253"/>
      <c r="G719" s="194">
        <f t="shared" si="28"/>
        <v>0</v>
      </c>
    </row>
    <row r="720" spans="1:7" ht="12.75">
      <c r="A720" s="190">
        <v>87</v>
      </c>
      <c r="B720" s="190" t="s">
        <v>1001</v>
      </c>
      <c r="C720" s="191" t="s">
        <v>1002</v>
      </c>
      <c r="D720" s="192" t="s">
        <v>181</v>
      </c>
      <c r="E720" s="193">
        <v>1</v>
      </c>
      <c r="F720" s="253"/>
      <c r="G720" s="194">
        <f t="shared" si="28"/>
        <v>0</v>
      </c>
    </row>
    <row r="721" spans="1:7" ht="12.75">
      <c r="A721" s="190">
        <v>88</v>
      </c>
      <c r="B721" s="190" t="s">
        <v>1003</v>
      </c>
      <c r="C721" s="191" t="s">
        <v>1004</v>
      </c>
      <c r="D721" s="192" t="s">
        <v>125</v>
      </c>
      <c r="E721" s="193">
        <v>0.0233</v>
      </c>
      <c r="F721" s="253"/>
      <c r="G721" s="194">
        <f t="shared" si="28"/>
        <v>0</v>
      </c>
    </row>
    <row r="722" spans="1:7" ht="12.75">
      <c r="A722" s="185" t="s">
        <v>72</v>
      </c>
      <c r="B722" s="185" t="s">
        <v>1005</v>
      </c>
      <c r="C722" s="186" t="s">
        <v>1006</v>
      </c>
      <c r="D722" s="187"/>
      <c r="E722" s="188"/>
      <c r="F722" s="252"/>
      <c r="G722" s="189">
        <f>SUMIF(AE723:AE742,"&lt;&gt;NOR",G723:G742)</f>
        <v>0</v>
      </c>
    </row>
    <row r="723" spans="1:7" ht="12.75">
      <c r="A723" s="190">
        <v>89</v>
      </c>
      <c r="B723" s="190" t="s">
        <v>1007</v>
      </c>
      <c r="C723" s="191" t="s">
        <v>1008</v>
      </c>
      <c r="D723" s="192" t="s">
        <v>910</v>
      </c>
      <c r="E723" s="193">
        <v>6</v>
      </c>
      <c r="F723" s="253"/>
      <c r="G723" s="194">
        <f>E723*F723</f>
        <v>0</v>
      </c>
    </row>
    <row r="724" spans="1:7" ht="12.75">
      <c r="A724" s="190">
        <v>90</v>
      </c>
      <c r="B724" s="190" t="s">
        <v>1009</v>
      </c>
      <c r="C724" s="191" t="s">
        <v>1010</v>
      </c>
      <c r="D724" s="192" t="s">
        <v>389</v>
      </c>
      <c r="E724" s="193">
        <v>1</v>
      </c>
      <c r="F724" s="253"/>
      <c r="G724" s="194">
        <f aca="true" t="shared" si="29" ref="G724:G742">E724*F724</f>
        <v>0</v>
      </c>
    </row>
    <row r="725" spans="1:7" ht="22.5">
      <c r="A725" s="190">
        <v>91</v>
      </c>
      <c r="B725" s="190" t="s">
        <v>1011</v>
      </c>
      <c r="C725" s="191" t="s">
        <v>1012</v>
      </c>
      <c r="D725" s="192" t="s">
        <v>389</v>
      </c>
      <c r="E725" s="193">
        <v>3</v>
      </c>
      <c r="F725" s="253"/>
      <c r="G725" s="194">
        <f t="shared" si="29"/>
        <v>0</v>
      </c>
    </row>
    <row r="726" spans="1:7" ht="12.75">
      <c r="A726" s="190">
        <v>92</v>
      </c>
      <c r="B726" s="190" t="s">
        <v>1013</v>
      </c>
      <c r="C726" s="191" t="s">
        <v>1014</v>
      </c>
      <c r="D726" s="192" t="s">
        <v>389</v>
      </c>
      <c r="E726" s="193">
        <v>6</v>
      </c>
      <c r="F726" s="253"/>
      <c r="G726" s="194">
        <f t="shared" si="29"/>
        <v>0</v>
      </c>
    </row>
    <row r="727" spans="1:7" ht="12.75">
      <c r="A727" s="190">
        <v>93</v>
      </c>
      <c r="B727" s="190" t="s">
        <v>1015</v>
      </c>
      <c r="C727" s="191" t="s">
        <v>1016</v>
      </c>
      <c r="D727" s="192" t="s">
        <v>389</v>
      </c>
      <c r="E727" s="193">
        <v>2</v>
      </c>
      <c r="F727" s="253"/>
      <c r="G727" s="194">
        <f t="shared" si="29"/>
        <v>0</v>
      </c>
    </row>
    <row r="728" spans="1:7" ht="12.75">
      <c r="A728" s="190">
        <v>94</v>
      </c>
      <c r="B728" s="190" t="s">
        <v>1017</v>
      </c>
      <c r="C728" s="191" t="s">
        <v>1018</v>
      </c>
      <c r="D728" s="192" t="s">
        <v>389</v>
      </c>
      <c r="E728" s="193">
        <v>1</v>
      </c>
      <c r="F728" s="253"/>
      <c r="G728" s="194">
        <f t="shared" si="29"/>
        <v>0</v>
      </c>
    </row>
    <row r="729" spans="1:7" ht="12.75">
      <c r="A729" s="190">
        <v>95</v>
      </c>
      <c r="B729" s="190" t="s">
        <v>1019</v>
      </c>
      <c r="C729" s="191" t="s">
        <v>1020</v>
      </c>
      <c r="D729" s="192" t="s">
        <v>389</v>
      </c>
      <c r="E729" s="193">
        <v>1</v>
      </c>
      <c r="F729" s="253"/>
      <c r="G729" s="194">
        <f t="shared" si="29"/>
        <v>0</v>
      </c>
    </row>
    <row r="730" spans="1:7" ht="12.75">
      <c r="A730" s="190">
        <v>96</v>
      </c>
      <c r="B730" s="190" t="s">
        <v>1021</v>
      </c>
      <c r="C730" s="191" t="s">
        <v>1022</v>
      </c>
      <c r="D730" s="192" t="s">
        <v>181</v>
      </c>
      <c r="E730" s="193">
        <v>1</v>
      </c>
      <c r="F730" s="253"/>
      <c r="G730" s="194">
        <f t="shared" si="29"/>
        <v>0</v>
      </c>
    </row>
    <row r="731" spans="1:7" ht="12.75">
      <c r="A731" s="190">
        <v>97</v>
      </c>
      <c r="B731" s="190" t="s">
        <v>1023</v>
      </c>
      <c r="C731" s="191" t="s">
        <v>1024</v>
      </c>
      <c r="D731" s="192" t="s">
        <v>389</v>
      </c>
      <c r="E731" s="193">
        <v>1</v>
      </c>
      <c r="F731" s="253"/>
      <c r="G731" s="194">
        <f t="shared" si="29"/>
        <v>0</v>
      </c>
    </row>
    <row r="732" spans="1:7" ht="12.75">
      <c r="A732" s="190">
        <v>98</v>
      </c>
      <c r="B732" s="190" t="s">
        <v>1025</v>
      </c>
      <c r="C732" s="191" t="s">
        <v>1026</v>
      </c>
      <c r="D732" s="192" t="s">
        <v>181</v>
      </c>
      <c r="E732" s="193">
        <v>1</v>
      </c>
      <c r="F732" s="253"/>
      <c r="G732" s="194">
        <f t="shared" si="29"/>
        <v>0</v>
      </c>
    </row>
    <row r="733" spans="1:7" ht="12.75">
      <c r="A733" s="190">
        <v>99</v>
      </c>
      <c r="B733" s="190" t="s">
        <v>1027</v>
      </c>
      <c r="C733" s="191" t="s">
        <v>1028</v>
      </c>
      <c r="D733" s="192" t="s">
        <v>181</v>
      </c>
      <c r="E733" s="193">
        <v>1</v>
      </c>
      <c r="F733" s="253"/>
      <c r="G733" s="194">
        <f t="shared" si="29"/>
        <v>0</v>
      </c>
    </row>
    <row r="734" spans="1:7" ht="12.75">
      <c r="A734" s="190">
        <v>100</v>
      </c>
      <c r="B734" s="190" t="s">
        <v>1029</v>
      </c>
      <c r="C734" s="191" t="s">
        <v>1030</v>
      </c>
      <c r="D734" s="192" t="s">
        <v>181</v>
      </c>
      <c r="E734" s="193">
        <v>8</v>
      </c>
      <c r="F734" s="253"/>
      <c r="G734" s="194">
        <f t="shared" si="29"/>
        <v>0</v>
      </c>
    </row>
    <row r="735" spans="1:7" ht="12.75">
      <c r="A735" s="190">
        <v>101</v>
      </c>
      <c r="B735" s="190" t="s">
        <v>1031</v>
      </c>
      <c r="C735" s="191" t="s">
        <v>1032</v>
      </c>
      <c r="D735" s="192" t="s">
        <v>389</v>
      </c>
      <c r="E735" s="193">
        <v>24</v>
      </c>
      <c r="F735" s="253"/>
      <c r="G735" s="194">
        <f t="shared" si="29"/>
        <v>0</v>
      </c>
    </row>
    <row r="736" spans="1:7" ht="12.75">
      <c r="A736" s="190">
        <v>102</v>
      </c>
      <c r="B736" s="190" t="s">
        <v>1033</v>
      </c>
      <c r="C736" s="191" t="s">
        <v>1034</v>
      </c>
      <c r="D736" s="192" t="s">
        <v>910</v>
      </c>
      <c r="E736" s="193">
        <v>24</v>
      </c>
      <c r="F736" s="253"/>
      <c r="G736" s="194">
        <f t="shared" si="29"/>
        <v>0</v>
      </c>
    </row>
    <row r="737" spans="1:7" ht="12.75">
      <c r="A737" s="190">
        <v>103</v>
      </c>
      <c r="B737" s="190" t="s">
        <v>1035</v>
      </c>
      <c r="C737" s="191" t="s">
        <v>1036</v>
      </c>
      <c r="D737" s="192" t="s">
        <v>181</v>
      </c>
      <c r="E737" s="193">
        <v>1</v>
      </c>
      <c r="F737" s="253"/>
      <c r="G737" s="194">
        <f t="shared" si="29"/>
        <v>0</v>
      </c>
    </row>
    <row r="738" spans="1:7" ht="12.75">
      <c r="A738" s="190">
        <v>104</v>
      </c>
      <c r="B738" s="190" t="s">
        <v>1037</v>
      </c>
      <c r="C738" s="191" t="s">
        <v>1038</v>
      </c>
      <c r="D738" s="192" t="s">
        <v>181</v>
      </c>
      <c r="E738" s="193">
        <v>8</v>
      </c>
      <c r="F738" s="253"/>
      <c r="G738" s="194">
        <f t="shared" si="29"/>
        <v>0</v>
      </c>
    </row>
    <row r="739" spans="1:7" ht="12.75">
      <c r="A739" s="190">
        <v>105</v>
      </c>
      <c r="B739" s="190" t="s">
        <v>1039</v>
      </c>
      <c r="C739" s="191" t="s">
        <v>1040</v>
      </c>
      <c r="D739" s="192" t="s">
        <v>181</v>
      </c>
      <c r="E739" s="193">
        <v>2</v>
      </c>
      <c r="F739" s="253"/>
      <c r="G739" s="194">
        <f t="shared" si="29"/>
        <v>0</v>
      </c>
    </row>
    <row r="740" spans="1:7" ht="12.75">
      <c r="A740" s="190">
        <v>106</v>
      </c>
      <c r="B740" s="190" t="s">
        <v>1041</v>
      </c>
      <c r="C740" s="191" t="s">
        <v>1042</v>
      </c>
      <c r="D740" s="192" t="s">
        <v>910</v>
      </c>
      <c r="E740" s="193">
        <v>2</v>
      </c>
      <c r="F740" s="253"/>
      <c r="G740" s="194">
        <f t="shared" si="29"/>
        <v>0</v>
      </c>
    </row>
    <row r="741" spans="1:7" ht="12.75">
      <c r="A741" s="190">
        <v>107</v>
      </c>
      <c r="B741" s="190" t="s">
        <v>1043</v>
      </c>
      <c r="C741" s="191" t="s">
        <v>1044</v>
      </c>
      <c r="D741" s="192" t="s">
        <v>181</v>
      </c>
      <c r="E741" s="193">
        <v>1</v>
      </c>
      <c r="F741" s="253"/>
      <c r="G741" s="194">
        <f t="shared" si="29"/>
        <v>0</v>
      </c>
    </row>
    <row r="742" spans="1:7" ht="12.75">
      <c r="A742" s="190">
        <v>108</v>
      </c>
      <c r="B742" s="190" t="s">
        <v>1045</v>
      </c>
      <c r="C742" s="191" t="s">
        <v>1046</v>
      </c>
      <c r="D742" s="192" t="s">
        <v>125</v>
      </c>
      <c r="E742" s="193">
        <v>0.33342</v>
      </c>
      <c r="F742" s="253"/>
      <c r="G742" s="194">
        <f t="shared" si="29"/>
        <v>0</v>
      </c>
    </row>
    <row r="743" spans="1:7" ht="12.75">
      <c r="A743" s="185" t="s">
        <v>72</v>
      </c>
      <c r="B743" s="185" t="s">
        <v>1047</v>
      </c>
      <c r="C743" s="186" t="s">
        <v>1048</v>
      </c>
      <c r="D743" s="187"/>
      <c r="E743" s="188"/>
      <c r="F743" s="252"/>
      <c r="G743" s="189">
        <f>SUMIF(AE744:AE746,"&lt;&gt;NOR",G744:G746)</f>
        <v>0</v>
      </c>
    </row>
    <row r="744" spans="1:7" ht="12.75">
      <c r="A744" s="190">
        <v>109</v>
      </c>
      <c r="B744" s="190" t="s">
        <v>1049</v>
      </c>
      <c r="C744" s="191" t="s">
        <v>1050</v>
      </c>
      <c r="D744" s="192" t="s">
        <v>910</v>
      </c>
      <c r="E744" s="193">
        <v>6</v>
      </c>
      <c r="F744" s="253"/>
      <c r="G744" s="194">
        <f>E744*F744</f>
        <v>0</v>
      </c>
    </row>
    <row r="745" spans="1:7" ht="12.75">
      <c r="A745" s="190">
        <v>110</v>
      </c>
      <c r="B745" s="190" t="s">
        <v>1051</v>
      </c>
      <c r="C745" s="191" t="s">
        <v>1052</v>
      </c>
      <c r="D745" s="192" t="s">
        <v>910</v>
      </c>
      <c r="E745" s="193">
        <v>1</v>
      </c>
      <c r="F745" s="253"/>
      <c r="G745" s="194">
        <f>E745*F745</f>
        <v>0</v>
      </c>
    </row>
    <row r="746" spans="1:7" ht="12.75">
      <c r="A746" s="190">
        <v>111</v>
      </c>
      <c r="B746" s="190" t="s">
        <v>1053</v>
      </c>
      <c r="C746" s="191" t="s">
        <v>1054</v>
      </c>
      <c r="D746" s="192" t="s">
        <v>125</v>
      </c>
      <c r="E746" s="193">
        <v>0.09082</v>
      </c>
      <c r="F746" s="253"/>
      <c r="G746" s="194">
        <f>E746*F746</f>
        <v>0</v>
      </c>
    </row>
    <row r="747" spans="1:7" ht="12.75">
      <c r="A747" s="185" t="s">
        <v>72</v>
      </c>
      <c r="B747" s="185" t="s">
        <v>1055</v>
      </c>
      <c r="C747" s="186" t="s">
        <v>1056</v>
      </c>
      <c r="D747" s="187"/>
      <c r="E747" s="188"/>
      <c r="F747" s="252"/>
      <c r="G747" s="189">
        <f>SUMIF(AE748:AE762,"&lt;&gt;NOR",G748:G762)</f>
        <v>0</v>
      </c>
    </row>
    <row r="748" spans="1:7" ht="22.5">
      <c r="A748" s="190">
        <v>112</v>
      </c>
      <c r="B748" s="190" t="s">
        <v>1057</v>
      </c>
      <c r="C748" s="191" t="s">
        <v>1058</v>
      </c>
      <c r="D748" s="192" t="s">
        <v>910</v>
      </c>
      <c r="E748" s="193">
        <v>1</v>
      </c>
      <c r="F748" s="253"/>
      <c r="G748" s="194">
        <f>E748*F748</f>
        <v>0</v>
      </c>
    </row>
    <row r="749" spans="1:7" ht="22.5">
      <c r="A749" s="190">
        <v>113</v>
      </c>
      <c r="B749" s="190" t="s">
        <v>1059</v>
      </c>
      <c r="C749" s="191" t="s">
        <v>1060</v>
      </c>
      <c r="D749" s="192" t="s">
        <v>910</v>
      </c>
      <c r="E749" s="193">
        <v>1</v>
      </c>
      <c r="F749" s="253"/>
      <c r="G749" s="194">
        <f aca="true" t="shared" si="30" ref="G749:G762">E749*F749</f>
        <v>0</v>
      </c>
    </row>
    <row r="750" spans="1:7" ht="12.75">
      <c r="A750" s="190">
        <v>114</v>
      </c>
      <c r="B750" s="190" t="s">
        <v>248</v>
      </c>
      <c r="C750" s="191" t="s">
        <v>1061</v>
      </c>
      <c r="D750" s="192" t="s">
        <v>181</v>
      </c>
      <c r="E750" s="193">
        <v>1</v>
      </c>
      <c r="F750" s="253"/>
      <c r="G750" s="194">
        <f t="shared" si="30"/>
        <v>0</v>
      </c>
    </row>
    <row r="751" spans="1:7" ht="12.75">
      <c r="A751" s="190">
        <v>115</v>
      </c>
      <c r="B751" s="190" t="s">
        <v>1062</v>
      </c>
      <c r="C751" s="191" t="s">
        <v>1063</v>
      </c>
      <c r="D751" s="192" t="s">
        <v>181</v>
      </c>
      <c r="E751" s="193">
        <v>1</v>
      </c>
      <c r="F751" s="253"/>
      <c r="G751" s="194">
        <f t="shared" si="30"/>
        <v>0</v>
      </c>
    </row>
    <row r="752" spans="1:7" ht="12.75">
      <c r="A752" s="190">
        <v>116</v>
      </c>
      <c r="B752" s="190" t="s">
        <v>1064</v>
      </c>
      <c r="C752" s="191" t="s">
        <v>1065</v>
      </c>
      <c r="D752" s="192" t="s">
        <v>910</v>
      </c>
      <c r="E752" s="193">
        <v>1</v>
      </c>
      <c r="F752" s="253"/>
      <c r="G752" s="194">
        <f t="shared" si="30"/>
        <v>0</v>
      </c>
    </row>
    <row r="753" spans="1:7" ht="12.75">
      <c r="A753" s="190">
        <v>117</v>
      </c>
      <c r="B753" s="190" t="s">
        <v>1066</v>
      </c>
      <c r="C753" s="191" t="s">
        <v>1067</v>
      </c>
      <c r="D753" s="192" t="s">
        <v>30</v>
      </c>
      <c r="E753" s="193">
        <v>2</v>
      </c>
      <c r="F753" s="253"/>
      <c r="G753" s="194">
        <f t="shared" si="30"/>
        <v>0</v>
      </c>
    </row>
    <row r="754" spans="1:7" ht="12.75">
      <c r="A754" s="190">
        <v>118</v>
      </c>
      <c r="B754" s="190" t="s">
        <v>115</v>
      </c>
      <c r="C754" s="191" t="s">
        <v>1068</v>
      </c>
      <c r="D754" s="192" t="s">
        <v>30</v>
      </c>
      <c r="E754" s="193">
        <v>4</v>
      </c>
      <c r="F754" s="253"/>
      <c r="G754" s="194">
        <f t="shared" si="30"/>
        <v>0</v>
      </c>
    </row>
    <row r="755" spans="1:7" ht="12.75">
      <c r="A755" s="190">
        <v>119</v>
      </c>
      <c r="B755" s="190" t="s">
        <v>1069</v>
      </c>
      <c r="C755" s="191" t="s">
        <v>1070</v>
      </c>
      <c r="D755" s="192" t="s">
        <v>30</v>
      </c>
      <c r="E755" s="193">
        <v>8</v>
      </c>
      <c r="F755" s="253"/>
      <c r="G755" s="194">
        <f t="shared" si="30"/>
        <v>0</v>
      </c>
    </row>
    <row r="756" spans="1:7" ht="22.5">
      <c r="A756" s="190">
        <v>120</v>
      </c>
      <c r="B756" s="190" t="s">
        <v>1071</v>
      </c>
      <c r="C756" s="191" t="s">
        <v>1072</v>
      </c>
      <c r="D756" s="192" t="s">
        <v>910</v>
      </c>
      <c r="E756" s="193">
        <v>1</v>
      </c>
      <c r="F756" s="253"/>
      <c r="G756" s="194">
        <f t="shared" si="30"/>
        <v>0</v>
      </c>
    </row>
    <row r="757" spans="1:7" ht="12.75">
      <c r="A757" s="190">
        <v>121</v>
      </c>
      <c r="B757" s="190" t="s">
        <v>1073</v>
      </c>
      <c r="C757" s="191" t="s">
        <v>1074</v>
      </c>
      <c r="D757" s="192" t="s">
        <v>910</v>
      </c>
      <c r="E757" s="193">
        <v>1</v>
      </c>
      <c r="F757" s="253"/>
      <c r="G757" s="194">
        <f t="shared" si="30"/>
        <v>0</v>
      </c>
    </row>
    <row r="758" spans="1:7" ht="22.5">
      <c r="A758" s="190">
        <v>122</v>
      </c>
      <c r="B758" s="190" t="s">
        <v>1075</v>
      </c>
      <c r="C758" s="191" t="s">
        <v>1076</v>
      </c>
      <c r="D758" s="192" t="s">
        <v>910</v>
      </c>
      <c r="E758" s="193">
        <v>1</v>
      </c>
      <c r="F758" s="253"/>
      <c r="G758" s="194">
        <f t="shared" si="30"/>
        <v>0</v>
      </c>
    </row>
    <row r="759" spans="1:7" ht="12.75">
      <c r="A759" s="190">
        <v>123</v>
      </c>
      <c r="B759" s="190" t="s">
        <v>1077</v>
      </c>
      <c r="C759" s="191" t="s">
        <v>1078</v>
      </c>
      <c r="D759" s="192" t="s">
        <v>910</v>
      </c>
      <c r="E759" s="193">
        <v>1</v>
      </c>
      <c r="F759" s="253"/>
      <c r="G759" s="194">
        <f t="shared" si="30"/>
        <v>0</v>
      </c>
    </row>
    <row r="760" spans="1:7" ht="12.75">
      <c r="A760" s="190">
        <v>124</v>
      </c>
      <c r="B760" s="190" t="s">
        <v>1079</v>
      </c>
      <c r="C760" s="191" t="s">
        <v>1080</v>
      </c>
      <c r="D760" s="192" t="s">
        <v>910</v>
      </c>
      <c r="E760" s="193">
        <v>3</v>
      </c>
      <c r="F760" s="253"/>
      <c r="G760" s="194">
        <f t="shared" si="30"/>
        <v>0</v>
      </c>
    </row>
    <row r="761" spans="1:7" ht="12.75">
      <c r="A761" s="190">
        <v>125</v>
      </c>
      <c r="B761" s="190" t="s">
        <v>1081</v>
      </c>
      <c r="C761" s="191" t="s">
        <v>1082</v>
      </c>
      <c r="D761" s="192" t="s">
        <v>195</v>
      </c>
      <c r="E761" s="193">
        <v>5</v>
      </c>
      <c r="F761" s="253"/>
      <c r="G761" s="194">
        <f t="shared" si="30"/>
        <v>0</v>
      </c>
    </row>
    <row r="762" spans="1:7" ht="12.75">
      <c r="A762" s="190">
        <v>126</v>
      </c>
      <c r="B762" s="190" t="s">
        <v>1083</v>
      </c>
      <c r="C762" s="191" t="s">
        <v>1084</v>
      </c>
      <c r="D762" s="192" t="s">
        <v>125</v>
      </c>
      <c r="E762" s="193">
        <v>0.05745</v>
      </c>
      <c r="F762" s="253"/>
      <c r="G762" s="194">
        <f t="shared" si="30"/>
        <v>0</v>
      </c>
    </row>
    <row r="763" spans="1:7" ht="12.75">
      <c r="A763" s="185" t="s">
        <v>72</v>
      </c>
      <c r="B763" s="185" t="s">
        <v>1085</v>
      </c>
      <c r="C763" s="186" t="s">
        <v>1086</v>
      </c>
      <c r="D763" s="187"/>
      <c r="E763" s="188"/>
      <c r="F763" s="252"/>
      <c r="G763" s="189">
        <f>SUMIF(AE764:AE773,"&lt;&gt;NOR",G764:G773)</f>
        <v>0</v>
      </c>
    </row>
    <row r="764" spans="1:7" ht="12.75">
      <c r="A764" s="190">
        <v>127</v>
      </c>
      <c r="B764" s="190" t="s">
        <v>1087</v>
      </c>
      <c r="C764" s="191" t="s">
        <v>1088</v>
      </c>
      <c r="D764" s="192" t="s">
        <v>910</v>
      </c>
      <c r="E764" s="193">
        <v>1</v>
      </c>
      <c r="F764" s="253"/>
      <c r="G764" s="194">
        <f>E764*F764</f>
        <v>0</v>
      </c>
    </row>
    <row r="765" spans="1:7" ht="12.75">
      <c r="A765" s="190">
        <v>128</v>
      </c>
      <c r="B765" s="190" t="s">
        <v>1089</v>
      </c>
      <c r="C765" s="191" t="s">
        <v>1090</v>
      </c>
      <c r="D765" s="192" t="s">
        <v>910</v>
      </c>
      <c r="E765" s="193">
        <v>1</v>
      </c>
      <c r="F765" s="253"/>
      <c r="G765" s="194">
        <f aca="true" t="shared" si="31" ref="G765:G773">E765*F765</f>
        <v>0</v>
      </c>
    </row>
    <row r="766" spans="1:7" ht="12.75">
      <c r="A766" s="190">
        <v>129</v>
      </c>
      <c r="B766" s="190" t="s">
        <v>1091</v>
      </c>
      <c r="C766" s="191" t="s">
        <v>1092</v>
      </c>
      <c r="D766" s="192" t="s">
        <v>910</v>
      </c>
      <c r="E766" s="193">
        <v>1</v>
      </c>
      <c r="F766" s="253"/>
      <c r="G766" s="194">
        <f t="shared" si="31"/>
        <v>0</v>
      </c>
    </row>
    <row r="767" spans="1:7" ht="12.75">
      <c r="A767" s="190">
        <v>130</v>
      </c>
      <c r="B767" s="190" t="s">
        <v>1093</v>
      </c>
      <c r="C767" s="191" t="s">
        <v>1094</v>
      </c>
      <c r="D767" s="192" t="s">
        <v>910</v>
      </c>
      <c r="E767" s="193">
        <v>1</v>
      </c>
      <c r="F767" s="253"/>
      <c r="G767" s="194">
        <f t="shared" si="31"/>
        <v>0</v>
      </c>
    </row>
    <row r="768" spans="1:7" ht="22.5">
      <c r="A768" s="190">
        <v>131</v>
      </c>
      <c r="B768" s="190" t="s">
        <v>1095</v>
      </c>
      <c r="C768" s="191" t="s">
        <v>1096</v>
      </c>
      <c r="D768" s="192" t="s">
        <v>910</v>
      </c>
      <c r="E768" s="193">
        <v>1</v>
      </c>
      <c r="F768" s="253"/>
      <c r="G768" s="194">
        <f t="shared" si="31"/>
        <v>0</v>
      </c>
    </row>
    <row r="769" spans="1:7" ht="22.5">
      <c r="A769" s="190">
        <v>132</v>
      </c>
      <c r="B769" s="190" t="s">
        <v>1097</v>
      </c>
      <c r="C769" s="191" t="s">
        <v>1098</v>
      </c>
      <c r="D769" s="192" t="s">
        <v>389</v>
      </c>
      <c r="E769" s="193">
        <v>1</v>
      </c>
      <c r="F769" s="253"/>
      <c r="G769" s="194">
        <f t="shared" si="31"/>
        <v>0</v>
      </c>
    </row>
    <row r="770" spans="1:7" ht="12.75">
      <c r="A770" s="190">
        <v>133</v>
      </c>
      <c r="B770" s="190" t="s">
        <v>1099</v>
      </c>
      <c r="C770" s="191" t="s">
        <v>1100</v>
      </c>
      <c r="D770" s="192" t="s">
        <v>389</v>
      </c>
      <c r="E770" s="193">
        <v>1</v>
      </c>
      <c r="F770" s="253"/>
      <c r="G770" s="194">
        <f t="shared" si="31"/>
        <v>0</v>
      </c>
    </row>
    <row r="771" spans="1:7" ht="12.75">
      <c r="A771" s="190">
        <v>134</v>
      </c>
      <c r="B771" s="190" t="s">
        <v>1101</v>
      </c>
      <c r="C771" s="191" t="s">
        <v>1102</v>
      </c>
      <c r="D771" s="192" t="s">
        <v>389</v>
      </c>
      <c r="E771" s="193">
        <v>1</v>
      </c>
      <c r="F771" s="253"/>
      <c r="G771" s="194">
        <f t="shared" si="31"/>
        <v>0</v>
      </c>
    </row>
    <row r="772" spans="1:7" ht="22.5">
      <c r="A772" s="190">
        <v>135</v>
      </c>
      <c r="B772" s="190" t="s">
        <v>1103</v>
      </c>
      <c r="C772" s="191" t="s">
        <v>1104</v>
      </c>
      <c r="D772" s="192" t="s">
        <v>389</v>
      </c>
      <c r="E772" s="193">
        <v>6</v>
      </c>
      <c r="F772" s="253"/>
      <c r="G772" s="194">
        <f t="shared" si="31"/>
        <v>0</v>
      </c>
    </row>
    <row r="773" spans="1:7" ht="12.75">
      <c r="A773" s="190">
        <v>136</v>
      </c>
      <c r="B773" s="190" t="s">
        <v>1105</v>
      </c>
      <c r="C773" s="191" t="s">
        <v>1106</v>
      </c>
      <c r="D773" s="192" t="s">
        <v>125</v>
      </c>
      <c r="E773" s="193">
        <v>0.279</v>
      </c>
      <c r="F773" s="253"/>
      <c r="G773" s="194">
        <f t="shared" si="31"/>
        <v>0</v>
      </c>
    </row>
    <row r="774" spans="1:7" ht="12.75">
      <c r="A774" s="185" t="s">
        <v>72</v>
      </c>
      <c r="B774" s="185" t="s">
        <v>1107</v>
      </c>
      <c r="C774" s="186" t="s">
        <v>1108</v>
      </c>
      <c r="D774" s="187"/>
      <c r="E774" s="188"/>
      <c r="F774" s="252"/>
      <c r="G774" s="189">
        <f>SUMIF(AE775:AE796,"&lt;&gt;NOR",G775:G796)</f>
        <v>0</v>
      </c>
    </row>
    <row r="775" spans="1:7" ht="12.75">
      <c r="A775" s="190">
        <v>137</v>
      </c>
      <c r="B775" s="190" t="s">
        <v>1109</v>
      </c>
      <c r="C775" s="191" t="s">
        <v>1110</v>
      </c>
      <c r="D775" s="192" t="s">
        <v>195</v>
      </c>
      <c r="E775" s="193">
        <v>67</v>
      </c>
      <c r="F775" s="253"/>
      <c r="G775" s="194">
        <f>E775*F775</f>
        <v>0</v>
      </c>
    </row>
    <row r="776" spans="1:7" ht="12.75">
      <c r="A776" s="190">
        <v>138</v>
      </c>
      <c r="B776" s="190" t="s">
        <v>1111</v>
      </c>
      <c r="C776" s="191" t="s">
        <v>1112</v>
      </c>
      <c r="D776" s="192" t="s">
        <v>195</v>
      </c>
      <c r="E776" s="193">
        <v>52</v>
      </c>
      <c r="F776" s="253"/>
      <c r="G776" s="194">
        <f aca="true" t="shared" si="32" ref="G776:G796">E776*F776</f>
        <v>0</v>
      </c>
    </row>
    <row r="777" spans="1:7" ht="12.75">
      <c r="A777" s="190">
        <v>139</v>
      </c>
      <c r="B777" s="190" t="s">
        <v>1113</v>
      </c>
      <c r="C777" s="191" t="s">
        <v>1114</v>
      </c>
      <c r="D777" s="192" t="s">
        <v>195</v>
      </c>
      <c r="E777" s="193">
        <v>39</v>
      </c>
      <c r="F777" s="253"/>
      <c r="G777" s="194">
        <f t="shared" si="32"/>
        <v>0</v>
      </c>
    </row>
    <row r="778" spans="1:7" ht="12.75">
      <c r="A778" s="190">
        <v>140</v>
      </c>
      <c r="B778" s="190" t="s">
        <v>1115</v>
      </c>
      <c r="C778" s="191" t="s">
        <v>1116</v>
      </c>
      <c r="D778" s="192" t="s">
        <v>910</v>
      </c>
      <c r="E778" s="193">
        <v>94</v>
      </c>
      <c r="F778" s="253"/>
      <c r="G778" s="194">
        <f t="shared" si="32"/>
        <v>0</v>
      </c>
    </row>
    <row r="779" spans="1:7" ht="12.75">
      <c r="A779" s="190">
        <v>141</v>
      </c>
      <c r="B779" s="190" t="s">
        <v>1115</v>
      </c>
      <c r="C779" s="191" t="s">
        <v>1117</v>
      </c>
      <c r="D779" s="192" t="s">
        <v>910</v>
      </c>
      <c r="E779" s="193">
        <v>14</v>
      </c>
      <c r="F779" s="253"/>
      <c r="G779" s="194">
        <f t="shared" si="32"/>
        <v>0</v>
      </c>
    </row>
    <row r="780" spans="1:7" ht="12.75">
      <c r="A780" s="190">
        <v>142</v>
      </c>
      <c r="B780" s="190" t="s">
        <v>1115</v>
      </c>
      <c r="C780" s="191" t="s">
        <v>1118</v>
      </c>
      <c r="D780" s="192" t="s">
        <v>910</v>
      </c>
      <c r="E780" s="193">
        <v>22</v>
      </c>
      <c r="F780" s="253"/>
      <c r="G780" s="194">
        <f t="shared" si="32"/>
        <v>0</v>
      </c>
    </row>
    <row r="781" spans="1:7" ht="12.75">
      <c r="A781" s="190">
        <v>143</v>
      </c>
      <c r="B781" s="190" t="s">
        <v>1115</v>
      </c>
      <c r="C781" s="191" t="s">
        <v>1119</v>
      </c>
      <c r="D781" s="192" t="s">
        <v>910</v>
      </c>
      <c r="E781" s="193">
        <v>2</v>
      </c>
      <c r="F781" s="253"/>
      <c r="G781" s="194">
        <f t="shared" si="32"/>
        <v>0</v>
      </c>
    </row>
    <row r="782" spans="1:7" ht="12.75">
      <c r="A782" s="190">
        <v>144</v>
      </c>
      <c r="B782" s="190" t="s">
        <v>1115</v>
      </c>
      <c r="C782" s="191" t="s">
        <v>1120</v>
      </c>
      <c r="D782" s="192" t="s">
        <v>910</v>
      </c>
      <c r="E782" s="193">
        <v>20</v>
      </c>
      <c r="F782" s="253"/>
      <c r="G782" s="194">
        <f t="shared" si="32"/>
        <v>0</v>
      </c>
    </row>
    <row r="783" spans="1:7" ht="12.75">
      <c r="A783" s="190">
        <v>145</v>
      </c>
      <c r="B783" s="190" t="s">
        <v>1115</v>
      </c>
      <c r="C783" s="191" t="s">
        <v>1121</v>
      </c>
      <c r="D783" s="192" t="s">
        <v>910</v>
      </c>
      <c r="E783" s="193">
        <v>8</v>
      </c>
      <c r="F783" s="253"/>
      <c r="G783" s="194">
        <f t="shared" si="32"/>
        <v>0</v>
      </c>
    </row>
    <row r="784" spans="1:7" ht="12.75">
      <c r="A784" s="190">
        <v>146</v>
      </c>
      <c r="B784" s="190" t="s">
        <v>1115</v>
      </c>
      <c r="C784" s="191" t="s">
        <v>1122</v>
      </c>
      <c r="D784" s="192" t="s">
        <v>910</v>
      </c>
      <c r="E784" s="193">
        <v>2</v>
      </c>
      <c r="F784" s="253"/>
      <c r="G784" s="194">
        <f t="shared" si="32"/>
        <v>0</v>
      </c>
    </row>
    <row r="785" spans="1:7" ht="12.75">
      <c r="A785" s="190">
        <v>147</v>
      </c>
      <c r="B785" s="190" t="s">
        <v>358</v>
      </c>
      <c r="C785" s="191" t="s">
        <v>1123</v>
      </c>
      <c r="D785" s="192" t="s">
        <v>910</v>
      </c>
      <c r="E785" s="193">
        <v>4</v>
      </c>
      <c r="F785" s="253"/>
      <c r="G785" s="194">
        <f t="shared" si="32"/>
        <v>0</v>
      </c>
    </row>
    <row r="786" spans="1:7" ht="12.75">
      <c r="A786" s="190">
        <v>148</v>
      </c>
      <c r="B786" s="190" t="s">
        <v>1124</v>
      </c>
      <c r="C786" s="191" t="s">
        <v>1125</v>
      </c>
      <c r="D786" s="192" t="s">
        <v>910</v>
      </c>
      <c r="E786" s="193">
        <v>4</v>
      </c>
      <c r="F786" s="253"/>
      <c r="G786" s="194">
        <f t="shared" si="32"/>
        <v>0</v>
      </c>
    </row>
    <row r="787" spans="1:7" ht="12.75">
      <c r="A787" s="190">
        <v>149</v>
      </c>
      <c r="B787" s="190" t="s">
        <v>1126</v>
      </c>
      <c r="C787" s="191" t="s">
        <v>1127</v>
      </c>
      <c r="D787" s="192" t="s">
        <v>910</v>
      </c>
      <c r="E787" s="193">
        <v>72</v>
      </c>
      <c r="F787" s="253"/>
      <c r="G787" s="194">
        <f t="shared" si="32"/>
        <v>0</v>
      </c>
    </row>
    <row r="788" spans="1:7" ht="12.75">
      <c r="A788" s="190">
        <v>150</v>
      </c>
      <c r="B788" s="190" t="s">
        <v>1128</v>
      </c>
      <c r="C788" s="191" t="s">
        <v>1129</v>
      </c>
      <c r="D788" s="192" t="s">
        <v>181</v>
      </c>
      <c r="E788" s="193">
        <v>18</v>
      </c>
      <c r="F788" s="253"/>
      <c r="G788" s="194">
        <f t="shared" si="32"/>
        <v>0</v>
      </c>
    </row>
    <row r="789" spans="1:7" ht="12.75">
      <c r="A789" s="190">
        <v>151</v>
      </c>
      <c r="B789" s="190" t="s">
        <v>73</v>
      </c>
      <c r="C789" s="191" t="s">
        <v>1130</v>
      </c>
      <c r="D789" s="192" t="s">
        <v>30</v>
      </c>
      <c r="E789" s="193">
        <v>8</v>
      </c>
      <c r="F789" s="253"/>
      <c r="G789" s="194">
        <f t="shared" si="32"/>
        <v>0</v>
      </c>
    </row>
    <row r="790" spans="1:7" ht="12.75">
      <c r="A790" s="190">
        <v>152</v>
      </c>
      <c r="B790" s="190" t="s">
        <v>1131</v>
      </c>
      <c r="C790" s="191" t="s">
        <v>1132</v>
      </c>
      <c r="D790" s="192" t="s">
        <v>195</v>
      </c>
      <c r="E790" s="193">
        <v>67</v>
      </c>
      <c r="F790" s="253"/>
      <c r="G790" s="194">
        <f t="shared" si="32"/>
        <v>0</v>
      </c>
    </row>
    <row r="791" spans="1:7" ht="12.75">
      <c r="A791" s="190">
        <v>153</v>
      </c>
      <c r="B791" s="190" t="s">
        <v>1133</v>
      </c>
      <c r="C791" s="191" t="s">
        <v>1134</v>
      </c>
      <c r="D791" s="192" t="s">
        <v>195</v>
      </c>
      <c r="E791" s="193">
        <v>52</v>
      </c>
      <c r="F791" s="253"/>
      <c r="G791" s="194">
        <f t="shared" si="32"/>
        <v>0</v>
      </c>
    </row>
    <row r="792" spans="1:7" ht="12.75">
      <c r="A792" s="190">
        <v>154</v>
      </c>
      <c r="B792" s="190" t="s">
        <v>1135</v>
      </c>
      <c r="C792" s="191" t="s">
        <v>1136</v>
      </c>
      <c r="D792" s="192" t="s">
        <v>195</v>
      </c>
      <c r="E792" s="193">
        <v>39</v>
      </c>
      <c r="F792" s="253"/>
      <c r="G792" s="194">
        <f t="shared" si="32"/>
        <v>0</v>
      </c>
    </row>
    <row r="793" spans="1:7" ht="12.75">
      <c r="A793" s="190">
        <v>155</v>
      </c>
      <c r="B793" s="190" t="s">
        <v>1137</v>
      </c>
      <c r="C793" s="191" t="s">
        <v>1138</v>
      </c>
      <c r="D793" s="192" t="s">
        <v>30</v>
      </c>
      <c r="E793" s="193">
        <v>8</v>
      </c>
      <c r="F793" s="253"/>
      <c r="G793" s="194">
        <f t="shared" si="32"/>
        <v>0</v>
      </c>
    </row>
    <row r="794" spans="1:7" ht="12.75">
      <c r="A794" s="190">
        <v>156</v>
      </c>
      <c r="B794" s="190" t="s">
        <v>1139</v>
      </c>
      <c r="C794" s="191" t="s">
        <v>1140</v>
      </c>
      <c r="D794" s="192" t="s">
        <v>195</v>
      </c>
      <c r="E794" s="193">
        <v>145</v>
      </c>
      <c r="F794" s="253"/>
      <c r="G794" s="194">
        <f t="shared" si="32"/>
        <v>0</v>
      </c>
    </row>
    <row r="795" spans="1:7" ht="12.75">
      <c r="A795" s="190">
        <v>157</v>
      </c>
      <c r="B795" s="190" t="s">
        <v>1141</v>
      </c>
      <c r="C795" s="191" t="s">
        <v>1142</v>
      </c>
      <c r="D795" s="192" t="s">
        <v>30</v>
      </c>
      <c r="E795" s="193">
        <v>72</v>
      </c>
      <c r="F795" s="253"/>
      <c r="G795" s="194">
        <f t="shared" si="32"/>
        <v>0</v>
      </c>
    </row>
    <row r="796" spans="1:7" ht="12.75">
      <c r="A796" s="190">
        <v>158</v>
      </c>
      <c r="B796" s="190" t="s">
        <v>1143</v>
      </c>
      <c r="C796" s="191" t="s">
        <v>1144</v>
      </c>
      <c r="D796" s="192" t="s">
        <v>125</v>
      </c>
      <c r="E796" s="193">
        <v>0.226</v>
      </c>
      <c r="F796" s="253"/>
      <c r="G796" s="194">
        <f t="shared" si="32"/>
        <v>0</v>
      </c>
    </row>
    <row r="797" spans="1:7" ht="12.75">
      <c r="A797" s="185" t="s">
        <v>72</v>
      </c>
      <c r="B797" s="185" t="s">
        <v>1145</v>
      </c>
      <c r="C797" s="186" t="s">
        <v>1146</v>
      </c>
      <c r="D797" s="187"/>
      <c r="E797" s="188"/>
      <c r="F797" s="252"/>
      <c r="G797" s="189">
        <f>SUMIF(AE798:AE808,"&lt;&gt;NOR",G798:G808)</f>
        <v>0</v>
      </c>
    </row>
    <row r="798" spans="1:7" ht="22.5">
      <c r="A798" s="190">
        <v>159</v>
      </c>
      <c r="B798" s="190" t="s">
        <v>1147</v>
      </c>
      <c r="C798" s="191" t="s">
        <v>1148</v>
      </c>
      <c r="D798" s="192" t="s">
        <v>181</v>
      </c>
      <c r="E798" s="193">
        <v>18</v>
      </c>
      <c r="F798" s="253"/>
      <c r="G798" s="194">
        <f>E798*F798</f>
        <v>0</v>
      </c>
    </row>
    <row r="799" spans="1:7" ht="22.5">
      <c r="A799" s="190">
        <v>160</v>
      </c>
      <c r="B799" s="190" t="s">
        <v>1149</v>
      </c>
      <c r="C799" s="191" t="s">
        <v>1150</v>
      </c>
      <c r="D799" s="192" t="s">
        <v>181</v>
      </c>
      <c r="E799" s="193">
        <v>18</v>
      </c>
      <c r="F799" s="253"/>
      <c r="G799" s="194">
        <f aca="true" t="shared" si="33" ref="G799:G808">E799*F799</f>
        <v>0</v>
      </c>
    </row>
    <row r="800" spans="1:7" ht="12.75">
      <c r="A800" s="190">
        <v>161</v>
      </c>
      <c r="B800" s="190" t="s">
        <v>1151</v>
      </c>
      <c r="C800" s="191" t="s">
        <v>1152</v>
      </c>
      <c r="D800" s="192" t="s">
        <v>910</v>
      </c>
      <c r="E800" s="193">
        <v>34</v>
      </c>
      <c r="F800" s="253"/>
      <c r="G800" s="194">
        <f t="shared" si="33"/>
        <v>0</v>
      </c>
    </row>
    <row r="801" spans="1:7" ht="22.5">
      <c r="A801" s="190">
        <v>162</v>
      </c>
      <c r="B801" s="190" t="s">
        <v>1153</v>
      </c>
      <c r="C801" s="191" t="s">
        <v>1154</v>
      </c>
      <c r="D801" s="192" t="s">
        <v>910</v>
      </c>
      <c r="E801" s="193">
        <v>1</v>
      </c>
      <c r="F801" s="253"/>
      <c r="G801" s="194">
        <f t="shared" si="33"/>
        <v>0</v>
      </c>
    </row>
    <row r="802" spans="1:7" ht="22.5">
      <c r="A802" s="190">
        <v>163</v>
      </c>
      <c r="B802" s="190" t="s">
        <v>1155</v>
      </c>
      <c r="C802" s="191" t="s">
        <v>1156</v>
      </c>
      <c r="D802" s="192" t="s">
        <v>910</v>
      </c>
      <c r="E802" s="193">
        <v>1</v>
      </c>
      <c r="F802" s="253"/>
      <c r="G802" s="194">
        <f t="shared" si="33"/>
        <v>0</v>
      </c>
    </row>
    <row r="803" spans="1:7" ht="22.5">
      <c r="A803" s="190">
        <v>164</v>
      </c>
      <c r="B803" s="190" t="s">
        <v>1157</v>
      </c>
      <c r="C803" s="191" t="s">
        <v>1158</v>
      </c>
      <c r="D803" s="192" t="s">
        <v>181</v>
      </c>
      <c r="E803" s="193">
        <v>2</v>
      </c>
      <c r="F803" s="253"/>
      <c r="G803" s="194">
        <f t="shared" si="33"/>
        <v>0</v>
      </c>
    </row>
    <row r="804" spans="1:7" ht="12.75">
      <c r="A804" s="190">
        <v>165</v>
      </c>
      <c r="B804" s="190" t="s">
        <v>1159</v>
      </c>
      <c r="C804" s="191" t="s">
        <v>1160</v>
      </c>
      <c r="D804" s="192" t="s">
        <v>910</v>
      </c>
      <c r="E804" s="193">
        <v>1</v>
      </c>
      <c r="F804" s="253"/>
      <c r="G804" s="194">
        <f t="shared" si="33"/>
        <v>0</v>
      </c>
    </row>
    <row r="805" spans="1:7" ht="12.75">
      <c r="A805" s="190">
        <v>166</v>
      </c>
      <c r="B805" s="190" t="s">
        <v>1161</v>
      </c>
      <c r="C805" s="191" t="s">
        <v>1162</v>
      </c>
      <c r="D805" s="192" t="s">
        <v>181</v>
      </c>
      <c r="E805" s="193">
        <v>2</v>
      </c>
      <c r="F805" s="253"/>
      <c r="G805" s="194">
        <f t="shared" si="33"/>
        <v>0</v>
      </c>
    </row>
    <row r="806" spans="1:7" ht="12.75">
      <c r="A806" s="190">
        <v>167</v>
      </c>
      <c r="B806" s="190" t="s">
        <v>1163</v>
      </c>
      <c r="C806" s="191" t="s">
        <v>1164</v>
      </c>
      <c r="D806" s="192" t="s">
        <v>181</v>
      </c>
      <c r="E806" s="193">
        <v>3</v>
      </c>
      <c r="F806" s="253"/>
      <c r="G806" s="194">
        <f t="shared" si="33"/>
        <v>0</v>
      </c>
    </row>
    <row r="807" spans="1:7" ht="12.75">
      <c r="A807" s="190">
        <v>168</v>
      </c>
      <c r="B807" s="190" t="s">
        <v>1165</v>
      </c>
      <c r="C807" s="191" t="s">
        <v>1166</v>
      </c>
      <c r="D807" s="192" t="s">
        <v>181</v>
      </c>
      <c r="E807" s="193">
        <v>17</v>
      </c>
      <c r="F807" s="253"/>
      <c r="G807" s="194">
        <f t="shared" si="33"/>
        <v>0</v>
      </c>
    </row>
    <row r="808" spans="1:7" ht="12.75">
      <c r="A808" s="190">
        <v>169</v>
      </c>
      <c r="B808" s="190" t="s">
        <v>1167</v>
      </c>
      <c r="C808" s="191" t="s">
        <v>1168</v>
      </c>
      <c r="D808" s="192" t="s">
        <v>125</v>
      </c>
      <c r="E808" s="193">
        <v>0.01402</v>
      </c>
      <c r="F808" s="253"/>
      <c r="G808" s="194">
        <f t="shared" si="33"/>
        <v>0</v>
      </c>
    </row>
    <row r="809" spans="1:7" ht="12.75">
      <c r="A809" s="185" t="s">
        <v>72</v>
      </c>
      <c r="B809" s="185" t="s">
        <v>1169</v>
      </c>
      <c r="C809" s="186" t="s">
        <v>1170</v>
      </c>
      <c r="D809" s="187"/>
      <c r="E809" s="188"/>
      <c r="F809" s="252"/>
      <c r="G809" s="189">
        <f>SUMIF(AE810:AE820,"&lt;&gt;NOR",G810:G820)</f>
        <v>0</v>
      </c>
    </row>
    <row r="810" spans="1:7" ht="12.75">
      <c r="A810" s="190">
        <v>170</v>
      </c>
      <c r="B810" s="190" t="s">
        <v>1171</v>
      </c>
      <c r="C810" s="191" t="s">
        <v>1172</v>
      </c>
      <c r="D810" s="192" t="s">
        <v>181</v>
      </c>
      <c r="E810" s="193">
        <v>4</v>
      </c>
      <c r="F810" s="253"/>
      <c r="G810" s="194">
        <f>E810*F810</f>
        <v>0</v>
      </c>
    </row>
    <row r="811" spans="1:7" ht="12.75">
      <c r="A811" s="190">
        <v>171</v>
      </c>
      <c r="B811" s="190" t="s">
        <v>1171</v>
      </c>
      <c r="C811" s="191" t="s">
        <v>1173</v>
      </c>
      <c r="D811" s="192" t="s">
        <v>181</v>
      </c>
      <c r="E811" s="193">
        <v>4</v>
      </c>
      <c r="F811" s="253"/>
      <c r="G811" s="194">
        <f aca="true" t="shared" si="34" ref="G811:G820">E811*F811</f>
        <v>0</v>
      </c>
    </row>
    <row r="812" spans="1:7" ht="12.75">
      <c r="A812" s="190">
        <v>172</v>
      </c>
      <c r="B812" s="190" t="s">
        <v>1174</v>
      </c>
      <c r="C812" s="191" t="s">
        <v>1175</v>
      </c>
      <c r="D812" s="192" t="s">
        <v>181</v>
      </c>
      <c r="E812" s="193">
        <v>1</v>
      </c>
      <c r="F812" s="253"/>
      <c r="G812" s="194">
        <f t="shared" si="34"/>
        <v>0</v>
      </c>
    </row>
    <row r="813" spans="1:7" ht="12.75">
      <c r="A813" s="190">
        <v>173</v>
      </c>
      <c r="B813" s="190" t="s">
        <v>1174</v>
      </c>
      <c r="C813" s="191" t="s">
        <v>1176</v>
      </c>
      <c r="D813" s="192" t="s">
        <v>181</v>
      </c>
      <c r="E813" s="193">
        <v>1</v>
      </c>
      <c r="F813" s="253"/>
      <c r="G813" s="194">
        <f t="shared" si="34"/>
        <v>0</v>
      </c>
    </row>
    <row r="814" spans="1:7" ht="12.75">
      <c r="A814" s="190">
        <v>174</v>
      </c>
      <c r="B814" s="190" t="s">
        <v>1177</v>
      </c>
      <c r="C814" s="191" t="s">
        <v>1178</v>
      </c>
      <c r="D814" s="192" t="s">
        <v>181</v>
      </c>
      <c r="E814" s="193">
        <v>1</v>
      </c>
      <c r="F814" s="253"/>
      <c r="G814" s="194">
        <f t="shared" si="34"/>
        <v>0</v>
      </c>
    </row>
    <row r="815" spans="1:7" ht="12.75">
      <c r="A815" s="190">
        <v>175</v>
      </c>
      <c r="B815" s="190" t="s">
        <v>1177</v>
      </c>
      <c r="C815" s="191" t="s">
        <v>1179</v>
      </c>
      <c r="D815" s="192" t="s">
        <v>181</v>
      </c>
      <c r="E815" s="193">
        <v>3</v>
      </c>
      <c r="F815" s="253"/>
      <c r="G815" s="194">
        <f t="shared" si="34"/>
        <v>0</v>
      </c>
    </row>
    <row r="816" spans="1:7" ht="12.75">
      <c r="A816" s="190">
        <v>176</v>
      </c>
      <c r="B816" s="190" t="s">
        <v>1180</v>
      </c>
      <c r="C816" s="191" t="s">
        <v>1181</v>
      </c>
      <c r="D816" s="192" t="s">
        <v>181</v>
      </c>
      <c r="E816" s="193">
        <v>1</v>
      </c>
      <c r="F816" s="253"/>
      <c r="G816" s="194">
        <f t="shared" si="34"/>
        <v>0</v>
      </c>
    </row>
    <row r="817" spans="1:7" ht="12.75">
      <c r="A817" s="190">
        <v>177</v>
      </c>
      <c r="B817" s="190" t="s">
        <v>1180</v>
      </c>
      <c r="C817" s="191" t="s">
        <v>1182</v>
      </c>
      <c r="D817" s="192" t="s">
        <v>181</v>
      </c>
      <c r="E817" s="193">
        <v>1</v>
      </c>
      <c r="F817" s="253"/>
      <c r="G817" s="194">
        <f t="shared" si="34"/>
        <v>0</v>
      </c>
    </row>
    <row r="818" spans="1:7" ht="12.75">
      <c r="A818" s="190">
        <v>178</v>
      </c>
      <c r="B818" s="190" t="s">
        <v>1183</v>
      </c>
      <c r="C818" s="191" t="s">
        <v>1184</v>
      </c>
      <c r="D818" s="192" t="s">
        <v>181</v>
      </c>
      <c r="E818" s="193">
        <v>1</v>
      </c>
      <c r="F818" s="253"/>
      <c r="G818" s="194">
        <f t="shared" si="34"/>
        <v>0</v>
      </c>
    </row>
    <row r="819" spans="1:7" ht="12.75">
      <c r="A819" s="190">
        <v>179</v>
      </c>
      <c r="B819" s="190" t="s">
        <v>1185</v>
      </c>
      <c r="C819" s="191" t="s">
        <v>1186</v>
      </c>
      <c r="D819" s="192" t="s">
        <v>181</v>
      </c>
      <c r="E819" s="193">
        <v>1</v>
      </c>
      <c r="F819" s="253"/>
      <c r="G819" s="194">
        <f t="shared" si="34"/>
        <v>0</v>
      </c>
    </row>
    <row r="820" spans="1:7" ht="12.75">
      <c r="A820" s="190">
        <v>180</v>
      </c>
      <c r="B820" s="190" t="s">
        <v>1187</v>
      </c>
      <c r="C820" s="191" t="s">
        <v>1188</v>
      </c>
      <c r="D820" s="192" t="s">
        <v>125</v>
      </c>
      <c r="E820" s="193">
        <v>0.87657</v>
      </c>
      <c r="F820" s="253"/>
      <c r="G820" s="194">
        <f t="shared" si="34"/>
        <v>0</v>
      </c>
    </row>
    <row r="821" spans="1:7" ht="12.75">
      <c r="A821" s="185" t="s">
        <v>72</v>
      </c>
      <c r="B821" s="185" t="s">
        <v>1189</v>
      </c>
      <c r="C821" s="186" t="s">
        <v>1190</v>
      </c>
      <c r="D821" s="187"/>
      <c r="E821" s="188"/>
      <c r="F821" s="252"/>
      <c r="G821" s="189">
        <f>SUMIF(AE822:AE827,"&lt;&gt;NOR",G822:G827)</f>
        <v>0</v>
      </c>
    </row>
    <row r="822" spans="1:7" ht="12.75">
      <c r="A822" s="190">
        <v>181</v>
      </c>
      <c r="B822" s="190" t="s">
        <v>1191</v>
      </c>
      <c r="C822" s="191" t="s">
        <v>1192</v>
      </c>
      <c r="D822" s="192" t="s">
        <v>910</v>
      </c>
      <c r="E822" s="193">
        <v>1</v>
      </c>
      <c r="F822" s="253"/>
      <c r="G822" s="194">
        <f aca="true" t="shared" si="35" ref="G822:G827">E822*F822</f>
        <v>0</v>
      </c>
    </row>
    <row r="823" spans="1:7" ht="12.75">
      <c r="A823" s="190">
        <v>182</v>
      </c>
      <c r="B823" s="190" t="s">
        <v>1191</v>
      </c>
      <c r="C823" s="191" t="s">
        <v>1193</v>
      </c>
      <c r="D823" s="192" t="s">
        <v>910</v>
      </c>
      <c r="E823" s="193">
        <v>1</v>
      </c>
      <c r="F823" s="253"/>
      <c r="G823" s="194">
        <f t="shared" si="35"/>
        <v>0</v>
      </c>
    </row>
    <row r="824" spans="1:7" ht="12.75">
      <c r="A824" s="190">
        <v>183</v>
      </c>
      <c r="B824" s="190" t="s">
        <v>1191</v>
      </c>
      <c r="C824" s="191" t="s">
        <v>1194</v>
      </c>
      <c r="D824" s="192" t="s">
        <v>910</v>
      </c>
      <c r="E824" s="193">
        <v>1</v>
      </c>
      <c r="F824" s="253"/>
      <c r="G824" s="194">
        <f t="shared" si="35"/>
        <v>0</v>
      </c>
    </row>
    <row r="825" spans="1:7" ht="12.75">
      <c r="A825" s="190">
        <v>184</v>
      </c>
      <c r="B825" s="190" t="s">
        <v>1195</v>
      </c>
      <c r="C825" s="191" t="s">
        <v>1196</v>
      </c>
      <c r="D825" s="192" t="s">
        <v>910</v>
      </c>
      <c r="E825" s="193">
        <v>1</v>
      </c>
      <c r="F825" s="253"/>
      <c r="G825" s="194">
        <f t="shared" si="35"/>
        <v>0</v>
      </c>
    </row>
    <row r="826" spans="1:7" ht="12.75">
      <c r="A826" s="190">
        <v>185</v>
      </c>
      <c r="B826" s="190" t="s">
        <v>1197</v>
      </c>
      <c r="C826" s="191" t="s">
        <v>1198</v>
      </c>
      <c r="D826" s="192" t="s">
        <v>910</v>
      </c>
      <c r="E826" s="193">
        <v>1</v>
      </c>
      <c r="F826" s="253"/>
      <c r="G826" s="194">
        <f t="shared" si="35"/>
        <v>0</v>
      </c>
    </row>
    <row r="827" spans="1:7" ht="12.75">
      <c r="A827" s="195">
        <v>186</v>
      </c>
      <c r="B827" s="195" t="s">
        <v>1199</v>
      </c>
      <c r="C827" s="196" t="s">
        <v>1200</v>
      </c>
      <c r="D827" s="197" t="s">
        <v>30</v>
      </c>
      <c r="E827" s="198">
        <v>1</v>
      </c>
      <c r="F827" s="254"/>
      <c r="G827" s="194">
        <f t="shared" si="35"/>
        <v>0</v>
      </c>
    </row>
    <row r="828" spans="6:7" ht="12.75">
      <c r="F828" s="255" t="s">
        <v>1628</v>
      </c>
      <c r="G828" s="205">
        <f>G821+G809+G797+G774+G763+G747+G743+G722+G707+G675+G652+G642+G630</f>
        <v>0</v>
      </c>
    </row>
    <row r="829" spans="6:7" ht="12.75">
      <c r="F829" s="251"/>
      <c r="G829" s="205"/>
    </row>
    <row r="830" ht="12.75">
      <c r="F830" s="251"/>
    </row>
    <row r="831" spans="2:7" ht="15.75">
      <c r="B831" s="206"/>
      <c r="C831" s="207" t="s">
        <v>1202</v>
      </c>
      <c r="D831" s="206"/>
      <c r="E831" s="206"/>
      <c r="F831" s="256"/>
      <c r="G831" s="206"/>
    </row>
    <row r="832" spans="2:7" ht="12.75">
      <c r="B832" s="208" t="s">
        <v>66</v>
      </c>
      <c r="C832" s="208" t="s">
        <v>1203</v>
      </c>
      <c r="D832" s="209" t="s">
        <v>1204</v>
      </c>
      <c r="E832" s="209" t="s">
        <v>68</v>
      </c>
      <c r="F832" s="257" t="s">
        <v>1205</v>
      </c>
      <c r="G832" s="210" t="s">
        <v>1206</v>
      </c>
    </row>
    <row r="833" spans="2:7" ht="12.75">
      <c r="B833" s="211" t="s">
        <v>1207</v>
      </c>
      <c r="C833" s="212" t="s">
        <v>1208</v>
      </c>
      <c r="D833" s="213">
        <v>20</v>
      </c>
      <c r="E833" s="214" t="s">
        <v>1209</v>
      </c>
      <c r="F833" s="258"/>
      <c r="G833" s="243">
        <f>D833*F833</f>
        <v>0</v>
      </c>
    </row>
    <row r="834" spans="2:7" ht="12.75">
      <c r="B834" s="211" t="s">
        <v>1210</v>
      </c>
      <c r="C834" s="212" t="s">
        <v>1211</v>
      </c>
      <c r="D834" s="213">
        <v>5</v>
      </c>
      <c r="E834" s="214" t="s">
        <v>1209</v>
      </c>
      <c r="F834" s="258"/>
      <c r="G834" s="243">
        <f aca="true" t="shared" si="36" ref="G834:G847">D834*F834</f>
        <v>0</v>
      </c>
    </row>
    <row r="835" spans="2:7" ht="12.75">
      <c r="B835" s="211" t="s">
        <v>1212</v>
      </c>
      <c r="C835" s="212" t="s">
        <v>1213</v>
      </c>
      <c r="D835" s="213">
        <v>90</v>
      </c>
      <c r="E835" s="214" t="s">
        <v>1209</v>
      </c>
      <c r="F835" s="258"/>
      <c r="G835" s="243">
        <f t="shared" si="36"/>
        <v>0</v>
      </c>
    </row>
    <row r="836" spans="2:7" ht="12.75">
      <c r="B836" s="211" t="s">
        <v>1214</v>
      </c>
      <c r="C836" s="212" t="s">
        <v>1215</v>
      </c>
      <c r="D836" s="213">
        <v>15</v>
      </c>
      <c r="E836" s="214" t="s">
        <v>1209</v>
      </c>
      <c r="F836" s="258"/>
      <c r="G836" s="243">
        <f t="shared" si="36"/>
        <v>0</v>
      </c>
    </row>
    <row r="837" spans="2:7" ht="12.75">
      <c r="B837" s="211" t="s">
        <v>1216</v>
      </c>
      <c r="C837" s="212" t="s">
        <v>1217</v>
      </c>
      <c r="D837" s="213">
        <v>40</v>
      </c>
      <c r="E837" s="214" t="s">
        <v>1209</v>
      </c>
      <c r="F837" s="258"/>
      <c r="G837" s="243">
        <f t="shared" si="36"/>
        <v>0</v>
      </c>
    </row>
    <row r="838" spans="2:7" ht="12.75">
      <c r="B838" s="211" t="s">
        <v>1218</v>
      </c>
      <c r="C838" s="212" t="s">
        <v>1219</v>
      </c>
      <c r="D838" s="213">
        <v>15</v>
      </c>
      <c r="E838" s="214" t="s">
        <v>1209</v>
      </c>
      <c r="F838" s="258"/>
      <c r="G838" s="243">
        <f t="shared" si="36"/>
        <v>0</v>
      </c>
    </row>
    <row r="839" spans="2:7" ht="12.75">
      <c r="B839" s="211" t="s">
        <v>1220</v>
      </c>
      <c r="C839" s="212" t="s">
        <v>1221</v>
      </c>
      <c r="D839" s="213">
        <v>3</v>
      </c>
      <c r="E839" s="214" t="s">
        <v>1222</v>
      </c>
      <c r="F839" s="258"/>
      <c r="G839" s="243">
        <f t="shared" si="36"/>
        <v>0</v>
      </c>
    </row>
    <row r="840" spans="2:7" ht="12.75">
      <c r="B840" s="211" t="s">
        <v>1223</v>
      </c>
      <c r="C840" s="212" t="s">
        <v>1224</v>
      </c>
      <c r="D840" s="213">
        <v>25</v>
      </c>
      <c r="E840" s="214" t="s">
        <v>1209</v>
      </c>
      <c r="F840" s="258"/>
      <c r="G840" s="243">
        <f t="shared" si="36"/>
        <v>0</v>
      </c>
    </row>
    <row r="841" spans="2:7" ht="12.75">
      <c r="B841" s="211" t="s">
        <v>1225</v>
      </c>
      <c r="C841" s="212" t="s">
        <v>1226</v>
      </c>
      <c r="D841" s="213">
        <v>640</v>
      </c>
      <c r="E841" s="214" t="s">
        <v>1209</v>
      </c>
      <c r="F841" s="258"/>
      <c r="G841" s="243">
        <f t="shared" si="36"/>
        <v>0</v>
      </c>
    </row>
    <row r="842" spans="2:7" ht="12.75">
      <c r="B842" s="211" t="s">
        <v>1227</v>
      </c>
      <c r="C842" s="212" t="s">
        <v>1228</v>
      </c>
      <c r="D842" s="213">
        <v>860</v>
      </c>
      <c r="E842" s="214" t="s">
        <v>1209</v>
      </c>
      <c r="F842" s="258"/>
      <c r="G842" s="243">
        <f t="shared" si="36"/>
        <v>0</v>
      </c>
    </row>
    <row r="843" spans="2:7" ht="12.75">
      <c r="B843" s="211" t="s">
        <v>1229</v>
      </c>
      <c r="C843" s="212" t="s">
        <v>1230</v>
      </c>
      <c r="D843" s="213">
        <v>170</v>
      </c>
      <c r="E843" s="214" t="s">
        <v>1209</v>
      </c>
      <c r="F843" s="258"/>
      <c r="G843" s="243">
        <f t="shared" si="36"/>
        <v>0</v>
      </c>
    </row>
    <row r="844" spans="2:7" ht="12.75">
      <c r="B844" s="211" t="s">
        <v>1231</v>
      </c>
      <c r="C844" s="212" t="s">
        <v>1232</v>
      </c>
      <c r="D844" s="213">
        <v>30</v>
      </c>
      <c r="E844" s="214" t="s">
        <v>1209</v>
      </c>
      <c r="F844" s="258"/>
      <c r="G844" s="243">
        <f t="shared" si="36"/>
        <v>0</v>
      </c>
    </row>
    <row r="845" spans="2:7" ht="12.75">
      <c r="B845" s="211" t="s">
        <v>1233</v>
      </c>
      <c r="C845" s="212" t="s">
        <v>1234</v>
      </c>
      <c r="D845" s="213">
        <v>15</v>
      </c>
      <c r="E845" s="214" t="s">
        <v>1209</v>
      </c>
      <c r="F845" s="258"/>
      <c r="G845" s="243">
        <f t="shared" si="36"/>
        <v>0</v>
      </c>
    </row>
    <row r="846" spans="2:7" ht="12.75">
      <c r="B846" s="211" t="s">
        <v>1235</v>
      </c>
      <c r="C846" s="212" t="s">
        <v>1236</v>
      </c>
      <c r="D846" s="213">
        <v>230</v>
      </c>
      <c r="E846" s="214" t="s">
        <v>1209</v>
      </c>
      <c r="F846" s="258"/>
      <c r="G846" s="243">
        <f t="shared" si="36"/>
        <v>0</v>
      </c>
    </row>
    <row r="847" spans="2:7" ht="12.75">
      <c r="B847" s="211" t="s">
        <v>1237</v>
      </c>
      <c r="C847" s="212" t="s">
        <v>1238</v>
      </c>
      <c r="D847" s="213">
        <v>20</v>
      </c>
      <c r="E847" s="214" t="s">
        <v>1209</v>
      </c>
      <c r="F847" s="258"/>
      <c r="G847" s="243">
        <f t="shared" si="36"/>
        <v>0</v>
      </c>
    </row>
    <row r="848" spans="2:7" ht="15">
      <c r="B848" s="215"/>
      <c r="C848" s="216" t="s">
        <v>1206</v>
      </c>
      <c r="D848" s="217"/>
      <c r="E848" s="217"/>
      <c r="F848" s="259"/>
      <c r="G848" s="272">
        <f>SUM(G833:G847)</f>
        <v>0</v>
      </c>
    </row>
    <row r="849" spans="2:7" ht="12.75">
      <c r="B849"/>
      <c r="C849"/>
      <c r="D849"/>
      <c r="E849"/>
      <c r="F849" s="260"/>
      <c r="G849"/>
    </row>
    <row r="850" spans="2:7" ht="15.75">
      <c r="B850" s="206"/>
      <c r="C850" s="207" t="s">
        <v>1239</v>
      </c>
      <c r="D850" s="206"/>
      <c r="E850" s="206"/>
      <c r="F850" s="256"/>
      <c r="G850" s="206"/>
    </row>
    <row r="851" spans="2:7" ht="12.75">
      <c r="B851" s="208" t="s">
        <v>66</v>
      </c>
      <c r="C851" s="208" t="s">
        <v>1203</v>
      </c>
      <c r="D851" s="209" t="s">
        <v>1204</v>
      </c>
      <c r="E851" s="209" t="s">
        <v>68</v>
      </c>
      <c r="F851" s="257" t="s">
        <v>1205</v>
      </c>
      <c r="G851" s="210" t="s">
        <v>1206</v>
      </c>
    </row>
    <row r="852" spans="2:7" ht="12.75">
      <c r="B852" s="211" t="s">
        <v>1240</v>
      </c>
      <c r="C852" s="212" t="s">
        <v>1241</v>
      </c>
      <c r="D852" s="213">
        <v>2</v>
      </c>
      <c r="E852" s="214" t="s">
        <v>181</v>
      </c>
      <c r="F852" s="258"/>
      <c r="G852" s="243">
        <f>D852*F852</f>
        <v>0</v>
      </c>
    </row>
    <row r="853" spans="2:7" ht="12.75">
      <c r="B853" s="211" t="s">
        <v>1242</v>
      </c>
      <c r="C853" s="212" t="s">
        <v>1243</v>
      </c>
      <c r="D853" s="213">
        <v>21</v>
      </c>
      <c r="E853" s="214" t="s">
        <v>181</v>
      </c>
      <c r="F853" s="258"/>
      <c r="G853" s="243">
        <f aca="true" t="shared" si="37" ref="G853:G916">D853*F853</f>
        <v>0</v>
      </c>
    </row>
    <row r="854" spans="2:7" ht="12.75">
      <c r="B854" s="211" t="s">
        <v>1244</v>
      </c>
      <c r="C854" s="212" t="s">
        <v>1245</v>
      </c>
      <c r="D854" s="213">
        <v>1</v>
      </c>
      <c r="E854" s="214" t="s">
        <v>181</v>
      </c>
      <c r="F854" s="258"/>
      <c r="G854" s="243">
        <f t="shared" si="37"/>
        <v>0</v>
      </c>
    </row>
    <row r="855" spans="2:7" ht="12.75">
      <c r="B855" s="211" t="s">
        <v>1246</v>
      </c>
      <c r="C855" s="212" t="s">
        <v>1247</v>
      </c>
      <c r="D855" s="213">
        <v>7</v>
      </c>
      <c r="E855" s="214" t="s">
        <v>181</v>
      </c>
      <c r="F855" s="258"/>
      <c r="G855" s="243">
        <f t="shared" si="37"/>
        <v>0</v>
      </c>
    </row>
    <row r="856" spans="2:7" ht="12.75">
      <c r="B856" s="211" t="s">
        <v>1248</v>
      </c>
      <c r="C856" s="212" t="s">
        <v>1249</v>
      </c>
      <c r="D856" s="213">
        <v>2</v>
      </c>
      <c r="E856" s="214" t="s">
        <v>181</v>
      </c>
      <c r="F856" s="258"/>
      <c r="G856" s="243">
        <f t="shared" si="37"/>
        <v>0</v>
      </c>
    </row>
    <row r="857" spans="2:7" ht="12.75">
      <c r="B857" s="211" t="s">
        <v>1250</v>
      </c>
      <c r="C857" s="212" t="s">
        <v>1251</v>
      </c>
      <c r="D857" s="213">
        <v>1</v>
      </c>
      <c r="E857" s="214" t="s">
        <v>181</v>
      </c>
      <c r="F857" s="258"/>
      <c r="G857" s="243">
        <f t="shared" si="37"/>
        <v>0</v>
      </c>
    </row>
    <row r="858" spans="2:7" ht="12.75">
      <c r="B858" s="211" t="s">
        <v>1252</v>
      </c>
      <c r="C858" s="212" t="s">
        <v>1253</v>
      </c>
      <c r="D858" s="213">
        <v>3</v>
      </c>
      <c r="E858" s="214" t="s">
        <v>181</v>
      </c>
      <c r="F858" s="258"/>
      <c r="G858" s="243">
        <f t="shared" si="37"/>
        <v>0</v>
      </c>
    </row>
    <row r="859" spans="2:7" ht="12.75">
      <c r="B859" s="211" t="s">
        <v>1254</v>
      </c>
      <c r="C859" s="212" t="s">
        <v>1255</v>
      </c>
      <c r="D859" s="213">
        <v>1</v>
      </c>
      <c r="E859" s="214" t="s">
        <v>181</v>
      </c>
      <c r="F859" s="258"/>
      <c r="G859" s="243">
        <f t="shared" si="37"/>
        <v>0</v>
      </c>
    </row>
    <row r="860" spans="2:7" ht="12.75">
      <c r="B860" s="211" t="s">
        <v>1256</v>
      </c>
      <c r="C860" s="212" t="s">
        <v>1257</v>
      </c>
      <c r="D860" s="213">
        <v>12</v>
      </c>
      <c r="E860" s="214" t="s">
        <v>181</v>
      </c>
      <c r="F860" s="258"/>
      <c r="G860" s="243">
        <f t="shared" si="37"/>
        <v>0</v>
      </c>
    </row>
    <row r="861" spans="2:7" ht="12.75">
      <c r="B861" s="211" t="s">
        <v>1258</v>
      </c>
      <c r="C861" s="212" t="s">
        <v>1259</v>
      </c>
      <c r="D861" s="213">
        <v>20</v>
      </c>
      <c r="E861" s="214" t="s">
        <v>195</v>
      </c>
      <c r="F861" s="258"/>
      <c r="G861" s="243">
        <f t="shared" si="37"/>
        <v>0</v>
      </c>
    </row>
    <row r="862" spans="2:7" ht="12.75">
      <c r="B862" s="211" t="s">
        <v>1260</v>
      </c>
      <c r="C862" s="212" t="s">
        <v>1261</v>
      </c>
      <c r="D862" s="213">
        <v>15</v>
      </c>
      <c r="E862" s="214" t="s">
        <v>195</v>
      </c>
      <c r="F862" s="258"/>
      <c r="G862" s="243">
        <f t="shared" si="37"/>
        <v>0</v>
      </c>
    </row>
    <row r="863" spans="2:7" ht="12.75">
      <c r="B863" s="211" t="s">
        <v>1262</v>
      </c>
      <c r="C863" s="212" t="s">
        <v>1263</v>
      </c>
      <c r="D863" s="213">
        <v>1955</v>
      </c>
      <c r="E863" s="214" t="s">
        <v>195</v>
      </c>
      <c r="F863" s="258"/>
      <c r="G863" s="243">
        <f t="shared" si="37"/>
        <v>0</v>
      </c>
    </row>
    <row r="864" spans="2:7" ht="12.75">
      <c r="B864" s="211" t="s">
        <v>1264</v>
      </c>
      <c r="C864" s="212" t="s">
        <v>1265</v>
      </c>
      <c r="D864" s="213">
        <v>30</v>
      </c>
      <c r="E864" s="214" t="s">
        <v>195</v>
      </c>
      <c r="F864" s="258"/>
      <c r="G864" s="243">
        <f t="shared" si="37"/>
        <v>0</v>
      </c>
    </row>
    <row r="865" spans="2:7" ht="12.75">
      <c r="B865" s="211" t="s">
        <v>1266</v>
      </c>
      <c r="C865" s="212" t="s">
        <v>1267</v>
      </c>
      <c r="D865" s="213">
        <v>50</v>
      </c>
      <c r="E865" s="214" t="s">
        <v>195</v>
      </c>
      <c r="F865" s="258"/>
      <c r="G865" s="243">
        <f t="shared" si="37"/>
        <v>0</v>
      </c>
    </row>
    <row r="866" spans="2:7" ht="12.75">
      <c r="B866" s="211" t="s">
        <v>1268</v>
      </c>
      <c r="C866" s="212" t="s">
        <v>1269</v>
      </c>
      <c r="D866" s="213">
        <v>1240</v>
      </c>
      <c r="E866" s="214" t="s">
        <v>181</v>
      </c>
      <c r="F866" s="258"/>
      <c r="G866" s="243">
        <f t="shared" si="37"/>
        <v>0</v>
      </c>
    </row>
    <row r="867" spans="2:7" ht="12.75">
      <c r="B867" s="211" t="s">
        <v>1270</v>
      </c>
      <c r="C867" s="212" t="s">
        <v>1271</v>
      </c>
      <c r="D867" s="213">
        <v>25</v>
      </c>
      <c r="E867" s="214" t="s">
        <v>195</v>
      </c>
      <c r="F867" s="258"/>
      <c r="G867" s="243">
        <f t="shared" si="37"/>
        <v>0</v>
      </c>
    </row>
    <row r="868" spans="2:7" ht="12.75">
      <c r="B868" s="211" t="s">
        <v>1272</v>
      </c>
      <c r="C868" s="212" t="s">
        <v>1273</v>
      </c>
      <c r="D868" s="213">
        <v>40</v>
      </c>
      <c r="E868" s="214" t="s">
        <v>195</v>
      </c>
      <c r="F868" s="258"/>
      <c r="G868" s="243">
        <f t="shared" si="37"/>
        <v>0</v>
      </c>
    </row>
    <row r="869" spans="2:7" ht="12.75">
      <c r="B869" s="211" t="s">
        <v>1274</v>
      </c>
      <c r="C869" s="212" t="s">
        <v>1275</v>
      </c>
      <c r="D869" s="213">
        <v>3</v>
      </c>
      <c r="E869" s="214" t="s">
        <v>181</v>
      </c>
      <c r="F869" s="258"/>
      <c r="G869" s="243">
        <f t="shared" si="37"/>
        <v>0</v>
      </c>
    </row>
    <row r="870" spans="2:7" ht="12.75">
      <c r="B870" s="211" t="s">
        <v>1276</v>
      </c>
      <c r="C870" s="212" t="s">
        <v>1277</v>
      </c>
      <c r="D870" s="213">
        <v>3</v>
      </c>
      <c r="E870" s="214" t="s">
        <v>181</v>
      </c>
      <c r="F870" s="258"/>
      <c r="G870" s="243">
        <f t="shared" si="37"/>
        <v>0</v>
      </c>
    </row>
    <row r="871" spans="2:7" ht="12.75">
      <c r="B871" s="211" t="s">
        <v>1278</v>
      </c>
      <c r="C871" s="212" t="s">
        <v>1279</v>
      </c>
      <c r="D871" s="213">
        <v>1</v>
      </c>
      <c r="E871" s="214" t="s">
        <v>181</v>
      </c>
      <c r="F871" s="258"/>
      <c r="G871" s="243">
        <f t="shared" si="37"/>
        <v>0</v>
      </c>
    </row>
    <row r="872" spans="2:7" ht="12.75">
      <c r="B872" s="211" t="s">
        <v>1280</v>
      </c>
      <c r="C872" s="212" t="s">
        <v>1281</v>
      </c>
      <c r="D872" s="213">
        <v>2</v>
      </c>
      <c r="E872" s="214" t="s">
        <v>181</v>
      </c>
      <c r="F872" s="258"/>
      <c r="G872" s="243">
        <f t="shared" si="37"/>
        <v>0</v>
      </c>
    </row>
    <row r="873" spans="2:7" ht="12.75">
      <c r="B873" s="211" t="s">
        <v>1282</v>
      </c>
      <c r="C873" s="212" t="s">
        <v>1283</v>
      </c>
      <c r="D873" s="213">
        <v>0.4688</v>
      </c>
      <c r="E873" s="214" t="s">
        <v>128</v>
      </c>
      <c r="F873" s="258"/>
      <c r="G873" s="243">
        <f t="shared" si="37"/>
        <v>0</v>
      </c>
    </row>
    <row r="874" spans="2:7" ht="12.75">
      <c r="B874" s="211" t="s">
        <v>1284</v>
      </c>
      <c r="C874" s="212" t="s">
        <v>1285</v>
      </c>
      <c r="D874" s="213">
        <v>5</v>
      </c>
      <c r="E874" s="214" t="s">
        <v>195</v>
      </c>
      <c r="F874" s="258"/>
      <c r="G874" s="243">
        <f t="shared" si="37"/>
        <v>0</v>
      </c>
    </row>
    <row r="875" spans="2:7" ht="12.75">
      <c r="B875" s="211" t="s">
        <v>1286</v>
      </c>
      <c r="C875" s="212" t="s">
        <v>1287</v>
      </c>
      <c r="D875" s="213">
        <v>98</v>
      </c>
      <c r="E875" s="214" t="s">
        <v>181</v>
      </c>
      <c r="F875" s="258"/>
      <c r="G875" s="243">
        <f t="shared" si="37"/>
        <v>0</v>
      </c>
    </row>
    <row r="876" spans="2:7" ht="12.75">
      <c r="B876" s="211" t="s">
        <v>1288</v>
      </c>
      <c r="C876" s="212" t="s">
        <v>1289</v>
      </c>
      <c r="D876" s="213">
        <v>3</v>
      </c>
      <c r="E876" s="214" t="s">
        <v>181</v>
      </c>
      <c r="F876" s="258"/>
      <c r="G876" s="243">
        <f t="shared" si="37"/>
        <v>0</v>
      </c>
    </row>
    <row r="877" spans="2:7" ht="12.75">
      <c r="B877" s="211" t="s">
        <v>1290</v>
      </c>
      <c r="C877" s="212" t="s">
        <v>1291</v>
      </c>
      <c r="D877" s="213">
        <v>1</v>
      </c>
      <c r="E877" s="214" t="s">
        <v>181</v>
      </c>
      <c r="F877" s="258"/>
      <c r="G877" s="243">
        <f t="shared" si="37"/>
        <v>0</v>
      </c>
    </row>
    <row r="878" spans="2:7" ht="12.75">
      <c r="B878" s="211" t="s">
        <v>1292</v>
      </c>
      <c r="C878" s="212" t="s">
        <v>1293</v>
      </c>
      <c r="D878" s="213">
        <v>3</v>
      </c>
      <c r="E878" s="214" t="s">
        <v>181</v>
      </c>
      <c r="F878" s="258"/>
      <c r="G878" s="243">
        <f t="shared" si="37"/>
        <v>0</v>
      </c>
    </row>
    <row r="879" spans="2:7" ht="12.75">
      <c r="B879" s="211" t="s">
        <v>1294</v>
      </c>
      <c r="C879" s="212" t="s">
        <v>1295</v>
      </c>
      <c r="D879" s="213">
        <v>45</v>
      </c>
      <c r="E879" s="214" t="s">
        <v>181</v>
      </c>
      <c r="F879" s="258"/>
      <c r="G879" s="243">
        <f t="shared" si="37"/>
        <v>0</v>
      </c>
    </row>
    <row r="880" spans="2:7" ht="12.75">
      <c r="B880" s="211" t="s">
        <v>1296</v>
      </c>
      <c r="C880" s="212" t="s">
        <v>1297</v>
      </c>
      <c r="D880" s="213">
        <v>3</v>
      </c>
      <c r="E880" s="214" t="s">
        <v>181</v>
      </c>
      <c r="F880" s="258"/>
      <c r="G880" s="243">
        <f t="shared" si="37"/>
        <v>0</v>
      </c>
    </row>
    <row r="881" spans="2:7" ht="12.75">
      <c r="B881" s="211" t="s">
        <v>1298</v>
      </c>
      <c r="C881" s="212" t="s">
        <v>1299</v>
      </c>
      <c r="D881" s="213">
        <v>3</v>
      </c>
      <c r="E881" s="214" t="s">
        <v>181</v>
      </c>
      <c r="F881" s="258"/>
      <c r="G881" s="243">
        <f t="shared" si="37"/>
        <v>0</v>
      </c>
    </row>
    <row r="882" spans="2:7" ht="12.75">
      <c r="B882" s="211" t="s">
        <v>1300</v>
      </c>
      <c r="C882" s="212" t="s">
        <v>1301</v>
      </c>
      <c r="D882" s="213">
        <v>3</v>
      </c>
      <c r="E882" s="214" t="s">
        <v>181</v>
      </c>
      <c r="F882" s="258"/>
      <c r="G882" s="243">
        <f t="shared" si="37"/>
        <v>0</v>
      </c>
    </row>
    <row r="883" spans="2:7" ht="12.75">
      <c r="B883" s="211" t="s">
        <v>1302</v>
      </c>
      <c r="C883" s="212" t="s">
        <v>1303</v>
      </c>
      <c r="D883" s="213">
        <v>4</v>
      </c>
      <c r="E883" s="214" t="s">
        <v>181</v>
      </c>
      <c r="F883" s="258"/>
      <c r="G883" s="243">
        <f t="shared" si="37"/>
        <v>0</v>
      </c>
    </row>
    <row r="884" spans="2:7" ht="12.75">
      <c r="B884" s="211" t="s">
        <v>1304</v>
      </c>
      <c r="C884" s="212" t="s">
        <v>1305</v>
      </c>
      <c r="D884" s="213">
        <v>5</v>
      </c>
      <c r="E884" s="214" t="s">
        <v>181</v>
      </c>
      <c r="F884" s="258"/>
      <c r="G884" s="243">
        <f t="shared" si="37"/>
        <v>0</v>
      </c>
    </row>
    <row r="885" spans="2:7" ht="12.75">
      <c r="B885" s="211" t="s">
        <v>1306</v>
      </c>
      <c r="C885" s="212" t="s">
        <v>1307</v>
      </c>
      <c r="D885" s="213">
        <v>2</v>
      </c>
      <c r="E885" s="214" t="s">
        <v>181</v>
      </c>
      <c r="F885" s="258"/>
      <c r="G885" s="243">
        <f t="shared" si="37"/>
        <v>0</v>
      </c>
    </row>
    <row r="886" spans="2:7" ht="12.75">
      <c r="B886" s="211" t="s">
        <v>1308</v>
      </c>
      <c r="C886" s="212" t="s">
        <v>1309</v>
      </c>
      <c r="D886" s="213">
        <v>115</v>
      </c>
      <c r="E886" s="214" t="s">
        <v>195</v>
      </c>
      <c r="F886" s="258"/>
      <c r="G886" s="243">
        <f t="shared" si="37"/>
        <v>0</v>
      </c>
    </row>
    <row r="887" spans="2:7" ht="12.75">
      <c r="B887" s="211" t="s">
        <v>1310</v>
      </c>
      <c r="C887" s="212" t="s">
        <v>1311</v>
      </c>
      <c r="D887" s="213">
        <v>6</v>
      </c>
      <c r="E887" s="214" t="s">
        <v>195</v>
      </c>
      <c r="F887" s="258"/>
      <c r="G887" s="243">
        <f t="shared" si="37"/>
        <v>0</v>
      </c>
    </row>
    <row r="888" spans="2:7" ht="12.75">
      <c r="B888" s="211" t="s">
        <v>1312</v>
      </c>
      <c r="C888" s="212" t="s">
        <v>1313</v>
      </c>
      <c r="D888" s="213">
        <v>15</v>
      </c>
      <c r="E888" s="214" t="s">
        <v>195</v>
      </c>
      <c r="F888" s="258"/>
      <c r="G888" s="243">
        <f t="shared" si="37"/>
        <v>0</v>
      </c>
    </row>
    <row r="889" spans="2:7" ht="12.75">
      <c r="B889" s="211" t="s">
        <v>1314</v>
      </c>
      <c r="C889" s="212" t="s">
        <v>1315</v>
      </c>
      <c r="D889" s="213">
        <v>40</v>
      </c>
      <c r="E889" s="214" t="s">
        <v>195</v>
      </c>
      <c r="F889" s="258"/>
      <c r="G889" s="243">
        <f t="shared" si="37"/>
        <v>0</v>
      </c>
    </row>
    <row r="890" spans="2:7" ht="12.75">
      <c r="B890" s="211" t="s">
        <v>1316</v>
      </c>
      <c r="C890" s="212" t="s">
        <v>1317</v>
      </c>
      <c r="D890" s="213">
        <v>30</v>
      </c>
      <c r="E890" s="214" t="s">
        <v>195</v>
      </c>
      <c r="F890" s="258"/>
      <c r="G890" s="243">
        <f t="shared" si="37"/>
        <v>0</v>
      </c>
    </row>
    <row r="891" spans="2:7" ht="12.75">
      <c r="B891" s="211" t="s">
        <v>1318</v>
      </c>
      <c r="C891" s="212" t="s">
        <v>1319</v>
      </c>
      <c r="D891" s="213">
        <v>1</v>
      </c>
      <c r="E891" s="214" t="s">
        <v>181</v>
      </c>
      <c r="F891" s="258"/>
      <c r="G891" s="243">
        <f t="shared" si="37"/>
        <v>0</v>
      </c>
    </row>
    <row r="892" spans="2:7" ht="12.75">
      <c r="B892" s="211" t="s">
        <v>1320</v>
      </c>
      <c r="C892" s="212" t="s">
        <v>1321</v>
      </c>
      <c r="D892" s="213">
        <v>62</v>
      </c>
      <c r="E892" s="214" t="s">
        <v>181</v>
      </c>
      <c r="F892" s="258"/>
      <c r="G892" s="243">
        <f t="shared" si="37"/>
        <v>0</v>
      </c>
    </row>
    <row r="893" spans="2:7" ht="12.75">
      <c r="B893" s="211" t="s">
        <v>1322</v>
      </c>
      <c r="C893" s="212" t="s">
        <v>1323</v>
      </c>
      <c r="D893" s="213">
        <v>30</v>
      </c>
      <c r="E893" s="214" t="s">
        <v>195</v>
      </c>
      <c r="F893" s="258"/>
      <c r="G893" s="243">
        <f t="shared" si="37"/>
        <v>0</v>
      </c>
    </row>
    <row r="894" spans="2:7" ht="12.75">
      <c r="B894" s="211" t="s">
        <v>1324</v>
      </c>
      <c r="C894" s="212" t="s">
        <v>1325</v>
      </c>
      <c r="D894" s="213">
        <v>66</v>
      </c>
      <c r="E894" s="214" t="s">
        <v>181</v>
      </c>
      <c r="F894" s="258"/>
      <c r="G894" s="243">
        <f t="shared" si="37"/>
        <v>0</v>
      </c>
    </row>
    <row r="895" spans="2:7" ht="12.75">
      <c r="B895" s="211" t="s">
        <v>1326</v>
      </c>
      <c r="C895" s="212" t="s">
        <v>1327</v>
      </c>
      <c r="D895" s="213">
        <v>5</v>
      </c>
      <c r="E895" s="214" t="s">
        <v>181</v>
      </c>
      <c r="F895" s="258"/>
      <c r="G895" s="243">
        <f t="shared" si="37"/>
        <v>0</v>
      </c>
    </row>
    <row r="896" spans="2:7" ht="12.75">
      <c r="B896" s="211" t="s">
        <v>1328</v>
      </c>
      <c r="C896" s="212" t="s">
        <v>1329</v>
      </c>
      <c r="D896" s="213">
        <v>20</v>
      </c>
      <c r="E896" s="214" t="s">
        <v>1330</v>
      </c>
      <c r="F896" s="258"/>
      <c r="G896" s="243">
        <f t="shared" si="37"/>
        <v>0</v>
      </c>
    </row>
    <row r="897" spans="2:7" ht="12.75">
      <c r="B897" s="211" t="s">
        <v>1331</v>
      </c>
      <c r="C897" s="212" t="s">
        <v>1332</v>
      </c>
      <c r="D897" s="213">
        <v>80</v>
      </c>
      <c r="E897" s="214" t="s">
        <v>1330</v>
      </c>
      <c r="F897" s="258"/>
      <c r="G897" s="243">
        <f t="shared" si="37"/>
        <v>0</v>
      </c>
    </row>
    <row r="898" spans="2:7" ht="12.75">
      <c r="B898" s="211" t="s">
        <v>1333</v>
      </c>
      <c r="C898" s="212" t="s">
        <v>1334</v>
      </c>
      <c r="D898" s="213">
        <v>30</v>
      </c>
      <c r="E898" s="214" t="s">
        <v>1330</v>
      </c>
      <c r="F898" s="258"/>
      <c r="G898" s="243">
        <f t="shared" si="37"/>
        <v>0</v>
      </c>
    </row>
    <row r="899" spans="2:7" ht="12.75">
      <c r="B899" s="211" t="s">
        <v>1335</v>
      </c>
      <c r="C899" s="212" t="s">
        <v>1336</v>
      </c>
      <c r="D899" s="213">
        <v>40</v>
      </c>
      <c r="E899" s="214" t="s">
        <v>1330</v>
      </c>
      <c r="F899" s="258"/>
      <c r="G899" s="243">
        <f t="shared" si="37"/>
        <v>0</v>
      </c>
    </row>
    <row r="900" spans="2:7" ht="12.75">
      <c r="B900" s="211" t="s">
        <v>1337</v>
      </c>
      <c r="C900" s="212" t="s">
        <v>1338</v>
      </c>
      <c r="D900" s="213">
        <v>1</v>
      </c>
      <c r="E900" s="214" t="s">
        <v>181</v>
      </c>
      <c r="F900" s="258"/>
      <c r="G900" s="243">
        <f t="shared" si="37"/>
        <v>0</v>
      </c>
    </row>
    <row r="901" spans="2:7" ht="12.75">
      <c r="B901" s="211" t="s">
        <v>1339</v>
      </c>
      <c r="C901" s="212" t="s">
        <v>1340</v>
      </c>
      <c r="D901" s="213">
        <v>1160</v>
      </c>
      <c r="E901" s="214" t="s">
        <v>181</v>
      </c>
      <c r="F901" s="258"/>
      <c r="G901" s="243">
        <f t="shared" si="37"/>
        <v>0</v>
      </c>
    </row>
    <row r="902" spans="2:7" ht="12.75">
      <c r="B902" s="211" t="s">
        <v>1341</v>
      </c>
      <c r="C902" s="212" t="s">
        <v>1342</v>
      </c>
      <c r="D902" s="213">
        <v>3</v>
      </c>
      <c r="E902" s="214" t="s">
        <v>181</v>
      </c>
      <c r="F902" s="258"/>
      <c r="G902" s="243">
        <f t="shared" si="37"/>
        <v>0</v>
      </c>
    </row>
    <row r="903" spans="2:7" ht="12.75">
      <c r="B903" s="211" t="s">
        <v>1343</v>
      </c>
      <c r="C903" s="212" t="s">
        <v>1344</v>
      </c>
      <c r="D903" s="213">
        <v>1</v>
      </c>
      <c r="E903" s="214" t="s">
        <v>181</v>
      </c>
      <c r="F903" s="258"/>
      <c r="G903" s="243">
        <f t="shared" si="37"/>
        <v>0</v>
      </c>
    </row>
    <row r="904" spans="2:7" ht="12.75">
      <c r="B904" s="211" t="s">
        <v>1345</v>
      </c>
      <c r="C904" s="212" t="s">
        <v>1346</v>
      </c>
      <c r="D904" s="213">
        <v>34</v>
      </c>
      <c r="E904" s="214" t="s">
        <v>181</v>
      </c>
      <c r="F904" s="258"/>
      <c r="G904" s="243">
        <f t="shared" si="37"/>
        <v>0</v>
      </c>
    </row>
    <row r="905" spans="2:7" ht="12.75">
      <c r="B905" s="211" t="s">
        <v>1347</v>
      </c>
      <c r="C905" s="212" t="s">
        <v>1348</v>
      </c>
      <c r="D905" s="213">
        <v>5</v>
      </c>
      <c r="E905" s="214" t="s">
        <v>181</v>
      </c>
      <c r="F905" s="258"/>
      <c r="G905" s="243">
        <f t="shared" si="37"/>
        <v>0</v>
      </c>
    </row>
    <row r="906" spans="2:7" ht="12.75">
      <c r="B906" s="211" t="s">
        <v>1349</v>
      </c>
      <c r="C906" s="212" t="s">
        <v>1350</v>
      </c>
      <c r="D906" s="213">
        <v>30</v>
      </c>
      <c r="E906" s="214" t="s">
        <v>195</v>
      </c>
      <c r="F906" s="258"/>
      <c r="G906" s="243">
        <f t="shared" si="37"/>
        <v>0</v>
      </c>
    </row>
    <row r="907" spans="2:7" ht="12.75">
      <c r="B907" s="211" t="s">
        <v>1351</v>
      </c>
      <c r="C907" s="212" t="s">
        <v>1352</v>
      </c>
      <c r="D907" s="213">
        <v>158</v>
      </c>
      <c r="E907" s="214" t="s">
        <v>181</v>
      </c>
      <c r="F907" s="258"/>
      <c r="G907" s="243">
        <f t="shared" si="37"/>
        <v>0</v>
      </c>
    </row>
    <row r="908" spans="2:7" ht="12.75">
      <c r="B908" s="211" t="s">
        <v>1353</v>
      </c>
      <c r="C908" s="212" t="s">
        <v>1354</v>
      </c>
      <c r="D908" s="213">
        <v>5</v>
      </c>
      <c r="E908" s="214" t="s">
        <v>181</v>
      </c>
      <c r="F908" s="258"/>
      <c r="G908" s="243">
        <f t="shared" si="37"/>
        <v>0</v>
      </c>
    </row>
    <row r="909" spans="2:7" ht="12.75">
      <c r="B909" s="211" t="s">
        <v>1355</v>
      </c>
      <c r="C909" s="212" t="s">
        <v>1356</v>
      </c>
      <c r="D909" s="213">
        <v>2</v>
      </c>
      <c r="E909" s="214" t="s">
        <v>181</v>
      </c>
      <c r="F909" s="258"/>
      <c r="G909" s="243">
        <f t="shared" si="37"/>
        <v>0</v>
      </c>
    </row>
    <row r="910" spans="2:7" ht="12.75">
      <c r="B910" s="211" t="s">
        <v>1357</v>
      </c>
      <c r="C910" s="212" t="s">
        <v>1358</v>
      </c>
      <c r="D910" s="213">
        <v>5</v>
      </c>
      <c r="E910" s="214" t="s">
        <v>181</v>
      </c>
      <c r="F910" s="258"/>
      <c r="G910" s="243">
        <f t="shared" si="37"/>
        <v>0</v>
      </c>
    </row>
    <row r="911" spans="2:7" ht="12.75">
      <c r="B911" s="211" t="s">
        <v>1359</v>
      </c>
      <c r="C911" s="212" t="s">
        <v>1360</v>
      </c>
      <c r="D911" s="213">
        <v>5</v>
      </c>
      <c r="E911" s="214" t="s">
        <v>181</v>
      </c>
      <c r="F911" s="258"/>
      <c r="G911" s="243">
        <f t="shared" si="37"/>
        <v>0</v>
      </c>
    </row>
    <row r="912" spans="2:7" ht="12.75">
      <c r="B912" s="211" t="s">
        <v>1361</v>
      </c>
      <c r="C912" s="212" t="s">
        <v>1362</v>
      </c>
      <c r="D912" s="213">
        <v>15</v>
      </c>
      <c r="E912" s="214" t="s">
        <v>195</v>
      </c>
      <c r="F912" s="258"/>
      <c r="G912" s="243">
        <f t="shared" si="37"/>
        <v>0</v>
      </c>
    </row>
    <row r="913" spans="2:7" ht="12.75">
      <c r="B913" s="211" t="s">
        <v>1363</v>
      </c>
      <c r="C913" s="212" t="s">
        <v>1364</v>
      </c>
      <c r="D913" s="213">
        <v>0.3</v>
      </c>
      <c r="E913" s="214" t="s">
        <v>181</v>
      </c>
      <c r="F913" s="258"/>
      <c r="G913" s="243">
        <f t="shared" si="37"/>
        <v>0</v>
      </c>
    </row>
    <row r="914" spans="2:7" ht="12.75">
      <c r="B914" s="211" t="s">
        <v>1365</v>
      </c>
      <c r="C914" s="212" t="s">
        <v>1366</v>
      </c>
      <c r="D914" s="213">
        <v>140</v>
      </c>
      <c r="E914" s="214" t="s">
        <v>181</v>
      </c>
      <c r="F914" s="258"/>
      <c r="G914" s="243">
        <f t="shared" si="37"/>
        <v>0</v>
      </c>
    </row>
    <row r="915" spans="2:7" ht="12.75">
      <c r="B915" s="211" t="s">
        <v>1367</v>
      </c>
      <c r="C915" s="212" t="s">
        <v>1368</v>
      </c>
      <c r="D915" s="213">
        <v>18</v>
      </c>
      <c r="E915" s="214" t="s">
        <v>181</v>
      </c>
      <c r="F915" s="258"/>
      <c r="G915" s="243">
        <f t="shared" si="37"/>
        <v>0</v>
      </c>
    </row>
    <row r="916" spans="2:7" ht="12.75">
      <c r="B916" s="211" t="s">
        <v>1369</v>
      </c>
      <c r="C916" s="212" t="s">
        <v>1370</v>
      </c>
      <c r="D916" s="213">
        <v>1</v>
      </c>
      <c r="E916" s="214" t="s">
        <v>181</v>
      </c>
      <c r="F916" s="258"/>
      <c r="G916" s="243">
        <f t="shared" si="37"/>
        <v>0</v>
      </c>
    </row>
    <row r="917" spans="2:7" ht="12.75">
      <c r="B917" s="211" t="s">
        <v>1371</v>
      </c>
      <c r="C917" s="212" t="s">
        <v>1372</v>
      </c>
      <c r="D917" s="213">
        <v>100</v>
      </c>
      <c r="E917" s="214" t="s">
        <v>195</v>
      </c>
      <c r="F917" s="258"/>
      <c r="G917" s="243">
        <f>D917*F917</f>
        <v>0</v>
      </c>
    </row>
    <row r="918" spans="2:7" ht="12.75">
      <c r="B918" s="211" t="s">
        <v>1373</v>
      </c>
      <c r="C918" s="212" t="s">
        <v>1374</v>
      </c>
      <c r="D918" s="213">
        <v>90</v>
      </c>
      <c r="E918" s="214" t="s">
        <v>195</v>
      </c>
      <c r="F918" s="258"/>
      <c r="G918" s="243">
        <f>D918*F918</f>
        <v>0</v>
      </c>
    </row>
    <row r="919" spans="2:7" ht="12.75">
      <c r="B919" s="211" t="s">
        <v>1375</v>
      </c>
      <c r="C919" s="212" t="s">
        <v>1376</v>
      </c>
      <c r="D919" s="213">
        <v>250</v>
      </c>
      <c r="E919" s="214" t="s">
        <v>181</v>
      </c>
      <c r="F919" s="258"/>
      <c r="G919" s="243">
        <f>D919*F919</f>
        <v>0</v>
      </c>
    </row>
    <row r="920" spans="2:7" ht="12.75">
      <c r="B920" s="211" t="s">
        <v>1377</v>
      </c>
      <c r="C920" s="212" t="s">
        <v>1378</v>
      </c>
      <c r="D920" s="213">
        <v>320</v>
      </c>
      <c r="E920" s="214" t="s">
        <v>181</v>
      </c>
      <c r="F920" s="258"/>
      <c r="G920" s="243">
        <f>D920*F920</f>
        <v>0</v>
      </c>
    </row>
    <row r="921" spans="2:7" ht="12.75">
      <c r="B921" s="211" t="s">
        <v>1379</v>
      </c>
      <c r="C921" s="212" t="s">
        <v>1380</v>
      </c>
      <c r="D921" s="213">
        <v>40</v>
      </c>
      <c r="E921" s="214" t="s">
        <v>910</v>
      </c>
      <c r="F921" s="258"/>
      <c r="G921" s="243">
        <f>D921*F921</f>
        <v>0</v>
      </c>
    </row>
    <row r="922" spans="2:7" ht="15">
      <c r="B922" s="215"/>
      <c r="C922" s="216" t="s">
        <v>1206</v>
      </c>
      <c r="D922" s="217"/>
      <c r="E922" s="217"/>
      <c r="F922" s="259"/>
      <c r="G922" s="273">
        <f>SUM(G852:G921)</f>
        <v>0</v>
      </c>
    </row>
    <row r="923" spans="2:7" ht="12.75">
      <c r="B923"/>
      <c r="C923"/>
      <c r="D923"/>
      <c r="E923"/>
      <c r="F923" s="260"/>
      <c r="G923"/>
    </row>
    <row r="924" spans="2:7" ht="15.75">
      <c r="B924" s="206"/>
      <c r="C924" s="207" t="s">
        <v>1381</v>
      </c>
      <c r="D924" s="206"/>
      <c r="E924" s="206"/>
      <c r="F924" s="256"/>
      <c r="G924" s="206"/>
    </row>
    <row r="925" spans="2:7" ht="12.75">
      <c r="B925" s="208" t="s">
        <v>66</v>
      </c>
      <c r="C925" s="208" t="s">
        <v>1203</v>
      </c>
      <c r="D925" s="209" t="s">
        <v>1204</v>
      </c>
      <c r="E925" s="209" t="s">
        <v>68</v>
      </c>
      <c r="F925" s="257" t="s">
        <v>1205</v>
      </c>
      <c r="G925" s="210" t="s">
        <v>1206</v>
      </c>
    </row>
    <row r="926" spans="2:7" ht="12.75">
      <c r="B926" s="211" t="s">
        <v>1382</v>
      </c>
      <c r="C926" s="212" t="s">
        <v>1383</v>
      </c>
      <c r="D926" s="213">
        <v>30</v>
      </c>
      <c r="E926" s="214" t="s">
        <v>1209</v>
      </c>
      <c r="F926" s="258"/>
      <c r="G926" s="243">
        <f>D926*F926</f>
        <v>0</v>
      </c>
    </row>
    <row r="927" spans="2:7" ht="12.75">
      <c r="B927" s="211" t="s">
        <v>1384</v>
      </c>
      <c r="C927" s="212" t="s">
        <v>1385</v>
      </c>
      <c r="D927" s="213">
        <v>250</v>
      </c>
      <c r="E927" s="214" t="s">
        <v>1222</v>
      </c>
      <c r="F927" s="258"/>
      <c r="G927" s="243">
        <f aca="true" t="shared" si="38" ref="G927:G944">D927*F927</f>
        <v>0</v>
      </c>
    </row>
    <row r="928" spans="2:7" ht="12.75">
      <c r="B928" s="211" t="s">
        <v>1386</v>
      </c>
      <c r="C928" s="212" t="s">
        <v>1387</v>
      </c>
      <c r="D928" s="213">
        <v>1</v>
      </c>
      <c r="E928" s="214" t="s">
        <v>1222</v>
      </c>
      <c r="F928" s="258"/>
      <c r="G928" s="243">
        <f t="shared" si="38"/>
        <v>0</v>
      </c>
    </row>
    <row r="929" spans="2:7" ht="12.75">
      <c r="B929" s="211" t="s">
        <v>1388</v>
      </c>
      <c r="C929" s="212" t="s">
        <v>1383</v>
      </c>
      <c r="D929" s="213">
        <v>40</v>
      </c>
      <c r="E929" s="214" t="s">
        <v>1209</v>
      </c>
      <c r="F929" s="258"/>
      <c r="G929" s="243">
        <f t="shared" si="38"/>
        <v>0</v>
      </c>
    </row>
    <row r="930" spans="2:7" ht="12.75">
      <c r="B930" s="211" t="s">
        <v>1389</v>
      </c>
      <c r="C930" s="212" t="s">
        <v>1390</v>
      </c>
      <c r="D930" s="213">
        <v>0.6</v>
      </c>
      <c r="E930" s="214" t="s">
        <v>1222</v>
      </c>
      <c r="F930" s="258"/>
      <c r="G930" s="243">
        <f t="shared" si="38"/>
        <v>0</v>
      </c>
    </row>
    <row r="931" spans="2:7" ht="12.75">
      <c r="B931" s="211" t="s">
        <v>1391</v>
      </c>
      <c r="C931" s="212" t="s">
        <v>1392</v>
      </c>
      <c r="D931" s="213">
        <v>140</v>
      </c>
      <c r="E931" s="214" t="s">
        <v>1222</v>
      </c>
      <c r="F931" s="258"/>
      <c r="G931" s="243">
        <f t="shared" si="38"/>
        <v>0</v>
      </c>
    </row>
    <row r="932" spans="2:7" ht="12.75">
      <c r="B932" s="211" t="s">
        <v>1393</v>
      </c>
      <c r="C932" s="212" t="s">
        <v>1394</v>
      </c>
      <c r="D932" s="213">
        <v>140</v>
      </c>
      <c r="E932" s="214" t="s">
        <v>1222</v>
      </c>
      <c r="F932" s="258"/>
      <c r="G932" s="243">
        <f t="shared" si="38"/>
        <v>0</v>
      </c>
    </row>
    <row r="933" spans="2:7" ht="12.75">
      <c r="B933" s="211" t="s">
        <v>1395</v>
      </c>
      <c r="C933" s="212" t="s">
        <v>1396</v>
      </c>
      <c r="D933" s="213">
        <v>6</v>
      </c>
      <c r="E933" s="214" t="s">
        <v>1209</v>
      </c>
      <c r="F933" s="258"/>
      <c r="G933" s="243">
        <f t="shared" si="38"/>
        <v>0</v>
      </c>
    </row>
    <row r="934" spans="2:7" ht="12.75">
      <c r="B934" s="211" t="s">
        <v>1397</v>
      </c>
      <c r="C934" s="212" t="s">
        <v>1398</v>
      </c>
      <c r="D934" s="213">
        <v>12</v>
      </c>
      <c r="E934" s="214" t="s">
        <v>1222</v>
      </c>
      <c r="F934" s="258"/>
      <c r="G934" s="243">
        <f t="shared" si="38"/>
        <v>0</v>
      </c>
    </row>
    <row r="935" spans="2:7" ht="12.75">
      <c r="B935" s="211" t="s">
        <v>1399</v>
      </c>
      <c r="C935" s="212" t="s">
        <v>1400</v>
      </c>
      <c r="D935" s="213">
        <v>2</v>
      </c>
      <c r="E935" s="214" t="s">
        <v>1222</v>
      </c>
      <c r="F935" s="258"/>
      <c r="G935" s="243">
        <f t="shared" si="38"/>
        <v>0</v>
      </c>
    </row>
    <row r="936" spans="2:7" ht="12.75">
      <c r="B936" s="211" t="s">
        <v>1401</v>
      </c>
      <c r="C936" s="212" t="s">
        <v>1402</v>
      </c>
      <c r="D936" s="213">
        <v>83</v>
      </c>
      <c r="E936" s="214" t="s">
        <v>1222</v>
      </c>
      <c r="F936" s="258"/>
      <c r="G936" s="243">
        <f t="shared" si="38"/>
        <v>0</v>
      </c>
    </row>
    <row r="937" spans="2:7" ht="12.75">
      <c r="B937" s="211" t="s">
        <v>1403</v>
      </c>
      <c r="C937" s="212" t="s">
        <v>1404</v>
      </c>
      <c r="D937" s="213">
        <v>18</v>
      </c>
      <c r="E937" s="214" t="s">
        <v>1222</v>
      </c>
      <c r="F937" s="258"/>
      <c r="G937" s="243">
        <f t="shared" si="38"/>
        <v>0</v>
      </c>
    </row>
    <row r="938" spans="2:7" ht="12.75">
      <c r="B938" s="211" t="s">
        <v>1405</v>
      </c>
      <c r="C938" s="212" t="s">
        <v>1406</v>
      </c>
      <c r="D938" s="213">
        <v>30</v>
      </c>
      <c r="E938" s="214" t="s">
        <v>1209</v>
      </c>
      <c r="F938" s="258"/>
      <c r="G938" s="243">
        <f t="shared" si="38"/>
        <v>0</v>
      </c>
    </row>
    <row r="939" spans="2:7" ht="12.75">
      <c r="B939" s="211" t="s">
        <v>1407</v>
      </c>
      <c r="C939" s="212" t="s">
        <v>1408</v>
      </c>
      <c r="D939" s="213">
        <v>1</v>
      </c>
      <c r="E939" s="214" t="s">
        <v>1222</v>
      </c>
      <c r="F939" s="258"/>
      <c r="G939" s="243">
        <f t="shared" si="38"/>
        <v>0</v>
      </c>
    </row>
    <row r="940" spans="2:7" ht="12.75">
      <c r="B940" s="211" t="s">
        <v>1409</v>
      </c>
      <c r="C940" s="212" t="s">
        <v>1410</v>
      </c>
      <c r="D940" s="213">
        <v>15</v>
      </c>
      <c r="E940" s="214" t="s">
        <v>1209</v>
      </c>
      <c r="F940" s="258"/>
      <c r="G940" s="243">
        <f t="shared" si="38"/>
        <v>0</v>
      </c>
    </row>
    <row r="941" spans="2:7" ht="12.75">
      <c r="B941" s="211" t="s">
        <v>1411</v>
      </c>
      <c r="C941" s="212" t="s">
        <v>1412</v>
      </c>
      <c r="D941" s="213">
        <v>3</v>
      </c>
      <c r="E941" s="214" t="s">
        <v>1222</v>
      </c>
      <c r="F941" s="258"/>
      <c r="G941" s="243">
        <f t="shared" si="38"/>
        <v>0</v>
      </c>
    </row>
    <row r="942" spans="2:7" ht="12.75">
      <c r="B942" s="211" t="s">
        <v>1413</v>
      </c>
      <c r="C942" s="212" t="s">
        <v>1414</v>
      </c>
      <c r="D942" s="213">
        <v>27</v>
      </c>
      <c r="E942" s="214" t="s">
        <v>1222</v>
      </c>
      <c r="F942" s="258"/>
      <c r="G942" s="243">
        <f t="shared" si="38"/>
        <v>0</v>
      </c>
    </row>
    <row r="943" spans="2:7" ht="12.75">
      <c r="B943" s="211" t="s">
        <v>1415</v>
      </c>
      <c r="C943" s="212" t="s">
        <v>1416</v>
      </c>
      <c r="D943" s="213">
        <v>1068</v>
      </c>
      <c r="E943" s="214" t="s">
        <v>1222</v>
      </c>
      <c r="F943" s="258"/>
      <c r="G943" s="243">
        <f t="shared" si="38"/>
        <v>0</v>
      </c>
    </row>
    <row r="944" spans="2:7" ht="12.75">
      <c r="B944" s="211" t="s">
        <v>1417</v>
      </c>
      <c r="C944" s="212" t="s">
        <v>1418</v>
      </c>
      <c r="D944" s="213">
        <v>320</v>
      </c>
      <c r="E944" s="214" t="s">
        <v>1222</v>
      </c>
      <c r="F944" s="258"/>
      <c r="G944" s="243">
        <f t="shared" si="38"/>
        <v>0</v>
      </c>
    </row>
    <row r="945" spans="2:7" ht="15">
      <c r="B945" s="215"/>
      <c r="C945" s="216" t="s">
        <v>1206</v>
      </c>
      <c r="D945" s="217"/>
      <c r="E945" s="217"/>
      <c r="F945" s="259"/>
      <c r="G945" s="272">
        <f>SUM(G926:G944)</f>
        <v>0</v>
      </c>
    </row>
    <row r="946" spans="2:7" ht="12.75">
      <c r="B946"/>
      <c r="C946"/>
      <c r="D946"/>
      <c r="E946"/>
      <c r="F946" s="260"/>
      <c r="G946"/>
    </row>
    <row r="947" spans="2:7" ht="15.75">
      <c r="B947" s="206"/>
      <c r="C947" s="207" t="s">
        <v>1419</v>
      </c>
      <c r="D947" s="206"/>
      <c r="E947" s="206"/>
      <c r="F947" s="256"/>
      <c r="G947" s="206"/>
    </row>
    <row r="948" spans="2:7" ht="12.75">
      <c r="B948" s="208" t="s">
        <v>66</v>
      </c>
      <c r="C948" s="208" t="s">
        <v>1203</v>
      </c>
      <c r="D948" s="209" t="s">
        <v>1204</v>
      </c>
      <c r="E948" s="209" t="s">
        <v>68</v>
      </c>
      <c r="F948" s="257" t="s">
        <v>1205</v>
      </c>
      <c r="G948" s="210" t="s">
        <v>1206</v>
      </c>
    </row>
    <row r="949" spans="2:7" ht="12.75">
      <c r="B949" s="211" t="s">
        <v>1420</v>
      </c>
      <c r="C949" s="212" t="s">
        <v>1421</v>
      </c>
      <c r="D949" s="213">
        <v>17</v>
      </c>
      <c r="E949" s="214" t="s">
        <v>181</v>
      </c>
      <c r="F949" s="258"/>
      <c r="G949" s="243">
        <f>D949*F949</f>
        <v>0</v>
      </c>
    </row>
    <row r="950" spans="2:7" ht="12.75">
      <c r="B950" s="211" t="s">
        <v>1422</v>
      </c>
      <c r="C950" s="212" t="s">
        <v>1423</v>
      </c>
      <c r="D950" s="213">
        <v>128</v>
      </c>
      <c r="E950" s="214" t="s">
        <v>181</v>
      </c>
      <c r="F950" s="258"/>
      <c r="G950" s="243">
        <f aca="true" t="shared" si="39" ref="G950:G965">D950*F950</f>
        <v>0</v>
      </c>
    </row>
    <row r="951" spans="2:7" ht="12.75">
      <c r="B951" s="211" t="s">
        <v>1424</v>
      </c>
      <c r="C951" s="212" t="s">
        <v>1425</v>
      </c>
      <c r="D951" s="213">
        <v>140</v>
      </c>
      <c r="E951" s="214" t="s">
        <v>181</v>
      </c>
      <c r="F951" s="258"/>
      <c r="G951" s="243">
        <f t="shared" si="39"/>
        <v>0</v>
      </c>
    </row>
    <row r="952" spans="2:7" ht="12.75">
      <c r="B952" s="211" t="s">
        <v>1426</v>
      </c>
      <c r="C952" s="212" t="s">
        <v>1427</v>
      </c>
      <c r="D952" s="213">
        <v>22</v>
      </c>
      <c r="E952" s="214" t="s">
        <v>181</v>
      </c>
      <c r="F952" s="258"/>
      <c r="G952" s="243">
        <f t="shared" si="39"/>
        <v>0</v>
      </c>
    </row>
    <row r="953" spans="2:7" ht="12.75">
      <c r="B953" s="211" t="s">
        <v>1428</v>
      </c>
      <c r="C953" s="212" t="s">
        <v>1429</v>
      </c>
      <c r="D953" s="213">
        <v>235.5</v>
      </c>
      <c r="E953" s="214" t="s">
        <v>195</v>
      </c>
      <c r="F953" s="258"/>
      <c r="G953" s="243">
        <f t="shared" si="39"/>
        <v>0</v>
      </c>
    </row>
    <row r="954" spans="2:7" ht="12.75">
      <c r="B954" s="211" t="s">
        <v>1430</v>
      </c>
      <c r="C954" s="212" t="s">
        <v>1431</v>
      </c>
      <c r="D954" s="213">
        <v>30</v>
      </c>
      <c r="E954" s="214" t="s">
        <v>195</v>
      </c>
      <c r="F954" s="258"/>
      <c r="G954" s="243">
        <f t="shared" si="39"/>
        <v>0</v>
      </c>
    </row>
    <row r="955" spans="2:7" ht="12.75">
      <c r="B955" s="211" t="s">
        <v>1432</v>
      </c>
      <c r="C955" s="212" t="s">
        <v>1433</v>
      </c>
      <c r="D955" s="213">
        <v>1</v>
      </c>
      <c r="E955" s="214" t="s">
        <v>181</v>
      </c>
      <c r="F955" s="258"/>
      <c r="G955" s="243">
        <f t="shared" si="39"/>
        <v>0</v>
      </c>
    </row>
    <row r="956" spans="2:7" ht="12.75">
      <c r="B956" s="211" t="s">
        <v>1434</v>
      </c>
      <c r="C956" s="212" t="s">
        <v>1435</v>
      </c>
      <c r="D956" s="213">
        <v>2</v>
      </c>
      <c r="E956" s="214" t="s">
        <v>910</v>
      </c>
      <c r="F956" s="258"/>
      <c r="G956" s="243">
        <f t="shared" si="39"/>
        <v>0</v>
      </c>
    </row>
    <row r="957" spans="2:7" ht="12.75">
      <c r="B957" s="211" t="s">
        <v>1436</v>
      </c>
      <c r="C957" s="212" t="s">
        <v>1437</v>
      </c>
      <c r="D957" s="213">
        <v>1095</v>
      </c>
      <c r="E957" s="214" t="s">
        <v>181</v>
      </c>
      <c r="F957" s="258"/>
      <c r="G957" s="243">
        <f t="shared" si="39"/>
        <v>0</v>
      </c>
    </row>
    <row r="958" spans="2:7" ht="12.75">
      <c r="B958" s="211" t="s">
        <v>1438</v>
      </c>
      <c r="C958" s="212" t="s">
        <v>1439</v>
      </c>
      <c r="D958" s="213">
        <v>75</v>
      </c>
      <c r="E958" s="214" t="s">
        <v>195</v>
      </c>
      <c r="F958" s="258"/>
      <c r="G958" s="243">
        <f t="shared" si="39"/>
        <v>0</v>
      </c>
    </row>
    <row r="959" spans="2:7" ht="12.75">
      <c r="B959" s="211" t="s">
        <v>1440</v>
      </c>
      <c r="C959" s="212" t="s">
        <v>1441</v>
      </c>
      <c r="D959" s="213">
        <v>21</v>
      </c>
      <c r="E959" s="214" t="s">
        <v>81</v>
      </c>
      <c r="F959" s="258"/>
      <c r="G959" s="243">
        <f t="shared" si="39"/>
        <v>0</v>
      </c>
    </row>
    <row r="960" spans="2:7" ht="12.75">
      <c r="B960" s="211" t="s">
        <v>1442</v>
      </c>
      <c r="C960" s="212" t="s">
        <v>1443</v>
      </c>
      <c r="D960" s="213">
        <v>0.075</v>
      </c>
      <c r="E960" s="214" t="s">
        <v>1444</v>
      </c>
      <c r="F960" s="258"/>
      <c r="G960" s="243">
        <f t="shared" si="39"/>
        <v>0</v>
      </c>
    </row>
    <row r="961" spans="2:7" ht="12.75">
      <c r="B961" s="211" t="s">
        <v>1445</v>
      </c>
      <c r="C961" s="212" t="s">
        <v>1446</v>
      </c>
      <c r="D961" s="213">
        <v>1</v>
      </c>
      <c r="E961" s="214" t="s">
        <v>181</v>
      </c>
      <c r="F961" s="258"/>
      <c r="G961" s="243">
        <f t="shared" si="39"/>
        <v>0</v>
      </c>
    </row>
    <row r="962" spans="2:7" ht="12.75">
      <c r="B962" s="211" t="s">
        <v>1447</v>
      </c>
      <c r="C962" s="212" t="s">
        <v>1448</v>
      </c>
      <c r="D962" s="213">
        <v>15</v>
      </c>
      <c r="E962" s="214" t="s">
        <v>195</v>
      </c>
      <c r="F962" s="258"/>
      <c r="G962" s="243">
        <f t="shared" si="39"/>
        <v>0</v>
      </c>
    </row>
    <row r="963" spans="2:7" ht="12.75">
      <c r="B963" s="211" t="s">
        <v>1449</v>
      </c>
      <c r="C963" s="212" t="s">
        <v>1450</v>
      </c>
      <c r="D963" s="213">
        <v>15</v>
      </c>
      <c r="E963" s="214" t="s">
        <v>195</v>
      </c>
      <c r="F963" s="258"/>
      <c r="G963" s="243">
        <f t="shared" si="39"/>
        <v>0</v>
      </c>
    </row>
    <row r="964" spans="2:7" ht="12.75">
      <c r="B964" s="211" t="s">
        <v>1451</v>
      </c>
      <c r="C964" s="212" t="s">
        <v>1452</v>
      </c>
      <c r="D964" s="213">
        <v>75</v>
      </c>
      <c r="E964" s="214" t="s">
        <v>195</v>
      </c>
      <c r="F964" s="258"/>
      <c r="G964" s="243">
        <f t="shared" si="39"/>
        <v>0</v>
      </c>
    </row>
    <row r="965" spans="2:7" ht="12.75">
      <c r="B965" s="211" t="s">
        <v>1453</v>
      </c>
      <c r="C965" s="212" t="s">
        <v>1454</v>
      </c>
      <c r="D965" s="213">
        <v>5.25</v>
      </c>
      <c r="E965" s="214" t="s">
        <v>128</v>
      </c>
      <c r="F965" s="258"/>
      <c r="G965" s="243">
        <f t="shared" si="39"/>
        <v>0</v>
      </c>
    </row>
    <row r="966" spans="2:7" ht="15">
      <c r="B966" s="215"/>
      <c r="C966" s="216" t="s">
        <v>1206</v>
      </c>
      <c r="D966" s="217"/>
      <c r="E966" s="217"/>
      <c r="F966" s="259"/>
      <c r="G966" s="272">
        <f>SUM(G949:G965)</f>
        <v>0</v>
      </c>
    </row>
    <row r="967" spans="2:7" ht="12.75">
      <c r="B967"/>
      <c r="C967"/>
      <c r="D967"/>
      <c r="E967"/>
      <c r="F967" s="260"/>
      <c r="G967"/>
    </row>
    <row r="968" spans="2:7" ht="15.75">
      <c r="B968" s="206"/>
      <c r="C968" s="207" t="s">
        <v>1455</v>
      </c>
      <c r="D968" s="206"/>
      <c r="E968" s="206"/>
      <c r="F968" s="256"/>
      <c r="G968" s="206"/>
    </row>
    <row r="969" spans="2:7" ht="12.75">
      <c r="B969" s="208" t="s">
        <v>66</v>
      </c>
      <c r="C969" s="208" t="s">
        <v>1203</v>
      </c>
      <c r="D969" s="209" t="s">
        <v>1204</v>
      </c>
      <c r="E969" s="209" t="s">
        <v>68</v>
      </c>
      <c r="F969" s="257" t="s">
        <v>1205</v>
      </c>
      <c r="G969" s="210" t="s">
        <v>1206</v>
      </c>
    </row>
    <row r="970" spans="2:7" ht="12.75">
      <c r="B970" s="211" t="s">
        <v>1456</v>
      </c>
      <c r="C970" s="212" t="s">
        <v>1457</v>
      </c>
      <c r="D970" s="213">
        <v>1150</v>
      </c>
      <c r="E970" s="214" t="s">
        <v>1222</v>
      </c>
      <c r="F970" s="258"/>
      <c r="G970" s="243">
        <f>D970*F970</f>
        <v>0</v>
      </c>
    </row>
    <row r="971" spans="2:7" ht="12.75">
      <c r="B971" s="211" t="s">
        <v>1458</v>
      </c>
      <c r="C971" s="212" t="s">
        <v>1459</v>
      </c>
      <c r="D971" s="213">
        <v>5</v>
      </c>
      <c r="E971" s="214" t="s">
        <v>1222</v>
      </c>
      <c r="F971" s="258"/>
      <c r="G971" s="243">
        <f>D971*F971</f>
        <v>0</v>
      </c>
    </row>
    <row r="972" spans="2:7" ht="12.75">
      <c r="B972" s="211" t="s">
        <v>1460</v>
      </c>
      <c r="C972" s="212" t="s">
        <v>1461</v>
      </c>
      <c r="D972" s="213">
        <v>2</v>
      </c>
      <c r="E972" s="214" t="s">
        <v>1222</v>
      </c>
      <c r="F972" s="258"/>
      <c r="G972" s="243">
        <f>D972*F972</f>
        <v>0</v>
      </c>
    </row>
    <row r="973" spans="2:7" ht="12.75">
      <c r="B973" s="211" t="s">
        <v>1462</v>
      </c>
      <c r="C973" s="212" t="s">
        <v>1463</v>
      </c>
      <c r="D973" s="213">
        <v>5</v>
      </c>
      <c r="E973" s="214" t="s">
        <v>1222</v>
      </c>
      <c r="F973" s="258"/>
      <c r="G973" s="243">
        <f>D973*F973</f>
        <v>0</v>
      </c>
    </row>
    <row r="974" spans="2:7" ht="12.75">
      <c r="B974" s="211" t="s">
        <v>1464</v>
      </c>
      <c r="C974" s="212" t="s">
        <v>1465</v>
      </c>
      <c r="D974" s="213">
        <v>10</v>
      </c>
      <c r="E974" s="214" t="s">
        <v>1222</v>
      </c>
      <c r="F974" s="258"/>
      <c r="G974" s="243">
        <f>D974*F974</f>
        <v>0</v>
      </c>
    </row>
    <row r="975" spans="2:7" ht="15">
      <c r="B975" s="215"/>
      <c r="C975" s="216" t="s">
        <v>1206</v>
      </c>
      <c r="D975" s="217"/>
      <c r="E975" s="217"/>
      <c r="F975" s="259"/>
      <c r="G975" s="272">
        <f>SUM(G970:G974)</f>
        <v>0</v>
      </c>
    </row>
    <row r="976" spans="2:7" ht="12.75">
      <c r="B976"/>
      <c r="C976"/>
      <c r="D976"/>
      <c r="E976"/>
      <c r="F976" s="260"/>
      <c r="G976"/>
    </row>
    <row r="977" spans="2:7" ht="15.75">
      <c r="B977" s="206"/>
      <c r="C977" s="207" t="s">
        <v>1466</v>
      </c>
      <c r="D977" s="206"/>
      <c r="E977" s="206"/>
      <c r="F977" s="256"/>
      <c r="G977" s="206"/>
    </row>
    <row r="978" spans="2:7" ht="12.75">
      <c r="B978" s="208" t="s">
        <v>66</v>
      </c>
      <c r="C978" s="208" t="s">
        <v>1203</v>
      </c>
      <c r="D978" s="209" t="s">
        <v>1204</v>
      </c>
      <c r="E978" s="209" t="s">
        <v>68</v>
      </c>
      <c r="F978" s="257" t="s">
        <v>1205</v>
      </c>
      <c r="G978" s="210" t="s">
        <v>1206</v>
      </c>
    </row>
    <row r="979" spans="2:7" ht="12.75">
      <c r="B979" s="211" t="s">
        <v>1467</v>
      </c>
      <c r="C979" s="212" t="s">
        <v>1468</v>
      </c>
      <c r="D979" s="213">
        <v>3</v>
      </c>
      <c r="E979" s="214" t="s">
        <v>1222</v>
      </c>
      <c r="F979" s="258"/>
      <c r="G979" s="243">
        <f>D979*F979</f>
        <v>0</v>
      </c>
    </row>
    <row r="980" spans="2:7" ht="12.75">
      <c r="B980" s="211" t="s">
        <v>1469</v>
      </c>
      <c r="C980" s="212" t="s">
        <v>1470</v>
      </c>
      <c r="D980" s="213">
        <v>3</v>
      </c>
      <c r="E980" s="214" t="s">
        <v>1222</v>
      </c>
      <c r="F980" s="258"/>
      <c r="G980" s="243">
        <f aca="true" t="shared" si="40" ref="G980:G1005">D980*F980</f>
        <v>0</v>
      </c>
    </row>
    <row r="981" spans="2:7" ht="12.75">
      <c r="B981" s="211" t="s">
        <v>1471</v>
      </c>
      <c r="C981" s="212" t="s">
        <v>1472</v>
      </c>
      <c r="D981" s="213">
        <v>5</v>
      </c>
      <c r="E981" s="214" t="s">
        <v>1222</v>
      </c>
      <c r="F981" s="258"/>
      <c r="G981" s="243">
        <f t="shared" si="40"/>
        <v>0</v>
      </c>
    </row>
    <row r="982" spans="2:7" ht="12.75">
      <c r="B982" s="211" t="s">
        <v>1473</v>
      </c>
      <c r="C982" s="212" t="s">
        <v>1474</v>
      </c>
      <c r="D982" s="213">
        <v>41</v>
      </c>
      <c r="E982" s="214" t="s">
        <v>1222</v>
      </c>
      <c r="F982" s="258"/>
      <c r="G982" s="243">
        <f t="shared" si="40"/>
        <v>0</v>
      </c>
    </row>
    <row r="983" spans="2:7" ht="12.75">
      <c r="B983" s="211" t="s">
        <v>1475</v>
      </c>
      <c r="C983" s="212" t="s">
        <v>1476</v>
      </c>
      <c r="D983" s="213">
        <v>1</v>
      </c>
      <c r="E983" s="214" t="s">
        <v>1222</v>
      </c>
      <c r="F983" s="258"/>
      <c r="G983" s="243">
        <f t="shared" si="40"/>
        <v>0</v>
      </c>
    </row>
    <row r="984" spans="2:7" ht="12.75">
      <c r="B984" s="211" t="s">
        <v>1477</v>
      </c>
      <c r="C984" s="212" t="s">
        <v>1478</v>
      </c>
      <c r="D984" s="213">
        <v>1</v>
      </c>
      <c r="E984" s="214" t="s">
        <v>1222</v>
      </c>
      <c r="F984" s="258"/>
      <c r="G984" s="243">
        <f t="shared" si="40"/>
        <v>0</v>
      </c>
    </row>
    <row r="985" spans="2:7" ht="12.75">
      <c r="B985" s="211" t="s">
        <v>1479</v>
      </c>
      <c r="C985" s="212" t="s">
        <v>1480</v>
      </c>
      <c r="D985" s="213">
        <v>5</v>
      </c>
      <c r="E985" s="214" t="s">
        <v>1222</v>
      </c>
      <c r="F985" s="258"/>
      <c r="G985" s="243">
        <f t="shared" si="40"/>
        <v>0</v>
      </c>
    </row>
    <row r="986" spans="2:7" ht="12.75">
      <c r="B986" s="211" t="s">
        <v>1481</v>
      </c>
      <c r="C986" s="212" t="s">
        <v>1482</v>
      </c>
      <c r="D986" s="213">
        <v>1</v>
      </c>
      <c r="E986" s="214" t="s">
        <v>1222</v>
      </c>
      <c r="F986" s="258"/>
      <c r="G986" s="243">
        <f t="shared" si="40"/>
        <v>0</v>
      </c>
    </row>
    <row r="987" spans="2:7" ht="12.75">
      <c r="B987" s="211" t="s">
        <v>1483</v>
      </c>
      <c r="C987" s="212" t="s">
        <v>1484</v>
      </c>
      <c r="D987" s="213">
        <v>4</v>
      </c>
      <c r="E987" s="214" t="s">
        <v>1222</v>
      </c>
      <c r="F987" s="258"/>
      <c r="G987" s="243">
        <f t="shared" si="40"/>
        <v>0</v>
      </c>
    </row>
    <row r="988" spans="2:7" ht="12.75">
      <c r="B988" s="211" t="s">
        <v>1485</v>
      </c>
      <c r="C988" s="212" t="s">
        <v>1486</v>
      </c>
      <c r="D988" s="213">
        <v>1</v>
      </c>
      <c r="E988" s="214" t="s">
        <v>1222</v>
      </c>
      <c r="F988" s="258"/>
      <c r="G988" s="243">
        <f t="shared" si="40"/>
        <v>0</v>
      </c>
    </row>
    <row r="989" spans="2:7" ht="12.75">
      <c r="B989" s="211" t="s">
        <v>1487</v>
      </c>
      <c r="C989" s="212" t="s">
        <v>1488</v>
      </c>
      <c r="D989" s="213">
        <v>1</v>
      </c>
      <c r="E989" s="214" t="s">
        <v>1222</v>
      </c>
      <c r="F989" s="258"/>
      <c r="G989" s="243">
        <f t="shared" si="40"/>
        <v>0</v>
      </c>
    </row>
    <row r="990" spans="2:7" ht="12.75">
      <c r="B990" s="211" t="s">
        <v>1489</v>
      </c>
      <c r="C990" s="212" t="s">
        <v>1490</v>
      </c>
      <c r="D990" s="213">
        <v>4</v>
      </c>
      <c r="E990" s="214" t="s">
        <v>1222</v>
      </c>
      <c r="F990" s="258"/>
      <c r="G990" s="243">
        <f t="shared" si="40"/>
        <v>0</v>
      </c>
    </row>
    <row r="991" spans="2:7" ht="12.75">
      <c r="B991" s="211" t="s">
        <v>1491</v>
      </c>
      <c r="C991" s="212" t="s">
        <v>1492</v>
      </c>
      <c r="D991" s="213">
        <v>2</v>
      </c>
      <c r="E991" s="214" t="s">
        <v>1222</v>
      </c>
      <c r="F991" s="258"/>
      <c r="G991" s="243">
        <f t="shared" si="40"/>
        <v>0</v>
      </c>
    </row>
    <row r="992" spans="2:7" ht="12.75">
      <c r="B992" s="211" t="s">
        <v>1493</v>
      </c>
      <c r="C992" s="212" t="s">
        <v>1494</v>
      </c>
      <c r="D992" s="213">
        <v>81</v>
      </c>
      <c r="E992" s="214" t="s">
        <v>1222</v>
      </c>
      <c r="F992" s="258"/>
      <c r="G992" s="243">
        <f t="shared" si="40"/>
        <v>0</v>
      </c>
    </row>
    <row r="993" spans="2:7" ht="12.75">
      <c r="B993" s="211" t="s">
        <v>1495</v>
      </c>
      <c r="C993" s="212" t="s">
        <v>1496</v>
      </c>
      <c r="D993" s="213">
        <v>21</v>
      </c>
      <c r="E993" s="214" t="s">
        <v>1222</v>
      </c>
      <c r="F993" s="258"/>
      <c r="G993" s="243">
        <f t="shared" si="40"/>
        <v>0</v>
      </c>
    </row>
    <row r="994" spans="2:7" ht="12.75">
      <c r="B994" s="211" t="s">
        <v>1497</v>
      </c>
      <c r="C994" s="212" t="s">
        <v>1498</v>
      </c>
      <c r="D994" s="213">
        <v>2</v>
      </c>
      <c r="E994" s="214" t="s">
        <v>1222</v>
      </c>
      <c r="F994" s="258"/>
      <c r="G994" s="243">
        <f t="shared" si="40"/>
        <v>0</v>
      </c>
    </row>
    <row r="995" spans="2:7" ht="12.75">
      <c r="B995" s="211" t="s">
        <v>1499</v>
      </c>
      <c r="C995" s="212" t="s">
        <v>1500</v>
      </c>
      <c r="D995" s="213">
        <v>27</v>
      </c>
      <c r="E995" s="214" t="s">
        <v>1222</v>
      </c>
      <c r="F995" s="258"/>
      <c r="G995" s="243">
        <f t="shared" si="40"/>
        <v>0</v>
      </c>
    </row>
    <row r="996" spans="2:7" ht="12.75">
      <c r="B996" s="211" t="s">
        <v>1501</v>
      </c>
      <c r="C996" s="212" t="s">
        <v>1502</v>
      </c>
      <c r="D996" s="213">
        <v>3</v>
      </c>
      <c r="E996" s="214" t="s">
        <v>1222</v>
      </c>
      <c r="F996" s="258"/>
      <c r="G996" s="243">
        <f t="shared" si="40"/>
        <v>0</v>
      </c>
    </row>
    <row r="997" spans="2:7" ht="12.75">
      <c r="B997" s="211" t="s">
        <v>1503</v>
      </c>
      <c r="C997" s="212" t="s">
        <v>1504</v>
      </c>
      <c r="D997" s="213">
        <v>3</v>
      </c>
      <c r="E997" s="214" t="s">
        <v>1222</v>
      </c>
      <c r="F997" s="258"/>
      <c r="G997" s="243">
        <f t="shared" si="40"/>
        <v>0</v>
      </c>
    </row>
    <row r="998" spans="2:7" ht="12.75">
      <c r="B998" s="211" t="s">
        <v>1505</v>
      </c>
      <c r="C998" s="212" t="s">
        <v>1506</v>
      </c>
      <c r="D998" s="213">
        <v>3</v>
      </c>
      <c r="E998" s="214" t="s">
        <v>1222</v>
      </c>
      <c r="F998" s="258"/>
      <c r="G998" s="243">
        <f t="shared" si="40"/>
        <v>0</v>
      </c>
    </row>
    <row r="999" spans="2:7" ht="12.75">
      <c r="B999" s="211" t="s">
        <v>1507</v>
      </c>
      <c r="C999" s="212" t="s">
        <v>1508</v>
      </c>
      <c r="D999" s="213">
        <v>1</v>
      </c>
      <c r="E999" s="214" t="s">
        <v>1222</v>
      </c>
      <c r="F999" s="258"/>
      <c r="G999" s="243">
        <f t="shared" si="40"/>
        <v>0</v>
      </c>
    </row>
    <row r="1000" spans="2:7" ht="12.75">
      <c r="B1000" s="211" t="s">
        <v>1509</v>
      </c>
      <c r="C1000" s="212" t="s">
        <v>1510</v>
      </c>
      <c r="D1000" s="213">
        <v>1</v>
      </c>
      <c r="E1000" s="214" t="s">
        <v>1222</v>
      </c>
      <c r="F1000" s="258"/>
      <c r="G1000" s="243">
        <f t="shared" si="40"/>
        <v>0</v>
      </c>
    </row>
    <row r="1001" spans="2:7" ht="12.75">
      <c r="B1001" s="211" t="s">
        <v>1511</v>
      </c>
      <c r="C1001" s="212" t="s">
        <v>1512</v>
      </c>
      <c r="D1001" s="213">
        <v>1</v>
      </c>
      <c r="E1001" s="214" t="s">
        <v>1222</v>
      </c>
      <c r="F1001" s="258"/>
      <c r="G1001" s="243">
        <f t="shared" si="40"/>
        <v>0</v>
      </c>
    </row>
    <row r="1002" spans="2:7" ht="12.75">
      <c r="B1002" s="211" t="s">
        <v>1513</v>
      </c>
      <c r="C1002" s="212" t="s">
        <v>1514</v>
      </c>
      <c r="D1002" s="213">
        <v>3</v>
      </c>
      <c r="E1002" s="214" t="s">
        <v>1222</v>
      </c>
      <c r="F1002" s="258"/>
      <c r="G1002" s="243">
        <f t="shared" si="40"/>
        <v>0</v>
      </c>
    </row>
    <row r="1003" spans="2:7" ht="12.75">
      <c r="B1003" s="211" t="s">
        <v>1515</v>
      </c>
      <c r="C1003" s="212" t="s">
        <v>1516</v>
      </c>
      <c r="D1003" s="213">
        <v>1</v>
      </c>
      <c r="E1003" s="214" t="s">
        <v>1222</v>
      </c>
      <c r="F1003" s="258"/>
      <c r="G1003" s="243">
        <f t="shared" si="40"/>
        <v>0</v>
      </c>
    </row>
    <row r="1004" spans="2:7" ht="12.75">
      <c r="B1004" s="211" t="s">
        <v>1517</v>
      </c>
      <c r="C1004" s="212" t="s">
        <v>1518</v>
      </c>
      <c r="D1004" s="213">
        <v>2</v>
      </c>
      <c r="E1004" s="214" t="s">
        <v>1222</v>
      </c>
      <c r="F1004" s="258"/>
      <c r="G1004" s="243">
        <f t="shared" si="40"/>
        <v>0</v>
      </c>
    </row>
    <row r="1005" spans="2:7" ht="12.75">
      <c r="B1005" s="211" t="s">
        <v>1519</v>
      </c>
      <c r="C1005" s="212" t="s">
        <v>1520</v>
      </c>
      <c r="D1005" s="213">
        <v>1</v>
      </c>
      <c r="E1005" s="214" t="s">
        <v>1222</v>
      </c>
      <c r="F1005" s="258"/>
      <c r="G1005" s="243">
        <f t="shared" si="40"/>
        <v>0</v>
      </c>
    </row>
    <row r="1006" spans="2:7" ht="15">
      <c r="B1006" s="215"/>
      <c r="C1006" s="216" t="s">
        <v>1206</v>
      </c>
      <c r="D1006" s="217"/>
      <c r="E1006" s="217"/>
      <c r="F1006" s="259"/>
      <c r="G1006" s="272">
        <f>SUM(G979:G1005)</f>
        <v>0</v>
      </c>
    </row>
    <row r="1007" spans="2:7" ht="12.75">
      <c r="B1007"/>
      <c r="C1007"/>
      <c r="D1007"/>
      <c r="E1007"/>
      <c r="F1007" s="260"/>
      <c r="G1007"/>
    </row>
    <row r="1008" spans="2:7" ht="15.75">
      <c r="B1008" s="206"/>
      <c r="C1008" s="207" t="s">
        <v>1521</v>
      </c>
      <c r="D1008" s="206"/>
      <c r="E1008" s="206"/>
      <c r="F1008" s="256"/>
      <c r="G1008" s="206"/>
    </row>
    <row r="1009" spans="2:7" ht="12.75">
      <c r="B1009" s="208" t="s">
        <v>66</v>
      </c>
      <c r="C1009" s="208" t="s">
        <v>1203</v>
      </c>
      <c r="D1009" s="209" t="s">
        <v>1204</v>
      </c>
      <c r="E1009" s="209" t="s">
        <v>68</v>
      </c>
      <c r="F1009" s="257" t="s">
        <v>1205</v>
      </c>
      <c r="G1009" s="210" t="s">
        <v>1206</v>
      </c>
    </row>
    <row r="1010" spans="2:7" ht="12.75">
      <c r="B1010" s="211" t="s">
        <v>1522</v>
      </c>
      <c r="C1010" s="212" t="s">
        <v>1523</v>
      </c>
      <c r="D1010" s="213">
        <v>1</v>
      </c>
      <c r="E1010" s="214" t="s">
        <v>1222</v>
      </c>
      <c r="F1010" s="261"/>
      <c r="G1010" s="243">
        <f>D1010*F1010</f>
        <v>0</v>
      </c>
    </row>
    <row r="1011" spans="2:7" ht="12.75">
      <c r="B1011" s="211" t="s">
        <v>1524</v>
      </c>
      <c r="C1011" s="212" t="s">
        <v>1525</v>
      </c>
      <c r="D1011" s="213">
        <v>3</v>
      </c>
      <c r="E1011" s="214" t="s">
        <v>1222</v>
      </c>
      <c r="F1011" s="258"/>
      <c r="G1011" s="243">
        <f>D1011*F1011</f>
        <v>0</v>
      </c>
    </row>
    <row r="1012" spans="2:7" ht="12.75">
      <c r="B1012" s="211" t="s">
        <v>1526</v>
      </c>
      <c r="C1012" s="212" t="s">
        <v>1527</v>
      </c>
      <c r="D1012" s="213">
        <v>3</v>
      </c>
      <c r="E1012" s="214" t="s">
        <v>1222</v>
      </c>
      <c r="F1012" s="258"/>
      <c r="G1012" s="243">
        <f>D1012*F1012</f>
        <v>0</v>
      </c>
    </row>
    <row r="1013" spans="2:7" ht="12.75">
      <c r="B1013" s="211"/>
      <c r="C1013" s="212" t="s">
        <v>1528</v>
      </c>
      <c r="D1013" s="213">
        <v>1</v>
      </c>
      <c r="E1013" s="214" t="s">
        <v>910</v>
      </c>
      <c r="F1013" s="261"/>
      <c r="G1013" s="243">
        <f>D1013*F1013</f>
        <v>0</v>
      </c>
    </row>
    <row r="1014" spans="2:7" ht="12.75">
      <c r="B1014" s="211" t="s">
        <v>1529</v>
      </c>
      <c r="C1014" s="212" t="s">
        <v>1530</v>
      </c>
      <c r="D1014" s="213">
        <v>1</v>
      </c>
      <c r="E1014" s="214" t="s">
        <v>1222</v>
      </c>
      <c r="F1014" s="258"/>
      <c r="G1014" s="243">
        <f>D1014*F1014</f>
        <v>0</v>
      </c>
    </row>
    <row r="1015" spans="2:7" ht="15">
      <c r="B1015" s="215"/>
      <c r="C1015" s="216" t="s">
        <v>1206</v>
      </c>
      <c r="D1015" s="217"/>
      <c r="E1015" s="217"/>
      <c r="F1015" s="259"/>
      <c r="G1015" s="272">
        <f>SUM(G1010:G1014)</f>
        <v>0</v>
      </c>
    </row>
    <row r="1016" spans="2:7" ht="12.75">
      <c r="B1016"/>
      <c r="C1016"/>
      <c r="D1016"/>
      <c r="E1016"/>
      <c r="F1016" s="260"/>
      <c r="G1016"/>
    </row>
    <row r="1017" spans="2:7" ht="15.75">
      <c r="B1017" s="206"/>
      <c r="C1017" s="207" t="s">
        <v>1531</v>
      </c>
      <c r="D1017" s="206"/>
      <c r="E1017" s="206"/>
      <c r="F1017" s="256"/>
      <c r="G1017" s="206"/>
    </row>
    <row r="1018" spans="2:7" ht="12.75">
      <c r="B1018" s="208" t="s">
        <v>66</v>
      </c>
      <c r="C1018" s="208" t="s">
        <v>1203</v>
      </c>
      <c r="D1018" s="209" t="s">
        <v>1204</v>
      </c>
      <c r="E1018" s="209" t="s">
        <v>68</v>
      </c>
      <c r="F1018" s="257" t="s">
        <v>1205</v>
      </c>
      <c r="G1018" s="210" t="s">
        <v>1206</v>
      </c>
    </row>
    <row r="1019" spans="2:7" ht="12.75">
      <c r="B1019" s="211" t="s">
        <v>1532</v>
      </c>
      <c r="C1019" s="212" t="s">
        <v>1533</v>
      </c>
      <c r="D1019" s="213">
        <v>4</v>
      </c>
      <c r="E1019" s="214" t="s">
        <v>1222</v>
      </c>
      <c r="F1019" s="258"/>
      <c r="G1019" s="243">
        <f>D1019*F1019</f>
        <v>0</v>
      </c>
    </row>
    <row r="1020" spans="2:7" ht="12.75">
      <c r="B1020" s="211" t="s">
        <v>1534</v>
      </c>
      <c r="C1020" s="212" t="s">
        <v>1535</v>
      </c>
      <c r="D1020" s="213">
        <v>1</v>
      </c>
      <c r="E1020" s="214" t="s">
        <v>1222</v>
      </c>
      <c r="F1020" s="258"/>
      <c r="G1020" s="243">
        <f>D1020*F1020</f>
        <v>0</v>
      </c>
    </row>
    <row r="1021" spans="2:7" ht="12.75">
      <c r="B1021" s="211" t="s">
        <v>1536</v>
      </c>
      <c r="C1021" s="212" t="s">
        <v>1537</v>
      </c>
      <c r="D1021" s="213">
        <v>3</v>
      </c>
      <c r="E1021" s="214" t="s">
        <v>1222</v>
      </c>
      <c r="F1021" s="258"/>
      <c r="G1021" s="243">
        <f>D1021*F1021</f>
        <v>0</v>
      </c>
    </row>
    <row r="1022" spans="2:7" ht="12.75">
      <c r="B1022" s="211" t="s">
        <v>1538</v>
      </c>
      <c r="C1022" s="212" t="s">
        <v>1539</v>
      </c>
      <c r="D1022" s="213">
        <v>1</v>
      </c>
      <c r="E1022" s="214" t="s">
        <v>1222</v>
      </c>
      <c r="F1022" s="258"/>
      <c r="G1022" s="243">
        <f>D1022*F1022</f>
        <v>0</v>
      </c>
    </row>
    <row r="1023" spans="2:7" ht="15">
      <c r="B1023" s="215"/>
      <c r="C1023" s="216" t="s">
        <v>1206</v>
      </c>
      <c r="D1023" s="217"/>
      <c r="E1023" s="217"/>
      <c r="F1023" s="259"/>
      <c r="G1023" s="272">
        <f>SUM(G1019:G1022)</f>
        <v>0</v>
      </c>
    </row>
    <row r="1024" spans="2:7" ht="12.75">
      <c r="B1024"/>
      <c r="C1024"/>
      <c r="D1024"/>
      <c r="E1024"/>
      <c r="F1024" s="260"/>
      <c r="G1024"/>
    </row>
    <row r="1025" spans="2:7" ht="15.75">
      <c r="B1025" s="206"/>
      <c r="C1025" s="207" t="s">
        <v>1540</v>
      </c>
      <c r="D1025" s="206"/>
      <c r="E1025" s="206"/>
      <c r="F1025" s="256"/>
      <c r="G1025" s="206"/>
    </row>
    <row r="1026" spans="2:7" ht="12.75">
      <c r="B1026" s="208" t="s">
        <v>66</v>
      </c>
      <c r="C1026" s="208" t="s">
        <v>1203</v>
      </c>
      <c r="D1026" s="209" t="s">
        <v>1204</v>
      </c>
      <c r="E1026" s="209" t="s">
        <v>68</v>
      </c>
      <c r="F1026" s="257" t="s">
        <v>1205</v>
      </c>
      <c r="G1026" s="210" t="s">
        <v>1206</v>
      </c>
    </row>
    <row r="1027" spans="2:7" ht="12.75">
      <c r="B1027" s="211" t="s">
        <v>1541</v>
      </c>
      <c r="C1027" s="212" t="s">
        <v>1542</v>
      </c>
      <c r="D1027" s="213">
        <v>15</v>
      </c>
      <c r="E1027" s="214" t="s">
        <v>1222</v>
      </c>
      <c r="F1027" s="258"/>
      <c r="G1027" s="243">
        <f>D1027*F1027</f>
        <v>0</v>
      </c>
    </row>
    <row r="1028" spans="2:7" ht="12.75">
      <c r="B1028" s="211" t="s">
        <v>1543</v>
      </c>
      <c r="C1028" s="212" t="s">
        <v>1544</v>
      </c>
      <c r="D1028" s="213">
        <v>24</v>
      </c>
      <c r="E1028" s="214" t="s">
        <v>1222</v>
      </c>
      <c r="F1028" s="258"/>
      <c r="G1028" s="243">
        <f aca="true" t="shared" si="41" ref="G1028:G1038">D1028*F1028</f>
        <v>0</v>
      </c>
    </row>
    <row r="1029" spans="2:7" ht="12.75">
      <c r="B1029" s="211" t="s">
        <v>1545</v>
      </c>
      <c r="C1029" s="212" t="s">
        <v>1546</v>
      </c>
      <c r="D1029" s="213">
        <v>20</v>
      </c>
      <c r="E1029" s="214" t="s">
        <v>1222</v>
      </c>
      <c r="F1029" s="258"/>
      <c r="G1029" s="243">
        <f t="shared" si="41"/>
        <v>0</v>
      </c>
    </row>
    <row r="1030" spans="2:7" ht="12.75">
      <c r="B1030" s="211" t="s">
        <v>1547</v>
      </c>
      <c r="C1030" s="212" t="s">
        <v>1548</v>
      </c>
      <c r="D1030" s="213">
        <v>1</v>
      </c>
      <c r="E1030" s="214" t="s">
        <v>1222</v>
      </c>
      <c r="F1030" s="258"/>
      <c r="G1030" s="243">
        <f t="shared" si="41"/>
        <v>0</v>
      </c>
    </row>
    <row r="1031" spans="2:7" ht="12.75">
      <c r="B1031" s="211" t="s">
        <v>1549</v>
      </c>
      <c r="C1031" s="212" t="s">
        <v>1550</v>
      </c>
      <c r="D1031" s="213">
        <v>14</v>
      </c>
      <c r="E1031" s="214" t="s">
        <v>1222</v>
      </c>
      <c r="F1031" s="258"/>
      <c r="G1031" s="243">
        <f t="shared" si="41"/>
        <v>0</v>
      </c>
    </row>
    <row r="1032" spans="2:7" ht="12.75">
      <c r="B1032" s="211" t="s">
        <v>1551</v>
      </c>
      <c r="C1032" s="212" t="s">
        <v>1552</v>
      </c>
      <c r="D1032" s="213">
        <v>8</v>
      </c>
      <c r="E1032" s="214" t="s">
        <v>1222</v>
      </c>
      <c r="F1032" s="258"/>
      <c r="G1032" s="243">
        <f t="shared" si="41"/>
        <v>0</v>
      </c>
    </row>
    <row r="1033" spans="2:7" ht="12.75">
      <c r="B1033" s="211" t="s">
        <v>1553</v>
      </c>
      <c r="C1033" s="212" t="s">
        <v>1554</v>
      </c>
      <c r="D1033" s="213">
        <v>1</v>
      </c>
      <c r="E1033" s="214" t="s">
        <v>910</v>
      </c>
      <c r="F1033" s="258"/>
      <c r="G1033" s="243">
        <f t="shared" si="41"/>
        <v>0</v>
      </c>
    </row>
    <row r="1034" spans="2:7" ht="12.75">
      <c r="B1034" s="211" t="s">
        <v>1555</v>
      </c>
      <c r="C1034" s="212" t="s">
        <v>1556</v>
      </c>
      <c r="D1034" s="213">
        <v>3</v>
      </c>
      <c r="E1034" s="214" t="s">
        <v>910</v>
      </c>
      <c r="F1034" s="258"/>
      <c r="G1034" s="243">
        <f t="shared" si="41"/>
        <v>0</v>
      </c>
    </row>
    <row r="1035" spans="2:7" ht="12.75">
      <c r="B1035" s="211" t="s">
        <v>1557</v>
      </c>
      <c r="C1035" s="212" t="s">
        <v>1558</v>
      </c>
      <c r="D1035" s="213">
        <v>3</v>
      </c>
      <c r="E1035" s="214" t="s">
        <v>910</v>
      </c>
      <c r="F1035" s="258"/>
      <c r="G1035" s="243">
        <f t="shared" si="41"/>
        <v>0</v>
      </c>
    </row>
    <row r="1036" spans="2:7" ht="12.75">
      <c r="B1036" s="211" t="s">
        <v>1559</v>
      </c>
      <c r="C1036" s="212" t="s">
        <v>1560</v>
      </c>
      <c r="D1036" s="213">
        <v>13</v>
      </c>
      <c r="E1036" s="214" t="s">
        <v>1222</v>
      </c>
      <c r="F1036" s="258"/>
      <c r="G1036" s="243">
        <f t="shared" si="41"/>
        <v>0</v>
      </c>
    </row>
    <row r="1037" spans="2:7" ht="12.75">
      <c r="B1037" s="211" t="s">
        <v>1553</v>
      </c>
      <c r="C1037" s="212" t="s">
        <v>1561</v>
      </c>
      <c r="D1037" s="213">
        <v>1</v>
      </c>
      <c r="E1037" s="214" t="s">
        <v>910</v>
      </c>
      <c r="F1037" s="258"/>
      <c r="G1037" s="243">
        <f t="shared" si="41"/>
        <v>0</v>
      </c>
    </row>
    <row r="1038" spans="2:7" ht="12.75">
      <c r="B1038" s="211" t="s">
        <v>1553</v>
      </c>
      <c r="C1038" s="212" t="s">
        <v>1562</v>
      </c>
      <c r="D1038" s="213">
        <v>1</v>
      </c>
      <c r="E1038" s="214" t="s">
        <v>910</v>
      </c>
      <c r="F1038" s="258"/>
      <c r="G1038" s="243">
        <f t="shared" si="41"/>
        <v>0</v>
      </c>
    </row>
    <row r="1039" spans="2:7" ht="15">
      <c r="B1039" s="215"/>
      <c r="C1039" s="216" t="s">
        <v>1206</v>
      </c>
      <c r="D1039" s="217"/>
      <c r="E1039" s="217"/>
      <c r="F1039" s="259"/>
      <c r="G1039" s="273">
        <f>SUM(G1027:G1038)</f>
        <v>0</v>
      </c>
    </row>
    <row r="1040" spans="2:7" ht="12.75">
      <c r="B1040"/>
      <c r="C1040"/>
      <c r="D1040"/>
      <c r="E1040"/>
      <c r="F1040" s="260"/>
      <c r="G1040"/>
    </row>
    <row r="1041" spans="2:7" ht="15.75">
      <c r="B1041" s="206"/>
      <c r="C1041" s="207" t="s">
        <v>1563</v>
      </c>
      <c r="D1041" s="206"/>
      <c r="E1041" s="206"/>
      <c r="F1041" s="256"/>
      <c r="G1041" s="206"/>
    </row>
    <row r="1042" spans="2:7" ht="12.75">
      <c r="B1042" s="208" t="s">
        <v>66</v>
      </c>
      <c r="C1042" s="208" t="s">
        <v>1203</v>
      </c>
      <c r="D1042" s="209" t="s">
        <v>1204</v>
      </c>
      <c r="E1042" s="209" t="s">
        <v>68</v>
      </c>
      <c r="F1042" s="257" t="s">
        <v>1205</v>
      </c>
      <c r="G1042" s="210" t="s">
        <v>1206</v>
      </c>
    </row>
    <row r="1043" spans="2:7" ht="12.75">
      <c r="B1043" s="211" t="s">
        <v>1564</v>
      </c>
      <c r="C1043" s="212" t="s">
        <v>1565</v>
      </c>
      <c r="D1043" s="213">
        <v>1</v>
      </c>
      <c r="E1043" s="214" t="s">
        <v>81</v>
      </c>
      <c r="F1043" s="258"/>
      <c r="G1043" s="243">
        <f>D1043*F1043</f>
        <v>0</v>
      </c>
    </row>
    <row r="1044" spans="2:7" ht="15">
      <c r="B1044" s="215"/>
      <c r="C1044" s="216" t="s">
        <v>1206</v>
      </c>
      <c r="D1044" s="217"/>
      <c r="E1044" s="217"/>
      <c r="F1044" s="259"/>
      <c r="G1044" s="272">
        <f>SUM(G1043)</f>
        <v>0</v>
      </c>
    </row>
    <row r="1045" spans="2:7" ht="12.75">
      <c r="B1045"/>
      <c r="C1045"/>
      <c r="D1045"/>
      <c r="E1045"/>
      <c r="F1045" s="260"/>
      <c r="G1045"/>
    </row>
    <row r="1046" spans="2:7" ht="15.75">
      <c r="B1046" s="206"/>
      <c r="C1046" s="207" t="s">
        <v>1566</v>
      </c>
      <c r="D1046" s="206"/>
      <c r="E1046" s="206"/>
      <c r="F1046" s="256"/>
      <c r="G1046" s="206"/>
    </row>
    <row r="1047" spans="2:7" ht="12.75">
      <c r="B1047" s="208" t="s">
        <v>66</v>
      </c>
      <c r="C1047" s="208" t="s">
        <v>1203</v>
      </c>
      <c r="D1047" s="209" t="s">
        <v>1204</v>
      </c>
      <c r="E1047" s="209" t="s">
        <v>68</v>
      </c>
      <c r="F1047" s="257" t="s">
        <v>1205</v>
      </c>
      <c r="G1047" s="210" t="s">
        <v>1206</v>
      </c>
    </row>
    <row r="1048" spans="2:7" ht="12.75">
      <c r="B1048" s="211" t="s">
        <v>1567</v>
      </c>
      <c r="C1048" s="212" t="s">
        <v>1568</v>
      </c>
      <c r="D1048" s="213">
        <v>2</v>
      </c>
      <c r="E1048" s="214" t="s">
        <v>1222</v>
      </c>
      <c r="F1048" s="258"/>
      <c r="G1048" s="243">
        <f>D1048*F1048</f>
        <v>0</v>
      </c>
    </row>
    <row r="1049" spans="2:7" ht="12.75">
      <c r="B1049" s="211" t="s">
        <v>1569</v>
      </c>
      <c r="C1049" s="212" t="s">
        <v>1570</v>
      </c>
      <c r="D1049" s="213">
        <v>2</v>
      </c>
      <c r="E1049" s="214" t="s">
        <v>1222</v>
      </c>
      <c r="F1049" s="258"/>
      <c r="G1049" s="243">
        <f aca="true" t="shared" si="42" ref="G1049:G1071">D1049*F1049</f>
        <v>0</v>
      </c>
    </row>
    <row r="1050" spans="2:7" ht="12.75">
      <c r="B1050" s="211" t="s">
        <v>1571</v>
      </c>
      <c r="C1050" s="212" t="s">
        <v>1572</v>
      </c>
      <c r="D1050" s="213">
        <v>15</v>
      </c>
      <c r="E1050" s="214" t="s">
        <v>1222</v>
      </c>
      <c r="F1050" s="258"/>
      <c r="G1050" s="243">
        <f t="shared" si="42"/>
        <v>0</v>
      </c>
    </row>
    <row r="1051" spans="2:7" ht="12.75">
      <c r="B1051" s="211" t="s">
        <v>1573</v>
      </c>
      <c r="C1051" s="212" t="s">
        <v>1574</v>
      </c>
      <c r="D1051" s="213">
        <v>40</v>
      </c>
      <c r="E1051" s="214" t="s">
        <v>1222</v>
      </c>
      <c r="F1051" s="258"/>
      <c r="G1051" s="243">
        <f t="shared" si="42"/>
        <v>0</v>
      </c>
    </row>
    <row r="1052" spans="2:7" ht="12.75">
      <c r="B1052" s="211" t="s">
        <v>1575</v>
      </c>
      <c r="C1052" s="212" t="s">
        <v>1576</v>
      </c>
      <c r="D1052" s="213">
        <v>95</v>
      </c>
      <c r="E1052" s="214" t="s">
        <v>1577</v>
      </c>
      <c r="F1052" s="258"/>
      <c r="G1052" s="243">
        <f t="shared" si="42"/>
        <v>0</v>
      </c>
    </row>
    <row r="1053" spans="2:7" ht="12.75">
      <c r="B1053" s="211" t="s">
        <v>1578</v>
      </c>
      <c r="C1053" s="212" t="s">
        <v>1579</v>
      </c>
      <c r="D1053" s="213">
        <v>5</v>
      </c>
      <c r="E1053" s="214" t="s">
        <v>1222</v>
      </c>
      <c r="F1053" s="258"/>
      <c r="G1053" s="243">
        <f t="shared" si="42"/>
        <v>0</v>
      </c>
    </row>
    <row r="1054" spans="2:7" ht="12.75">
      <c r="B1054" s="211" t="s">
        <v>1580</v>
      </c>
      <c r="C1054" s="212" t="s">
        <v>1581</v>
      </c>
      <c r="D1054" s="213">
        <v>5</v>
      </c>
      <c r="E1054" s="214" t="s">
        <v>1222</v>
      </c>
      <c r="F1054" s="258"/>
      <c r="G1054" s="243">
        <f t="shared" si="42"/>
        <v>0</v>
      </c>
    </row>
    <row r="1055" spans="2:7" ht="12.75">
      <c r="B1055" s="211" t="s">
        <v>1582</v>
      </c>
      <c r="C1055" s="212" t="s">
        <v>1583</v>
      </c>
      <c r="D1055" s="213">
        <v>2</v>
      </c>
      <c r="E1055" s="214" t="s">
        <v>1222</v>
      </c>
      <c r="F1055" s="258"/>
      <c r="G1055" s="243">
        <f t="shared" si="42"/>
        <v>0</v>
      </c>
    </row>
    <row r="1056" spans="2:7" ht="12.75">
      <c r="B1056" s="211" t="s">
        <v>1584</v>
      </c>
      <c r="C1056" s="212" t="s">
        <v>1585</v>
      </c>
      <c r="D1056" s="213">
        <v>5</v>
      </c>
      <c r="E1056" s="214" t="s">
        <v>1222</v>
      </c>
      <c r="F1056" s="258"/>
      <c r="G1056" s="243">
        <f t="shared" si="42"/>
        <v>0</v>
      </c>
    </row>
    <row r="1057" spans="2:7" ht="12.75">
      <c r="B1057" s="211" t="s">
        <v>1586</v>
      </c>
      <c r="C1057" s="212" t="s">
        <v>1587</v>
      </c>
      <c r="D1057" s="213">
        <v>2</v>
      </c>
      <c r="E1057" s="214" t="s">
        <v>1222</v>
      </c>
      <c r="F1057" s="258"/>
      <c r="G1057" s="243">
        <f t="shared" si="42"/>
        <v>0</v>
      </c>
    </row>
    <row r="1058" spans="2:7" ht="12.75">
      <c r="B1058" s="211" t="s">
        <v>1588</v>
      </c>
      <c r="C1058" s="212" t="s">
        <v>1589</v>
      </c>
      <c r="D1058" s="213">
        <v>2</v>
      </c>
      <c r="E1058" s="214" t="s">
        <v>1222</v>
      </c>
      <c r="F1058" s="258"/>
      <c r="G1058" s="243">
        <f t="shared" si="42"/>
        <v>0</v>
      </c>
    </row>
    <row r="1059" spans="2:7" ht="12.75">
      <c r="B1059" s="211" t="s">
        <v>1590</v>
      </c>
      <c r="C1059" s="212" t="s">
        <v>1591</v>
      </c>
      <c r="D1059" s="213">
        <v>27.900000000000002</v>
      </c>
      <c r="E1059" s="214" t="s">
        <v>1577</v>
      </c>
      <c r="F1059" s="258"/>
      <c r="G1059" s="243">
        <f t="shared" si="42"/>
        <v>0</v>
      </c>
    </row>
    <row r="1060" spans="2:7" ht="12.75">
      <c r="B1060" s="211" t="s">
        <v>1592</v>
      </c>
      <c r="C1060" s="212" t="s">
        <v>1593</v>
      </c>
      <c r="D1060" s="213">
        <v>10</v>
      </c>
      <c r="E1060" s="214" t="s">
        <v>1222</v>
      </c>
      <c r="F1060" s="258"/>
      <c r="G1060" s="243">
        <f t="shared" si="42"/>
        <v>0</v>
      </c>
    </row>
    <row r="1061" spans="2:7" ht="12.75">
      <c r="B1061" s="211" t="s">
        <v>1594</v>
      </c>
      <c r="C1061" s="212" t="s">
        <v>1595</v>
      </c>
      <c r="D1061" s="213">
        <v>4</v>
      </c>
      <c r="E1061" s="214" t="s">
        <v>1222</v>
      </c>
      <c r="F1061" s="258"/>
      <c r="G1061" s="243">
        <f t="shared" si="42"/>
        <v>0</v>
      </c>
    </row>
    <row r="1062" spans="2:7" ht="12.75">
      <c r="B1062" s="211" t="s">
        <v>1596</v>
      </c>
      <c r="C1062" s="212" t="s">
        <v>1597</v>
      </c>
      <c r="D1062" s="213">
        <v>10</v>
      </c>
      <c r="E1062" s="214" t="s">
        <v>1222</v>
      </c>
      <c r="F1062" s="258"/>
      <c r="G1062" s="243">
        <f t="shared" si="42"/>
        <v>0</v>
      </c>
    </row>
    <row r="1063" spans="2:7" ht="12.75">
      <c r="B1063" s="211" t="s">
        <v>1598</v>
      </c>
      <c r="C1063" s="212" t="s">
        <v>1599</v>
      </c>
      <c r="D1063" s="213">
        <v>12.100000000000001</v>
      </c>
      <c r="E1063" s="214" t="s">
        <v>1577</v>
      </c>
      <c r="F1063" s="258"/>
      <c r="G1063" s="243">
        <f t="shared" si="42"/>
        <v>0</v>
      </c>
    </row>
    <row r="1064" spans="2:7" ht="12.75">
      <c r="B1064" s="211" t="s">
        <v>1600</v>
      </c>
      <c r="C1064" s="212" t="s">
        <v>1601</v>
      </c>
      <c r="D1064" s="213">
        <v>2</v>
      </c>
      <c r="E1064" s="214" t="s">
        <v>1222</v>
      </c>
      <c r="F1064" s="258"/>
      <c r="G1064" s="243">
        <f t="shared" si="42"/>
        <v>0</v>
      </c>
    </row>
    <row r="1065" spans="2:7" ht="12.75">
      <c r="B1065" s="211" t="s">
        <v>1602</v>
      </c>
      <c r="C1065" s="212" t="s">
        <v>1603</v>
      </c>
      <c r="D1065" s="213">
        <v>3</v>
      </c>
      <c r="E1065" s="214" t="s">
        <v>1222</v>
      </c>
      <c r="F1065" s="258"/>
      <c r="G1065" s="243">
        <f t="shared" si="42"/>
        <v>0</v>
      </c>
    </row>
    <row r="1066" spans="2:7" ht="12.75">
      <c r="B1066" s="211" t="s">
        <v>1604</v>
      </c>
      <c r="C1066" s="212" t="s">
        <v>1605</v>
      </c>
      <c r="D1066" s="213">
        <v>30</v>
      </c>
      <c r="E1066" s="214" t="s">
        <v>1222</v>
      </c>
      <c r="F1066" s="258"/>
      <c r="G1066" s="243">
        <f t="shared" si="42"/>
        <v>0</v>
      </c>
    </row>
    <row r="1067" spans="2:7" ht="12.75">
      <c r="B1067" s="211" t="s">
        <v>1606</v>
      </c>
      <c r="C1067" s="212" t="s">
        <v>1607</v>
      </c>
      <c r="D1067" s="213">
        <v>40</v>
      </c>
      <c r="E1067" s="214" t="s">
        <v>1222</v>
      </c>
      <c r="F1067" s="258"/>
      <c r="G1067" s="243">
        <f t="shared" si="42"/>
        <v>0</v>
      </c>
    </row>
    <row r="1068" spans="2:7" ht="12.75">
      <c r="B1068" s="211" t="s">
        <v>1608</v>
      </c>
      <c r="C1068" s="212" t="s">
        <v>1609</v>
      </c>
      <c r="D1068" s="213">
        <v>30</v>
      </c>
      <c r="E1068" s="214" t="s">
        <v>1222</v>
      </c>
      <c r="F1068" s="258"/>
      <c r="G1068" s="243">
        <f t="shared" si="42"/>
        <v>0</v>
      </c>
    </row>
    <row r="1069" spans="2:7" ht="12.75">
      <c r="B1069" s="211" t="s">
        <v>1610</v>
      </c>
      <c r="C1069" s="212" t="s">
        <v>1611</v>
      </c>
      <c r="D1069" s="213">
        <v>16</v>
      </c>
      <c r="E1069" s="214" t="s">
        <v>1222</v>
      </c>
      <c r="F1069" s="258"/>
      <c r="G1069" s="243">
        <f t="shared" si="42"/>
        <v>0</v>
      </c>
    </row>
    <row r="1070" spans="2:7" ht="12.75">
      <c r="B1070" s="211" t="s">
        <v>1612</v>
      </c>
      <c r="C1070" s="212" t="s">
        <v>1613</v>
      </c>
      <c r="D1070" s="213">
        <v>40</v>
      </c>
      <c r="E1070" s="214" t="s">
        <v>1222</v>
      </c>
      <c r="F1070" s="258"/>
      <c r="G1070" s="243">
        <f t="shared" si="42"/>
        <v>0</v>
      </c>
    </row>
    <row r="1071" spans="2:7" ht="12.75">
      <c r="B1071" s="211" t="s">
        <v>1614</v>
      </c>
      <c r="C1071" s="212" t="s">
        <v>1615</v>
      </c>
      <c r="D1071" s="213">
        <v>5</v>
      </c>
      <c r="E1071" s="214" t="s">
        <v>1222</v>
      </c>
      <c r="F1071" s="258"/>
      <c r="G1071" s="243">
        <f t="shared" si="42"/>
        <v>0</v>
      </c>
    </row>
    <row r="1072" spans="2:7" ht="15">
      <c r="B1072" s="215"/>
      <c r="C1072" s="216" t="s">
        <v>1206</v>
      </c>
      <c r="D1072" s="217"/>
      <c r="E1072" s="217"/>
      <c r="F1072" s="259"/>
      <c r="G1072" s="272">
        <f>SUM(G1048:G1071)</f>
        <v>0</v>
      </c>
    </row>
    <row r="1073" spans="2:7" ht="12.75">
      <c r="B1073"/>
      <c r="C1073"/>
      <c r="D1073"/>
      <c r="E1073"/>
      <c r="F1073" s="260"/>
      <c r="G1073"/>
    </row>
    <row r="1074" spans="2:7" ht="15.75">
      <c r="B1074" s="206"/>
      <c r="C1074" s="207" t="s">
        <v>1616</v>
      </c>
      <c r="D1074" s="206"/>
      <c r="E1074" s="206"/>
      <c r="F1074" s="256"/>
      <c r="G1074" s="206"/>
    </row>
    <row r="1075" spans="2:7" ht="12.75">
      <c r="B1075" s="208" t="s">
        <v>66</v>
      </c>
      <c r="C1075" s="208" t="s">
        <v>1203</v>
      </c>
      <c r="D1075" s="209" t="s">
        <v>1204</v>
      </c>
      <c r="E1075" s="209" t="s">
        <v>68</v>
      </c>
      <c r="F1075" s="257" t="s">
        <v>1205</v>
      </c>
      <c r="G1075" s="210" t="s">
        <v>1206</v>
      </c>
    </row>
    <row r="1076" spans="2:7" ht="12.75">
      <c r="B1076" s="211" t="s">
        <v>1617</v>
      </c>
      <c r="C1076" s="212" t="s">
        <v>1618</v>
      </c>
      <c r="D1076" s="213">
        <v>0.4</v>
      </c>
      <c r="E1076" s="214" t="s">
        <v>1222</v>
      </c>
      <c r="F1076" s="258"/>
      <c r="G1076" s="243">
        <f>D1076*F1076</f>
        <v>0</v>
      </c>
    </row>
    <row r="1077" spans="2:7" ht="15">
      <c r="B1077" s="215"/>
      <c r="C1077" s="216" t="s">
        <v>1206</v>
      </c>
      <c r="D1077" s="217"/>
      <c r="E1077" s="217"/>
      <c r="F1077" s="259"/>
      <c r="G1077" s="272">
        <f>SUM(G1076)</f>
        <v>0</v>
      </c>
    </row>
    <row r="1078" spans="2:7" ht="12.75">
      <c r="B1078"/>
      <c r="C1078"/>
      <c r="D1078"/>
      <c r="E1078"/>
      <c r="F1078" s="260"/>
      <c r="G1078"/>
    </row>
    <row r="1079" spans="2:7" ht="15.75">
      <c r="B1079" s="206"/>
      <c r="C1079" s="207" t="s">
        <v>1619</v>
      </c>
      <c r="D1079" s="206"/>
      <c r="E1079" s="206"/>
      <c r="F1079" s="256"/>
      <c r="G1079" s="206"/>
    </row>
    <row r="1080" spans="2:7" ht="12.75">
      <c r="B1080" s="208" t="s">
        <v>66</v>
      </c>
      <c r="C1080" s="208" t="s">
        <v>1203</v>
      </c>
      <c r="D1080" s="209" t="s">
        <v>1204</v>
      </c>
      <c r="E1080" s="209" t="s">
        <v>68</v>
      </c>
      <c r="F1080" s="257" t="s">
        <v>1205</v>
      </c>
      <c r="G1080" s="210" t="s">
        <v>1206</v>
      </c>
    </row>
    <row r="1081" spans="2:7" ht="12.75">
      <c r="B1081" s="211" t="s">
        <v>1620</v>
      </c>
      <c r="C1081" s="212" t="s">
        <v>1621</v>
      </c>
      <c r="D1081" s="213">
        <v>5</v>
      </c>
      <c r="E1081" s="214" t="s">
        <v>692</v>
      </c>
      <c r="F1081" s="258"/>
      <c r="G1081" s="243">
        <f>D1081*F1081</f>
        <v>0</v>
      </c>
    </row>
    <row r="1082" spans="2:7" ht="12.75">
      <c r="B1082" s="211" t="s">
        <v>1622</v>
      </c>
      <c r="C1082" s="212" t="s">
        <v>1623</v>
      </c>
      <c r="D1082" s="213">
        <v>1</v>
      </c>
      <c r="E1082" s="214" t="s">
        <v>1624</v>
      </c>
      <c r="F1082" s="258"/>
      <c r="G1082" s="243">
        <f>D1082*F1082</f>
        <v>0</v>
      </c>
    </row>
    <row r="1083" spans="2:7" ht="15">
      <c r="B1083" s="215"/>
      <c r="C1083" s="216" t="s">
        <v>1206</v>
      </c>
      <c r="D1083" s="217"/>
      <c r="E1083" s="217"/>
      <c r="F1083" s="259"/>
      <c r="G1083" s="272">
        <f>SUM(G1081:G1082)</f>
        <v>0</v>
      </c>
    </row>
    <row r="1084" spans="2:7" ht="12.75">
      <c r="B1084"/>
      <c r="C1084"/>
      <c r="D1084"/>
      <c r="E1084"/>
      <c r="F1084" s="260"/>
      <c r="G1084"/>
    </row>
    <row r="1085" spans="2:7" ht="15.75">
      <c r="B1085" s="206"/>
      <c r="C1085" s="207" t="s">
        <v>1625</v>
      </c>
      <c r="D1085" s="206"/>
      <c r="E1085" s="206"/>
      <c r="F1085" s="256"/>
      <c r="G1085" s="206"/>
    </row>
    <row r="1086" spans="2:7" ht="12.75">
      <c r="B1086" s="208" t="s">
        <v>66</v>
      </c>
      <c r="C1086" s="208" t="s">
        <v>1203</v>
      </c>
      <c r="D1086" s="209" t="s">
        <v>1204</v>
      </c>
      <c r="E1086" s="209" t="s">
        <v>68</v>
      </c>
      <c r="F1086" s="257" t="s">
        <v>1205</v>
      </c>
      <c r="G1086" s="210" t="s">
        <v>1206</v>
      </c>
    </row>
    <row r="1087" spans="2:7" ht="12.75">
      <c r="B1087" s="211" t="s">
        <v>1626</v>
      </c>
      <c r="C1087" s="212" t="s">
        <v>1627</v>
      </c>
      <c r="D1087" s="213">
        <v>50</v>
      </c>
      <c r="E1087" s="214" t="s">
        <v>1330</v>
      </c>
      <c r="F1087" s="258"/>
      <c r="G1087" s="243">
        <f>D1087*F1087</f>
        <v>0</v>
      </c>
    </row>
    <row r="1088" spans="2:7" ht="15">
      <c r="B1088" s="215"/>
      <c r="C1088" s="216" t="s">
        <v>1206</v>
      </c>
      <c r="D1088" s="217"/>
      <c r="E1088" s="217"/>
      <c r="F1088" s="259"/>
      <c r="G1088" s="272">
        <f>SUM(G1087)</f>
        <v>0</v>
      </c>
    </row>
    <row r="1089" ht="12.75">
      <c r="F1089" s="251"/>
    </row>
    <row r="1090" spans="6:8" ht="12.75">
      <c r="F1090" s="255" t="s">
        <v>1629</v>
      </c>
      <c r="G1090" s="218">
        <f>G1088+G1083+G1077+G1072+G1044+G1039+G1023+G1015+G1006+G975+G966+G945+G922+G848</f>
        <v>0</v>
      </c>
      <c r="H1090" s="205"/>
    </row>
    <row r="1091" ht="12.75">
      <c r="F1091" s="251"/>
    </row>
    <row r="1092" ht="12.75">
      <c r="F1092" s="251"/>
    </row>
    <row r="1093" spans="2:7" ht="15.75">
      <c r="B1093" s="206"/>
      <c r="C1093" s="207" t="s">
        <v>1202</v>
      </c>
      <c r="D1093" s="206"/>
      <c r="E1093" s="206"/>
      <c r="F1093" s="256"/>
      <c r="G1093" s="206"/>
    </row>
    <row r="1094" spans="2:7" ht="12.75">
      <c r="B1094" s="208" t="s">
        <v>66</v>
      </c>
      <c r="C1094" s="208" t="s">
        <v>1203</v>
      </c>
      <c r="D1094" s="209" t="s">
        <v>1204</v>
      </c>
      <c r="E1094" s="209" t="s">
        <v>68</v>
      </c>
      <c r="F1094" s="257" t="s">
        <v>1205</v>
      </c>
      <c r="G1094" s="210" t="s">
        <v>1206</v>
      </c>
    </row>
    <row r="1095" spans="2:7" ht="12.75">
      <c r="B1095" s="211" t="s">
        <v>1214</v>
      </c>
      <c r="C1095" s="212" t="s">
        <v>1215</v>
      </c>
      <c r="D1095" s="213">
        <v>3</v>
      </c>
      <c r="E1095" s="214" t="s">
        <v>1209</v>
      </c>
      <c r="F1095" s="258"/>
      <c r="G1095" s="243">
        <f>D1095*F1095</f>
        <v>0</v>
      </c>
    </row>
    <row r="1096" spans="2:7" ht="12.75">
      <c r="B1096" s="211" t="s">
        <v>1218</v>
      </c>
      <c r="C1096" s="212" t="s">
        <v>1219</v>
      </c>
      <c r="D1096" s="213">
        <v>190</v>
      </c>
      <c r="E1096" s="214" t="s">
        <v>1209</v>
      </c>
      <c r="F1096" s="258"/>
      <c r="G1096" s="243">
        <f>D1096*F1096</f>
        <v>0</v>
      </c>
    </row>
    <row r="1097" spans="2:7" ht="12.75">
      <c r="B1097" s="211" t="s">
        <v>1630</v>
      </c>
      <c r="C1097" s="212" t="s">
        <v>1631</v>
      </c>
      <c r="D1097" s="213">
        <v>30</v>
      </c>
      <c r="E1097" s="214" t="s">
        <v>1209</v>
      </c>
      <c r="F1097" s="258"/>
      <c r="G1097" s="243">
        <f>D1097*F1097</f>
        <v>0</v>
      </c>
    </row>
    <row r="1098" spans="2:7" ht="12.75">
      <c r="B1098" s="211" t="s">
        <v>1632</v>
      </c>
      <c r="C1098" s="212" t="s">
        <v>1633</v>
      </c>
      <c r="D1098" s="213">
        <v>380</v>
      </c>
      <c r="E1098" s="214" t="s">
        <v>1209</v>
      </c>
      <c r="F1098" s="258"/>
      <c r="G1098" s="243">
        <f>D1098*F1098</f>
        <v>0</v>
      </c>
    </row>
    <row r="1099" spans="2:7" ht="15">
      <c r="B1099" s="215"/>
      <c r="C1099" s="216" t="s">
        <v>1206</v>
      </c>
      <c r="D1099" s="217"/>
      <c r="E1099" s="217"/>
      <c r="F1099" s="259"/>
      <c r="G1099" s="272">
        <f>SUM(G1095:G1098)</f>
        <v>0</v>
      </c>
    </row>
    <row r="1100" spans="2:7" ht="12.75">
      <c r="B1100"/>
      <c r="C1100"/>
      <c r="D1100"/>
      <c r="E1100"/>
      <c r="F1100" s="260"/>
      <c r="G1100"/>
    </row>
    <row r="1101" spans="2:7" ht="15.75">
      <c r="B1101" s="206"/>
      <c r="C1101" s="207" t="s">
        <v>1239</v>
      </c>
      <c r="D1101" s="206"/>
      <c r="E1101" s="206"/>
      <c r="F1101" s="256"/>
      <c r="G1101" s="206"/>
    </row>
    <row r="1102" spans="2:7" ht="12.75">
      <c r="B1102" s="208" t="s">
        <v>66</v>
      </c>
      <c r="C1102" s="208" t="s">
        <v>1203</v>
      </c>
      <c r="D1102" s="209" t="s">
        <v>1204</v>
      </c>
      <c r="E1102" s="209" t="s">
        <v>68</v>
      </c>
      <c r="F1102" s="257" t="s">
        <v>1205</v>
      </c>
      <c r="G1102" s="210" t="s">
        <v>1206</v>
      </c>
    </row>
    <row r="1103" spans="2:7" ht="12.75">
      <c r="B1103" s="211" t="s">
        <v>1367</v>
      </c>
      <c r="C1103" s="212" t="s">
        <v>1368</v>
      </c>
      <c r="D1103" s="213">
        <v>6</v>
      </c>
      <c r="E1103" s="214" t="s">
        <v>181</v>
      </c>
      <c r="F1103" s="258"/>
      <c r="G1103" s="243">
        <f>D1103*F1103</f>
        <v>0</v>
      </c>
    </row>
    <row r="1104" spans="2:7" ht="12.75">
      <c r="B1104" s="211" t="s">
        <v>1369</v>
      </c>
      <c r="C1104" s="212" t="s">
        <v>1370</v>
      </c>
      <c r="D1104" s="213">
        <v>3</v>
      </c>
      <c r="E1104" s="214" t="s">
        <v>181</v>
      </c>
      <c r="F1104" s="258"/>
      <c r="G1104" s="243">
        <f aca="true" t="shared" si="43" ref="G1104:G1119">D1104*F1104</f>
        <v>0</v>
      </c>
    </row>
    <row r="1105" spans="2:7" ht="12.75">
      <c r="B1105" s="211" t="s">
        <v>1318</v>
      </c>
      <c r="C1105" s="212" t="s">
        <v>1319</v>
      </c>
      <c r="D1105" s="213">
        <v>3</v>
      </c>
      <c r="E1105" s="214" t="s">
        <v>181</v>
      </c>
      <c r="F1105" s="258"/>
      <c r="G1105" s="243">
        <f t="shared" si="43"/>
        <v>0</v>
      </c>
    </row>
    <row r="1106" spans="2:7" ht="12.75">
      <c r="B1106" s="211" t="s">
        <v>1320</v>
      </c>
      <c r="C1106" s="212" t="s">
        <v>1321</v>
      </c>
      <c r="D1106" s="213">
        <v>3</v>
      </c>
      <c r="E1106" s="214" t="s">
        <v>181</v>
      </c>
      <c r="F1106" s="258"/>
      <c r="G1106" s="243">
        <f t="shared" si="43"/>
        <v>0</v>
      </c>
    </row>
    <row r="1107" spans="2:7" ht="12.75">
      <c r="B1107" s="211" t="s">
        <v>1270</v>
      </c>
      <c r="C1107" s="212" t="s">
        <v>1271</v>
      </c>
      <c r="D1107" s="213">
        <v>30</v>
      </c>
      <c r="E1107" s="214" t="s">
        <v>195</v>
      </c>
      <c r="F1107" s="258"/>
      <c r="G1107" s="243">
        <f t="shared" si="43"/>
        <v>0</v>
      </c>
    </row>
    <row r="1108" spans="2:7" ht="12.75">
      <c r="B1108" s="211" t="s">
        <v>1272</v>
      </c>
      <c r="C1108" s="212" t="s">
        <v>1273</v>
      </c>
      <c r="D1108" s="213">
        <v>600</v>
      </c>
      <c r="E1108" s="214" t="s">
        <v>195</v>
      </c>
      <c r="F1108" s="258"/>
      <c r="G1108" s="243">
        <f t="shared" si="43"/>
        <v>0</v>
      </c>
    </row>
    <row r="1109" spans="2:7" ht="12.75">
      <c r="B1109" s="211" t="s">
        <v>1634</v>
      </c>
      <c r="C1109" s="212" t="s">
        <v>1635</v>
      </c>
      <c r="D1109" s="213">
        <v>380</v>
      </c>
      <c r="E1109" s="214" t="s">
        <v>195</v>
      </c>
      <c r="F1109" s="258"/>
      <c r="G1109" s="243">
        <f t="shared" si="43"/>
        <v>0</v>
      </c>
    </row>
    <row r="1110" spans="2:7" ht="12.75">
      <c r="B1110" s="211" t="s">
        <v>1260</v>
      </c>
      <c r="C1110" s="212" t="s">
        <v>1261</v>
      </c>
      <c r="D1110" s="213">
        <v>190</v>
      </c>
      <c r="E1110" s="214" t="s">
        <v>195</v>
      </c>
      <c r="F1110" s="258"/>
      <c r="G1110" s="243">
        <f t="shared" si="43"/>
        <v>0</v>
      </c>
    </row>
    <row r="1111" spans="2:7" ht="12.75">
      <c r="B1111" s="211" t="s">
        <v>1324</v>
      </c>
      <c r="C1111" s="212" t="s">
        <v>1325</v>
      </c>
      <c r="D1111" s="213">
        <v>6</v>
      </c>
      <c r="E1111" s="214" t="s">
        <v>181</v>
      </c>
      <c r="F1111" s="258"/>
      <c r="G1111" s="243">
        <f t="shared" si="43"/>
        <v>0</v>
      </c>
    </row>
    <row r="1112" spans="2:7" ht="12.75">
      <c r="B1112" s="211" t="s">
        <v>1328</v>
      </c>
      <c r="C1112" s="212" t="s">
        <v>1329</v>
      </c>
      <c r="D1112" s="213">
        <v>10</v>
      </c>
      <c r="E1112" s="214" t="s">
        <v>1330</v>
      </c>
      <c r="F1112" s="258"/>
      <c r="G1112" s="243">
        <f t="shared" si="43"/>
        <v>0</v>
      </c>
    </row>
    <row r="1113" spans="2:7" ht="12.75">
      <c r="B1113" s="211" t="s">
        <v>1331</v>
      </c>
      <c r="C1113" s="212" t="s">
        <v>1332</v>
      </c>
      <c r="D1113" s="213">
        <v>10</v>
      </c>
      <c r="E1113" s="214" t="s">
        <v>1330</v>
      </c>
      <c r="F1113" s="258"/>
      <c r="G1113" s="243">
        <f t="shared" si="43"/>
        <v>0</v>
      </c>
    </row>
    <row r="1114" spans="2:7" ht="12.75">
      <c r="B1114" s="211" t="s">
        <v>1333</v>
      </c>
      <c r="C1114" s="212" t="s">
        <v>1334</v>
      </c>
      <c r="D1114" s="213">
        <v>5</v>
      </c>
      <c r="E1114" s="214" t="s">
        <v>1330</v>
      </c>
      <c r="F1114" s="258"/>
      <c r="G1114" s="243">
        <f t="shared" si="43"/>
        <v>0</v>
      </c>
    </row>
    <row r="1115" spans="2:7" ht="12.75">
      <c r="B1115" s="211" t="s">
        <v>1335</v>
      </c>
      <c r="C1115" s="212" t="s">
        <v>1336</v>
      </c>
      <c r="D1115" s="213">
        <v>5</v>
      </c>
      <c r="E1115" s="214" t="s">
        <v>1330</v>
      </c>
      <c r="F1115" s="258"/>
      <c r="G1115" s="243">
        <f t="shared" si="43"/>
        <v>0</v>
      </c>
    </row>
    <row r="1116" spans="2:7" ht="12.75">
      <c r="B1116" s="211" t="s">
        <v>1316</v>
      </c>
      <c r="C1116" s="212" t="s">
        <v>1317</v>
      </c>
      <c r="D1116" s="213">
        <v>60</v>
      </c>
      <c r="E1116" s="214" t="s">
        <v>195</v>
      </c>
      <c r="F1116" s="258"/>
      <c r="G1116" s="243">
        <f t="shared" si="43"/>
        <v>0</v>
      </c>
    </row>
    <row r="1117" spans="2:7" ht="12.75">
      <c r="B1117" s="211" t="s">
        <v>1310</v>
      </c>
      <c r="C1117" s="212" t="s">
        <v>1311</v>
      </c>
      <c r="D1117" s="213">
        <v>3</v>
      </c>
      <c r="E1117" s="214" t="s">
        <v>195</v>
      </c>
      <c r="F1117" s="258"/>
      <c r="G1117" s="243">
        <f t="shared" si="43"/>
        <v>0</v>
      </c>
    </row>
    <row r="1118" spans="2:7" ht="12.75">
      <c r="B1118" s="211" t="s">
        <v>1314</v>
      </c>
      <c r="C1118" s="212" t="s">
        <v>1315</v>
      </c>
      <c r="D1118" s="213">
        <v>70</v>
      </c>
      <c r="E1118" s="214" t="s">
        <v>195</v>
      </c>
      <c r="F1118" s="258"/>
      <c r="G1118" s="243">
        <f t="shared" si="43"/>
        <v>0</v>
      </c>
    </row>
    <row r="1119" spans="2:7" ht="12.75">
      <c r="B1119" s="211" t="s">
        <v>1636</v>
      </c>
      <c r="C1119" s="212" t="s">
        <v>1637</v>
      </c>
      <c r="D1119" s="213">
        <v>100</v>
      </c>
      <c r="E1119" s="214" t="s">
        <v>195</v>
      </c>
      <c r="F1119" s="258"/>
      <c r="G1119" s="243">
        <f t="shared" si="43"/>
        <v>0</v>
      </c>
    </row>
    <row r="1120" spans="2:7" ht="15">
      <c r="B1120" s="215"/>
      <c r="C1120" s="216" t="s">
        <v>1206</v>
      </c>
      <c r="D1120" s="217"/>
      <c r="E1120" s="217"/>
      <c r="F1120" s="259"/>
      <c r="G1120" s="272">
        <f>SUM(G1103:G1119)</f>
        <v>0</v>
      </c>
    </row>
    <row r="1121" spans="2:7" ht="12.75">
      <c r="B1121"/>
      <c r="C1121"/>
      <c r="D1121"/>
      <c r="E1121"/>
      <c r="F1121" s="260"/>
      <c r="G1121"/>
    </row>
    <row r="1122" spans="2:7" ht="15.75">
      <c r="B1122" s="206"/>
      <c r="C1122" s="207" t="s">
        <v>1381</v>
      </c>
      <c r="D1122" s="206"/>
      <c r="E1122" s="206"/>
      <c r="F1122" s="256"/>
      <c r="G1122" s="206"/>
    </row>
    <row r="1123" spans="2:7" ht="12.75">
      <c r="B1123" s="208" t="s">
        <v>66</v>
      </c>
      <c r="C1123" s="208" t="s">
        <v>1203</v>
      </c>
      <c r="D1123" s="209" t="s">
        <v>1204</v>
      </c>
      <c r="E1123" s="209" t="s">
        <v>68</v>
      </c>
      <c r="F1123" s="257" t="s">
        <v>1205</v>
      </c>
      <c r="G1123" s="210" t="s">
        <v>1206</v>
      </c>
    </row>
    <row r="1124" spans="2:7" ht="12.75">
      <c r="B1124" s="211" t="s">
        <v>1388</v>
      </c>
      <c r="C1124" s="212" t="s">
        <v>1383</v>
      </c>
      <c r="D1124" s="213">
        <v>70</v>
      </c>
      <c r="E1124" s="214" t="s">
        <v>1209</v>
      </c>
      <c r="F1124" s="258"/>
      <c r="G1124" s="243">
        <f>D1124*F1124</f>
        <v>0</v>
      </c>
    </row>
    <row r="1125" spans="2:7" ht="12.75">
      <c r="B1125" s="211" t="s">
        <v>1638</v>
      </c>
      <c r="C1125" s="212" t="s">
        <v>1383</v>
      </c>
      <c r="D1125" s="213">
        <v>100</v>
      </c>
      <c r="E1125" s="214" t="s">
        <v>1209</v>
      </c>
      <c r="F1125" s="258"/>
      <c r="G1125" s="243">
        <f aca="true" t="shared" si="44" ref="G1125:G1130">D1125*F1125</f>
        <v>0</v>
      </c>
    </row>
    <row r="1126" spans="2:7" ht="12.75">
      <c r="B1126" s="211" t="s">
        <v>1382</v>
      </c>
      <c r="C1126" s="212" t="s">
        <v>1383</v>
      </c>
      <c r="D1126" s="213">
        <v>60</v>
      </c>
      <c r="E1126" s="214" t="s">
        <v>1209</v>
      </c>
      <c r="F1126" s="258"/>
      <c r="G1126" s="243">
        <f t="shared" si="44"/>
        <v>0</v>
      </c>
    </row>
    <row r="1127" spans="2:7" ht="12.75">
      <c r="B1127" s="211" t="s">
        <v>1413</v>
      </c>
      <c r="C1127" s="212" t="s">
        <v>1414</v>
      </c>
      <c r="D1127" s="213">
        <v>3</v>
      </c>
      <c r="E1127" s="214" t="s">
        <v>1222</v>
      </c>
      <c r="F1127" s="258"/>
      <c r="G1127" s="243">
        <f t="shared" si="44"/>
        <v>0</v>
      </c>
    </row>
    <row r="1128" spans="2:7" ht="12.75">
      <c r="B1128" s="211" t="s">
        <v>1407</v>
      </c>
      <c r="C1128" s="212" t="s">
        <v>1408</v>
      </c>
      <c r="D1128" s="213">
        <v>3</v>
      </c>
      <c r="E1128" s="214" t="s">
        <v>1222</v>
      </c>
      <c r="F1128" s="258"/>
      <c r="G1128" s="243">
        <f t="shared" si="44"/>
        <v>0</v>
      </c>
    </row>
    <row r="1129" spans="2:7" ht="12.75">
      <c r="B1129" s="211" t="s">
        <v>1403</v>
      </c>
      <c r="C1129" s="212" t="s">
        <v>1404</v>
      </c>
      <c r="D1129" s="213">
        <v>6</v>
      </c>
      <c r="E1129" s="214" t="s">
        <v>1222</v>
      </c>
      <c r="F1129" s="258"/>
      <c r="G1129" s="243">
        <f t="shared" si="44"/>
        <v>0</v>
      </c>
    </row>
    <row r="1130" spans="2:7" ht="12.75">
      <c r="B1130" s="211" t="s">
        <v>1639</v>
      </c>
      <c r="C1130" s="212" t="s">
        <v>1640</v>
      </c>
      <c r="D1130" s="213">
        <v>3</v>
      </c>
      <c r="E1130" s="214" t="s">
        <v>1209</v>
      </c>
      <c r="F1130" s="258"/>
      <c r="G1130" s="243">
        <f t="shared" si="44"/>
        <v>0</v>
      </c>
    </row>
    <row r="1131" spans="2:7" ht="15">
      <c r="B1131" s="215"/>
      <c r="C1131" s="216" t="s">
        <v>1206</v>
      </c>
      <c r="D1131" s="217"/>
      <c r="E1131" s="217"/>
      <c r="F1131" s="259"/>
      <c r="G1131" s="272">
        <f>SUM(G1124:G1130)</f>
        <v>0</v>
      </c>
    </row>
    <row r="1132" spans="2:7" ht="12.75">
      <c r="B1132"/>
      <c r="C1132"/>
      <c r="D1132"/>
      <c r="E1132"/>
      <c r="F1132" s="260"/>
      <c r="G1132"/>
    </row>
    <row r="1133" spans="2:7" ht="15.75">
      <c r="B1133" s="206"/>
      <c r="C1133" s="207" t="s">
        <v>1419</v>
      </c>
      <c r="D1133" s="206"/>
      <c r="E1133" s="206"/>
      <c r="F1133" s="256"/>
      <c r="G1133" s="206"/>
    </row>
    <row r="1134" spans="2:7" ht="12.75">
      <c r="B1134" s="208" t="s">
        <v>66</v>
      </c>
      <c r="C1134" s="208" t="s">
        <v>1203</v>
      </c>
      <c r="D1134" s="209" t="s">
        <v>1204</v>
      </c>
      <c r="E1134" s="209" t="s">
        <v>68</v>
      </c>
      <c r="F1134" s="257" t="s">
        <v>1205</v>
      </c>
      <c r="G1134" s="210" t="s">
        <v>1206</v>
      </c>
    </row>
    <row r="1135" spans="2:7" ht="12.75">
      <c r="B1135" s="211" t="s">
        <v>1422</v>
      </c>
      <c r="C1135" s="212" t="s">
        <v>1423</v>
      </c>
      <c r="D1135" s="213">
        <v>9</v>
      </c>
      <c r="E1135" s="214" t="s">
        <v>181</v>
      </c>
      <c r="F1135" s="258"/>
      <c r="G1135" s="243">
        <f>D1135*F1135</f>
        <v>0</v>
      </c>
    </row>
    <row r="1136" spans="2:7" ht="12.75">
      <c r="B1136" s="211" t="s">
        <v>1420</v>
      </c>
      <c r="C1136" s="212" t="s">
        <v>1421</v>
      </c>
      <c r="D1136" s="213">
        <v>4</v>
      </c>
      <c r="E1136" s="214" t="s">
        <v>181</v>
      </c>
      <c r="F1136" s="258"/>
      <c r="G1136" s="243">
        <f aca="true" t="shared" si="45" ref="G1136:G1145">D1136*F1136</f>
        <v>0</v>
      </c>
    </row>
    <row r="1137" spans="2:7" ht="12.75">
      <c r="B1137" s="211" t="s">
        <v>1432</v>
      </c>
      <c r="C1137" s="212" t="s">
        <v>1433</v>
      </c>
      <c r="D1137" s="213">
        <v>3</v>
      </c>
      <c r="E1137" s="214" t="s">
        <v>181</v>
      </c>
      <c r="F1137" s="258"/>
      <c r="G1137" s="243">
        <f t="shared" si="45"/>
        <v>0</v>
      </c>
    </row>
    <row r="1138" spans="2:7" ht="12.75">
      <c r="B1138" s="211" t="s">
        <v>1430</v>
      </c>
      <c r="C1138" s="212" t="s">
        <v>1431</v>
      </c>
      <c r="D1138" s="213">
        <v>60</v>
      </c>
      <c r="E1138" s="214" t="s">
        <v>195</v>
      </c>
      <c r="F1138" s="258"/>
      <c r="G1138" s="243">
        <f t="shared" si="45"/>
        <v>0</v>
      </c>
    </row>
    <row r="1139" spans="2:7" ht="12.75">
      <c r="B1139" s="211" t="s">
        <v>1428</v>
      </c>
      <c r="C1139" s="212" t="s">
        <v>1429</v>
      </c>
      <c r="D1139" s="213">
        <v>170</v>
      </c>
      <c r="E1139" s="214" t="s">
        <v>195</v>
      </c>
      <c r="F1139" s="258"/>
      <c r="G1139" s="243">
        <f t="shared" si="45"/>
        <v>0</v>
      </c>
    </row>
    <row r="1140" spans="2:7" ht="12.75">
      <c r="B1140" s="211" t="s">
        <v>1426</v>
      </c>
      <c r="C1140" s="212" t="s">
        <v>1427</v>
      </c>
      <c r="D1140" s="213">
        <v>8</v>
      </c>
      <c r="E1140" s="214" t="s">
        <v>181</v>
      </c>
      <c r="F1140" s="258"/>
      <c r="G1140" s="243">
        <f t="shared" si="45"/>
        <v>0</v>
      </c>
    </row>
    <row r="1141" spans="2:7" ht="12.75">
      <c r="B1141" s="211" t="s">
        <v>1440</v>
      </c>
      <c r="C1141" s="212" t="s">
        <v>1441</v>
      </c>
      <c r="D1141" s="213">
        <v>0.84</v>
      </c>
      <c r="E1141" s="214" t="s">
        <v>81</v>
      </c>
      <c r="F1141" s="258"/>
      <c r="G1141" s="243">
        <f t="shared" si="45"/>
        <v>0</v>
      </c>
    </row>
    <row r="1142" spans="2:7" ht="12.75">
      <c r="B1142" s="211" t="s">
        <v>1438</v>
      </c>
      <c r="C1142" s="212" t="s">
        <v>1439</v>
      </c>
      <c r="D1142" s="213">
        <v>3</v>
      </c>
      <c r="E1142" s="214" t="s">
        <v>195</v>
      </c>
      <c r="F1142" s="258"/>
      <c r="G1142" s="243">
        <f t="shared" si="45"/>
        <v>0</v>
      </c>
    </row>
    <row r="1143" spans="2:7" ht="12.75">
      <c r="B1143" s="211" t="s">
        <v>1451</v>
      </c>
      <c r="C1143" s="212" t="s">
        <v>1452</v>
      </c>
      <c r="D1143" s="213">
        <v>3</v>
      </c>
      <c r="E1143" s="214" t="s">
        <v>195</v>
      </c>
      <c r="F1143" s="258"/>
      <c r="G1143" s="243">
        <f t="shared" si="45"/>
        <v>0</v>
      </c>
    </row>
    <row r="1144" spans="2:7" ht="12.75">
      <c r="B1144" s="211" t="s">
        <v>1449</v>
      </c>
      <c r="C1144" s="212" t="s">
        <v>1450</v>
      </c>
      <c r="D1144" s="213">
        <v>3</v>
      </c>
      <c r="E1144" s="214" t="s">
        <v>195</v>
      </c>
      <c r="F1144" s="258"/>
      <c r="G1144" s="243">
        <f t="shared" si="45"/>
        <v>0</v>
      </c>
    </row>
    <row r="1145" spans="2:7" ht="12.75">
      <c r="B1145" s="211" t="s">
        <v>1447</v>
      </c>
      <c r="C1145" s="212" t="s">
        <v>1448</v>
      </c>
      <c r="D1145" s="213">
        <v>3</v>
      </c>
      <c r="E1145" s="214" t="s">
        <v>195</v>
      </c>
      <c r="F1145" s="258"/>
      <c r="G1145" s="243">
        <f t="shared" si="45"/>
        <v>0</v>
      </c>
    </row>
    <row r="1146" spans="2:7" ht="15">
      <c r="B1146" s="215"/>
      <c r="C1146" s="216" t="s">
        <v>1206</v>
      </c>
      <c r="D1146" s="217"/>
      <c r="E1146" s="217"/>
      <c r="F1146" s="259"/>
      <c r="G1146" s="272">
        <f>SUM(G1135:G1145)</f>
        <v>0</v>
      </c>
    </row>
    <row r="1147" spans="2:7" ht="12.75">
      <c r="B1147"/>
      <c r="C1147"/>
      <c r="D1147"/>
      <c r="E1147"/>
      <c r="F1147" s="260"/>
      <c r="G1147"/>
    </row>
    <row r="1148" spans="2:7" ht="15.75">
      <c r="B1148" s="206"/>
      <c r="C1148" s="207" t="s">
        <v>1641</v>
      </c>
      <c r="D1148" s="206"/>
      <c r="E1148" s="206"/>
      <c r="F1148" s="256"/>
      <c r="G1148" s="206"/>
    </row>
    <row r="1149" spans="2:7" ht="12.75">
      <c r="B1149" s="208" t="s">
        <v>66</v>
      </c>
      <c r="C1149" s="208" t="s">
        <v>1203</v>
      </c>
      <c r="D1149" s="209" t="s">
        <v>1204</v>
      </c>
      <c r="E1149" s="209" t="s">
        <v>68</v>
      </c>
      <c r="F1149" s="257" t="s">
        <v>1205</v>
      </c>
      <c r="G1149" s="210" t="s">
        <v>1206</v>
      </c>
    </row>
    <row r="1150" spans="2:7" ht="12.75">
      <c r="B1150" s="211" t="s">
        <v>1642</v>
      </c>
      <c r="C1150" s="212" t="s">
        <v>1643</v>
      </c>
      <c r="D1150" s="213">
        <v>1</v>
      </c>
      <c r="E1150" s="214" t="s">
        <v>910</v>
      </c>
      <c r="F1150" s="258"/>
      <c r="G1150" s="243">
        <f>D1150*F1150</f>
        <v>0</v>
      </c>
    </row>
    <row r="1151" spans="2:7" ht="12.75">
      <c r="B1151" s="211" t="s">
        <v>1644</v>
      </c>
      <c r="C1151" s="212" t="s">
        <v>1645</v>
      </c>
      <c r="D1151" s="213">
        <v>13</v>
      </c>
      <c r="E1151" s="214" t="s">
        <v>910</v>
      </c>
      <c r="F1151" s="258"/>
      <c r="G1151" s="243">
        <f aca="true" t="shared" si="46" ref="G1151:G1158">D1151*F1151</f>
        <v>0</v>
      </c>
    </row>
    <row r="1152" spans="2:7" ht="12.75">
      <c r="B1152" s="211" t="s">
        <v>1646</v>
      </c>
      <c r="C1152" s="212" t="s">
        <v>1647</v>
      </c>
      <c r="D1152" s="213">
        <v>7</v>
      </c>
      <c r="E1152" s="214" t="s">
        <v>910</v>
      </c>
      <c r="F1152" s="258"/>
      <c r="G1152" s="243">
        <f t="shared" si="46"/>
        <v>0</v>
      </c>
    </row>
    <row r="1153" spans="2:7" ht="12.75">
      <c r="B1153" s="211" t="s">
        <v>1648</v>
      </c>
      <c r="C1153" s="212" t="s">
        <v>1649</v>
      </c>
      <c r="D1153" s="213">
        <v>2</v>
      </c>
      <c r="E1153" s="214" t="s">
        <v>910</v>
      </c>
      <c r="F1153" s="258"/>
      <c r="G1153" s="243">
        <f t="shared" si="46"/>
        <v>0</v>
      </c>
    </row>
    <row r="1154" spans="2:7" ht="12.75">
      <c r="B1154" s="211" t="s">
        <v>1650</v>
      </c>
      <c r="C1154" s="212" t="s">
        <v>1651</v>
      </c>
      <c r="D1154" s="213">
        <v>1</v>
      </c>
      <c r="E1154" s="214" t="s">
        <v>910</v>
      </c>
      <c r="F1154" s="258"/>
      <c r="G1154" s="243">
        <f t="shared" si="46"/>
        <v>0</v>
      </c>
    </row>
    <row r="1155" spans="2:7" ht="12.75">
      <c r="B1155" s="211" t="s">
        <v>1652</v>
      </c>
      <c r="C1155" s="212" t="s">
        <v>1653</v>
      </c>
      <c r="D1155" s="213">
        <v>1</v>
      </c>
      <c r="E1155" s="214" t="s">
        <v>910</v>
      </c>
      <c r="F1155" s="258"/>
      <c r="G1155" s="243">
        <f t="shared" si="46"/>
        <v>0</v>
      </c>
    </row>
    <row r="1156" spans="2:7" ht="12.75">
      <c r="B1156" s="211" t="s">
        <v>1654</v>
      </c>
      <c r="C1156" s="212" t="s">
        <v>1655</v>
      </c>
      <c r="D1156" s="213">
        <v>1</v>
      </c>
      <c r="E1156" s="214" t="s">
        <v>910</v>
      </c>
      <c r="F1156" s="261"/>
      <c r="G1156" s="243">
        <f t="shared" si="46"/>
        <v>0</v>
      </c>
    </row>
    <row r="1157" spans="2:7" ht="12.75">
      <c r="B1157" s="211" t="s">
        <v>1656</v>
      </c>
      <c r="C1157" s="212" t="s">
        <v>1657</v>
      </c>
      <c r="D1157" s="213">
        <v>5</v>
      </c>
      <c r="E1157" s="214" t="s">
        <v>910</v>
      </c>
      <c r="F1157" s="258"/>
      <c r="G1157" s="243">
        <f t="shared" si="46"/>
        <v>0</v>
      </c>
    </row>
    <row r="1158" spans="2:7" ht="12.75">
      <c r="B1158" s="211" t="s">
        <v>1658</v>
      </c>
      <c r="C1158" s="212" t="s">
        <v>1659</v>
      </c>
      <c r="D1158" s="213">
        <v>1</v>
      </c>
      <c r="E1158" s="214" t="s">
        <v>910</v>
      </c>
      <c r="F1158" s="258"/>
      <c r="G1158" s="243">
        <f t="shared" si="46"/>
        <v>0</v>
      </c>
    </row>
    <row r="1159" spans="2:7" ht="15">
      <c r="B1159" s="215"/>
      <c r="C1159" s="216" t="s">
        <v>1206</v>
      </c>
      <c r="D1159" s="217"/>
      <c r="E1159" s="217"/>
      <c r="F1159" s="259"/>
      <c r="G1159" s="272">
        <f>SUM(G1150:G1158)</f>
        <v>0</v>
      </c>
    </row>
    <row r="1160" spans="2:7" ht="12.75">
      <c r="B1160"/>
      <c r="C1160"/>
      <c r="D1160"/>
      <c r="E1160"/>
      <c r="F1160" s="260"/>
      <c r="G1160"/>
    </row>
    <row r="1161" spans="2:7" ht="15.75">
      <c r="B1161" s="206"/>
      <c r="C1161" s="207" t="s">
        <v>1660</v>
      </c>
      <c r="D1161" s="206"/>
      <c r="E1161" s="206"/>
      <c r="F1161" s="256"/>
      <c r="G1161" s="206"/>
    </row>
    <row r="1162" spans="2:7" ht="12.75">
      <c r="B1162" s="208" t="s">
        <v>66</v>
      </c>
      <c r="C1162" s="208" t="s">
        <v>1203</v>
      </c>
      <c r="D1162" s="209" t="s">
        <v>1204</v>
      </c>
      <c r="E1162" s="209" t="s">
        <v>68</v>
      </c>
      <c r="F1162" s="257" t="s">
        <v>1205</v>
      </c>
      <c r="G1162" s="210" t="s">
        <v>1206</v>
      </c>
    </row>
    <row r="1163" spans="2:7" ht="12.75">
      <c r="B1163" s="211" t="s">
        <v>1661</v>
      </c>
      <c r="C1163" s="212" t="s">
        <v>1662</v>
      </c>
      <c r="D1163" s="213">
        <v>7</v>
      </c>
      <c r="E1163" s="214" t="s">
        <v>910</v>
      </c>
      <c r="F1163" s="258"/>
      <c r="G1163" s="243">
        <f>D1163*F1163</f>
        <v>0</v>
      </c>
    </row>
    <row r="1164" spans="2:7" ht="12.75">
      <c r="B1164" s="211" t="s">
        <v>1663</v>
      </c>
      <c r="C1164" s="212" t="s">
        <v>1664</v>
      </c>
      <c r="D1164" s="213">
        <v>5</v>
      </c>
      <c r="E1164" s="214" t="s">
        <v>910</v>
      </c>
      <c r="F1164" s="258"/>
      <c r="G1164" s="243">
        <f aca="true" t="shared" si="47" ref="G1164:G1189">D1164*F1164</f>
        <v>0</v>
      </c>
    </row>
    <row r="1165" spans="2:7" ht="12.75">
      <c r="B1165" s="211" t="s">
        <v>1665</v>
      </c>
      <c r="C1165" s="212" t="s">
        <v>1666</v>
      </c>
      <c r="D1165" s="213">
        <v>13</v>
      </c>
      <c r="E1165" s="214" t="s">
        <v>910</v>
      </c>
      <c r="F1165" s="258"/>
      <c r="G1165" s="243">
        <f t="shared" si="47"/>
        <v>0</v>
      </c>
    </row>
    <row r="1166" spans="2:7" ht="12.75">
      <c r="B1166" s="211" t="s">
        <v>1667</v>
      </c>
      <c r="C1166" s="212" t="s">
        <v>1668</v>
      </c>
      <c r="D1166" s="213">
        <v>1</v>
      </c>
      <c r="E1166" s="214" t="s">
        <v>910</v>
      </c>
      <c r="F1166" s="258"/>
      <c r="G1166" s="243">
        <f t="shared" si="47"/>
        <v>0</v>
      </c>
    </row>
    <row r="1167" spans="2:7" ht="12.75">
      <c r="B1167" s="211" t="s">
        <v>1669</v>
      </c>
      <c r="C1167" s="212" t="s">
        <v>1670</v>
      </c>
      <c r="D1167" s="213">
        <v>1</v>
      </c>
      <c r="E1167" s="214" t="s">
        <v>910</v>
      </c>
      <c r="F1167" s="258"/>
      <c r="G1167" s="243">
        <f t="shared" si="47"/>
        <v>0</v>
      </c>
    </row>
    <row r="1168" spans="2:7" ht="12.75">
      <c r="B1168" s="211" t="s">
        <v>1671</v>
      </c>
      <c r="C1168" s="212" t="s">
        <v>1672</v>
      </c>
      <c r="D1168" s="213">
        <v>1</v>
      </c>
      <c r="E1168" s="214" t="s">
        <v>910</v>
      </c>
      <c r="F1168" s="258"/>
      <c r="G1168" s="243">
        <f t="shared" si="47"/>
        <v>0</v>
      </c>
    </row>
    <row r="1169" spans="2:7" ht="12.75">
      <c r="B1169" s="211" t="s">
        <v>1673</v>
      </c>
      <c r="C1169" s="212" t="s">
        <v>1674</v>
      </c>
      <c r="D1169" s="213">
        <v>13</v>
      </c>
      <c r="E1169" s="214" t="s">
        <v>910</v>
      </c>
      <c r="F1169" s="258"/>
      <c r="G1169" s="243">
        <f t="shared" si="47"/>
        <v>0</v>
      </c>
    </row>
    <row r="1170" spans="2:7" ht="12.75">
      <c r="B1170" s="211" t="s">
        <v>1675</v>
      </c>
      <c r="C1170" s="212" t="s">
        <v>1676</v>
      </c>
      <c r="D1170" s="213">
        <v>1</v>
      </c>
      <c r="E1170" s="214" t="s">
        <v>910</v>
      </c>
      <c r="F1170" s="258"/>
      <c r="G1170" s="243">
        <f t="shared" si="47"/>
        <v>0</v>
      </c>
    </row>
    <row r="1171" spans="2:7" ht="12.75">
      <c r="B1171" s="211" t="s">
        <v>1677</v>
      </c>
      <c r="C1171" s="212" t="s">
        <v>1678</v>
      </c>
      <c r="D1171" s="213">
        <v>1</v>
      </c>
      <c r="E1171" s="214" t="s">
        <v>910</v>
      </c>
      <c r="F1171" s="258"/>
      <c r="G1171" s="243">
        <f t="shared" si="47"/>
        <v>0</v>
      </c>
    </row>
    <row r="1172" spans="2:7" ht="12.75">
      <c r="B1172" s="211" t="s">
        <v>1679</v>
      </c>
      <c r="C1172" s="212" t="s">
        <v>1680</v>
      </c>
      <c r="D1172" s="213">
        <v>2</v>
      </c>
      <c r="E1172" s="214" t="s">
        <v>910</v>
      </c>
      <c r="F1172" s="258"/>
      <c r="G1172" s="243">
        <f t="shared" si="47"/>
        <v>0</v>
      </c>
    </row>
    <row r="1173" spans="2:7" ht="12.75">
      <c r="B1173" s="211" t="s">
        <v>1681</v>
      </c>
      <c r="C1173" s="212" t="s">
        <v>1682</v>
      </c>
      <c r="D1173" s="213">
        <v>5</v>
      </c>
      <c r="E1173" s="214" t="s">
        <v>910</v>
      </c>
      <c r="F1173" s="258"/>
      <c r="G1173" s="243">
        <f t="shared" si="47"/>
        <v>0</v>
      </c>
    </row>
    <row r="1174" spans="2:7" ht="12.75">
      <c r="B1174" s="211" t="s">
        <v>1683</v>
      </c>
      <c r="C1174" s="212" t="s">
        <v>1684</v>
      </c>
      <c r="D1174" s="213">
        <v>1</v>
      </c>
      <c r="E1174" s="214" t="s">
        <v>910</v>
      </c>
      <c r="F1174" s="258"/>
      <c r="G1174" s="243">
        <f t="shared" si="47"/>
        <v>0</v>
      </c>
    </row>
    <row r="1175" spans="2:7" ht="12.75">
      <c r="B1175" s="211" t="s">
        <v>1685</v>
      </c>
      <c r="C1175" s="212" t="s">
        <v>1686</v>
      </c>
      <c r="D1175" s="213">
        <v>1</v>
      </c>
      <c r="E1175" s="214" t="s">
        <v>910</v>
      </c>
      <c r="F1175" s="258"/>
      <c r="G1175" s="243">
        <f t="shared" si="47"/>
        <v>0</v>
      </c>
    </row>
    <row r="1176" spans="2:7" ht="12.75">
      <c r="B1176" s="211" t="s">
        <v>1687</v>
      </c>
      <c r="C1176" s="212" t="s">
        <v>1688</v>
      </c>
      <c r="D1176" s="213">
        <v>1</v>
      </c>
      <c r="E1176" s="214" t="s">
        <v>910</v>
      </c>
      <c r="F1176" s="258"/>
      <c r="G1176" s="243">
        <f t="shared" si="47"/>
        <v>0</v>
      </c>
    </row>
    <row r="1177" spans="2:7" ht="12.75">
      <c r="B1177" s="211" t="s">
        <v>1689</v>
      </c>
      <c r="C1177" s="212" t="s">
        <v>1690</v>
      </c>
      <c r="D1177" s="213">
        <v>1</v>
      </c>
      <c r="E1177" s="214" t="s">
        <v>910</v>
      </c>
      <c r="F1177" s="258"/>
      <c r="G1177" s="243">
        <f t="shared" si="47"/>
        <v>0</v>
      </c>
    </row>
    <row r="1178" spans="2:7" ht="12.75">
      <c r="B1178" s="211" t="s">
        <v>1691</v>
      </c>
      <c r="C1178" s="212" t="s">
        <v>1692</v>
      </c>
      <c r="D1178" s="213">
        <v>1</v>
      </c>
      <c r="E1178" s="214" t="s">
        <v>910</v>
      </c>
      <c r="F1178" s="258"/>
      <c r="G1178" s="243">
        <f t="shared" si="47"/>
        <v>0</v>
      </c>
    </row>
    <row r="1179" spans="2:7" ht="12.75">
      <c r="B1179" s="211" t="s">
        <v>1693</v>
      </c>
      <c r="C1179" s="212" t="s">
        <v>1694</v>
      </c>
      <c r="D1179" s="213">
        <v>1</v>
      </c>
      <c r="E1179" s="214" t="s">
        <v>910</v>
      </c>
      <c r="F1179" s="258"/>
      <c r="G1179" s="243">
        <f t="shared" si="47"/>
        <v>0</v>
      </c>
    </row>
    <row r="1180" spans="2:7" ht="12.75">
      <c r="B1180" s="211" t="s">
        <v>1695</v>
      </c>
      <c r="C1180" s="212" t="s">
        <v>1696</v>
      </c>
      <c r="D1180" s="213">
        <v>6</v>
      </c>
      <c r="E1180" s="214" t="s">
        <v>910</v>
      </c>
      <c r="F1180" s="258"/>
      <c r="G1180" s="243">
        <f t="shared" si="47"/>
        <v>0</v>
      </c>
    </row>
    <row r="1181" spans="2:7" ht="12.75">
      <c r="B1181" s="211" t="s">
        <v>1697</v>
      </c>
      <c r="C1181" s="212" t="s">
        <v>1698</v>
      </c>
      <c r="D1181" s="213">
        <v>24</v>
      </c>
      <c r="E1181" s="214" t="s">
        <v>910</v>
      </c>
      <c r="F1181" s="258"/>
      <c r="G1181" s="243">
        <f t="shared" si="47"/>
        <v>0</v>
      </c>
    </row>
    <row r="1182" spans="2:7" ht="12.75">
      <c r="B1182" s="211" t="s">
        <v>1699</v>
      </c>
      <c r="C1182" s="212" t="s">
        <v>1700</v>
      </c>
      <c r="D1182" s="213">
        <v>1</v>
      </c>
      <c r="E1182" s="214" t="s">
        <v>910</v>
      </c>
      <c r="F1182" s="258"/>
      <c r="G1182" s="243">
        <f t="shared" si="47"/>
        <v>0</v>
      </c>
    </row>
    <row r="1183" spans="2:7" ht="12.75">
      <c r="B1183" s="211" t="s">
        <v>1701</v>
      </c>
      <c r="C1183" s="212" t="s">
        <v>1702</v>
      </c>
      <c r="D1183" s="213">
        <v>1</v>
      </c>
      <c r="E1183" s="214" t="s">
        <v>910</v>
      </c>
      <c r="F1183" s="258"/>
      <c r="G1183" s="243">
        <f t="shared" si="47"/>
        <v>0</v>
      </c>
    </row>
    <row r="1184" spans="2:7" ht="12.75">
      <c r="B1184" s="211" t="s">
        <v>1703</v>
      </c>
      <c r="C1184" s="212" t="s">
        <v>1704</v>
      </c>
      <c r="D1184" s="213">
        <v>6</v>
      </c>
      <c r="E1184" s="214" t="s">
        <v>910</v>
      </c>
      <c r="F1184" s="258"/>
      <c r="G1184" s="243">
        <f t="shared" si="47"/>
        <v>0</v>
      </c>
    </row>
    <row r="1185" spans="2:7" ht="12.75">
      <c r="B1185" s="211" t="s">
        <v>1705</v>
      </c>
      <c r="C1185" s="212" t="s">
        <v>1706</v>
      </c>
      <c r="D1185" s="213">
        <v>6</v>
      </c>
      <c r="E1185" s="214" t="s">
        <v>910</v>
      </c>
      <c r="F1185" s="258"/>
      <c r="G1185" s="243">
        <f t="shared" si="47"/>
        <v>0</v>
      </c>
    </row>
    <row r="1186" spans="2:7" ht="12.75">
      <c r="B1186" s="211" t="s">
        <v>1707</v>
      </c>
      <c r="C1186" s="212" t="s">
        <v>1708</v>
      </c>
      <c r="D1186" s="213">
        <v>6</v>
      </c>
      <c r="E1186" s="214" t="s">
        <v>910</v>
      </c>
      <c r="F1186" s="258"/>
      <c r="G1186" s="243">
        <f t="shared" si="47"/>
        <v>0</v>
      </c>
    </row>
    <row r="1187" spans="2:7" ht="12.75">
      <c r="B1187" s="211" t="s">
        <v>1709</v>
      </c>
      <c r="C1187" s="212" t="s">
        <v>1710</v>
      </c>
      <c r="D1187" s="213">
        <v>1</v>
      </c>
      <c r="E1187" s="214" t="s">
        <v>910</v>
      </c>
      <c r="F1187" s="258"/>
      <c r="G1187" s="243">
        <f t="shared" si="47"/>
        <v>0</v>
      </c>
    </row>
    <row r="1188" spans="2:7" ht="12.75">
      <c r="B1188" s="211" t="s">
        <v>1711</v>
      </c>
      <c r="C1188" s="212" t="s">
        <v>1712</v>
      </c>
      <c r="D1188" s="213">
        <v>1</v>
      </c>
      <c r="E1188" s="214" t="s">
        <v>910</v>
      </c>
      <c r="F1188" s="258"/>
      <c r="G1188" s="243">
        <f t="shared" si="47"/>
        <v>0</v>
      </c>
    </row>
    <row r="1189" spans="2:7" ht="12.75">
      <c r="B1189" s="211" t="s">
        <v>1713</v>
      </c>
      <c r="C1189" s="212" t="s">
        <v>1714</v>
      </c>
      <c r="D1189" s="213">
        <v>12</v>
      </c>
      <c r="E1189" s="214" t="s">
        <v>910</v>
      </c>
      <c r="F1189" s="258"/>
      <c r="G1189" s="243">
        <f t="shared" si="47"/>
        <v>0</v>
      </c>
    </row>
    <row r="1190" spans="2:7" ht="15">
      <c r="B1190" s="215"/>
      <c r="C1190" s="216" t="s">
        <v>1206</v>
      </c>
      <c r="D1190" s="217"/>
      <c r="E1190" s="217"/>
      <c r="F1190" s="259"/>
      <c r="G1190" s="272">
        <f>SUM(G1163:G1189)</f>
        <v>0</v>
      </c>
    </row>
    <row r="1191" spans="2:7" ht="12.75">
      <c r="B1191"/>
      <c r="C1191"/>
      <c r="D1191"/>
      <c r="E1191"/>
      <c r="F1191" s="260"/>
      <c r="G1191"/>
    </row>
    <row r="1192" spans="2:7" ht="15.75">
      <c r="B1192" s="206"/>
      <c r="C1192" s="207" t="s">
        <v>1715</v>
      </c>
      <c r="D1192" s="206"/>
      <c r="E1192" s="206"/>
      <c r="F1192" s="256"/>
      <c r="G1192" s="206"/>
    </row>
    <row r="1193" spans="2:7" ht="12.75">
      <c r="B1193" s="208" t="s">
        <v>66</v>
      </c>
      <c r="C1193" s="208" t="s">
        <v>1203</v>
      </c>
      <c r="D1193" s="209" t="s">
        <v>1204</v>
      </c>
      <c r="E1193" s="209" t="s">
        <v>68</v>
      </c>
      <c r="F1193" s="257" t="s">
        <v>1205</v>
      </c>
      <c r="G1193" s="210" t="s">
        <v>1206</v>
      </c>
    </row>
    <row r="1194" spans="2:7" ht="12.75">
      <c r="B1194" s="211" t="s">
        <v>1716</v>
      </c>
      <c r="C1194" s="212" t="s">
        <v>1717</v>
      </c>
      <c r="D1194" s="213">
        <v>1</v>
      </c>
      <c r="E1194" s="214" t="s">
        <v>1222</v>
      </c>
      <c r="F1194" s="258"/>
      <c r="G1194" s="243">
        <f aca="true" t="shared" si="48" ref="G1194:G1199">D1194*F1194</f>
        <v>0</v>
      </c>
    </row>
    <row r="1195" spans="2:7" ht="12.75">
      <c r="B1195" s="211" t="s">
        <v>1718</v>
      </c>
      <c r="C1195" s="212" t="s">
        <v>1719</v>
      </c>
      <c r="D1195" s="213">
        <v>1</v>
      </c>
      <c r="E1195" s="214" t="s">
        <v>1222</v>
      </c>
      <c r="F1195" s="258"/>
      <c r="G1195" s="243">
        <f t="shared" si="48"/>
        <v>0</v>
      </c>
    </row>
    <row r="1196" spans="2:7" ht="12.75">
      <c r="B1196" s="211" t="s">
        <v>1720</v>
      </c>
      <c r="C1196" s="212" t="s">
        <v>1721</v>
      </c>
      <c r="D1196" s="213">
        <v>1</v>
      </c>
      <c r="E1196" s="214" t="s">
        <v>910</v>
      </c>
      <c r="F1196" s="258"/>
      <c r="G1196" s="243">
        <f t="shared" si="48"/>
        <v>0</v>
      </c>
    </row>
    <row r="1197" spans="2:7" ht="12.75">
      <c r="B1197" s="211" t="s">
        <v>1722</v>
      </c>
      <c r="C1197" s="212" t="s">
        <v>1723</v>
      </c>
      <c r="D1197" s="213">
        <v>1</v>
      </c>
      <c r="E1197" s="214" t="s">
        <v>1222</v>
      </c>
      <c r="F1197" s="258"/>
      <c r="G1197" s="243">
        <f t="shared" si="48"/>
        <v>0</v>
      </c>
    </row>
    <row r="1198" spans="2:7" ht="12.75">
      <c r="B1198" s="211" t="s">
        <v>1724</v>
      </c>
      <c r="C1198" s="212" t="s">
        <v>1725</v>
      </c>
      <c r="D1198" s="213">
        <v>1</v>
      </c>
      <c r="E1198" s="214" t="s">
        <v>1222</v>
      </c>
      <c r="F1198" s="258"/>
      <c r="G1198" s="243">
        <f t="shared" si="48"/>
        <v>0</v>
      </c>
    </row>
    <row r="1199" spans="2:7" ht="12.75">
      <c r="B1199" s="211" t="s">
        <v>1726</v>
      </c>
      <c r="C1199" s="212" t="s">
        <v>1727</v>
      </c>
      <c r="D1199" s="213">
        <v>1</v>
      </c>
      <c r="E1199" s="214" t="s">
        <v>910</v>
      </c>
      <c r="F1199" s="258"/>
      <c r="G1199" s="243">
        <f t="shared" si="48"/>
        <v>0</v>
      </c>
    </row>
    <row r="1200" spans="2:7" ht="15">
      <c r="B1200" s="215"/>
      <c r="C1200" s="216" t="s">
        <v>1206</v>
      </c>
      <c r="D1200" s="217"/>
      <c r="E1200" s="217"/>
      <c r="F1200" s="259"/>
      <c r="G1200" s="272">
        <f>SUM(G1194:G1199)</f>
        <v>0</v>
      </c>
    </row>
    <row r="1201" spans="2:7" ht="12.75">
      <c r="B1201"/>
      <c r="C1201"/>
      <c r="D1201"/>
      <c r="E1201"/>
      <c r="F1201" s="260"/>
      <c r="G1201"/>
    </row>
    <row r="1202" spans="2:7" ht="15.75">
      <c r="B1202" s="206"/>
      <c r="C1202" s="207" t="s">
        <v>1625</v>
      </c>
      <c r="D1202" s="206"/>
      <c r="E1202" s="206"/>
      <c r="F1202" s="256"/>
      <c r="G1202" s="206"/>
    </row>
    <row r="1203" spans="2:7" ht="12.75">
      <c r="B1203" s="208" t="s">
        <v>66</v>
      </c>
      <c r="C1203" s="208" t="s">
        <v>1203</v>
      </c>
      <c r="D1203" s="209" t="s">
        <v>1204</v>
      </c>
      <c r="E1203" s="209" t="s">
        <v>68</v>
      </c>
      <c r="F1203" s="257" t="s">
        <v>1205</v>
      </c>
      <c r="G1203" s="210" t="s">
        <v>1206</v>
      </c>
    </row>
    <row r="1204" spans="2:7" ht="12.75">
      <c r="B1204" s="211" t="s">
        <v>1626</v>
      </c>
      <c r="C1204" s="212" t="s">
        <v>1627</v>
      </c>
      <c r="D1204" s="213">
        <v>5</v>
      </c>
      <c r="E1204" s="214" t="s">
        <v>1330</v>
      </c>
      <c r="F1204" s="258"/>
      <c r="G1204" s="243">
        <f>D1204*F1204</f>
        <v>0</v>
      </c>
    </row>
    <row r="1205" spans="2:7" ht="15">
      <c r="B1205" s="215"/>
      <c r="C1205" s="216" t="s">
        <v>1206</v>
      </c>
      <c r="D1205" s="217"/>
      <c r="E1205" s="217"/>
      <c r="F1205" s="259"/>
      <c r="G1205" s="272">
        <f>SUM(G1204)</f>
        <v>0</v>
      </c>
    </row>
    <row r="1206" spans="2:7" ht="12.75">
      <c r="B1206"/>
      <c r="C1206"/>
      <c r="D1206"/>
      <c r="E1206"/>
      <c r="F1206" s="260"/>
      <c r="G1206"/>
    </row>
    <row r="1207" spans="2:7" ht="15.75">
      <c r="B1207" s="206"/>
      <c r="C1207" s="207" t="s">
        <v>1466</v>
      </c>
      <c r="D1207" s="206"/>
      <c r="E1207" s="206"/>
      <c r="F1207" s="256"/>
      <c r="G1207" s="206"/>
    </row>
    <row r="1208" spans="2:7" ht="12.75">
      <c r="B1208" s="208" t="s">
        <v>66</v>
      </c>
      <c r="C1208" s="208" t="s">
        <v>1203</v>
      </c>
      <c r="D1208" s="209" t="s">
        <v>1204</v>
      </c>
      <c r="E1208" s="209" t="s">
        <v>68</v>
      </c>
      <c r="F1208" s="257" t="s">
        <v>1205</v>
      </c>
      <c r="G1208" s="210" t="s">
        <v>1206</v>
      </c>
    </row>
    <row r="1209" spans="2:7" ht="12.75">
      <c r="B1209" s="211" t="s">
        <v>1728</v>
      </c>
      <c r="C1209" s="212" t="s">
        <v>1729</v>
      </c>
      <c r="D1209" s="213">
        <v>3</v>
      </c>
      <c r="E1209" s="214" t="s">
        <v>1222</v>
      </c>
      <c r="F1209" s="258"/>
      <c r="G1209" s="243">
        <f>D1209*F1209</f>
        <v>0</v>
      </c>
    </row>
    <row r="1210" spans="2:7" ht="12.75">
      <c r="B1210" s="211" t="s">
        <v>1730</v>
      </c>
      <c r="C1210" s="212" t="s">
        <v>1731</v>
      </c>
      <c r="D1210" s="213">
        <v>6</v>
      </c>
      <c r="E1210" s="214" t="s">
        <v>1222</v>
      </c>
      <c r="F1210" s="258"/>
      <c r="G1210" s="243">
        <f>D1210*F1210</f>
        <v>0</v>
      </c>
    </row>
    <row r="1211" spans="2:7" ht="12.75">
      <c r="B1211" s="211" t="s">
        <v>1732</v>
      </c>
      <c r="C1211" s="212" t="s">
        <v>1733</v>
      </c>
      <c r="D1211" s="213">
        <v>3</v>
      </c>
      <c r="E1211" s="214" t="s">
        <v>1222</v>
      </c>
      <c r="F1211" s="258"/>
      <c r="G1211" s="243">
        <f>D1211*F1211</f>
        <v>0</v>
      </c>
    </row>
    <row r="1212" spans="2:7" ht="12.75">
      <c r="B1212" s="211" t="s">
        <v>1493</v>
      </c>
      <c r="C1212" s="212" t="s">
        <v>1494</v>
      </c>
      <c r="D1212" s="213">
        <v>3</v>
      </c>
      <c r="E1212" s="214" t="s">
        <v>1222</v>
      </c>
      <c r="F1212" s="258"/>
      <c r="G1212" s="243">
        <f>D1212*F1212</f>
        <v>0</v>
      </c>
    </row>
    <row r="1213" spans="2:7" ht="15">
      <c r="B1213" s="215"/>
      <c r="C1213" s="216" t="s">
        <v>1206</v>
      </c>
      <c r="D1213" s="217"/>
      <c r="E1213" s="217"/>
      <c r="F1213" s="259"/>
      <c r="G1213" s="272">
        <f>SUM(G1209:G1212)</f>
        <v>0</v>
      </c>
    </row>
    <row r="1214" ht="12.75">
      <c r="F1214" s="251"/>
    </row>
    <row r="1215" spans="6:7" ht="12.75">
      <c r="F1215" s="255" t="s">
        <v>1734</v>
      </c>
      <c r="G1215" s="218">
        <f>G1213+G1205+G1200+G1190+G1159+G1146+G1131+G1099+G1120</f>
        <v>0</v>
      </c>
    </row>
    <row r="1216" ht="12.75">
      <c r="F1216" s="251"/>
    </row>
    <row r="1217" ht="12.75">
      <c r="F1217" s="251"/>
    </row>
    <row r="1218" ht="12.75">
      <c r="F1218" s="251"/>
    </row>
    <row r="1219" spans="2:7" ht="12.75">
      <c r="B1219" s="219"/>
      <c r="C1219" s="220" t="s">
        <v>1735</v>
      </c>
      <c r="D1219" s="221"/>
      <c r="E1219" s="222"/>
      <c r="F1219" s="262"/>
      <c r="G1219" s="223"/>
    </row>
    <row r="1220" spans="2:7" ht="67.5">
      <c r="B1220" s="224" t="s">
        <v>1736</v>
      </c>
      <c r="C1220" s="225" t="s">
        <v>1737</v>
      </c>
      <c r="D1220" s="226" t="s">
        <v>910</v>
      </c>
      <c r="E1220" s="226">
        <v>1</v>
      </c>
      <c r="F1220" s="263"/>
      <c r="G1220" s="227">
        <f>E1220*F1220</f>
        <v>0</v>
      </c>
    </row>
    <row r="1221" spans="2:7" ht="12.75">
      <c r="B1221" s="224"/>
      <c r="C1221" s="225" t="s">
        <v>1738</v>
      </c>
      <c r="D1221" s="226"/>
      <c r="E1221" s="226"/>
      <c r="F1221" s="264"/>
      <c r="G1221" s="227"/>
    </row>
    <row r="1222" spans="2:7" ht="22.5">
      <c r="B1222" s="224"/>
      <c r="C1222" s="228" t="s">
        <v>1739</v>
      </c>
      <c r="D1222" s="226"/>
      <c r="E1222" s="226"/>
      <c r="F1222" s="263"/>
      <c r="G1222" s="227"/>
    </row>
    <row r="1223" spans="2:7" ht="22.5">
      <c r="B1223" s="224"/>
      <c r="C1223" s="228" t="s">
        <v>1740</v>
      </c>
      <c r="D1223" s="226"/>
      <c r="E1223" s="226"/>
      <c r="F1223" s="265"/>
      <c r="G1223" s="227"/>
    </row>
    <row r="1224" spans="2:7" ht="22.5">
      <c r="B1224" s="224"/>
      <c r="C1224" s="228" t="s">
        <v>1741</v>
      </c>
      <c r="D1224" s="229"/>
      <c r="E1224" s="230"/>
      <c r="F1224" s="263"/>
      <c r="G1224" s="227"/>
    </row>
    <row r="1225" spans="2:7" ht="22.5">
      <c r="B1225" s="224"/>
      <c r="C1225" s="228" t="s">
        <v>1742</v>
      </c>
      <c r="D1225" s="229"/>
      <c r="E1225" s="230"/>
      <c r="F1225" s="265"/>
      <c r="G1225" s="227"/>
    </row>
    <row r="1226" spans="2:7" ht="12.75">
      <c r="B1226" s="224"/>
      <c r="C1226" s="228" t="s">
        <v>1743</v>
      </c>
      <c r="D1226" s="229"/>
      <c r="E1226" s="230"/>
      <c r="F1226" s="263"/>
      <c r="G1226" s="227"/>
    </row>
    <row r="1227" spans="2:7" ht="22.5">
      <c r="B1227" s="224"/>
      <c r="C1227" s="228" t="s">
        <v>1744</v>
      </c>
      <c r="D1227" s="229" t="s">
        <v>910</v>
      </c>
      <c r="E1227" s="230">
        <v>1</v>
      </c>
      <c r="F1227" s="263"/>
      <c r="G1227" s="227">
        <f aca="true" t="shared" si="49" ref="G1227:G1276">E1227*F1227</f>
        <v>0</v>
      </c>
    </row>
    <row r="1228" spans="2:7" ht="22.5">
      <c r="B1228" s="224"/>
      <c r="C1228" s="231" t="s">
        <v>1745</v>
      </c>
      <c r="D1228" s="229" t="s">
        <v>910</v>
      </c>
      <c r="E1228" s="230">
        <v>1</v>
      </c>
      <c r="F1228" s="265"/>
      <c r="G1228" s="227">
        <f t="shared" si="49"/>
        <v>0</v>
      </c>
    </row>
    <row r="1229" spans="2:7" ht="12.75">
      <c r="B1229" s="224"/>
      <c r="C1229" s="231" t="s">
        <v>1746</v>
      </c>
      <c r="D1229" s="229" t="s">
        <v>910</v>
      </c>
      <c r="E1229" s="230">
        <v>1</v>
      </c>
      <c r="F1229" s="265"/>
      <c r="G1229" s="227">
        <f t="shared" si="49"/>
        <v>0</v>
      </c>
    </row>
    <row r="1230" spans="2:7" ht="12.75">
      <c r="B1230" s="224"/>
      <c r="C1230" s="231" t="s">
        <v>1747</v>
      </c>
      <c r="D1230" s="229" t="s">
        <v>910</v>
      </c>
      <c r="E1230" s="230">
        <v>1</v>
      </c>
      <c r="F1230" s="263"/>
      <c r="G1230" s="227">
        <f t="shared" si="49"/>
        <v>0</v>
      </c>
    </row>
    <row r="1231" spans="2:7" ht="12.75">
      <c r="B1231" s="224"/>
      <c r="C1231" s="231"/>
      <c r="D1231" s="229"/>
      <c r="E1231" s="230"/>
      <c r="F1231" s="263"/>
      <c r="G1231" s="227"/>
    </row>
    <row r="1232" spans="2:7" ht="12.75">
      <c r="B1232" s="224"/>
      <c r="C1232" s="231" t="s">
        <v>1748</v>
      </c>
      <c r="D1232" s="229" t="s">
        <v>361</v>
      </c>
      <c r="E1232" s="230">
        <v>1</v>
      </c>
      <c r="F1232" s="263"/>
      <c r="G1232" s="227">
        <f t="shared" si="49"/>
        <v>0</v>
      </c>
    </row>
    <row r="1233" spans="2:7" ht="22.5">
      <c r="B1233" s="224"/>
      <c r="C1233" s="231" t="s">
        <v>1749</v>
      </c>
      <c r="D1233" s="229"/>
      <c r="E1233" s="230"/>
      <c r="F1233" s="263"/>
      <c r="G1233" s="227"/>
    </row>
    <row r="1234" spans="2:7" ht="12.75">
      <c r="B1234" s="224"/>
      <c r="C1234" s="231"/>
      <c r="D1234" s="229"/>
      <c r="E1234" s="230"/>
      <c r="F1234" s="265"/>
      <c r="G1234" s="227"/>
    </row>
    <row r="1235" spans="2:7" ht="12.75">
      <c r="B1235" s="232" t="s">
        <v>1750</v>
      </c>
      <c r="C1235" s="231" t="s">
        <v>1751</v>
      </c>
      <c r="D1235" s="229" t="s">
        <v>910</v>
      </c>
      <c r="E1235" s="230">
        <v>2</v>
      </c>
      <c r="F1235" s="263"/>
      <c r="G1235" s="227">
        <f t="shared" si="49"/>
        <v>0</v>
      </c>
    </row>
    <row r="1236" spans="2:7" ht="12.75">
      <c r="B1236" s="232" t="s">
        <v>1752</v>
      </c>
      <c r="C1236" s="231" t="s">
        <v>1753</v>
      </c>
      <c r="D1236" s="229" t="s">
        <v>910</v>
      </c>
      <c r="E1236" s="230">
        <v>4</v>
      </c>
      <c r="F1236" s="263"/>
      <c r="G1236" s="227">
        <f t="shared" si="49"/>
        <v>0</v>
      </c>
    </row>
    <row r="1237" spans="2:7" ht="12.75">
      <c r="B1237" s="232"/>
      <c r="C1237" s="231"/>
      <c r="D1237" s="229"/>
      <c r="E1237" s="230"/>
      <c r="F1237" s="263"/>
      <c r="G1237" s="227"/>
    </row>
    <row r="1238" spans="2:7" ht="12.75">
      <c r="B1238" s="232" t="s">
        <v>1754</v>
      </c>
      <c r="C1238" s="231" t="s">
        <v>1755</v>
      </c>
      <c r="D1238" s="229" t="s">
        <v>910</v>
      </c>
      <c r="E1238" s="230">
        <v>2</v>
      </c>
      <c r="F1238" s="263"/>
      <c r="G1238" s="227">
        <f t="shared" si="49"/>
        <v>0</v>
      </c>
    </row>
    <row r="1239" spans="2:7" ht="12.75">
      <c r="B1239" s="232" t="s">
        <v>1756</v>
      </c>
      <c r="C1239" s="233" t="s">
        <v>1757</v>
      </c>
      <c r="D1239" s="229" t="s">
        <v>910</v>
      </c>
      <c r="E1239" s="230">
        <v>7</v>
      </c>
      <c r="F1239" s="263"/>
      <c r="G1239" s="227">
        <f t="shared" si="49"/>
        <v>0</v>
      </c>
    </row>
    <row r="1240" spans="2:7" ht="12.75">
      <c r="B1240" s="232" t="s">
        <v>1758</v>
      </c>
      <c r="C1240" s="233" t="s">
        <v>1759</v>
      </c>
      <c r="D1240" s="229" t="s">
        <v>910</v>
      </c>
      <c r="E1240" s="230">
        <v>13</v>
      </c>
      <c r="F1240" s="263"/>
      <c r="G1240" s="227">
        <f t="shared" si="49"/>
        <v>0</v>
      </c>
    </row>
    <row r="1241" spans="2:7" ht="12.75">
      <c r="B1241" s="232"/>
      <c r="C1241" s="233"/>
      <c r="D1241" s="229"/>
      <c r="E1241" s="230"/>
      <c r="F1241" s="263"/>
      <c r="G1241" s="227"/>
    </row>
    <row r="1242" spans="2:7" ht="12.75">
      <c r="B1242" s="232" t="s">
        <v>1760</v>
      </c>
      <c r="C1242" s="228" t="s">
        <v>1761</v>
      </c>
      <c r="D1242" s="229" t="s">
        <v>910</v>
      </c>
      <c r="E1242" s="230">
        <v>1</v>
      </c>
      <c r="F1242" s="263"/>
      <c r="G1242" s="227">
        <f t="shared" si="49"/>
        <v>0</v>
      </c>
    </row>
    <row r="1243" spans="2:7" ht="12.75">
      <c r="B1243" s="232" t="s">
        <v>1762</v>
      </c>
      <c r="C1243" s="228" t="s">
        <v>1763</v>
      </c>
      <c r="D1243" s="229" t="s">
        <v>910</v>
      </c>
      <c r="E1243" s="230">
        <v>1</v>
      </c>
      <c r="F1243" s="263"/>
      <c r="G1243" s="227">
        <f t="shared" si="49"/>
        <v>0</v>
      </c>
    </row>
    <row r="1244" spans="2:7" ht="12.75">
      <c r="B1244" s="232"/>
      <c r="C1244" s="228"/>
      <c r="D1244" s="229"/>
      <c r="E1244" s="230"/>
      <c r="F1244" s="265"/>
      <c r="G1244" s="227"/>
    </row>
    <row r="1245" spans="2:7" ht="12.75">
      <c r="B1245" s="232" t="s">
        <v>1764</v>
      </c>
      <c r="C1245" s="228" t="s">
        <v>1765</v>
      </c>
      <c r="D1245" s="229" t="s">
        <v>910</v>
      </c>
      <c r="E1245" s="230">
        <v>7</v>
      </c>
      <c r="F1245" s="263"/>
      <c r="G1245" s="227">
        <f t="shared" si="49"/>
        <v>0</v>
      </c>
    </row>
    <row r="1246" spans="2:7" ht="12.75">
      <c r="B1246" s="232" t="s">
        <v>1766</v>
      </c>
      <c r="C1246" s="228" t="s">
        <v>1767</v>
      </c>
      <c r="D1246" s="229" t="s">
        <v>910</v>
      </c>
      <c r="E1246" s="230">
        <v>13</v>
      </c>
      <c r="F1246" s="263"/>
      <c r="G1246" s="227">
        <f t="shared" si="49"/>
        <v>0</v>
      </c>
    </row>
    <row r="1247" spans="2:7" ht="12.75">
      <c r="B1247" s="232"/>
      <c r="C1247" s="228"/>
      <c r="D1247" s="229"/>
      <c r="E1247" s="230"/>
      <c r="F1247" s="265"/>
      <c r="G1247" s="227"/>
    </row>
    <row r="1248" spans="2:7" ht="22.5">
      <c r="B1248" s="232" t="s">
        <v>1768</v>
      </c>
      <c r="C1248" s="228" t="s">
        <v>1769</v>
      </c>
      <c r="D1248" s="229" t="s">
        <v>910</v>
      </c>
      <c r="E1248" s="289">
        <v>0</v>
      </c>
      <c r="F1248" s="263"/>
      <c r="G1248" s="227">
        <f t="shared" si="49"/>
        <v>0</v>
      </c>
    </row>
    <row r="1249" spans="2:7" ht="22.5">
      <c r="B1249" s="232" t="s">
        <v>1770</v>
      </c>
      <c r="C1249" s="228" t="s">
        <v>1771</v>
      </c>
      <c r="D1249" s="229" t="s">
        <v>910</v>
      </c>
      <c r="E1249" s="289">
        <v>0</v>
      </c>
      <c r="F1249" s="263"/>
      <c r="G1249" s="227">
        <f t="shared" si="49"/>
        <v>0</v>
      </c>
    </row>
    <row r="1250" spans="2:7" ht="22.5">
      <c r="B1250" s="232" t="s">
        <v>1772</v>
      </c>
      <c r="C1250" s="228" t="s">
        <v>1773</v>
      </c>
      <c r="D1250" s="229" t="s">
        <v>910</v>
      </c>
      <c r="E1250" s="289">
        <v>0</v>
      </c>
      <c r="F1250" s="265"/>
      <c r="G1250" s="227">
        <f t="shared" si="49"/>
        <v>0</v>
      </c>
    </row>
    <row r="1251" spans="2:7" ht="22.5">
      <c r="B1251" s="232" t="s">
        <v>1774</v>
      </c>
      <c r="C1251" s="228" t="s">
        <v>1775</v>
      </c>
      <c r="D1251" s="229" t="s">
        <v>910</v>
      </c>
      <c r="E1251" s="289">
        <v>0</v>
      </c>
      <c r="F1251" s="263"/>
      <c r="G1251" s="227">
        <f t="shared" si="49"/>
        <v>0</v>
      </c>
    </row>
    <row r="1252" spans="2:7" ht="12.75">
      <c r="B1252" s="232"/>
      <c r="C1252" s="228"/>
      <c r="D1252" s="229"/>
      <c r="E1252" s="230"/>
      <c r="F1252" s="265"/>
      <c r="G1252" s="227"/>
    </row>
    <row r="1253" spans="2:7" ht="12.75">
      <c r="B1253" s="232" t="s">
        <v>1776</v>
      </c>
      <c r="C1253" s="234" t="s">
        <v>1777</v>
      </c>
      <c r="D1253" s="229"/>
      <c r="E1253" s="230"/>
      <c r="F1253" s="263"/>
      <c r="G1253" s="227"/>
    </row>
    <row r="1254" spans="2:7" ht="12.75">
      <c r="B1254" s="235"/>
      <c r="C1254" s="231" t="s">
        <v>1778</v>
      </c>
      <c r="D1254" s="230" t="s">
        <v>1779</v>
      </c>
      <c r="E1254" s="230">
        <v>25</v>
      </c>
      <c r="F1254" s="263"/>
      <c r="G1254" s="227">
        <f t="shared" si="49"/>
        <v>0</v>
      </c>
    </row>
    <row r="1255" spans="2:7" ht="12.75">
      <c r="B1255" s="235"/>
      <c r="C1255" s="231" t="s">
        <v>1780</v>
      </c>
      <c r="D1255" s="229" t="s">
        <v>1779</v>
      </c>
      <c r="E1255" s="230">
        <v>30</v>
      </c>
      <c r="F1255" s="263"/>
      <c r="G1255" s="227">
        <f t="shared" si="49"/>
        <v>0</v>
      </c>
    </row>
    <row r="1256" spans="2:7" ht="12.75">
      <c r="B1256" s="235"/>
      <c r="C1256" s="236" t="s">
        <v>1781</v>
      </c>
      <c r="D1256" s="229" t="s">
        <v>1779</v>
      </c>
      <c r="E1256" s="230">
        <v>46</v>
      </c>
      <c r="F1256" s="263"/>
      <c r="G1256" s="227">
        <f t="shared" si="49"/>
        <v>0</v>
      </c>
    </row>
    <row r="1257" spans="2:7" ht="12.75">
      <c r="B1257" s="235"/>
      <c r="C1257" s="236" t="s">
        <v>1782</v>
      </c>
      <c r="D1257" s="229" t="s">
        <v>1779</v>
      </c>
      <c r="E1257" s="230">
        <v>46</v>
      </c>
      <c r="F1257" s="263"/>
      <c r="G1257" s="227">
        <f t="shared" si="49"/>
        <v>0</v>
      </c>
    </row>
    <row r="1258" spans="2:7" ht="12.75">
      <c r="B1258" s="235"/>
      <c r="C1258" s="236"/>
      <c r="D1258" s="229"/>
      <c r="E1258" s="230"/>
      <c r="F1258" s="265"/>
      <c r="G1258" s="227"/>
    </row>
    <row r="1259" spans="2:7" ht="12.75">
      <c r="B1259" s="235" t="s">
        <v>1783</v>
      </c>
      <c r="C1259" s="231" t="s">
        <v>1784</v>
      </c>
      <c r="D1259" s="229"/>
      <c r="E1259" s="230"/>
      <c r="F1259" s="265"/>
      <c r="G1259" s="227"/>
    </row>
    <row r="1260" spans="2:7" ht="12.75">
      <c r="B1260" s="235"/>
      <c r="C1260" s="231" t="s">
        <v>1785</v>
      </c>
      <c r="D1260" s="229" t="s">
        <v>1779</v>
      </c>
      <c r="E1260" s="230">
        <v>6</v>
      </c>
      <c r="F1260" s="263"/>
      <c r="G1260" s="227">
        <f t="shared" si="49"/>
        <v>0</v>
      </c>
    </row>
    <row r="1261" spans="2:7" ht="12.75">
      <c r="B1261" s="235"/>
      <c r="C1261" s="231" t="s">
        <v>1786</v>
      </c>
      <c r="D1261" s="229" t="s">
        <v>1779</v>
      </c>
      <c r="E1261" s="230">
        <v>10</v>
      </c>
      <c r="F1261" s="263"/>
      <c r="G1261" s="227">
        <f t="shared" si="49"/>
        <v>0</v>
      </c>
    </row>
    <row r="1262" spans="2:7" ht="12.75">
      <c r="B1262" s="235"/>
      <c r="C1262" s="236"/>
      <c r="D1262" s="229"/>
      <c r="E1262" s="230"/>
      <c r="F1262" s="265"/>
      <c r="G1262" s="227"/>
    </row>
    <row r="1263" spans="2:7" ht="12.75">
      <c r="B1263" s="235" t="s">
        <v>1787</v>
      </c>
      <c r="C1263" s="231" t="s">
        <v>1788</v>
      </c>
      <c r="D1263" s="229" t="s">
        <v>128</v>
      </c>
      <c r="E1263" s="230">
        <v>22</v>
      </c>
      <c r="F1263" s="263"/>
      <c r="G1263" s="227">
        <f t="shared" si="49"/>
        <v>0</v>
      </c>
    </row>
    <row r="1264" spans="2:7" ht="22.5">
      <c r="B1264" s="235" t="s">
        <v>1789</v>
      </c>
      <c r="C1264" s="231" t="s">
        <v>1790</v>
      </c>
      <c r="D1264" s="229" t="s">
        <v>128</v>
      </c>
      <c r="E1264" s="230">
        <v>10</v>
      </c>
      <c r="F1264" s="263"/>
      <c r="G1264" s="227">
        <f t="shared" si="49"/>
        <v>0</v>
      </c>
    </row>
    <row r="1265" spans="2:7" ht="12.75">
      <c r="B1265" s="235"/>
      <c r="C1265" s="223"/>
      <c r="D1265" s="223"/>
      <c r="E1265" s="223"/>
      <c r="F1265" s="263"/>
      <c r="G1265" s="227"/>
    </row>
    <row r="1266" spans="2:7" ht="12.75">
      <c r="B1266" s="235"/>
      <c r="C1266" s="223"/>
      <c r="D1266" s="223"/>
      <c r="E1266" s="223"/>
      <c r="F1266" s="264"/>
      <c r="G1266" s="227"/>
    </row>
    <row r="1267" spans="2:7" ht="12.75">
      <c r="B1267" s="235"/>
      <c r="C1267" s="220" t="s">
        <v>1791</v>
      </c>
      <c r="D1267" s="237"/>
      <c r="E1267" s="237"/>
      <c r="F1267" s="266"/>
      <c r="G1267" s="227"/>
    </row>
    <row r="1268" spans="2:7" ht="12.75">
      <c r="B1268" s="235"/>
      <c r="C1268" s="236" t="s">
        <v>1792</v>
      </c>
      <c r="D1268" s="237" t="s">
        <v>361</v>
      </c>
      <c r="E1268" s="237">
        <v>1</v>
      </c>
      <c r="F1268" s="264"/>
      <c r="G1268" s="227">
        <f t="shared" si="49"/>
        <v>0</v>
      </c>
    </row>
    <row r="1269" spans="2:7" ht="12.75">
      <c r="B1269" s="235"/>
      <c r="C1269" s="236" t="s">
        <v>1793</v>
      </c>
      <c r="D1269" s="237" t="s">
        <v>361</v>
      </c>
      <c r="E1269" s="237">
        <v>1</v>
      </c>
      <c r="F1269" s="266"/>
      <c r="G1269" s="227">
        <f t="shared" si="49"/>
        <v>0</v>
      </c>
    </row>
    <row r="1270" spans="2:7" ht="12.75">
      <c r="B1270" s="235"/>
      <c r="C1270" s="236" t="s">
        <v>1794</v>
      </c>
      <c r="D1270" s="237" t="s">
        <v>361</v>
      </c>
      <c r="E1270" s="237">
        <v>1</v>
      </c>
      <c r="F1270" s="267"/>
      <c r="G1270" s="227">
        <f t="shared" si="49"/>
        <v>0</v>
      </c>
    </row>
    <row r="1271" spans="2:7" ht="12.75">
      <c r="B1271" s="235"/>
      <c r="C1271" s="236" t="s">
        <v>1795</v>
      </c>
      <c r="D1271" s="237" t="s">
        <v>361</v>
      </c>
      <c r="E1271" s="237">
        <v>1</v>
      </c>
      <c r="F1271" s="267"/>
      <c r="G1271" s="227">
        <f t="shared" si="49"/>
        <v>0</v>
      </c>
    </row>
    <row r="1272" spans="2:7" ht="12.75">
      <c r="B1272" s="235"/>
      <c r="C1272" s="236" t="s">
        <v>1796</v>
      </c>
      <c r="D1272" s="237" t="s">
        <v>361</v>
      </c>
      <c r="E1272" s="237">
        <v>1</v>
      </c>
      <c r="F1272" s="268"/>
      <c r="G1272" s="227">
        <f t="shared" si="49"/>
        <v>0</v>
      </c>
    </row>
    <row r="1273" spans="2:7" ht="12.75">
      <c r="B1273" s="235"/>
      <c r="C1273" s="236" t="s">
        <v>1797</v>
      </c>
      <c r="D1273" s="237" t="s">
        <v>361</v>
      </c>
      <c r="E1273" s="237">
        <v>1</v>
      </c>
      <c r="F1273" s="269"/>
      <c r="G1273" s="227">
        <f t="shared" si="49"/>
        <v>0</v>
      </c>
    </row>
    <row r="1274" spans="2:7" ht="12.75">
      <c r="B1274" s="235"/>
      <c r="C1274" s="236" t="s">
        <v>1798</v>
      </c>
      <c r="D1274" s="237" t="s">
        <v>361</v>
      </c>
      <c r="E1274" s="237">
        <v>1</v>
      </c>
      <c r="F1274" s="269"/>
      <c r="G1274" s="227">
        <f t="shared" si="49"/>
        <v>0</v>
      </c>
    </row>
    <row r="1275" spans="2:7" ht="12.75">
      <c r="B1275" s="235"/>
      <c r="C1275" s="236" t="s">
        <v>1799</v>
      </c>
      <c r="D1275" s="237" t="s">
        <v>361</v>
      </c>
      <c r="E1275" s="237">
        <v>1</v>
      </c>
      <c r="F1275" s="267"/>
      <c r="G1275" s="227">
        <f t="shared" si="49"/>
        <v>0</v>
      </c>
    </row>
    <row r="1276" spans="2:7" ht="12.75">
      <c r="B1276" s="235"/>
      <c r="C1276" s="236" t="s">
        <v>1800</v>
      </c>
      <c r="D1276" s="237" t="s">
        <v>361</v>
      </c>
      <c r="E1276" s="237">
        <v>1</v>
      </c>
      <c r="F1276" s="270"/>
      <c r="G1276" s="227">
        <f t="shared" si="49"/>
        <v>0</v>
      </c>
    </row>
    <row r="1277" spans="2:7" ht="12.75">
      <c r="B1277" s="235"/>
      <c r="C1277" s="236"/>
      <c r="D1277" s="237"/>
      <c r="E1277" s="237"/>
      <c r="F1277" s="270"/>
      <c r="G1277" s="221"/>
    </row>
    <row r="1278" spans="2:7" ht="12.75">
      <c r="B1278" s="238"/>
      <c r="C1278" s="239" t="s">
        <v>1801</v>
      </c>
      <c r="D1278" s="240"/>
      <c r="E1278" s="241"/>
      <c r="F1278" s="271"/>
      <c r="G1278" s="242">
        <f>SUM(G1220:G1276)</f>
        <v>0</v>
      </c>
    </row>
  </sheetData>
  <sheetProtection password="D3D1" sheet="1"/>
  <mergeCells count="356">
    <mergeCell ref="A1:G1"/>
    <mergeCell ref="A3:B3"/>
    <mergeCell ref="A4:B4"/>
    <mergeCell ref="E4:G4"/>
    <mergeCell ref="C9:D9"/>
    <mergeCell ref="C10:D10"/>
    <mergeCell ref="C57:D57"/>
    <mergeCell ref="C48:D48"/>
    <mergeCell ref="C50:D50"/>
    <mergeCell ref="C51:D51"/>
    <mergeCell ref="C22:D22"/>
    <mergeCell ref="C23:D23"/>
    <mergeCell ref="C44:D44"/>
    <mergeCell ref="C53:D53"/>
    <mergeCell ref="C19:D19"/>
    <mergeCell ref="C12:D12"/>
    <mergeCell ref="C13:D13"/>
    <mergeCell ref="C56:D56"/>
    <mergeCell ref="C21:D21"/>
    <mergeCell ref="C16:D16"/>
    <mergeCell ref="C17:D17"/>
    <mergeCell ref="C18:D18"/>
    <mergeCell ref="C69:D69"/>
    <mergeCell ref="C70:D70"/>
    <mergeCell ref="C24:D24"/>
    <mergeCell ref="C40:D40"/>
    <mergeCell ref="C74:D74"/>
    <mergeCell ref="C26:D26"/>
    <mergeCell ref="C29:D29"/>
    <mergeCell ref="C34:D34"/>
    <mergeCell ref="C38:D38"/>
    <mergeCell ref="C41:D41"/>
    <mergeCell ref="C79:D79"/>
    <mergeCell ref="C45:D45"/>
    <mergeCell ref="C46:D46"/>
    <mergeCell ref="C47:D47"/>
    <mergeCell ref="C72:D72"/>
    <mergeCell ref="C73:D73"/>
    <mergeCell ref="C54:D54"/>
    <mergeCell ref="C55:D55"/>
    <mergeCell ref="C76:D76"/>
    <mergeCell ref="C78:D78"/>
    <mergeCell ref="C80:D80"/>
    <mergeCell ref="C82:D82"/>
    <mergeCell ref="C83:D83"/>
    <mergeCell ref="C62:D62"/>
    <mergeCell ref="C63:D63"/>
    <mergeCell ref="C64:D64"/>
    <mergeCell ref="C65:D65"/>
    <mergeCell ref="C66:D66"/>
    <mergeCell ref="C67:D67"/>
    <mergeCell ref="C75:D75"/>
    <mergeCell ref="C99:D99"/>
    <mergeCell ref="C100:D100"/>
    <mergeCell ref="C101:D101"/>
    <mergeCell ref="C102:D102"/>
    <mergeCell ref="C84:D84"/>
    <mergeCell ref="C93:D93"/>
    <mergeCell ref="C94:D94"/>
    <mergeCell ref="C97:D97"/>
    <mergeCell ref="C122:D122"/>
    <mergeCell ref="C108:D108"/>
    <mergeCell ref="C109:D109"/>
    <mergeCell ref="C110:D110"/>
    <mergeCell ref="C112:D112"/>
    <mergeCell ref="C103:D103"/>
    <mergeCell ref="C104:D104"/>
    <mergeCell ref="C105:D105"/>
    <mergeCell ref="C107:D107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60:D160"/>
    <mergeCell ref="C152:D152"/>
    <mergeCell ref="C156:D156"/>
    <mergeCell ref="C157:D157"/>
    <mergeCell ref="C158:D158"/>
    <mergeCell ref="C135:D135"/>
    <mergeCell ref="C149:D149"/>
    <mergeCell ref="C142:D142"/>
    <mergeCell ref="C144:D144"/>
    <mergeCell ref="C145:D145"/>
    <mergeCell ref="C123:D123"/>
    <mergeCell ref="C128:D128"/>
    <mergeCell ref="C129:D129"/>
    <mergeCell ref="C131:D131"/>
    <mergeCell ref="C133:D133"/>
    <mergeCell ref="C166:D166"/>
    <mergeCell ref="C161:D161"/>
    <mergeCell ref="C139:D139"/>
    <mergeCell ref="C140:D140"/>
    <mergeCell ref="C141:D141"/>
    <mergeCell ref="C146:D146"/>
    <mergeCell ref="C147:D147"/>
    <mergeCell ref="C180:D180"/>
    <mergeCell ref="C182:D182"/>
    <mergeCell ref="C159:D159"/>
    <mergeCell ref="C167:D167"/>
    <mergeCell ref="C168:D168"/>
    <mergeCell ref="C169:D169"/>
    <mergeCell ref="C170:D170"/>
    <mergeCell ref="C163:D163"/>
    <mergeCell ref="C164:D164"/>
    <mergeCell ref="C165:D165"/>
    <mergeCell ref="C190:D190"/>
    <mergeCell ref="C191:D191"/>
    <mergeCell ref="C185:D185"/>
    <mergeCell ref="C186:D186"/>
    <mergeCell ref="C171:D171"/>
    <mergeCell ref="C172:D172"/>
    <mergeCell ref="C173:D173"/>
    <mergeCell ref="C174:D174"/>
    <mergeCell ref="C175:D175"/>
    <mergeCell ref="C176:D176"/>
    <mergeCell ref="C208:D208"/>
    <mergeCell ref="C210:D210"/>
    <mergeCell ref="C183:D183"/>
    <mergeCell ref="C184:D184"/>
    <mergeCell ref="C192:D192"/>
    <mergeCell ref="C194:D194"/>
    <mergeCell ref="C195:D195"/>
    <mergeCell ref="C196:D196"/>
    <mergeCell ref="C187:D187"/>
    <mergeCell ref="C189:D189"/>
    <mergeCell ref="C217:D217"/>
    <mergeCell ref="C218:D218"/>
    <mergeCell ref="C213:D213"/>
    <mergeCell ref="C214:D214"/>
    <mergeCell ref="C198:D198"/>
    <mergeCell ref="C200:D200"/>
    <mergeCell ref="C201:D201"/>
    <mergeCell ref="C202:D202"/>
    <mergeCell ref="C203:D203"/>
    <mergeCell ref="C204:D204"/>
    <mergeCell ref="C259:D259"/>
    <mergeCell ref="C260:D260"/>
    <mergeCell ref="C211:D211"/>
    <mergeCell ref="C212:D212"/>
    <mergeCell ref="C219:D219"/>
    <mergeCell ref="C221:D221"/>
    <mergeCell ref="C222:D222"/>
    <mergeCell ref="C224:D224"/>
    <mergeCell ref="C215:D215"/>
    <mergeCell ref="C216:D216"/>
    <mergeCell ref="C253:D253"/>
    <mergeCell ref="C254:D254"/>
    <mergeCell ref="C255:D255"/>
    <mergeCell ref="C226:D226"/>
    <mergeCell ref="C227:D227"/>
    <mergeCell ref="C236:D236"/>
    <mergeCell ref="C261:D261"/>
    <mergeCell ref="C264:D264"/>
    <mergeCell ref="C265:D265"/>
    <mergeCell ref="C267:D267"/>
    <mergeCell ref="C282:D282"/>
    <mergeCell ref="C283:D283"/>
    <mergeCell ref="C268:D268"/>
    <mergeCell ref="C269:D269"/>
    <mergeCell ref="C285:D285"/>
    <mergeCell ref="C287:D287"/>
    <mergeCell ref="C270:D270"/>
    <mergeCell ref="C272:D272"/>
    <mergeCell ref="C275:D275"/>
    <mergeCell ref="C281:D281"/>
    <mergeCell ref="C294:D294"/>
    <mergeCell ref="C295:D295"/>
    <mergeCell ref="C297:D297"/>
    <mergeCell ref="C298:D298"/>
    <mergeCell ref="C288:D288"/>
    <mergeCell ref="C291:D291"/>
    <mergeCell ref="C292:D292"/>
    <mergeCell ref="C293:D293"/>
    <mergeCell ref="C304:D304"/>
    <mergeCell ref="C305:D305"/>
    <mergeCell ref="C306:D306"/>
    <mergeCell ref="C308:D308"/>
    <mergeCell ref="C299:D299"/>
    <mergeCell ref="C300:D300"/>
    <mergeCell ref="C302:D302"/>
    <mergeCell ref="C303:D303"/>
    <mergeCell ref="C315:D315"/>
    <mergeCell ref="C316:D316"/>
    <mergeCell ref="C317:D317"/>
    <mergeCell ref="C318:D318"/>
    <mergeCell ref="C310:D310"/>
    <mergeCell ref="C312:D312"/>
    <mergeCell ref="C313:D313"/>
    <mergeCell ref="C314:D314"/>
    <mergeCell ref="C332:D332"/>
    <mergeCell ref="C333:D333"/>
    <mergeCell ref="C334:D334"/>
    <mergeCell ref="C335:D335"/>
    <mergeCell ref="C325:D325"/>
    <mergeCell ref="C326:D326"/>
    <mergeCell ref="C327:D327"/>
    <mergeCell ref="C328:D328"/>
    <mergeCell ref="C329:D329"/>
    <mergeCell ref="C331:D331"/>
    <mergeCell ref="C361:D361"/>
    <mergeCell ref="C362:D362"/>
    <mergeCell ref="C337:D337"/>
    <mergeCell ref="C339:D339"/>
    <mergeCell ref="C344:D344"/>
    <mergeCell ref="C346:D346"/>
    <mergeCell ref="C363:D363"/>
    <mergeCell ref="C364:D364"/>
    <mergeCell ref="C365:D365"/>
    <mergeCell ref="C366:D366"/>
    <mergeCell ref="C351:D351"/>
    <mergeCell ref="C352:D352"/>
    <mergeCell ref="C354:D354"/>
    <mergeCell ref="C356:D356"/>
    <mergeCell ref="C357:D357"/>
    <mergeCell ref="C358:D358"/>
    <mergeCell ref="C371:D371"/>
    <mergeCell ref="C372:D372"/>
    <mergeCell ref="C374:D374"/>
    <mergeCell ref="C375:D375"/>
    <mergeCell ref="C367:D367"/>
    <mergeCell ref="C368:D368"/>
    <mergeCell ref="C369:D369"/>
    <mergeCell ref="C370:D370"/>
    <mergeCell ref="C382:D382"/>
    <mergeCell ref="C384:D384"/>
    <mergeCell ref="C386:D386"/>
    <mergeCell ref="C387:D387"/>
    <mergeCell ref="C376:D376"/>
    <mergeCell ref="C378:D378"/>
    <mergeCell ref="C380:D380"/>
    <mergeCell ref="C381:D381"/>
    <mergeCell ref="C410:D410"/>
    <mergeCell ref="C411:D411"/>
    <mergeCell ref="C389:D389"/>
    <mergeCell ref="C391:D391"/>
    <mergeCell ref="C393:D393"/>
    <mergeCell ref="C394:D394"/>
    <mergeCell ref="C402:D402"/>
    <mergeCell ref="C403:D403"/>
    <mergeCell ref="C404:D404"/>
    <mergeCell ref="C406:D406"/>
    <mergeCell ref="C407:D407"/>
    <mergeCell ref="C408:D408"/>
    <mergeCell ref="C421:D421"/>
    <mergeCell ref="C422:D422"/>
    <mergeCell ref="C424:D424"/>
    <mergeCell ref="C426:D426"/>
    <mergeCell ref="C413:D413"/>
    <mergeCell ref="C415:D415"/>
    <mergeCell ref="C416:D416"/>
    <mergeCell ref="C417:D417"/>
    <mergeCell ref="C431:D431"/>
    <mergeCell ref="C432:D432"/>
    <mergeCell ref="C434:D434"/>
    <mergeCell ref="C435:D435"/>
    <mergeCell ref="C427:D427"/>
    <mergeCell ref="C428:D428"/>
    <mergeCell ref="C429:D429"/>
    <mergeCell ref="C430:D430"/>
    <mergeCell ref="C452:D452"/>
    <mergeCell ref="C454:D454"/>
    <mergeCell ref="C455:D455"/>
    <mergeCell ref="C456:D456"/>
    <mergeCell ref="C436:D436"/>
    <mergeCell ref="C439:D439"/>
    <mergeCell ref="C441:D441"/>
    <mergeCell ref="C499:D499"/>
    <mergeCell ref="C501:D501"/>
    <mergeCell ref="C462:D462"/>
    <mergeCell ref="C463:D463"/>
    <mergeCell ref="C470:D470"/>
    <mergeCell ref="C473:D473"/>
    <mergeCell ref="C474:D474"/>
    <mergeCell ref="C475:D475"/>
    <mergeCell ref="C476:D476"/>
    <mergeCell ref="C477:D477"/>
    <mergeCell ref="C486:D486"/>
    <mergeCell ref="C487:D487"/>
    <mergeCell ref="C493:D493"/>
    <mergeCell ref="C496:D496"/>
    <mergeCell ref="C497:D497"/>
    <mergeCell ref="C498:D498"/>
    <mergeCell ref="C507:D507"/>
    <mergeCell ref="C508:D508"/>
    <mergeCell ref="C509:D509"/>
    <mergeCell ref="C510:D510"/>
    <mergeCell ref="C503:D503"/>
    <mergeCell ref="C504:D504"/>
    <mergeCell ref="C505:D505"/>
    <mergeCell ref="C506:D506"/>
    <mergeCell ref="C518:D518"/>
    <mergeCell ref="C520:D520"/>
    <mergeCell ref="C522:D522"/>
    <mergeCell ref="C523:D523"/>
    <mergeCell ref="C512:D512"/>
    <mergeCell ref="C515:D515"/>
    <mergeCell ref="C516:D516"/>
    <mergeCell ref="C517:D517"/>
    <mergeCell ref="C537:D537"/>
    <mergeCell ref="C538:D538"/>
    <mergeCell ref="C539:D539"/>
    <mergeCell ref="C544:D544"/>
    <mergeCell ref="C545:D545"/>
    <mergeCell ref="C546:D546"/>
    <mergeCell ref="C541:D541"/>
    <mergeCell ref="C542:D542"/>
    <mergeCell ref="C525:D525"/>
    <mergeCell ref="C526:D526"/>
    <mergeCell ref="C528:D528"/>
    <mergeCell ref="C534:D534"/>
    <mergeCell ref="C535:D535"/>
    <mergeCell ref="C536:D536"/>
    <mergeCell ref="C560:D560"/>
    <mergeCell ref="C550:D550"/>
    <mergeCell ref="C552:D552"/>
    <mergeCell ref="C553:D553"/>
    <mergeCell ref="C554:D554"/>
    <mergeCell ref="C543:D543"/>
    <mergeCell ref="C547:D547"/>
    <mergeCell ref="C548:D548"/>
    <mergeCell ref="C549:D549"/>
    <mergeCell ref="C555:D555"/>
    <mergeCell ref="C586:D586"/>
    <mergeCell ref="C565:D565"/>
    <mergeCell ref="C566:D566"/>
    <mergeCell ref="C568:D568"/>
    <mergeCell ref="C569:D569"/>
    <mergeCell ref="C572:D572"/>
    <mergeCell ref="C583:D583"/>
    <mergeCell ref="C558:D558"/>
    <mergeCell ref="C605:D605"/>
    <mergeCell ref="C606:D606"/>
    <mergeCell ref="C592:D592"/>
    <mergeCell ref="C593:D593"/>
    <mergeCell ref="C578:D578"/>
    <mergeCell ref="C579:D579"/>
    <mergeCell ref="C580:D580"/>
    <mergeCell ref="C581:D581"/>
    <mergeCell ref="C582:D582"/>
    <mergeCell ref="C599:D599"/>
    <mergeCell ref="C600:D600"/>
    <mergeCell ref="C601:D601"/>
    <mergeCell ref="C602:D602"/>
    <mergeCell ref="C603:D603"/>
    <mergeCell ref="C604:D604"/>
    <mergeCell ref="C611:D611"/>
    <mergeCell ref="C612:D612"/>
    <mergeCell ref="C613:D613"/>
    <mergeCell ref="C607:D607"/>
    <mergeCell ref="C608:D608"/>
    <mergeCell ref="C609:D609"/>
    <mergeCell ref="C610:D6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lackova</cp:lastModifiedBy>
  <cp:lastPrinted>2020-05-04T09:35:56Z</cp:lastPrinted>
  <dcterms:created xsi:type="dcterms:W3CDTF">2020-04-29T14:43:53Z</dcterms:created>
  <dcterms:modified xsi:type="dcterms:W3CDTF">2020-10-15T09:58:16Z</dcterms:modified>
  <cp:category/>
  <cp:version/>
  <cp:contentType/>
  <cp:contentStatus/>
</cp:coreProperties>
</file>