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225" yWindow="510" windowWidth="13380" windowHeight="15030" activeTab="2"/>
  </bookViews>
  <sheets>
    <sheet name="Krycí list" sheetId="1" r:id="rId1"/>
    <sheet name="Rekapitulace" sheetId="2" r:id="rId2"/>
    <sheet name="rozpočet Technika IT_PC_AV " sheetId="5" r:id="rId3"/>
    <sheet name="#Figury" sheetId="4" state="hidden" r:id="rId4"/>
  </sheets>
  <definedNames>
    <definedName name="_xlnm.Print_Titles" localSheetId="1">'Rekapitulace'!$11:$13</definedName>
  </definedNames>
  <calcPr calcId="125725"/>
</workbook>
</file>

<file path=xl/sharedStrings.xml><?xml version="1.0" encoding="utf-8"?>
<sst xmlns="http://schemas.openxmlformats.org/spreadsheetml/2006/main" count="221" uniqueCount="143">
  <si>
    <t>Název stavby</t>
  </si>
  <si>
    <t>JKSO</t>
  </si>
  <si>
    <t xml:space="preserve"> </t>
  </si>
  <si>
    <t>Kód stavby</t>
  </si>
  <si>
    <t>ucebny</t>
  </si>
  <si>
    <t>Název objektu</t>
  </si>
  <si>
    <t>EČO</t>
  </si>
  <si>
    <t/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</si>
  <si>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</si>
  <si>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</si>
  <si>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</si>
  <si>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</si>
  <si>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</si>
  <si>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</si>
  <si>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</si>
  <si>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</si>
  <si>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</si>
  <si>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</si>
  <si>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</si>
  <si>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</si>
  <si>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</si>
  <si>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</si>
  <si>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</si>
  <si>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</si>
  <si>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</si>
  <si>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</si>
  <si>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</si>
  <si>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</si>
  <si>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</si>
  <si>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</si>
  <si>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</si>
  <si>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</si>
  <si>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</si>
  <si>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</si>
  <si>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</si>
  <si>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</si>
  <si>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</si>
  <si>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</si>
  <si>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Práce přesčas</t>
  </si>
  <si>
    <t>Zařízení staveniště</t>
  </si>
  <si>
    <t>21</t>
  </si>
  <si>
    <t>%</t>
  </si>
  <si>
    <t>Bez pevné podl.</t>
  </si>
  <si>
    <t>PSV</t>
  </si>
  <si>
    <t>Kulturní památka</t>
  </si>
  <si>
    <t>Územní vlivy</t>
  </si>
  <si>
    <t>Provozní vlivy</t>
  </si>
  <si>
    <t>Ostatní</t>
  </si>
  <si>
    <t>VRN z rozpočtu</t>
  </si>
  <si>
    <t>HZS</t>
  </si>
  <si>
    <t>Kompl. činnost</t>
  </si>
  <si>
    <t>Ostatní náklady</t>
  </si>
  <si>
    <t>D</t>
  </si>
  <si>
    <t>Celkové náklady</t>
  </si>
  <si>
    <t>Datum a podpis</t>
  </si>
  <si>
    <t>Razítko</t>
  </si>
  <si>
    <t>15</t>
  </si>
  <si>
    <t>DPH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</si>
  <si>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</si>
  <si>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</si>
  <si>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</si>
  <si>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</si>
  <si>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</si>
  <si>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</si>
  <si>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</si>
  <si>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</si>
  <si>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</si>
  <si>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</si>
  <si>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</si>
  <si>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</si>
  <si>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</si>
  <si>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</si>
  <si>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</si>
  <si>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</si>
  <si>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</si>
  <si>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JKSO:</t>
  </si>
  <si>
    <t>P.Č.</t>
  </si>
  <si>
    <t>TV</t>
  </si>
  <si>
    <t>KCN</t>
  </si>
  <si>
    <t>Kód položky</t>
  </si>
  <si>
    <t>MJ</t>
  </si>
  <si>
    <t>Množství celkem</t>
  </si>
  <si>
    <t>Sazba DPH</t>
  </si>
  <si>
    <t>kus</t>
  </si>
  <si>
    <t>soubor</t>
  </si>
  <si>
    <t xml:space="preserve">REKAPITULACE </t>
  </si>
  <si>
    <t>SOUPIS PRACÍ A DODÁVEK A SLUŽEB vč VÝKAZU VÝMĚR-OCENĚNÝ</t>
  </si>
  <si>
    <t>KRYCÍ LIST SOUPISU</t>
  </si>
  <si>
    <t>OCENĚNÝ SOUPIS PRACÍ A DODÁVEK A SLUŽEB</t>
  </si>
  <si>
    <t>Interaktivní tabule</t>
  </si>
  <si>
    <t>Prezentační SW</t>
  </si>
  <si>
    <t>Projektor</t>
  </si>
  <si>
    <t>Držák projektoru</t>
  </si>
  <si>
    <t>Přídavné reproduktory</t>
  </si>
  <si>
    <t>Pylonový pojezd s křídly</t>
  </si>
  <si>
    <t>Stolní vizualizér</t>
  </si>
  <si>
    <t>PC ovládací a prezentační stanice pro učitele</t>
  </si>
  <si>
    <t>Datový switch</t>
  </si>
  <si>
    <t>Antonín Turek</t>
  </si>
  <si>
    <t>"AVT"</t>
  </si>
  <si>
    <t>ZRN (ř. 1-8)</t>
  </si>
  <si>
    <t>DN (ř. 10-12)</t>
  </si>
  <si>
    <t>VRN (ř. 14-19)</t>
  </si>
  <si>
    <t>Součet 9, 13, 20-23</t>
  </si>
  <si>
    <t>"EL"</t>
  </si>
  <si>
    <t>Monitor</t>
  </si>
  <si>
    <t xml:space="preserve">Dobíjecí skříňka </t>
  </si>
  <si>
    <t>Access point</t>
  </si>
  <si>
    <t>Učebna pro výuku přírodních věd</t>
  </si>
  <si>
    <t>Projektové práce (DSPS)</t>
  </si>
  <si>
    <t>Cena s DPH (ř. 25-26)</t>
  </si>
  <si>
    <t>Popis / minimální technické parametry</t>
  </si>
  <si>
    <t>Cena celkem s DPH</t>
  </si>
  <si>
    <t>Multidotyková Interaktivní tabule s poměrem stran 16:10. Umožňuje automaticky rozpoznat dotyk prstem pro ovládání, dotyk popisovače pro zápis a dotyk houbičkou nebo dlaní pro mazání. Úhlopříčka obrazu: 221 cm (87“), včetně 2 popisovačů s přepínáním 4 barev, mazací houbičky. Propojení s přídavným projektorem. Cena včetně systémové AV kabeláže. Cena včetně dopravy, instalace, nastavení.</t>
  </si>
  <si>
    <t>Ramenný držák ultrakrátkého projektoru pro instalaci na pylonový pojezd. Cena včetně dopravy, instalace.</t>
  </si>
  <si>
    <t>Pylonový pojezd s křídly. Stabilní konstrukce z hliníkových profilů o výšce min.250cm. Rozsah posunu min. 100cm. Rozložení hmotnosti sestavy na stěnu a podlahu. Integrovaný úchyt pro držák projektoru. Boční křídla k interaktivní tabuli pro popisování fixou,nebo křídou.Možnost kombinace: z venku pro psaní křídou, uvnitř pro psaní fixou - nebo naopak, celá fixová, celá křídová.  Cena včetně dopravy, instalace.</t>
  </si>
  <si>
    <t>Celkem bez DPH</t>
  </si>
  <si>
    <t>Cena jednotková bez DPH</t>
  </si>
  <si>
    <t>Cena celkem bez DPH</t>
  </si>
  <si>
    <t>Pracovní stanice pro studenty</t>
  </si>
  <si>
    <t>Monitor s viditelnou uhlopříčkou 24", s LED podsvícením, technologie IPS, formát 16:10, antireflexní matný povrch, rozlišením 1920x1200 bodu, video vstupy DP 1.2, HDMI 1.4, VGA, 3x USB 3.0, odezva 5ms, dynamickým kontrastním poměrem 5mil:1, jasem 300cd/m2, plná ergonomie, náklon -5 až +20°, otočení ±45°, kloubové otáčení 90° (Pivot), výškově nastavitelný stojan v rozsahu 150 mm, VESA, 3 roky záruky, cena včetně dopravy, instalace.</t>
  </si>
  <si>
    <t>Ultrakrátký projektor, svítivost 3500 ANSI/LM, LCD technologie, lampa s životností až 9000 hodin (v ECO režimu), nativní rozlišení WXGA, poměr stran 16:10, kontrast 10 000:1, Projekční poměr 0,28-0,37:1. Konektivita: RS-232C, Ethernet, vstup pro mikrofon, VGA vstup (2x), Audiovýstup, stereofonní konektor mini-jack, USB 2.0 typu A, VGA výstup, Audiovstup, stereofonní konektor mini-jack (3x), HDMI vstup (3x), USB 2.0 typu B. Max. hladina hluku 35dB (normální režim). Zabudovaný reproduktor. Cena včetně dopravy, instalace, nastavení.</t>
  </si>
  <si>
    <t>Přídavné reproduktory s možností uchycení na pylonový pojezd tabule,20 W.  Cena včetně dopravy, instalace.</t>
  </si>
  <si>
    <t>Základní škola s rozšířenou výukou jazyků, Praha 4,                                                           K Milíčovu 674</t>
  </si>
  <si>
    <t>28.2.2018</t>
  </si>
  <si>
    <t>Myš</t>
  </si>
  <si>
    <t>USB optická myš, rozlišení 400 dpi, USB, ergonomie univerzální, 2x tlačítka. Cena včetně dopravy.</t>
  </si>
  <si>
    <t>Kancelářský balík software nástrojů pro vytváření prezentací, textových dokumentů, tabulek, správce elektronické pošty, poznámkového elektronického bloku, databází, profesionálech bulletinů, brožur, kompatibilní s Microsoft platformou zajišťující funkčnost se stávajícím vybavením, trvalá licence nevázaná na HW, možný downgrade</t>
  </si>
  <si>
    <t>SW pracovní</t>
  </si>
  <si>
    <t>stropní / nástěnný bezdrátový přístupový bod (AP), 802.11a/c, dvě rádia, optimalizace vyzařovacího diagramu antén pro montáž na stěnu nebo na strop, 2.4GHz a 5GHz, 6 optimalizovaných embedded antén - 3x3 MIMO, PoE, 2x RJ45, management, PoE adaptér dodávající elektrickou energii po ethernetovém kabelu (30W), cena včetně dopravy, instalace, nastavení. Cloudově manageovatelný.</t>
  </si>
  <si>
    <t>datový přepínač s 24 porty 10/100/1000Mbit, s rychlosti přepnutí až 35.7Mpps, buffer pro 525tis. packetu, podporou až 8tis. MAC adres, s pasivním chlazením, setem pro instalaci do rack, s napájecím zdrojem, cena včetně dopravy, instalace, nastavení.</t>
  </si>
  <si>
    <t>notebook s FullHD displayem 15,6" a LED podsvícením a web kamerou VGA 480p, výkon CPU min. 3450 bodu dle nezávislého testu cpubenchmark.net, operační paměť 8GB DDR4, SSD disk M.2 s kapacitou 256GB, DVD-RW mechanika, Gbit síťová karta, WiFi stadardu ac (1x1) + BT4.2, min. HDMI 1.4b, USB 3.1 a USB 2.0, LAN, čtečka SD karet, klávesnice s numerickou části, 3-článková lithium-iontová baterie, operační systém s podporu AD (domény) Cena včetně dopravy, instalace, nastavení.</t>
  </si>
  <si>
    <t>case s min. 180W zdrojem s účinnosti až 93%, výkon CPU min. 9200 bodu dle nezávislého testu cpubenchmark.net, operační paměť 8GB DDR4, pevný M.2 SSD disk s kapacitou 256GB, DVD-RW optická mechanika, Gbit síťová karta, Wifi standardu 802.11ac (2x2), Bluetooth 5.0, čtečka pam. karet, min. 2x DisplayPort a 1x HDMI, USB Type-C, USB 3.1 Gen2, USB 3.1 Gen1, USB 2.0, klávesnici a myš, operační systém s podporu AD (domény), servisní služba u zákazníka s odezvou do následujícího pracovního dne od nahlášení servisní události, cena včetně dopravy, instalace, nastavení.</t>
  </si>
  <si>
    <t>IT/PC/AV vybavení</t>
  </si>
  <si>
    <t>Základní škola s rozšířenou výukou jazyků, Praha 4, K Milíčovu 674</t>
  </si>
  <si>
    <t>Popis nabízeného plnění</t>
  </si>
  <si>
    <t>Výrobce a označení nabízeného plnění</t>
  </si>
  <si>
    <t>Technika IT/PC/AV</t>
  </si>
  <si>
    <t>Prezentační SW až pro 4 počítače, kompatibilní s interaktivní tabulí, umožňující v jednom SW snadnou a rychlou tvorbu výukových materiálů a zároveň simulující činnosti proveditelné na klasické tabuli. Tedy živé psaní rukou na tabuli, kreslení, digitální rýsování, vkládání obrázků, přesouvání a přeškálování vytvořených objektů. Software musí umožnit udržet v paměti více popsaných tabulí,přepínat mezi nimi a exportovat takto uložené tabule v běžne přístupném formátu(např. pdf, jpeg,..).  Cena včetně dopravy, instalace.</t>
  </si>
  <si>
    <t>Stolní dokumentová kamera s flexibilním ramenem, které umožňuje snímat objekt z různých úhlů. Minimální parametry snímacího čipu: 5 Mpix, 8x optický zoom + 10x digitální zoom,  ostření automatické / manuální. Osvětlení snímaného objektu. Připojení přes USB, VGA, DVI-D konektor. Vybaveno SW/konektory umožnujícím snadné promítání na interkativní tabuli. V ideálním případě součástí prezentačního SW. Cena včetně dopravy, instalace.</t>
  </si>
  <si>
    <t>Dobíjecí skříňka pro pracovní stanice studentů na 10 notebooků - uzamykatelná. Rozměry musí pojmou všech 10 notebooků a mohou být max [mm] (Š x H x V) 700 x 750 x 2000. Součástí rozvod elektřiny pro adaptéry s přepě'tovou ochranou. Typ napájecích konektorů - kompatibilní s dodanými notebooky.Cena včetně dopravy, instalace.</t>
  </si>
  <si>
    <t>Nabízené plnění splňuje požadované minimální technické parametry</t>
  </si>
  <si>
    <t>ANO/NE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</si>
</sst>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00"/>
    <numFmt numFmtId="166" formatCode="#,##0\_x0000_"/>
    <numFmt numFmtId="167" formatCode="#,##0.0"/>
    <numFmt numFmtId="168" formatCode="#,##0.0000"/>
  </numFmts>
  <fonts count="21">
    <font>
      <sz val="10"/>
      <name val="Arial"/>
      <family val="2"/>
    </font>
    <font>
      <sz val="8"/>
      <name val="Arial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sz val="8"/>
      <name val="Arial "/>
      <family val="2"/>
    </font>
    <font>
      <b/>
      <sz val="8"/>
      <color rgb="FF0000FF"/>
      <name val="Arial"/>
      <family val="2"/>
    </font>
    <font>
      <b/>
      <sz val="8"/>
      <color rgb="FF800080"/>
      <name val="Arial"/>
      <family val="2"/>
    </font>
    <font>
      <b/>
      <u val="single"/>
      <sz val="8"/>
      <color rgb="FFFA0000"/>
      <name val="Arial"/>
      <family val="2"/>
    </font>
    <font>
      <b/>
      <sz val="8"/>
      <color rgb="FF7030A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medium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Protection="1"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64" fontId="3" fillId="0" borderId="8" xfId="0" applyNumberFormat="1" applyFont="1" applyFill="1" applyBorder="1" applyAlignment="1" applyProtection="1">
      <alignment vertical="center"/>
      <protection/>
    </xf>
    <xf numFmtId="164" fontId="3" fillId="0" borderId="9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164" fontId="3" fillId="0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164" fontId="3" fillId="0" borderId="14" xfId="0" applyNumberFormat="1" applyFont="1" applyFill="1" applyBorder="1" applyAlignment="1" applyProtection="1">
      <alignment vertical="center"/>
      <protection/>
    </xf>
    <xf numFmtId="164" fontId="3" fillId="0" borderId="15" xfId="0" applyNumberFormat="1" applyFont="1" applyFill="1" applyBorder="1" applyAlignment="1" applyProtection="1">
      <alignment vertical="center"/>
      <protection/>
    </xf>
    <xf numFmtId="164" fontId="3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164" fontId="3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3" fontId="0" fillId="0" borderId="29" xfId="0" applyNumberFormat="1" applyFont="1" applyFill="1" applyBorder="1" applyAlignment="1" applyProtection="1">
      <alignment vertical="center"/>
      <protection/>
    </xf>
    <xf numFmtId="3" fontId="0" fillId="0" borderId="30" xfId="0" applyNumberFormat="1" applyFont="1" applyFill="1" applyBorder="1" applyAlignment="1" applyProtection="1">
      <alignment vertical="center"/>
      <protection/>
    </xf>
    <xf numFmtId="166" fontId="7" fillId="0" borderId="31" xfId="0" applyNumberFormat="1" applyFont="1" applyFill="1" applyBorder="1" applyAlignment="1" applyProtection="1">
      <alignment horizontal="right" vertical="center" wrapText="1"/>
      <protection/>
    </xf>
    <xf numFmtId="4" fontId="7" fillId="0" borderId="32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vertical="center"/>
      <protection/>
    </xf>
    <xf numFmtId="3" fontId="0" fillId="0" borderId="32" xfId="0" applyNumberFormat="1" applyFont="1" applyFill="1" applyBorder="1" applyAlignment="1" applyProtection="1">
      <alignment vertical="center"/>
      <protection/>
    </xf>
    <xf numFmtId="3" fontId="7" fillId="0" borderId="30" xfId="0" applyNumberFormat="1" applyFont="1" applyFill="1" applyBorder="1" applyAlignment="1" applyProtection="1">
      <alignment vertical="center" wrapText="1"/>
      <protection/>
    </xf>
    <xf numFmtId="4" fontId="7" fillId="0" borderId="30" xfId="0" applyNumberFormat="1" applyFont="1" applyFill="1" applyBorder="1" applyAlignment="1" applyProtection="1">
      <alignment horizontal="right" vertical="center" wrapText="1"/>
      <protection/>
    </xf>
    <xf numFmtId="3" fontId="0" fillId="0" borderId="33" xfId="0" applyNumberFormat="1" applyFont="1" applyFill="1" applyBorder="1" applyAlignment="1" applyProtection="1">
      <alignment vertical="center"/>
      <protection/>
    </xf>
    <xf numFmtId="164" fontId="6" fillId="0" borderId="22" xfId="0" applyNumberFormat="1" applyFont="1" applyFill="1" applyBorder="1" applyAlignment="1" applyProtection="1">
      <alignment vertical="center" wrapText="1"/>
      <protection/>
    </xf>
    <xf numFmtId="0" fontId="8" fillId="0" borderId="24" xfId="0" applyNumberFormat="1" applyFont="1" applyFill="1" applyBorder="1" applyAlignment="1" applyProtection="1">
      <alignment vertical="center"/>
      <protection/>
    </xf>
    <xf numFmtId="0" fontId="8" fillId="0" borderId="26" xfId="0" applyNumberFormat="1" applyFont="1" applyFill="1" applyBorder="1" applyAlignment="1" applyProtection="1">
      <alignment vertical="center"/>
      <protection/>
    </xf>
    <xf numFmtId="0" fontId="6" fillId="0" borderId="27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8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1" fillId="0" borderId="3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0" fontId="10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1" fontId="1" fillId="0" borderId="36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0" fontId="9" fillId="0" borderId="15" xfId="0" applyNumberFormat="1" applyFont="1" applyFill="1" applyBorder="1" applyAlignment="1" applyProtection="1">
      <alignment vertical="center"/>
      <protection/>
    </xf>
    <xf numFmtId="4" fontId="7" fillId="0" borderId="21" xfId="0" applyNumberFormat="1" applyFont="1" applyFill="1" applyBorder="1" applyAlignment="1" applyProtection="1">
      <alignment horizontal="right" vertical="center" wrapText="1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7" fillId="0" borderId="39" xfId="0" applyNumberFormat="1" applyFont="1" applyFill="1" applyBorder="1" applyAlignment="1" applyProtection="1">
      <alignment horizontal="right" vertical="center" wrapText="1"/>
      <protection/>
    </xf>
    <xf numFmtId="49" fontId="1" fillId="0" borderId="6" xfId="0" applyNumberFormat="1" applyFont="1" applyFill="1" applyBorder="1" applyAlignment="1" applyProtection="1">
      <alignment vertical="center"/>
      <protection/>
    </xf>
    <xf numFmtId="4" fontId="7" fillId="0" borderId="22" xfId="0" applyNumberFormat="1" applyFont="1" applyFill="1" applyBorder="1" applyAlignment="1" applyProtection="1">
      <alignment horizontal="right" vertical="center" wrapText="1"/>
      <protection/>
    </xf>
    <xf numFmtId="3" fontId="7" fillId="0" borderId="5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1" fontId="8" fillId="0" borderId="2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168" fontId="1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42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168" fontId="1" fillId="0" borderId="43" xfId="0" applyNumberFormat="1" applyFont="1" applyFill="1" applyBorder="1" applyAlignment="1" applyProtection="1">
      <alignment horizontal="right" vertical="center"/>
      <protection/>
    </xf>
    <xf numFmtId="0" fontId="6" fillId="0" borderId="44" xfId="0" applyNumberFormat="1" applyFont="1" applyFill="1" applyBorder="1" applyAlignment="1" applyProtection="1">
      <alignment vertical="top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168" fontId="1" fillId="0" borderId="35" xfId="0" applyNumberFormat="1" applyFont="1" applyFill="1" applyBorder="1" applyAlignment="1" applyProtection="1">
      <alignment horizontal="right" vertical="center"/>
      <protection/>
    </xf>
    <xf numFmtId="0" fontId="6" fillId="0" borderId="32" xfId="0" applyNumberFormat="1" applyFont="1" applyFill="1" applyBorder="1" applyAlignment="1" applyProtection="1">
      <alignment vertical="center"/>
      <protection/>
    </xf>
    <xf numFmtId="0" fontId="1" fillId="0" borderId="45" xfId="0" applyNumberFormat="1" applyFont="1" applyFill="1" applyBorder="1" applyAlignment="1" applyProtection="1">
      <alignment vertical="center"/>
      <protection/>
    </xf>
    <xf numFmtId="4" fontId="11" fillId="0" borderId="46" xfId="0" applyNumberFormat="1" applyFont="1" applyFill="1" applyBorder="1" applyAlignment="1" applyProtection="1">
      <alignment horizontal="right" vertical="center" wrapText="1"/>
      <protection/>
    </xf>
    <xf numFmtId="0" fontId="1" fillId="0" borderId="47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4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Protection="1">
      <protection locked="0"/>
    </xf>
    <xf numFmtId="49" fontId="12" fillId="2" borderId="0" xfId="0" applyNumberFormat="1" applyFont="1" applyFill="1" applyAlignment="1" applyProtection="1">
      <alignment/>
      <protection/>
    </xf>
    <xf numFmtId="49" fontId="5" fillId="2" borderId="0" xfId="0" applyNumberFormat="1" applyFont="1" applyFill="1" applyAlignment="1" applyProtection="1">
      <alignment/>
      <protection/>
    </xf>
    <xf numFmtId="49" fontId="13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49" fontId="5" fillId="2" borderId="0" xfId="0" applyNumberFormat="1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49" fontId="3" fillId="3" borderId="49" xfId="0" applyNumberFormat="1" applyFont="1" applyFill="1" applyBorder="1" applyAlignment="1" applyProtection="1">
      <alignment horizontal="center" vertical="center" wrapText="1"/>
      <protection/>
    </xf>
    <xf numFmtId="49" fontId="3" fillId="3" borderId="50" xfId="0" applyNumberFormat="1" applyFont="1" applyFill="1" applyBorder="1" applyAlignment="1" applyProtection="1">
      <alignment horizontal="center" vertical="center" wrapText="1"/>
      <protection/>
    </xf>
    <xf numFmtId="49" fontId="3" fillId="3" borderId="51" xfId="0" applyNumberFormat="1" applyFont="1" applyFill="1" applyBorder="1" applyAlignment="1" applyProtection="1">
      <alignment horizontal="center" vertical="center" wrapText="1"/>
      <protection/>
    </xf>
    <xf numFmtId="49" fontId="3" fillId="3" borderId="26" xfId="0" applyNumberFormat="1" applyFont="1" applyFill="1" applyBorder="1" applyAlignment="1" applyProtection="1">
      <alignment horizontal="center" vertical="center" wrapText="1"/>
      <protection/>
    </xf>
    <xf numFmtId="1" fontId="3" fillId="3" borderId="38" xfId="0" applyNumberFormat="1" applyFont="1" applyFill="1" applyBorder="1" applyAlignment="1" applyProtection="1">
      <alignment horizontal="center" vertical="center" wrapText="1"/>
      <protection/>
    </xf>
    <xf numFmtId="1" fontId="3" fillId="3" borderId="52" xfId="0" applyNumberFormat="1" applyFont="1" applyFill="1" applyBorder="1" applyAlignment="1" applyProtection="1">
      <alignment horizontal="center" vertical="center" wrapText="1"/>
      <protection/>
    </xf>
    <xf numFmtId="1" fontId="3" fillId="3" borderId="53" xfId="0" applyNumberFormat="1" applyFont="1" applyFill="1" applyBorder="1" applyAlignment="1" applyProtection="1">
      <alignment horizontal="center" vertical="center" wrapText="1"/>
      <protection/>
    </xf>
    <xf numFmtId="1" fontId="3" fillId="3" borderId="31" xfId="0" applyNumberFormat="1" applyFont="1" applyFill="1" applyBorder="1" applyAlignment="1" applyProtection="1">
      <alignment horizontal="center" vertical="center" wrapText="1"/>
      <protection/>
    </xf>
    <xf numFmtId="0" fontId="0" fillId="2" borderId="21" xfId="0" applyFont="1" applyFill="1" applyBorder="1" applyProtection="1">
      <protection/>
    </xf>
    <xf numFmtId="0" fontId="0" fillId="2" borderId="22" xfId="0" applyFont="1" applyFill="1" applyBorder="1" applyProtection="1">
      <protection/>
    </xf>
    <xf numFmtId="0" fontId="0" fillId="2" borderId="23" xfId="0" applyFont="1" applyFill="1" applyBorder="1" applyProtection="1">
      <protection/>
    </xf>
    <xf numFmtId="166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49" fontId="3" fillId="2" borderId="0" xfId="0" applyNumberFormat="1" applyFont="1" applyFill="1" applyAlignment="1" applyProtection="1">
      <alignment/>
      <protection/>
    </xf>
    <xf numFmtId="49" fontId="3" fillId="2" borderId="0" xfId="0" applyNumberFormat="1" applyFont="1" applyFill="1" applyAlignment="1" applyProtection="1">
      <alignment vertical="center"/>
      <protection/>
    </xf>
    <xf numFmtId="49" fontId="3" fillId="2" borderId="0" xfId="0" applyNumberFormat="1" applyFont="1" applyFill="1" applyAlignment="1" applyProtection="1">
      <alignment wrapText="1"/>
      <protection/>
    </xf>
    <xf numFmtId="49" fontId="3" fillId="2" borderId="0" xfId="0" applyNumberFormat="1" applyFont="1" applyFill="1" applyAlignment="1" applyProtection="1">
      <alignment vertical="center" wrapText="1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4" fontId="0" fillId="0" borderId="0" xfId="0" applyNumberFormat="1" applyFont="1" applyProtection="1">
      <protection locked="0"/>
    </xf>
    <xf numFmtId="49" fontId="1" fillId="0" borderId="1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1" fillId="0" borderId="0" xfId="0" applyFont="1" applyFill="1" applyProtection="1">
      <protection/>
    </xf>
    <xf numFmtId="0" fontId="0" fillId="0" borderId="0" xfId="0" applyFont="1" applyFill="1"/>
    <xf numFmtId="166" fontId="1" fillId="0" borderId="54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vertical="top" wrapText="1"/>
    </xf>
    <xf numFmtId="0" fontId="18" fillId="0" borderId="54" xfId="0" applyFont="1" applyFill="1" applyBorder="1" applyAlignment="1">
      <alignment vertical="center" wrapText="1"/>
    </xf>
    <xf numFmtId="165" fontId="19" fillId="0" borderId="54" xfId="0" applyNumberFormat="1" applyFont="1" applyFill="1" applyBorder="1" applyAlignment="1">
      <alignment horizontal="right" vertical="center"/>
    </xf>
    <xf numFmtId="4" fontId="19" fillId="0" borderId="54" xfId="0" applyNumberFormat="1" applyFont="1" applyFill="1" applyBorder="1" applyAlignment="1">
      <alignment horizontal="right" vertical="center"/>
    </xf>
    <xf numFmtId="4" fontId="18" fillId="0" borderId="54" xfId="0" applyNumberFormat="1" applyFont="1" applyFill="1" applyBorder="1" applyAlignment="1">
      <alignment horizontal="right" vertical="center"/>
    </xf>
    <xf numFmtId="167" fontId="1" fillId="0" borderId="54" xfId="0" applyNumberFormat="1" applyFont="1" applyBorder="1" applyAlignment="1">
      <alignment horizontal="right" vertical="center"/>
    </xf>
    <xf numFmtId="4" fontId="1" fillId="0" borderId="54" xfId="0" applyNumberFormat="1" applyFont="1" applyBorder="1" applyAlignment="1">
      <alignment horizontal="right" vertical="center"/>
    </xf>
    <xf numFmtId="0" fontId="14" fillId="0" borderId="54" xfId="0" applyFont="1" applyFill="1" applyBorder="1" applyAlignment="1">
      <alignment vertical="center" wrapText="1"/>
    </xf>
    <xf numFmtId="166" fontId="1" fillId="0" borderId="54" xfId="0" applyNumberFormat="1" applyFont="1" applyBorder="1" applyAlignment="1">
      <alignment horizontal="center" vertical="center"/>
    </xf>
    <xf numFmtId="165" fontId="1" fillId="0" borderId="54" xfId="0" applyNumberFormat="1" applyFont="1" applyBorder="1" applyAlignment="1">
      <alignment horizontal="right" vertical="center"/>
    </xf>
    <xf numFmtId="4" fontId="1" fillId="4" borderId="54" xfId="0" applyNumberFormat="1" applyFont="1" applyFill="1" applyBorder="1" applyAlignment="1">
      <alignment horizontal="right" vertical="center"/>
    </xf>
    <xf numFmtId="4" fontId="1" fillId="0" borderId="54" xfId="0" applyNumberFormat="1" applyFont="1" applyFill="1" applyBorder="1" applyAlignment="1">
      <alignment horizontal="right" vertical="center"/>
    </xf>
    <xf numFmtId="165" fontId="1" fillId="0" borderId="54" xfId="0" applyNumberFormat="1" applyFont="1" applyFill="1" applyBorder="1" applyAlignment="1">
      <alignment horizontal="right" vertical="center"/>
    </xf>
    <xf numFmtId="167" fontId="1" fillId="0" borderId="54" xfId="0" applyNumberFormat="1" applyFont="1" applyFill="1" applyBorder="1" applyAlignment="1">
      <alignment horizontal="right" vertical="center"/>
    </xf>
    <xf numFmtId="0" fontId="1" fillId="0" borderId="54" xfId="0" applyFont="1" applyBorder="1" applyProtection="1">
      <protection locked="0"/>
    </xf>
    <xf numFmtId="0" fontId="14" fillId="4" borderId="54" xfId="0" applyFont="1" applyFill="1" applyBorder="1" applyAlignment="1">
      <alignment vertical="center" wrapText="1"/>
    </xf>
    <xf numFmtId="49" fontId="3" fillId="3" borderId="54" xfId="0" applyNumberFormat="1" applyFont="1" applyFill="1" applyBorder="1" applyAlignment="1" applyProtection="1">
      <alignment horizontal="center" vertical="center" wrapText="1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0" fontId="14" fillId="4" borderId="54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left" vertical="center" wrapText="1"/>
      <protection/>
    </xf>
    <xf numFmtId="164" fontId="3" fillId="0" borderId="9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2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3" fillId="0" borderId="13" xfId="0" applyNumberFormat="1" applyFont="1" applyFill="1" applyBorder="1" applyAlignment="1" applyProtection="1">
      <alignment horizontal="left" vertical="center" wrapText="1"/>
      <protection/>
    </xf>
    <xf numFmtId="164" fontId="20" fillId="0" borderId="18" xfId="0" applyNumberFormat="1" applyFont="1" applyFill="1" applyBorder="1" applyAlignment="1" applyProtection="1">
      <alignment horizontal="left" vertical="center" wrapText="1"/>
      <protection/>
    </xf>
    <xf numFmtId="164" fontId="20" fillId="0" borderId="19" xfId="0" applyNumberFormat="1" applyFont="1" applyFill="1" applyBorder="1" applyAlignment="1" applyProtection="1">
      <alignment horizontal="left" vertical="center" wrapText="1"/>
      <protection/>
    </xf>
    <xf numFmtId="164" fontId="20" fillId="0" borderId="20" xfId="0" applyNumberFormat="1" applyFont="1" applyFill="1" applyBorder="1" applyAlignment="1" applyProtection="1">
      <alignment horizontal="left" vertical="center" wrapText="1"/>
      <protection/>
    </xf>
    <xf numFmtId="164" fontId="3" fillId="0" borderId="18" xfId="0" applyNumberFormat="1" applyFont="1" applyFill="1" applyBorder="1" applyAlignment="1" applyProtection="1">
      <alignment horizontal="left" vertical="center" wrapText="1"/>
      <protection/>
    </xf>
    <xf numFmtId="164" fontId="3" fillId="0" borderId="19" xfId="0" applyNumberFormat="1" applyFont="1" applyFill="1" applyBorder="1" applyAlignment="1" applyProtection="1">
      <alignment horizontal="left" vertical="center" wrapText="1"/>
      <protection/>
    </xf>
    <xf numFmtId="164" fontId="3" fillId="0" borderId="20" xfId="0" applyNumberFormat="1" applyFont="1" applyFill="1" applyBorder="1" applyAlignment="1" applyProtection="1">
      <alignment horizontal="left" vertical="center" wrapText="1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left" vertical="center"/>
      <protection/>
    </xf>
    <xf numFmtId="49" fontId="1" fillId="0" borderId="54" xfId="0" applyNumberFormat="1" applyFont="1" applyBorder="1" applyAlignment="1">
      <alignment vertical="center" wrapText="1"/>
    </xf>
    <xf numFmtId="49" fontId="1" fillId="0" borderId="54" xfId="0" applyNumberFormat="1" applyFont="1" applyFill="1" applyBorder="1" applyAlignment="1">
      <alignment vertical="center" wrapText="1"/>
    </xf>
    <xf numFmtId="0" fontId="1" fillId="0" borderId="54" xfId="0" applyFont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workbookViewId="0" topLeftCell="A28">
      <selection activeCell="E44" sqref="E44"/>
    </sheetView>
  </sheetViews>
  <sheetFormatPr defaultColWidth="9.140625" defaultRowHeight="12.75"/>
  <cols>
    <col min="1" max="1" width="2.421875" style="4" customWidth="1"/>
    <col min="2" max="2" width="3.140625" style="4" customWidth="1"/>
    <col min="3" max="3" width="2.7109375" style="4" customWidth="1"/>
    <col min="4" max="4" width="6.8515625" style="4" customWidth="1"/>
    <col min="5" max="5" width="13.57421875" style="4" customWidth="1"/>
    <col min="6" max="6" width="0.5625" style="4" customWidth="1"/>
    <col min="7" max="7" width="2.57421875" style="4" customWidth="1"/>
    <col min="8" max="8" width="2.7109375" style="4" customWidth="1"/>
    <col min="9" max="9" width="9.7109375" style="4" customWidth="1"/>
    <col min="10" max="10" width="13.57421875" style="4" customWidth="1"/>
    <col min="11" max="11" width="0.71875" style="4" customWidth="1"/>
    <col min="12" max="12" width="2.421875" style="4" customWidth="1"/>
    <col min="13" max="13" width="2.8515625" style="4" customWidth="1"/>
    <col min="14" max="14" width="2.00390625" style="4" customWidth="1"/>
    <col min="15" max="15" width="12.7109375" style="4" customWidth="1"/>
    <col min="16" max="16" width="2.8515625" style="4" customWidth="1"/>
    <col min="17" max="17" width="2.00390625" style="4" customWidth="1"/>
    <col min="18" max="18" width="13.57421875" style="4" customWidth="1"/>
    <col min="19" max="19" width="0.5625" style="4" customWidth="1"/>
    <col min="20" max="16384" width="9.140625" style="4" customWidth="1"/>
  </cols>
  <sheetData>
    <row r="1" spans="1:19" ht="12.75" customHeight="1" hidden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19" ht="23.25" customHeight="1">
      <c r="A2" s="5"/>
      <c r="B2" s="6"/>
      <c r="C2" s="6"/>
      <c r="D2" s="6"/>
      <c r="E2" s="6"/>
      <c r="F2" s="6"/>
      <c r="G2" s="8" t="s">
        <v>87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ht="12" customHeight="1" hidden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24" customHeight="1">
      <c r="A5" s="15"/>
      <c r="B5" s="16" t="s">
        <v>0</v>
      </c>
      <c r="C5" s="16"/>
      <c r="D5" s="16"/>
      <c r="E5" s="182" t="s">
        <v>108</v>
      </c>
      <c r="F5" s="183"/>
      <c r="G5" s="183"/>
      <c r="H5" s="183"/>
      <c r="I5" s="183"/>
      <c r="J5" s="184"/>
      <c r="K5" s="16"/>
      <c r="L5" s="16"/>
      <c r="M5" s="16"/>
      <c r="N5" s="16"/>
      <c r="O5" s="16" t="s">
        <v>1</v>
      </c>
      <c r="P5" s="17" t="s">
        <v>2</v>
      </c>
      <c r="Q5" s="18"/>
      <c r="R5" s="19"/>
      <c r="S5" s="20"/>
    </row>
    <row r="6" spans="1:19" ht="17.25" customHeight="1" hidden="1">
      <c r="A6" s="15"/>
      <c r="B6" s="16" t="s">
        <v>3</v>
      </c>
      <c r="C6" s="16"/>
      <c r="D6" s="16"/>
      <c r="E6" s="21" t="s">
        <v>4</v>
      </c>
      <c r="F6" s="22"/>
      <c r="G6" s="22"/>
      <c r="H6" s="22"/>
      <c r="I6" s="22"/>
      <c r="J6" s="23"/>
      <c r="K6" s="16"/>
      <c r="L6" s="16"/>
      <c r="M6" s="16"/>
      <c r="N6" s="16"/>
      <c r="O6" s="16"/>
      <c r="P6" s="21"/>
      <c r="Q6" s="24"/>
      <c r="R6" s="23"/>
      <c r="S6" s="20"/>
    </row>
    <row r="7" spans="1:19" ht="24" customHeight="1">
      <c r="A7" s="15"/>
      <c r="B7" s="16" t="s">
        <v>5</v>
      </c>
      <c r="C7" s="16"/>
      <c r="D7" s="16"/>
      <c r="E7" s="185" t="s">
        <v>123</v>
      </c>
      <c r="F7" s="186"/>
      <c r="G7" s="186"/>
      <c r="H7" s="186"/>
      <c r="I7" s="186"/>
      <c r="J7" s="187"/>
      <c r="K7" s="16"/>
      <c r="L7" s="16"/>
      <c r="M7" s="16"/>
      <c r="N7" s="16"/>
      <c r="O7" s="16" t="s">
        <v>6</v>
      </c>
      <c r="P7" s="21" t="s">
        <v>7</v>
      </c>
      <c r="Q7" s="24"/>
      <c r="R7" s="23"/>
      <c r="S7" s="20"/>
    </row>
    <row r="8" spans="1:19" ht="17.25" customHeight="1" hidden="1">
      <c r="A8" s="15"/>
      <c r="B8" s="16" t="s">
        <v>8</v>
      </c>
      <c r="C8" s="16"/>
      <c r="D8" s="16"/>
      <c r="E8" s="21" t="s">
        <v>2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1"/>
      <c r="Q8" s="24"/>
      <c r="R8" s="23"/>
      <c r="S8" s="20"/>
    </row>
    <row r="9" spans="1:19" ht="24" customHeight="1">
      <c r="A9" s="15"/>
      <c r="B9" s="16" t="s">
        <v>9</v>
      </c>
      <c r="C9" s="16"/>
      <c r="D9" s="16"/>
      <c r="E9" s="188" t="s">
        <v>88</v>
      </c>
      <c r="F9" s="189"/>
      <c r="G9" s="189"/>
      <c r="H9" s="189"/>
      <c r="I9" s="189"/>
      <c r="J9" s="190"/>
      <c r="K9" s="16"/>
      <c r="L9" s="16"/>
      <c r="M9" s="16"/>
      <c r="N9" s="16"/>
      <c r="O9" s="16" t="s">
        <v>10</v>
      </c>
      <c r="P9" s="191" t="s">
        <v>7</v>
      </c>
      <c r="Q9" s="192"/>
      <c r="R9" s="193"/>
      <c r="S9" s="20"/>
    </row>
    <row r="10" spans="1:19" ht="17.25" customHeight="1" hidden="1">
      <c r="A10" s="15"/>
      <c r="B10" s="16" t="s">
        <v>11</v>
      </c>
      <c r="C10" s="16"/>
      <c r="D10" s="16"/>
      <c r="E10" s="25" t="s">
        <v>2</v>
      </c>
      <c r="F10" s="22"/>
      <c r="G10" s="22"/>
      <c r="H10" s="22"/>
      <c r="I10" s="22"/>
      <c r="J10" s="22"/>
      <c r="K10" s="16"/>
      <c r="L10" s="16"/>
      <c r="M10" s="16"/>
      <c r="N10" s="16"/>
      <c r="O10" s="16"/>
      <c r="P10" s="24"/>
      <c r="Q10" s="24"/>
      <c r="R10" s="22"/>
      <c r="S10" s="20"/>
    </row>
    <row r="11" spans="1:19" ht="17.25" customHeight="1" hidden="1">
      <c r="A11" s="15"/>
      <c r="B11" s="16" t="s">
        <v>12</v>
      </c>
      <c r="C11" s="16"/>
      <c r="D11" s="16"/>
      <c r="E11" s="25" t="s">
        <v>2</v>
      </c>
      <c r="F11" s="22"/>
      <c r="G11" s="22"/>
      <c r="H11" s="22"/>
      <c r="I11" s="22"/>
      <c r="J11" s="22"/>
      <c r="K11" s="16"/>
      <c r="L11" s="16"/>
      <c r="M11" s="16"/>
      <c r="N11" s="16"/>
      <c r="O11" s="16"/>
      <c r="P11" s="24"/>
      <c r="Q11" s="24"/>
      <c r="R11" s="22"/>
      <c r="S11" s="20"/>
    </row>
    <row r="12" spans="1:19" ht="17.25" customHeight="1" hidden="1">
      <c r="A12" s="15"/>
      <c r="B12" s="16" t="s">
        <v>13</v>
      </c>
      <c r="C12" s="16"/>
      <c r="D12" s="16"/>
      <c r="E12" s="25" t="s">
        <v>2</v>
      </c>
      <c r="F12" s="22"/>
      <c r="G12" s="22"/>
      <c r="H12" s="22"/>
      <c r="I12" s="22"/>
      <c r="J12" s="22"/>
      <c r="K12" s="16"/>
      <c r="L12" s="16"/>
      <c r="M12" s="16"/>
      <c r="N12" s="16"/>
      <c r="O12" s="16"/>
      <c r="P12" s="24"/>
      <c r="Q12" s="24"/>
      <c r="R12" s="22"/>
      <c r="S12" s="20"/>
    </row>
    <row r="13" spans="1:19" ht="17.25" customHeight="1" hidden="1">
      <c r="A13" s="15"/>
      <c r="B13" s="16"/>
      <c r="C13" s="16"/>
      <c r="D13" s="16"/>
      <c r="E13" s="25" t="s">
        <v>2</v>
      </c>
      <c r="F13" s="22"/>
      <c r="G13" s="22"/>
      <c r="H13" s="22"/>
      <c r="I13" s="22"/>
      <c r="J13" s="22"/>
      <c r="K13" s="16"/>
      <c r="L13" s="16"/>
      <c r="M13" s="16"/>
      <c r="N13" s="16"/>
      <c r="O13" s="16"/>
      <c r="P13" s="24"/>
      <c r="Q13" s="24"/>
      <c r="R13" s="22"/>
      <c r="S13" s="20"/>
    </row>
    <row r="14" spans="1:19" ht="17.25" customHeight="1" hidden="1">
      <c r="A14" s="15"/>
      <c r="B14" s="16"/>
      <c r="C14" s="16"/>
      <c r="D14" s="16"/>
      <c r="E14" s="25" t="s">
        <v>2</v>
      </c>
      <c r="F14" s="22"/>
      <c r="G14" s="22"/>
      <c r="H14" s="22"/>
      <c r="I14" s="22"/>
      <c r="J14" s="22"/>
      <c r="K14" s="16"/>
      <c r="L14" s="16"/>
      <c r="M14" s="16"/>
      <c r="N14" s="16"/>
      <c r="O14" s="16"/>
      <c r="P14" s="24"/>
      <c r="Q14" s="24"/>
      <c r="R14" s="22"/>
      <c r="S14" s="20"/>
    </row>
    <row r="15" spans="1:19" ht="17.25" customHeight="1" hidden="1">
      <c r="A15" s="15"/>
      <c r="B15" s="16"/>
      <c r="C15" s="16"/>
      <c r="D15" s="16"/>
      <c r="E15" s="25" t="s">
        <v>2</v>
      </c>
      <c r="F15" s="22"/>
      <c r="G15" s="22"/>
      <c r="H15" s="22"/>
      <c r="I15" s="22"/>
      <c r="J15" s="22"/>
      <c r="K15" s="16"/>
      <c r="L15" s="16"/>
      <c r="M15" s="16"/>
      <c r="N15" s="16"/>
      <c r="O15" s="16"/>
      <c r="P15" s="24"/>
      <c r="Q15" s="24"/>
      <c r="R15" s="22"/>
      <c r="S15" s="20"/>
    </row>
    <row r="16" spans="1:19" ht="17.25" customHeight="1" hidden="1">
      <c r="A16" s="15"/>
      <c r="B16" s="16"/>
      <c r="C16" s="16"/>
      <c r="D16" s="16"/>
      <c r="E16" s="25" t="s">
        <v>2</v>
      </c>
      <c r="F16" s="22"/>
      <c r="G16" s="22"/>
      <c r="H16" s="22"/>
      <c r="I16" s="22"/>
      <c r="J16" s="22"/>
      <c r="K16" s="16"/>
      <c r="L16" s="16"/>
      <c r="M16" s="16"/>
      <c r="N16" s="16"/>
      <c r="O16" s="16"/>
      <c r="P16" s="24"/>
      <c r="Q16" s="24"/>
      <c r="R16" s="22"/>
      <c r="S16" s="20"/>
    </row>
    <row r="17" spans="1:19" ht="17.25" customHeight="1" hidden="1">
      <c r="A17" s="15"/>
      <c r="B17" s="16"/>
      <c r="C17" s="16"/>
      <c r="D17" s="16"/>
      <c r="E17" s="25" t="s">
        <v>2</v>
      </c>
      <c r="F17" s="22"/>
      <c r="G17" s="22"/>
      <c r="H17" s="22"/>
      <c r="I17" s="22"/>
      <c r="J17" s="22"/>
      <c r="K17" s="16"/>
      <c r="L17" s="16"/>
      <c r="M17" s="16"/>
      <c r="N17" s="16"/>
      <c r="O17" s="16"/>
      <c r="P17" s="24"/>
      <c r="Q17" s="24"/>
      <c r="R17" s="22"/>
      <c r="S17" s="20"/>
    </row>
    <row r="18" spans="1:19" ht="17.25" customHeight="1" hidden="1">
      <c r="A18" s="15"/>
      <c r="B18" s="16"/>
      <c r="C18" s="16"/>
      <c r="D18" s="16"/>
      <c r="E18" s="25" t="s">
        <v>2</v>
      </c>
      <c r="F18" s="22"/>
      <c r="G18" s="22"/>
      <c r="H18" s="22"/>
      <c r="I18" s="22"/>
      <c r="J18" s="22"/>
      <c r="K18" s="16"/>
      <c r="L18" s="16"/>
      <c r="M18" s="16"/>
      <c r="N18" s="16"/>
      <c r="O18" s="16"/>
      <c r="P18" s="24"/>
      <c r="Q18" s="24"/>
      <c r="R18" s="22"/>
      <c r="S18" s="20"/>
    </row>
    <row r="19" spans="1:19" ht="17.25" customHeight="1" hidden="1">
      <c r="A19" s="15"/>
      <c r="B19" s="16"/>
      <c r="C19" s="16"/>
      <c r="D19" s="16"/>
      <c r="E19" s="25" t="s">
        <v>2</v>
      </c>
      <c r="F19" s="22"/>
      <c r="G19" s="22"/>
      <c r="H19" s="22"/>
      <c r="I19" s="22"/>
      <c r="J19" s="22"/>
      <c r="K19" s="16"/>
      <c r="L19" s="16"/>
      <c r="M19" s="16"/>
      <c r="N19" s="16"/>
      <c r="O19" s="16"/>
      <c r="P19" s="24"/>
      <c r="Q19" s="24"/>
      <c r="R19" s="22"/>
      <c r="S19" s="20"/>
    </row>
    <row r="20" spans="1:19" ht="17.25" customHeight="1" hidden="1">
      <c r="A20" s="15"/>
      <c r="B20" s="16"/>
      <c r="C20" s="16"/>
      <c r="D20" s="16"/>
      <c r="E20" s="25" t="s">
        <v>2</v>
      </c>
      <c r="F20" s="22"/>
      <c r="G20" s="22"/>
      <c r="H20" s="22"/>
      <c r="I20" s="22"/>
      <c r="J20" s="22"/>
      <c r="K20" s="16"/>
      <c r="L20" s="16"/>
      <c r="M20" s="16"/>
      <c r="N20" s="16"/>
      <c r="O20" s="16"/>
      <c r="P20" s="24"/>
      <c r="Q20" s="24"/>
      <c r="R20" s="22"/>
      <c r="S20" s="20"/>
    </row>
    <row r="21" spans="1:19" ht="17.25" customHeight="1" hidden="1">
      <c r="A21" s="15"/>
      <c r="B21" s="16"/>
      <c r="C21" s="16"/>
      <c r="D21" s="16"/>
      <c r="E21" s="25" t="s">
        <v>2</v>
      </c>
      <c r="F21" s="22"/>
      <c r="G21" s="22"/>
      <c r="H21" s="22"/>
      <c r="I21" s="22"/>
      <c r="J21" s="22"/>
      <c r="K21" s="16"/>
      <c r="L21" s="16"/>
      <c r="M21" s="16"/>
      <c r="N21" s="16"/>
      <c r="O21" s="16"/>
      <c r="P21" s="24"/>
      <c r="Q21" s="24"/>
      <c r="R21" s="22"/>
      <c r="S21" s="20"/>
    </row>
    <row r="22" spans="1:19" ht="17.25" customHeight="1" hidden="1">
      <c r="A22" s="15"/>
      <c r="B22" s="16"/>
      <c r="C22" s="16"/>
      <c r="D22" s="16"/>
      <c r="E22" s="25" t="s">
        <v>2</v>
      </c>
      <c r="F22" s="22"/>
      <c r="G22" s="22"/>
      <c r="H22" s="22"/>
      <c r="I22" s="22"/>
      <c r="J22" s="22"/>
      <c r="K22" s="16"/>
      <c r="L22" s="16"/>
      <c r="M22" s="16"/>
      <c r="N22" s="16"/>
      <c r="O22" s="16"/>
      <c r="P22" s="24"/>
      <c r="Q22" s="24"/>
      <c r="R22" s="22"/>
      <c r="S22" s="20"/>
    </row>
    <row r="23" spans="1:19" ht="17.25" customHeight="1" hidden="1">
      <c r="A23" s="15"/>
      <c r="B23" s="16"/>
      <c r="C23" s="16"/>
      <c r="D23" s="16"/>
      <c r="E23" s="25" t="s">
        <v>2</v>
      </c>
      <c r="F23" s="22"/>
      <c r="G23" s="22"/>
      <c r="H23" s="22"/>
      <c r="I23" s="22"/>
      <c r="J23" s="22"/>
      <c r="K23" s="16"/>
      <c r="L23" s="16"/>
      <c r="M23" s="16"/>
      <c r="N23" s="16"/>
      <c r="O23" s="16"/>
      <c r="P23" s="24"/>
      <c r="Q23" s="24"/>
      <c r="R23" s="22"/>
      <c r="S23" s="20"/>
    </row>
    <row r="24" spans="1:19" ht="17.25" customHeight="1" hidden="1">
      <c r="A24" s="15"/>
      <c r="B24" s="16"/>
      <c r="C24" s="16"/>
      <c r="D24" s="16"/>
      <c r="E24" s="25" t="s">
        <v>2</v>
      </c>
      <c r="F24" s="22"/>
      <c r="G24" s="22"/>
      <c r="H24" s="22"/>
      <c r="I24" s="22"/>
      <c r="J24" s="22"/>
      <c r="K24" s="16"/>
      <c r="L24" s="16"/>
      <c r="M24" s="16"/>
      <c r="N24" s="16"/>
      <c r="O24" s="16"/>
      <c r="P24" s="24"/>
      <c r="Q24" s="24"/>
      <c r="R24" s="22"/>
      <c r="S24" s="20"/>
    </row>
    <row r="25" spans="1:19" ht="17.8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14</v>
      </c>
      <c r="P25" s="16" t="s">
        <v>15</v>
      </c>
      <c r="Q25" s="16"/>
      <c r="R25" s="16"/>
      <c r="S25" s="20"/>
    </row>
    <row r="26" spans="1:19" ht="22.5" customHeight="1">
      <c r="A26" s="15"/>
      <c r="B26" s="16" t="s">
        <v>16</v>
      </c>
      <c r="C26" s="16"/>
      <c r="D26" s="16"/>
      <c r="E26" s="185" t="s">
        <v>123</v>
      </c>
      <c r="F26" s="186"/>
      <c r="G26" s="186"/>
      <c r="H26" s="186"/>
      <c r="I26" s="186"/>
      <c r="J26" s="187"/>
      <c r="K26" s="16"/>
      <c r="L26" s="16"/>
      <c r="M26" s="16"/>
      <c r="N26" s="16"/>
      <c r="O26" s="27" t="s">
        <v>7</v>
      </c>
      <c r="P26" s="28" t="s">
        <v>7</v>
      </c>
      <c r="Q26" s="29"/>
      <c r="R26" s="30"/>
      <c r="S26" s="20"/>
    </row>
    <row r="27" spans="1:19" ht="17.85" customHeight="1">
      <c r="A27" s="15"/>
      <c r="B27" s="16" t="s">
        <v>17</v>
      </c>
      <c r="C27" s="16"/>
      <c r="D27" s="16"/>
      <c r="E27" s="21" t="s">
        <v>98</v>
      </c>
      <c r="F27" s="16"/>
      <c r="G27" s="16"/>
      <c r="H27" s="16"/>
      <c r="I27" s="16"/>
      <c r="J27" s="23"/>
      <c r="K27" s="16"/>
      <c r="L27" s="16"/>
      <c r="M27" s="16"/>
      <c r="N27" s="16"/>
      <c r="O27" s="27" t="s">
        <v>7</v>
      </c>
      <c r="P27" s="28" t="s">
        <v>7</v>
      </c>
      <c r="Q27" s="29"/>
      <c r="R27" s="30"/>
      <c r="S27" s="20"/>
    </row>
    <row r="28" spans="1:19" ht="17.85" customHeight="1">
      <c r="A28" s="15"/>
      <c r="B28" s="16" t="s">
        <v>18</v>
      </c>
      <c r="C28" s="16"/>
      <c r="D28" s="16"/>
      <c r="E28" s="21" t="s">
        <v>2</v>
      </c>
      <c r="F28" s="16"/>
      <c r="G28" s="16"/>
      <c r="H28" s="16"/>
      <c r="I28" s="16"/>
      <c r="J28" s="23"/>
      <c r="K28" s="16"/>
      <c r="L28" s="16"/>
      <c r="M28" s="16"/>
      <c r="N28" s="16"/>
      <c r="O28" s="27" t="s">
        <v>7</v>
      </c>
      <c r="P28" s="28" t="s">
        <v>7</v>
      </c>
      <c r="Q28" s="29"/>
      <c r="R28" s="30"/>
      <c r="S28" s="20"/>
    </row>
    <row r="29" spans="1:19" ht="17.85" customHeight="1">
      <c r="A29" s="15"/>
      <c r="B29" s="16"/>
      <c r="C29" s="16"/>
      <c r="D29" s="16"/>
      <c r="E29" s="31" t="s">
        <v>7</v>
      </c>
      <c r="F29" s="32"/>
      <c r="G29" s="32"/>
      <c r="H29" s="32"/>
      <c r="I29" s="32"/>
      <c r="J29" s="33"/>
      <c r="K29" s="16"/>
      <c r="L29" s="16"/>
      <c r="M29" s="16"/>
      <c r="N29" s="16"/>
      <c r="O29" s="34"/>
      <c r="P29" s="34"/>
      <c r="Q29" s="34"/>
      <c r="R29" s="16"/>
      <c r="S29" s="20"/>
    </row>
    <row r="30" spans="1:19" ht="17.85" customHeight="1">
      <c r="A30" s="15"/>
      <c r="B30" s="16"/>
      <c r="C30" s="16"/>
      <c r="D30" s="16"/>
      <c r="E30" s="34" t="s">
        <v>19</v>
      </c>
      <c r="F30" s="16"/>
      <c r="G30" s="16" t="s">
        <v>20</v>
      </c>
      <c r="H30" s="16"/>
      <c r="I30" s="16"/>
      <c r="J30" s="16"/>
      <c r="K30" s="16"/>
      <c r="L30" s="16"/>
      <c r="M30" s="16"/>
      <c r="N30" s="16"/>
      <c r="O30" s="34" t="s">
        <v>21</v>
      </c>
      <c r="P30" s="34"/>
      <c r="Q30" s="34"/>
      <c r="R30" s="35"/>
      <c r="S30" s="20"/>
    </row>
    <row r="31" spans="1:19" ht="17.85" customHeight="1">
      <c r="A31" s="15"/>
      <c r="B31" s="16"/>
      <c r="C31" s="16"/>
      <c r="D31" s="16"/>
      <c r="E31" s="27" t="s">
        <v>7</v>
      </c>
      <c r="F31" s="16"/>
      <c r="G31" s="28" t="s">
        <v>98</v>
      </c>
      <c r="H31" s="36"/>
      <c r="I31" s="37"/>
      <c r="J31" s="16"/>
      <c r="K31" s="16"/>
      <c r="L31" s="16"/>
      <c r="M31" s="16"/>
      <c r="N31" s="16"/>
      <c r="O31" s="38" t="s">
        <v>124</v>
      </c>
      <c r="P31" s="34"/>
      <c r="Q31" s="34"/>
      <c r="R31" s="39"/>
      <c r="S31" s="20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22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23</v>
      </c>
      <c r="B34" s="48"/>
      <c r="C34" s="48"/>
      <c r="D34" s="49"/>
      <c r="E34" s="50" t="s">
        <v>24</v>
      </c>
      <c r="F34" s="49"/>
      <c r="G34" s="50" t="s">
        <v>25</v>
      </c>
      <c r="H34" s="48"/>
      <c r="I34" s="49"/>
      <c r="J34" s="50" t="s">
        <v>26</v>
      </c>
      <c r="K34" s="48"/>
      <c r="L34" s="50" t="s">
        <v>27</v>
      </c>
      <c r="M34" s="48"/>
      <c r="N34" s="48"/>
      <c r="O34" s="49"/>
      <c r="P34" s="50" t="s">
        <v>28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IF(D35=0,0,R49/D35)</f>
        <v>0</v>
      </c>
      <c r="F35" s="56"/>
      <c r="G35" s="57"/>
      <c r="H35" s="53"/>
      <c r="I35" s="54">
        <v>0</v>
      </c>
      <c r="J35" s="55">
        <f>IF(I35=0,0,R49/I35)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IF(O35=0,0,R49/O35)</f>
        <v>0</v>
      </c>
      <c r="S35" s="60"/>
    </row>
    <row r="36" spans="1:19" ht="20.25" customHeight="1">
      <c r="A36" s="43"/>
      <c r="B36" s="44"/>
      <c r="C36" s="44"/>
      <c r="D36" s="44"/>
      <c r="E36" s="45" t="s">
        <v>29</v>
      </c>
      <c r="F36" s="44"/>
      <c r="G36" s="44"/>
      <c r="H36" s="44"/>
      <c r="I36" s="44"/>
      <c r="J36" s="61" t="s">
        <v>30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31</v>
      </c>
      <c r="B37" s="63"/>
      <c r="C37" s="64" t="s">
        <v>32</v>
      </c>
      <c r="D37" s="65"/>
      <c r="E37" s="65"/>
      <c r="F37" s="66"/>
      <c r="G37" s="62" t="s">
        <v>33</v>
      </c>
      <c r="H37" s="67"/>
      <c r="I37" s="64" t="s">
        <v>34</v>
      </c>
      <c r="J37" s="65"/>
      <c r="K37" s="65"/>
      <c r="L37" s="62" t="s">
        <v>35</v>
      </c>
      <c r="M37" s="67"/>
      <c r="N37" s="64" t="s">
        <v>36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37</v>
      </c>
      <c r="C38" s="19"/>
      <c r="D38" s="70"/>
      <c r="E38" s="71">
        <v>0</v>
      </c>
      <c r="F38" s="72"/>
      <c r="G38" s="68">
        <v>10</v>
      </c>
      <c r="H38" s="73" t="s">
        <v>38</v>
      </c>
      <c r="I38" s="30"/>
      <c r="J38" s="74">
        <v>0</v>
      </c>
      <c r="K38" s="75"/>
      <c r="L38" s="68">
        <v>14</v>
      </c>
      <c r="M38" s="28" t="s">
        <v>39</v>
      </c>
      <c r="N38" s="36"/>
      <c r="O38" s="36"/>
      <c r="P38" s="76" t="str">
        <f>M51</f>
        <v>21</v>
      </c>
      <c r="Q38" s="77" t="s">
        <v>41</v>
      </c>
      <c r="R38" s="71">
        <v>0</v>
      </c>
      <c r="S38" s="78"/>
    </row>
    <row r="39" spans="1:19" ht="20.25" customHeight="1">
      <c r="A39" s="68">
        <v>2</v>
      </c>
      <c r="B39" s="79"/>
      <c r="C39" s="33"/>
      <c r="D39" s="70"/>
      <c r="E39" s="71"/>
      <c r="F39" s="72"/>
      <c r="G39" s="68">
        <v>11</v>
      </c>
      <c r="H39" s="16" t="s">
        <v>42</v>
      </c>
      <c r="I39" s="70"/>
      <c r="J39" s="74">
        <v>0</v>
      </c>
      <c r="K39" s="75"/>
      <c r="L39" s="68">
        <v>15</v>
      </c>
      <c r="M39" s="28" t="s">
        <v>109</v>
      </c>
      <c r="N39" s="36"/>
      <c r="O39" s="36"/>
      <c r="P39" s="76" t="str">
        <f>M51</f>
        <v>21</v>
      </c>
      <c r="Q39" s="77" t="s">
        <v>41</v>
      </c>
      <c r="R39" s="71">
        <v>0</v>
      </c>
      <c r="S39" s="78"/>
    </row>
    <row r="40" spans="1:19" ht="20.25" customHeight="1">
      <c r="A40" s="68">
        <v>3</v>
      </c>
      <c r="B40" s="69" t="s">
        <v>43</v>
      </c>
      <c r="C40" s="19"/>
      <c r="D40" s="70"/>
      <c r="E40" s="71">
        <v>0</v>
      </c>
      <c r="F40" s="72"/>
      <c r="G40" s="68">
        <v>12</v>
      </c>
      <c r="H40" s="73" t="s">
        <v>44</v>
      </c>
      <c r="I40" s="30"/>
      <c r="J40" s="74">
        <v>0</v>
      </c>
      <c r="K40" s="75"/>
      <c r="L40" s="68">
        <v>16</v>
      </c>
      <c r="M40" s="28" t="s">
        <v>45</v>
      </c>
      <c r="N40" s="36"/>
      <c r="O40" s="36"/>
      <c r="P40" s="76" t="str">
        <f>M51</f>
        <v>21</v>
      </c>
      <c r="Q40" s="77" t="s">
        <v>41</v>
      </c>
      <c r="R40" s="71">
        <v>0</v>
      </c>
      <c r="S40" s="78"/>
    </row>
    <row r="41" spans="1:19" ht="20.25" customHeight="1">
      <c r="A41" s="68">
        <v>4</v>
      </c>
      <c r="B41" s="79"/>
      <c r="C41" s="33"/>
      <c r="D41" s="70"/>
      <c r="E41" s="71"/>
      <c r="F41" s="72"/>
      <c r="G41" s="68"/>
      <c r="H41" s="73"/>
      <c r="I41" s="30"/>
      <c r="J41" s="74"/>
      <c r="K41" s="75"/>
      <c r="L41" s="68">
        <v>17</v>
      </c>
      <c r="M41" s="28" t="s">
        <v>46</v>
      </c>
      <c r="N41" s="36"/>
      <c r="O41" s="36"/>
      <c r="P41" s="76" t="str">
        <f>M51</f>
        <v>21</v>
      </c>
      <c r="Q41" s="77" t="s">
        <v>41</v>
      </c>
      <c r="R41" s="71">
        <v>0</v>
      </c>
      <c r="S41" s="78"/>
    </row>
    <row r="42" spans="1:19" ht="20.25" customHeight="1">
      <c r="A42" s="68">
        <v>5</v>
      </c>
      <c r="B42" s="69" t="s">
        <v>104</v>
      </c>
      <c r="C42" s="19"/>
      <c r="D42" s="70"/>
      <c r="E42" s="71">
        <v>0</v>
      </c>
      <c r="F42" s="155"/>
      <c r="G42" s="80"/>
      <c r="H42" s="36"/>
      <c r="I42" s="30"/>
      <c r="J42" s="81"/>
      <c r="K42" s="156"/>
      <c r="L42" s="68">
        <v>18</v>
      </c>
      <c r="M42" s="28" t="s">
        <v>47</v>
      </c>
      <c r="N42" s="36"/>
      <c r="O42" s="36"/>
      <c r="P42" s="76">
        <f>M53</f>
        <v>0</v>
      </c>
      <c r="Q42" s="77" t="s">
        <v>41</v>
      </c>
      <c r="R42" s="71">
        <v>0</v>
      </c>
      <c r="S42" s="20"/>
    </row>
    <row r="43" spans="1:19" ht="20.25" customHeight="1">
      <c r="A43" s="68">
        <v>6</v>
      </c>
      <c r="B43" s="79"/>
      <c r="C43" s="33"/>
      <c r="D43" s="70"/>
      <c r="E43" s="71"/>
      <c r="F43" s="155"/>
      <c r="G43" s="80"/>
      <c r="H43" s="36"/>
      <c r="I43" s="30"/>
      <c r="J43" s="81"/>
      <c r="K43" s="156"/>
      <c r="L43" s="68">
        <v>19</v>
      </c>
      <c r="M43" s="73" t="s">
        <v>48</v>
      </c>
      <c r="N43" s="36"/>
      <c r="O43" s="36"/>
      <c r="P43" s="36"/>
      <c r="Q43" s="30"/>
      <c r="R43" s="71">
        <v>0</v>
      </c>
      <c r="S43" s="20"/>
    </row>
    <row r="44" spans="1:19" ht="20.25" customHeight="1">
      <c r="A44" s="68">
        <v>7</v>
      </c>
      <c r="B44" s="69" t="s">
        <v>99</v>
      </c>
      <c r="C44" s="19"/>
      <c r="D44" s="70"/>
      <c r="E44" s="71">
        <f>Rekapitulace!C18</f>
        <v>0</v>
      </c>
      <c r="F44" s="155"/>
      <c r="G44" s="80"/>
      <c r="H44" s="36"/>
      <c r="I44" s="30"/>
      <c r="J44" s="81"/>
      <c r="K44" s="156"/>
      <c r="L44" s="68"/>
      <c r="M44" s="73"/>
      <c r="N44" s="36"/>
      <c r="O44" s="36"/>
      <c r="P44" s="36"/>
      <c r="Q44" s="30"/>
      <c r="R44" s="71"/>
      <c r="S44" s="20"/>
    </row>
    <row r="45" spans="1:19" ht="20.25" customHeight="1">
      <c r="A45" s="68">
        <v>8</v>
      </c>
      <c r="B45" s="79"/>
      <c r="C45" s="33"/>
      <c r="D45" s="70"/>
      <c r="E45" s="71"/>
      <c r="F45" s="155"/>
      <c r="G45" s="80"/>
      <c r="H45" s="36"/>
      <c r="I45" s="30"/>
      <c r="J45" s="156"/>
      <c r="K45" s="156"/>
      <c r="L45" s="68"/>
      <c r="M45" s="73"/>
      <c r="N45" s="36"/>
      <c r="O45" s="36"/>
      <c r="P45" s="36"/>
      <c r="Q45" s="30"/>
      <c r="R45" s="71"/>
      <c r="S45" s="20"/>
    </row>
    <row r="46" spans="1:19" ht="20.25" customHeight="1">
      <c r="A46" s="68">
        <v>9</v>
      </c>
      <c r="B46" s="82" t="s">
        <v>100</v>
      </c>
      <c r="C46" s="36"/>
      <c r="D46" s="30"/>
      <c r="E46" s="83">
        <f>SUM(E38:E45)</f>
        <v>0</v>
      </c>
      <c r="F46" s="84"/>
      <c r="G46" s="68">
        <v>13</v>
      </c>
      <c r="H46" s="82" t="s">
        <v>101</v>
      </c>
      <c r="I46" s="30"/>
      <c r="J46" s="85">
        <v>0</v>
      </c>
      <c r="K46" s="86"/>
      <c r="L46" s="68">
        <v>20</v>
      </c>
      <c r="M46" s="69" t="s">
        <v>102</v>
      </c>
      <c r="N46" s="26"/>
      <c r="O46" s="26"/>
      <c r="P46" s="26"/>
      <c r="Q46" s="87"/>
      <c r="R46" s="83">
        <f>SUM(R38:R45)</f>
        <v>0</v>
      </c>
      <c r="S46" s="46"/>
    </row>
    <row r="47" spans="1:19" ht="20.25" customHeight="1">
      <c r="A47" s="88">
        <v>21</v>
      </c>
      <c r="B47" s="89" t="s">
        <v>49</v>
      </c>
      <c r="C47" s="90"/>
      <c r="D47" s="91"/>
      <c r="E47" s="92">
        <v>0</v>
      </c>
      <c r="F47" s="93"/>
      <c r="G47" s="88">
        <v>22</v>
      </c>
      <c r="H47" s="89" t="s">
        <v>50</v>
      </c>
      <c r="I47" s="91"/>
      <c r="J47" s="94">
        <v>0</v>
      </c>
      <c r="K47" s="95" t="str">
        <f>M51</f>
        <v>21</v>
      </c>
      <c r="L47" s="88">
        <v>23</v>
      </c>
      <c r="M47" s="89" t="s">
        <v>51</v>
      </c>
      <c r="N47" s="90"/>
      <c r="O47" s="90"/>
      <c r="P47" s="90"/>
      <c r="Q47" s="91"/>
      <c r="R47" s="92">
        <v>0</v>
      </c>
      <c r="S47" s="42"/>
    </row>
    <row r="48" spans="1:19" ht="20.25" customHeight="1">
      <c r="A48" s="96" t="s">
        <v>17</v>
      </c>
      <c r="B48" s="13"/>
      <c r="C48" s="13"/>
      <c r="D48" s="13"/>
      <c r="E48" s="13"/>
      <c r="F48" s="97"/>
      <c r="G48" s="98"/>
      <c r="H48" s="13"/>
      <c r="I48" s="13"/>
      <c r="J48" s="13"/>
      <c r="K48" s="13"/>
      <c r="L48" s="99" t="s">
        <v>52</v>
      </c>
      <c r="M48" s="49"/>
      <c r="N48" s="64" t="s">
        <v>53</v>
      </c>
      <c r="O48" s="48"/>
      <c r="P48" s="48"/>
      <c r="Q48" s="48"/>
      <c r="R48" s="48"/>
      <c r="S48" s="51"/>
    </row>
    <row r="49" spans="1:19" ht="20.25" customHeight="1">
      <c r="A49" s="15"/>
      <c r="B49" s="16"/>
      <c r="C49" s="16"/>
      <c r="D49" s="16"/>
      <c r="E49" s="16"/>
      <c r="F49" s="23"/>
      <c r="G49" s="100"/>
      <c r="H49" s="16"/>
      <c r="I49" s="16"/>
      <c r="J49" s="16"/>
      <c r="K49" s="16"/>
      <c r="L49" s="68">
        <v>24</v>
      </c>
      <c r="M49" s="73" t="s">
        <v>103</v>
      </c>
      <c r="N49" s="36"/>
      <c r="O49" s="36"/>
      <c r="P49" s="36"/>
      <c r="Q49" s="78"/>
      <c r="R49" s="83">
        <f>ROUND(E46+J46+R46+E47+J47+R47,2)</f>
        <v>0</v>
      </c>
      <c r="S49" s="101">
        <f>E46+J46+R46+E47+J47+R47</f>
        <v>0</v>
      </c>
    </row>
    <row r="50" spans="1:19" ht="20.25" customHeight="1">
      <c r="A50" s="102" t="s">
        <v>54</v>
      </c>
      <c r="B50" s="32"/>
      <c r="C50" s="32"/>
      <c r="D50" s="32"/>
      <c r="E50" s="32"/>
      <c r="F50" s="33"/>
      <c r="G50" s="103" t="s">
        <v>55</v>
      </c>
      <c r="H50" s="32"/>
      <c r="I50" s="32"/>
      <c r="J50" s="32"/>
      <c r="K50" s="32"/>
      <c r="L50" s="68">
        <v>25</v>
      </c>
      <c r="M50" s="104" t="s">
        <v>56</v>
      </c>
      <c r="N50" s="33" t="s">
        <v>41</v>
      </c>
      <c r="O50" s="105">
        <v>0</v>
      </c>
      <c r="P50" s="36" t="s">
        <v>57</v>
      </c>
      <c r="Q50" s="30"/>
      <c r="R50" s="106">
        <v>0</v>
      </c>
      <c r="S50" s="107">
        <f>O50*M50/100</f>
        <v>0</v>
      </c>
    </row>
    <row r="51" spans="1:19" ht="20.25" customHeight="1" thickBot="1">
      <c r="A51" s="108" t="s">
        <v>16</v>
      </c>
      <c r="B51" s="26"/>
      <c r="C51" s="26"/>
      <c r="D51" s="26"/>
      <c r="E51" s="26"/>
      <c r="F51" s="19"/>
      <c r="G51" s="109"/>
      <c r="H51" s="26"/>
      <c r="I51" s="26"/>
      <c r="J51" s="26"/>
      <c r="K51" s="26"/>
      <c r="L51" s="68">
        <v>26</v>
      </c>
      <c r="M51" s="110" t="s">
        <v>40</v>
      </c>
      <c r="N51" s="30" t="s">
        <v>41</v>
      </c>
      <c r="O51" s="105">
        <f>R49</f>
        <v>0</v>
      </c>
      <c r="P51" s="36" t="s">
        <v>57</v>
      </c>
      <c r="Q51" s="30"/>
      <c r="R51" s="71">
        <f>ROUND(O51*M51/100,2)</f>
        <v>0</v>
      </c>
      <c r="S51" s="111">
        <f>O51*M51/100</f>
        <v>0</v>
      </c>
    </row>
    <row r="52" spans="1:19" ht="20.25" customHeight="1" thickBot="1">
      <c r="A52" s="15"/>
      <c r="B52" s="16"/>
      <c r="C52" s="16"/>
      <c r="D52" s="16"/>
      <c r="E52" s="16"/>
      <c r="F52" s="23"/>
      <c r="G52" s="100"/>
      <c r="H52" s="16"/>
      <c r="I52" s="16"/>
      <c r="J52" s="16"/>
      <c r="K52" s="16"/>
      <c r="L52" s="88">
        <v>27</v>
      </c>
      <c r="M52" s="112" t="s">
        <v>110</v>
      </c>
      <c r="N52" s="90"/>
      <c r="O52" s="90"/>
      <c r="P52" s="90"/>
      <c r="Q52" s="113"/>
      <c r="R52" s="114">
        <f>R49+R50+R51</f>
        <v>0</v>
      </c>
      <c r="S52" s="115"/>
    </row>
    <row r="53" spans="1:19" ht="20.25" customHeight="1">
      <c r="A53" s="102" t="s">
        <v>54</v>
      </c>
      <c r="B53" s="32"/>
      <c r="C53" s="32"/>
      <c r="D53" s="32"/>
      <c r="E53" s="32"/>
      <c r="F53" s="33"/>
      <c r="G53" s="103" t="s">
        <v>55</v>
      </c>
      <c r="H53" s="32"/>
      <c r="I53" s="32"/>
      <c r="J53" s="32"/>
      <c r="K53" s="32"/>
      <c r="L53" s="99" t="s">
        <v>58</v>
      </c>
      <c r="M53" s="49"/>
      <c r="N53" s="64" t="s">
        <v>59</v>
      </c>
      <c r="O53" s="48"/>
      <c r="P53" s="48"/>
      <c r="Q53" s="48"/>
      <c r="R53" s="116"/>
      <c r="S53" s="51"/>
    </row>
    <row r="54" spans="1:19" ht="20.25" customHeight="1">
      <c r="A54" s="108" t="s">
        <v>18</v>
      </c>
      <c r="B54" s="26"/>
      <c r="C54" s="26"/>
      <c r="D54" s="26"/>
      <c r="E54" s="26"/>
      <c r="F54" s="19"/>
      <c r="G54" s="109"/>
      <c r="H54" s="26"/>
      <c r="I54" s="26"/>
      <c r="J54" s="26"/>
      <c r="K54" s="26"/>
      <c r="L54" s="68">
        <v>28</v>
      </c>
      <c r="M54" s="73" t="s">
        <v>60</v>
      </c>
      <c r="N54" s="36"/>
      <c r="O54" s="36"/>
      <c r="P54" s="36"/>
      <c r="Q54" s="30"/>
      <c r="R54" s="71">
        <v>0</v>
      </c>
      <c r="S54" s="78"/>
    </row>
    <row r="55" spans="1:19" ht="20.25" customHeight="1">
      <c r="A55" s="15"/>
      <c r="B55" s="16"/>
      <c r="C55" s="16"/>
      <c r="D55" s="16"/>
      <c r="E55" s="16"/>
      <c r="F55" s="23"/>
      <c r="G55" s="100"/>
      <c r="H55" s="16"/>
      <c r="I55" s="16"/>
      <c r="J55" s="16"/>
      <c r="K55" s="16"/>
      <c r="L55" s="68">
        <v>29</v>
      </c>
      <c r="M55" s="73" t="s">
        <v>61</v>
      </c>
      <c r="N55" s="36"/>
      <c r="O55" s="36"/>
      <c r="P55" s="36"/>
      <c r="Q55" s="30"/>
      <c r="R55" s="71">
        <v>0</v>
      </c>
      <c r="S55" s="78"/>
    </row>
    <row r="56" spans="1:19" ht="20.25" customHeight="1">
      <c r="A56" s="117" t="s">
        <v>54</v>
      </c>
      <c r="B56" s="41"/>
      <c r="C56" s="41"/>
      <c r="D56" s="41"/>
      <c r="E56" s="41"/>
      <c r="F56" s="118"/>
      <c r="G56" s="119" t="s">
        <v>55</v>
      </c>
      <c r="H56" s="41"/>
      <c r="I56" s="41"/>
      <c r="J56" s="41"/>
      <c r="K56" s="41"/>
      <c r="L56" s="88">
        <v>30</v>
      </c>
      <c r="M56" s="89" t="s">
        <v>62</v>
      </c>
      <c r="N56" s="90"/>
      <c r="O56" s="90"/>
      <c r="P56" s="90"/>
      <c r="Q56" s="91"/>
      <c r="R56" s="55">
        <v>0</v>
      </c>
      <c r="S56" s="120"/>
    </row>
  </sheetData>
  <sheetProtection formatCells="0" formatColumns="0" formatRows="0" insertColumns="0" insertRows="0" insertHyperlinks="0" deleteColumns="0" deleteRows="0" sort="0" autoFilter="0" pivotTables="0"/>
  <mergeCells count="5">
    <mergeCell ref="E5:J5"/>
    <mergeCell ref="E7:J7"/>
    <mergeCell ref="E9:J9"/>
    <mergeCell ref="P9:R9"/>
    <mergeCell ref="E26:J26"/>
  </mergeCells>
  <printOptions horizontalCentered="1" verticalCentered="1"/>
  <pageMargins left="0.5905511811023623" right="0.5905511811023623" top="0.9055118110236221" bottom="0.9055118110236221" header="0.5118110236220472" footer="0.5118110236220472"/>
  <pageSetup errors="blank" fitToHeight="1" fitToWidth="1" horizontalDpi="200" verticalDpi="200" orientation="portrait" paperSize="9" scale="3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workbookViewId="0" topLeftCell="A1">
      <pane ySplit="13" topLeftCell="A14" activePane="bottomLeft" state="frozen"/>
      <selection pane="bottomLeft" activeCell="B50" sqref="B50"/>
    </sheetView>
  </sheetViews>
  <sheetFormatPr defaultColWidth="9.140625" defaultRowHeight="12.75"/>
  <cols>
    <col min="1" max="1" width="11.7109375" style="4" customWidth="1"/>
    <col min="2" max="2" width="62.8515625" style="4" customWidth="1"/>
    <col min="3" max="3" width="13.57421875" style="4" customWidth="1"/>
    <col min="4" max="4" width="13.7109375" style="4" hidden="1" customWidth="1"/>
    <col min="5" max="5" width="13.8515625" style="4" hidden="1" customWidth="1"/>
    <col min="6" max="6" width="9.140625" style="121" customWidth="1"/>
    <col min="7" max="16384" width="9.140625" style="4" customWidth="1"/>
  </cols>
  <sheetData>
    <row r="1" spans="1:5" ht="18">
      <c r="A1" s="122" t="s">
        <v>85</v>
      </c>
      <c r="B1" s="123"/>
      <c r="C1" s="123"/>
      <c r="D1" s="123"/>
      <c r="E1" s="123"/>
    </row>
    <row r="2" spans="1:5" ht="12.75">
      <c r="A2" s="124" t="s">
        <v>63</v>
      </c>
      <c r="B2" s="125" t="str">
        <f>'Krycí list'!E5</f>
        <v>Učebna pro výuku přírodních věd</v>
      </c>
      <c r="C2" s="126"/>
      <c r="D2" s="126"/>
      <c r="E2" s="126"/>
    </row>
    <row r="3" spans="1:5" ht="12.75">
      <c r="A3" s="124" t="s">
        <v>64</v>
      </c>
      <c r="B3" s="125" t="str">
        <f>'Krycí list'!E7</f>
        <v>Základní škola s rozšířenou výukou jazyků, Praha 4,                                                           K Milíčovu 674</v>
      </c>
      <c r="C3" s="127"/>
      <c r="D3" s="125"/>
      <c r="E3" s="128"/>
    </row>
    <row r="4" spans="1:5" ht="12.75">
      <c r="A4" s="124" t="s">
        <v>65</v>
      </c>
      <c r="B4" s="125"/>
      <c r="C4" s="127"/>
      <c r="D4" s="125"/>
      <c r="E4" s="128"/>
    </row>
    <row r="5" spans="1:5" ht="12.75">
      <c r="A5" s="129" t="s">
        <v>66</v>
      </c>
      <c r="B5" s="125" t="str">
        <f>'Krycí list'!P5</f>
        <v xml:space="preserve"> </v>
      </c>
      <c r="C5" s="127"/>
      <c r="D5" s="125"/>
      <c r="E5" s="128"/>
    </row>
    <row r="6" spans="1:5" ht="6" customHeight="1">
      <c r="A6" s="129"/>
      <c r="B6" s="125"/>
      <c r="C6" s="127"/>
      <c r="D6" s="125"/>
      <c r="E6" s="128"/>
    </row>
    <row r="7" spans="1:5" ht="12.75">
      <c r="A7" s="130" t="s">
        <v>67</v>
      </c>
      <c r="B7" s="125" t="str">
        <f>'Krycí list'!E26</f>
        <v>Základní škola s rozšířenou výukou jazyků, Praha 4,                                                           K Milíčovu 674</v>
      </c>
      <c r="C7" s="127"/>
      <c r="D7" s="125"/>
      <c r="E7" s="128"/>
    </row>
    <row r="8" spans="1:5" ht="12.75">
      <c r="A8" s="130" t="s">
        <v>68</v>
      </c>
      <c r="B8" s="125" t="str">
        <f>'Krycí list'!E28</f>
        <v xml:space="preserve"> </v>
      </c>
      <c r="C8" s="127"/>
      <c r="D8" s="125"/>
      <c r="E8" s="128"/>
    </row>
    <row r="9" spans="1:5" ht="12.75">
      <c r="A9" s="130" t="s">
        <v>69</v>
      </c>
      <c r="B9" s="153" t="str">
        <f>'Krycí list'!O31</f>
        <v>28.2.2018</v>
      </c>
      <c r="C9" s="127"/>
      <c r="D9" s="125"/>
      <c r="E9" s="128"/>
    </row>
    <row r="10" spans="1:5" ht="6.75" customHeight="1">
      <c r="A10" s="123"/>
      <c r="B10" s="123"/>
      <c r="C10" s="123"/>
      <c r="D10" s="123"/>
      <c r="E10" s="123"/>
    </row>
    <row r="11" spans="1:5" ht="12.75">
      <c r="A11" s="131" t="s">
        <v>70</v>
      </c>
      <c r="B11" s="132" t="s">
        <v>71</v>
      </c>
      <c r="C11" s="133" t="s">
        <v>72</v>
      </c>
      <c r="D11" s="134" t="s">
        <v>73</v>
      </c>
      <c r="E11" s="133" t="s">
        <v>74</v>
      </c>
    </row>
    <row r="12" spans="1:5" ht="12.75">
      <c r="A12" s="135">
        <v>1</v>
      </c>
      <c r="B12" s="136">
        <v>2</v>
      </c>
      <c r="C12" s="137">
        <v>3</v>
      </c>
      <c r="D12" s="138">
        <v>4</v>
      </c>
      <c r="E12" s="137">
        <v>5</v>
      </c>
    </row>
    <row r="13" spans="1:5" ht="4.5" customHeight="1">
      <c r="A13" s="139"/>
      <c r="B13" s="140"/>
      <c r="C13" s="140"/>
      <c r="D13" s="140"/>
      <c r="E13" s="141"/>
    </row>
    <row r="14" spans="1:5" s="2" customFormat="1" ht="11.25" hidden="1">
      <c r="A14" s="144" t="e">
        <f>#REF!</f>
        <v>#REF!</v>
      </c>
      <c r="B14" s="2" t="e">
        <f>#REF!</f>
        <v>#REF!</v>
      </c>
      <c r="C14" s="145" t="e">
        <f>#REF!</f>
        <v>#REF!</v>
      </c>
      <c r="D14" s="146" t="e">
        <f>#REF!</f>
        <v>#REF!</v>
      </c>
      <c r="E14" s="146" t="e">
        <f>#REF!</f>
        <v>#REF!</v>
      </c>
    </row>
    <row r="15" spans="1:5" s="2" customFormat="1" ht="11.25" hidden="1">
      <c r="A15" s="144"/>
      <c r="B15" s="2" t="e">
        <f>#REF!</f>
        <v>#REF!</v>
      </c>
      <c r="C15" s="145" t="e">
        <f>#REF!</f>
        <v>#REF!</v>
      </c>
      <c r="D15" s="146"/>
      <c r="E15" s="146"/>
    </row>
    <row r="16" spans="1:5" s="2" customFormat="1" ht="11.25">
      <c r="A16" s="142"/>
      <c r="B16" s="1"/>
      <c r="C16" s="143"/>
      <c r="D16" s="146"/>
      <c r="E16" s="146"/>
    </row>
    <row r="17" spans="1:5" s="2" customFormat="1" ht="11.25">
      <c r="A17" s="144"/>
      <c r="B17" s="2" t="s">
        <v>137</v>
      </c>
      <c r="C17" s="145">
        <f>'rozpočet Technika IT_PC_AV '!L12</f>
        <v>0</v>
      </c>
      <c r="D17" s="146"/>
      <c r="E17" s="146"/>
    </row>
    <row r="18" spans="2:5" s="3" customFormat="1" ht="11.25">
      <c r="B18" s="3" t="s">
        <v>116</v>
      </c>
      <c r="C18" s="147">
        <f>C17</f>
        <v>0</v>
      </c>
      <c r="D18" s="148" t="e">
        <f>#REF!</f>
        <v>#REF!</v>
      </c>
      <c r="E18" s="148" t="e">
        <f>#REF!</f>
        <v>#REF!</v>
      </c>
    </row>
    <row r="21" ht="12.75">
      <c r="C21" s="154"/>
    </row>
    <row r="22" ht="12.75">
      <c r="C22" s="154"/>
    </row>
    <row r="23" ht="12.75">
      <c r="C23" s="154"/>
    </row>
    <row r="24" ht="12.75">
      <c r="C24" s="154"/>
    </row>
    <row r="26" ht="12.75">
      <c r="C26" s="154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3622047244095" right="1.1023622047244095" top="0.7874015748031497" bottom="0.7874015748031497" header="0.5118110236220472" footer="0.5118110236220472"/>
  <pageSetup errors="blank" fitToHeight="999" fitToWidth="1" horizontalDpi="8189" verticalDpi="8189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80" zoomScaleNormal="80" workbookViewId="0" topLeftCell="A1">
      <selection activeCell="Q33" sqref="Q33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3" width="4.8515625" style="0" customWidth="1"/>
    <col min="4" max="4" width="12.7109375" style="0" customWidth="1"/>
    <col min="5" max="5" width="55.7109375" style="0" customWidth="1"/>
    <col min="6" max="7" width="35.7109375" style="0" customWidth="1"/>
    <col min="8" max="8" width="18.7109375" style="0" customWidth="1"/>
    <col min="14" max="14" width="11.421875" style="0" customWidth="1"/>
  </cols>
  <sheetData>
    <row r="1" spans="1:19" ht="18">
      <c r="A1" s="122" t="s">
        <v>86</v>
      </c>
      <c r="B1" s="149"/>
      <c r="C1" s="149"/>
      <c r="D1" s="151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7"/>
      <c r="P1" s="158"/>
      <c r="Q1" s="158"/>
      <c r="R1" s="157"/>
      <c r="S1" s="159"/>
    </row>
    <row r="2" spans="1:19" ht="12.75">
      <c r="A2" s="124" t="s">
        <v>63</v>
      </c>
      <c r="B2" s="196" t="s">
        <v>108</v>
      </c>
      <c r="C2" s="196"/>
      <c r="D2" s="196"/>
      <c r="E2" s="196"/>
      <c r="F2" s="130"/>
      <c r="G2" s="130"/>
      <c r="H2" s="180"/>
      <c r="I2" s="129"/>
      <c r="J2" s="129"/>
      <c r="K2" s="129"/>
      <c r="L2" s="129"/>
      <c r="M2" s="129"/>
      <c r="N2" s="149"/>
      <c r="O2" s="157"/>
      <c r="P2" s="158"/>
      <c r="Q2" s="158"/>
      <c r="R2" s="157"/>
      <c r="S2" s="159"/>
    </row>
    <row r="3" spans="1:19" ht="12.75">
      <c r="A3" s="124" t="s">
        <v>64</v>
      </c>
      <c r="B3" s="196" t="s">
        <v>134</v>
      </c>
      <c r="C3" s="196"/>
      <c r="D3" s="196"/>
      <c r="E3" s="196"/>
      <c r="F3" s="130"/>
      <c r="G3" s="130"/>
      <c r="H3" s="180"/>
      <c r="I3" s="129"/>
      <c r="J3" s="129"/>
      <c r="K3" s="129"/>
      <c r="L3" s="125"/>
      <c r="M3" s="150"/>
      <c r="N3" s="149"/>
      <c r="O3" s="157"/>
      <c r="P3" s="158"/>
      <c r="Q3" s="158"/>
      <c r="R3" s="157"/>
      <c r="S3" s="159"/>
    </row>
    <row r="4" spans="1:19" ht="12.75">
      <c r="A4" s="124" t="s">
        <v>65</v>
      </c>
      <c r="B4" s="196"/>
      <c r="C4" s="196"/>
      <c r="D4" s="196"/>
      <c r="E4" s="196"/>
      <c r="F4" s="130"/>
      <c r="G4" s="130"/>
      <c r="H4" s="180"/>
      <c r="I4" s="129"/>
      <c r="J4" s="129"/>
      <c r="K4" s="129"/>
      <c r="L4" s="125"/>
      <c r="M4" s="150"/>
      <c r="N4" s="149"/>
      <c r="O4" s="157"/>
      <c r="P4" s="158"/>
      <c r="Q4" s="158"/>
      <c r="R4" s="157"/>
      <c r="S4" s="159"/>
    </row>
    <row r="5" spans="1:19" ht="12.75">
      <c r="A5" s="129" t="s">
        <v>75</v>
      </c>
      <c r="B5" s="129"/>
      <c r="C5" s="125"/>
      <c r="D5" s="152"/>
      <c r="E5" s="150"/>
      <c r="F5" s="150"/>
      <c r="G5" s="150"/>
      <c r="H5" s="150"/>
      <c r="I5" s="129"/>
      <c r="J5" s="129"/>
      <c r="K5" s="129"/>
      <c r="L5" s="125"/>
      <c r="M5" s="150"/>
      <c r="N5" s="149"/>
      <c r="O5" s="157"/>
      <c r="P5" s="158"/>
      <c r="Q5" s="158"/>
      <c r="R5" s="157"/>
      <c r="S5" s="159"/>
    </row>
    <row r="6" spans="1:19" ht="12.75">
      <c r="A6" s="129"/>
      <c r="B6" s="129"/>
      <c r="C6" s="125"/>
      <c r="D6" s="152"/>
      <c r="E6" s="150"/>
      <c r="F6" s="150"/>
      <c r="G6" s="150"/>
      <c r="H6" s="150"/>
      <c r="I6" s="129"/>
      <c r="J6" s="129"/>
      <c r="K6" s="129"/>
      <c r="L6" s="125"/>
      <c r="M6" s="150"/>
      <c r="N6" s="149"/>
      <c r="O6" s="157"/>
      <c r="P6" s="158"/>
      <c r="Q6" s="158"/>
      <c r="R6" s="157"/>
      <c r="S6" s="159"/>
    </row>
    <row r="7" spans="1:19" ht="12.75">
      <c r="A7" s="129" t="s">
        <v>67</v>
      </c>
      <c r="B7" s="129"/>
      <c r="C7" s="195" t="s">
        <v>134</v>
      </c>
      <c r="D7" s="195"/>
      <c r="E7" s="195"/>
      <c r="F7" s="125"/>
      <c r="G7" s="125"/>
      <c r="H7" s="179"/>
      <c r="I7" s="129"/>
      <c r="J7" s="129"/>
      <c r="K7" s="129"/>
      <c r="L7" s="125"/>
      <c r="M7" s="150"/>
      <c r="N7" s="149"/>
      <c r="O7" s="157"/>
      <c r="P7" s="158"/>
      <c r="Q7" s="158"/>
      <c r="R7" s="157"/>
      <c r="S7" s="159"/>
    </row>
    <row r="8" spans="1:19" ht="12.75">
      <c r="A8" s="129" t="s">
        <v>68</v>
      </c>
      <c r="B8" s="129"/>
      <c r="C8" s="195"/>
      <c r="D8" s="195"/>
      <c r="E8" s="195"/>
      <c r="F8" s="125"/>
      <c r="G8" s="125"/>
      <c r="H8" s="179"/>
      <c r="I8" s="129"/>
      <c r="J8" s="129"/>
      <c r="K8" s="129"/>
      <c r="L8" s="125"/>
      <c r="M8" s="150"/>
      <c r="N8" s="149"/>
      <c r="O8" s="157"/>
      <c r="P8" s="158"/>
      <c r="Q8" s="158"/>
      <c r="R8" s="157"/>
      <c r="S8" s="159"/>
    </row>
    <row r="9" spans="1:19" ht="12.75">
      <c r="A9" s="129" t="s">
        <v>69</v>
      </c>
      <c r="B9" s="129"/>
      <c r="C9" s="194"/>
      <c r="D9" s="194"/>
      <c r="E9" s="194"/>
      <c r="F9" s="153"/>
      <c r="G9" s="153"/>
      <c r="H9" s="178"/>
      <c r="I9" s="129"/>
      <c r="J9" s="129"/>
      <c r="K9" s="129"/>
      <c r="L9" s="125"/>
      <c r="M9" s="150"/>
      <c r="N9" s="149"/>
      <c r="O9" s="157"/>
      <c r="P9" s="158"/>
      <c r="Q9" s="158"/>
      <c r="R9" s="157"/>
      <c r="S9" s="159"/>
    </row>
    <row r="10" spans="1:19" ht="12.75">
      <c r="A10" s="149"/>
      <c r="B10" s="149"/>
      <c r="C10" s="149"/>
      <c r="D10" s="151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57"/>
      <c r="P10" s="158"/>
      <c r="Q10" s="158"/>
      <c r="R10" s="157"/>
      <c r="S10" s="159"/>
    </row>
    <row r="11" spans="1:19" ht="33.75">
      <c r="A11" s="177" t="s">
        <v>76</v>
      </c>
      <c r="B11" s="177" t="s">
        <v>77</v>
      </c>
      <c r="C11" s="177" t="s">
        <v>78</v>
      </c>
      <c r="D11" s="177" t="s">
        <v>79</v>
      </c>
      <c r="E11" s="177" t="s">
        <v>111</v>
      </c>
      <c r="F11" s="177" t="s">
        <v>135</v>
      </c>
      <c r="G11" s="177" t="s">
        <v>136</v>
      </c>
      <c r="H11" s="177" t="s">
        <v>141</v>
      </c>
      <c r="I11" s="177" t="s">
        <v>80</v>
      </c>
      <c r="J11" s="177" t="s">
        <v>81</v>
      </c>
      <c r="K11" s="177" t="s">
        <v>117</v>
      </c>
      <c r="L11" s="177" t="s">
        <v>118</v>
      </c>
      <c r="M11" s="177" t="s">
        <v>82</v>
      </c>
      <c r="N11" s="177" t="s">
        <v>112</v>
      </c>
      <c r="O11" s="159"/>
      <c r="P11" s="159"/>
      <c r="Q11" s="159"/>
      <c r="R11" s="159"/>
      <c r="S11" s="159"/>
    </row>
    <row r="12" spans="1:14" ht="12.75">
      <c r="A12" s="160"/>
      <c r="B12" s="160"/>
      <c r="C12" s="160"/>
      <c r="D12" s="161"/>
      <c r="E12" s="162" t="s">
        <v>133</v>
      </c>
      <c r="F12" s="162"/>
      <c r="G12" s="162"/>
      <c r="H12" s="162"/>
      <c r="I12" s="160"/>
      <c r="J12" s="163"/>
      <c r="K12" s="164"/>
      <c r="L12" s="165">
        <f>SUM(L13:L27)</f>
        <v>0</v>
      </c>
      <c r="M12" s="166"/>
      <c r="N12" s="167"/>
    </row>
    <row r="13" spans="1:14" ht="71.25" customHeight="1">
      <c r="A13" s="160">
        <v>86</v>
      </c>
      <c r="B13" s="160"/>
      <c r="C13" s="160"/>
      <c r="D13" s="197" t="s">
        <v>89</v>
      </c>
      <c r="E13" s="168" t="s">
        <v>113</v>
      </c>
      <c r="F13" s="176"/>
      <c r="G13" s="176"/>
      <c r="H13" s="181" t="s">
        <v>142</v>
      </c>
      <c r="I13" s="169" t="s">
        <v>83</v>
      </c>
      <c r="J13" s="170">
        <v>1</v>
      </c>
      <c r="K13" s="171">
        <v>0</v>
      </c>
      <c r="L13" s="172">
        <f>J13*K13</f>
        <v>0</v>
      </c>
      <c r="M13" s="166">
        <v>21</v>
      </c>
      <c r="N13" s="167">
        <f>L13*1.21</f>
        <v>0</v>
      </c>
    </row>
    <row r="14" spans="1:14" ht="100.5" customHeight="1">
      <c r="A14" s="160">
        <v>87</v>
      </c>
      <c r="B14" s="160"/>
      <c r="C14" s="160"/>
      <c r="D14" s="197" t="s">
        <v>90</v>
      </c>
      <c r="E14" s="168" t="s">
        <v>138</v>
      </c>
      <c r="F14" s="176"/>
      <c r="G14" s="176"/>
      <c r="H14" s="181" t="s">
        <v>142</v>
      </c>
      <c r="I14" s="169" t="s">
        <v>83</v>
      </c>
      <c r="J14" s="170">
        <v>1</v>
      </c>
      <c r="K14" s="171">
        <v>0</v>
      </c>
      <c r="L14" s="172">
        <f aca="true" t="shared" si="0" ref="L14:L27">J14*K14</f>
        <v>0</v>
      </c>
      <c r="M14" s="166">
        <v>21</v>
      </c>
      <c r="N14" s="167">
        <f aca="true" t="shared" si="1" ref="N14:N27">L14*1.21</f>
        <v>0</v>
      </c>
    </row>
    <row r="15" spans="1:14" ht="96.75" customHeight="1">
      <c r="A15" s="160">
        <v>88</v>
      </c>
      <c r="B15" s="160"/>
      <c r="C15" s="160"/>
      <c r="D15" s="197" t="s">
        <v>91</v>
      </c>
      <c r="E15" s="168" t="s">
        <v>121</v>
      </c>
      <c r="F15" s="176"/>
      <c r="G15" s="176"/>
      <c r="H15" s="181" t="s">
        <v>142</v>
      </c>
      <c r="I15" s="169" t="s">
        <v>83</v>
      </c>
      <c r="J15" s="170">
        <v>1</v>
      </c>
      <c r="K15" s="171">
        <v>0</v>
      </c>
      <c r="L15" s="172">
        <f t="shared" si="0"/>
        <v>0</v>
      </c>
      <c r="M15" s="166">
        <v>21</v>
      </c>
      <c r="N15" s="167">
        <f t="shared" si="1"/>
        <v>0</v>
      </c>
    </row>
    <row r="16" spans="1:14" ht="25.5" customHeight="1">
      <c r="A16" s="160">
        <v>89</v>
      </c>
      <c r="B16" s="160"/>
      <c r="C16" s="160"/>
      <c r="D16" s="197" t="s">
        <v>92</v>
      </c>
      <c r="E16" s="168" t="s">
        <v>114</v>
      </c>
      <c r="F16" s="176"/>
      <c r="G16" s="176"/>
      <c r="H16" s="181" t="s">
        <v>142</v>
      </c>
      <c r="I16" s="169" t="s">
        <v>83</v>
      </c>
      <c r="J16" s="170">
        <v>1</v>
      </c>
      <c r="K16" s="171">
        <v>0</v>
      </c>
      <c r="L16" s="172">
        <f t="shared" si="0"/>
        <v>0</v>
      </c>
      <c r="M16" s="166">
        <v>21</v>
      </c>
      <c r="N16" s="167">
        <f t="shared" si="1"/>
        <v>0</v>
      </c>
    </row>
    <row r="17" spans="1:14" ht="27" customHeight="1">
      <c r="A17" s="160">
        <v>90</v>
      </c>
      <c r="B17" s="160"/>
      <c r="C17" s="160"/>
      <c r="D17" s="197" t="s">
        <v>93</v>
      </c>
      <c r="E17" s="168" t="s">
        <v>122</v>
      </c>
      <c r="F17" s="176"/>
      <c r="G17" s="176"/>
      <c r="H17" s="181" t="s">
        <v>142</v>
      </c>
      <c r="I17" s="169" t="s">
        <v>84</v>
      </c>
      <c r="J17" s="170">
        <v>1</v>
      </c>
      <c r="K17" s="171">
        <v>0</v>
      </c>
      <c r="L17" s="172">
        <f t="shared" si="0"/>
        <v>0</v>
      </c>
      <c r="M17" s="166">
        <v>21</v>
      </c>
      <c r="N17" s="167">
        <f t="shared" si="1"/>
        <v>0</v>
      </c>
    </row>
    <row r="18" spans="1:14" ht="82.5" customHeight="1">
      <c r="A18" s="160">
        <v>91</v>
      </c>
      <c r="B18" s="160"/>
      <c r="C18" s="160"/>
      <c r="D18" s="197" t="s">
        <v>94</v>
      </c>
      <c r="E18" s="168" t="s">
        <v>115</v>
      </c>
      <c r="F18" s="176"/>
      <c r="G18" s="176"/>
      <c r="H18" s="181" t="s">
        <v>142</v>
      </c>
      <c r="I18" s="169" t="s">
        <v>83</v>
      </c>
      <c r="J18" s="170">
        <v>1</v>
      </c>
      <c r="K18" s="171">
        <v>0</v>
      </c>
      <c r="L18" s="172">
        <f t="shared" si="0"/>
        <v>0</v>
      </c>
      <c r="M18" s="166">
        <v>21</v>
      </c>
      <c r="N18" s="167">
        <f t="shared" si="1"/>
        <v>0</v>
      </c>
    </row>
    <row r="19" spans="1:14" ht="88.5" customHeight="1">
      <c r="A19" s="160">
        <v>92</v>
      </c>
      <c r="B19" s="160"/>
      <c r="C19" s="160"/>
      <c r="D19" s="197" t="s">
        <v>95</v>
      </c>
      <c r="E19" s="168" t="s">
        <v>139</v>
      </c>
      <c r="F19" s="176"/>
      <c r="G19" s="176"/>
      <c r="H19" s="181" t="s">
        <v>142</v>
      </c>
      <c r="I19" s="169" t="s">
        <v>83</v>
      </c>
      <c r="J19" s="170">
        <v>1</v>
      </c>
      <c r="K19" s="171">
        <v>0</v>
      </c>
      <c r="L19" s="172">
        <f t="shared" si="0"/>
        <v>0</v>
      </c>
      <c r="M19" s="166">
        <v>21</v>
      </c>
      <c r="N19" s="167">
        <f t="shared" si="1"/>
        <v>0</v>
      </c>
    </row>
    <row r="20" spans="1:14" ht="107.25" customHeight="1">
      <c r="A20" s="160">
        <v>149</v>
      </c>
      <c r="B20" s="160"/>
      <c r="C20" s="160"/>
      <c r="D20" s="198" t="s">
        <v>96</v>
      </c>
      <c r="E20" s="168" t="s">
        <v>132</v>
      </c>
      <c r="F20" s="176"/>
      <c r="G20" s="176"/>
      <c r="H20" s="181" t="s">
        <v>142</v>
      </c>
      <c r="I20" s="160" t="s">
        <v>83</v>
      </c>
      <c r="J20" s="173">
        <v>1</v>
      </c>
      <c r="K20" s="171">
        <v>0</v>
      </c>
      <c r="L20" s="172">
        <f t="shared" si="0"/>
        <v>0</v>
      </c>
      <c r="M20" s="174">
        <v>21</v>
      </c>
      <c r="N20" s="167">
        <f t="shared" si="1"/>
        <v>0</v>
      </c>
    </row>
    <row r="21" spans="1:14" ht="67.5">
      <c r="A21" s="160">
        <v>150</v>
      </c>
      <c r="B21" s="160"/>
      <c r="C21" s="160"/>
      <c r="D21" s="198" t="s">
        <v>105</v>
      </c>
      <c r="E21" s="168" t="s">
        <v>120</v>
      </c>
      <c r="F21" s="176"/>
      <c r="G21" s="176"/>
      <c r="H21" s="181" t="s">
        <v>142</v>
      </c>
      <c r="I21" s="160" t="s">
        <v>83</v>
      </c>
      <c r="J21" s="173">
        <v>1</v>
      </c>
      <c r="K21" s="171">
        <v>0</v>
      </c>
      <c r="L21" s="172">
        <f t="shared" si="0"/>
        <v>0</v>
      </c>
      <c r="M21" s="174">
        <v>21</v>
      </c>
      <c r="N21" s="167">
        <f t="shared" si="1"/>
        <v>0</v>
      </c>
    </row>
    <row r="22" spans="1:14" ht="78.75">
      <c r="A22" s="160">
        <v>151</v>
      </c>
      <c r="B22" s="160"/>
      <c r="C22" s="160"/>
      <c r="D22" s="198" t="s">
        <v>119</v>
      </c>
      <c r="E22" s="168" t="s">
        <v>131</v>
      </c>
      <c r="F22" s="176"/>
      <c r="G22" s="176"/>
      <c r="H22" s="181" t="s">
        <v>142</v>
      </c>
      <c r="I22" s="160" t="s">
        <v>83</v>
      </c>
      <c r="J22" s="173">
        <v>10</v>
      </c>
      <c r="K22" s="171">
        <v>0</v>
      </c>
      <c r="L22" s="172">
        <f t="shared" si="0"/>
        <v>0</v>
      </c>
      <c r="M22" s="174">
        <v>21</v>
      </c>
      <c r="N22" s="167">
        <f t="shared" si="1"/>
        <v>0</v>
      </c>
    </row>
    <row r="23" spans="1:14" ht="22.5">
      <c r="A23" s="160">
        <v>152</v>
      </c>
      <c r="B23" s="160"/>
      <c r="C23" s="160"/>
      <c r="D23" s="198" t="s">
        <v>125</v>
      </c>
      <c r="E23" s="168" t="s">
        <v>126</v>
      </c>
      <c r="F23" s="176"/>
      <c r="G23" s="176"/>
      <c r="H23" s="181" t="s">
        <v>142</v>
      </c>
      <c r="I23" s="160" t="s">
        <v>83</v>
      </c>
      <c r="J23" s="173">
        <v>10</v>
      </c>
      <c r="K23" s="171">
        <v>0</v>
      </c>
      <c r="L23" s="172">
        <f t="shared" si="0"/>
        <v>0</v>
      </c>
      <c r="M23" s="174">
        <v>21</v>
      </c>
      <c r="N23" s="167">
        <f t="shared" si="1"/>
        <v>0</v>
      </c>
    </row>
    <row r="24" spans="1:14" ht="63.75" customHeight="1">
      <c r="A24" s="160">
        <v>153</v>
      </c>
      <c r="B24" s="175"/>
      <c r="C24" s="175"/>
      <c r="D24" s="199" t="s">
        <v>128</v>
      </c>
      <c r="E24" s="168" t="s">
        <v>127</v>
      </c>
      <c r="F24" s="176"/>
      <c r="G24" s="176"/>
      <c r="H24" s="181" t="s">
        <v>142</v>
      </c>
      <c r="I24" s="160" t="s">
        <v>83</v>
      </c>
      <c r="J24" s="173">
        <v>10</v>
      </c>
      <c r="K24" s="171">
        <v>0</v>
      </c>
      <c r="L24" s="172">
        <f t="shared" si="0"/>
        <v>0</v>
      </c>
      <c r="M24" s="174">
        <v>21</v>
      </c>
      <c r="N24" s="167">
        <f t="shared" si="1"/>
        <v>0</v>
      </c>
    </row>
    <row r="25" spans="1:14" ht="66.75" customHeight="1">
      <c r="A25" s="160">
        <v>154</v>
      </c>
      <c r="B25" s="160"/>
      <c r="C25" s="160"/>
      <c r="D25" s="198" t="s">
        <v>106</v>
      </c>
      <c r="E25" s="168" t="s">
        <v>140</v>
      </c>
      <c r="F25" s="176"/>
      <c r="G25" s="176"/>
      <c r="H25" s="181" t="s">
        <v>142</v>
      </c>
      <c r="I25" s="160" t="s">
        <v>83</v>
      </c>
      <c r="J25" s="173">
        <v>1</v>
      </c>
      <c r="K25" s="171">
        <v>0</v>
      </c>
      <c r="L25" s="172">
        <f t="shared" si="0"/>
        <v>0</v>
      </c>
      <c r="M25" s="174">
        <v>21</v>
      </c>
      <c r="N25" s="167">
        <f t="shared" si="1"/>
        <v>0</v>
      </c>
    </row>
    <row r="26" spans="1:14" ht="73.5" customHeight="1">
      <c r="A26" s="160">
        <v>155</v>
      </c>
      <c r="B26" s="160"/>
      <c r="C26" s="160"/>
      <c r="D26" s="198" t="s">
        <v>107</v>
      </c>
      <c r="E26" s="168" t="s">
        <v>129</v>
      </c>
      <c r="F26" s="176"/>
      <c r="G26" s="176"/>
      <c r="H26" s="181" t="s">
        <v>142</v>
      </c>
      <c r="I26" s="160" t="s">
        <v>83</v>
      </c>
      <c r="J26" s="173">
        <v>1</v>
      </c>
      <c r="K26" s="171">
        <v>0</v>
      </c>
      <c r="L26" s="172">
        <f t="shared" si="0"/>
        <v>0</v>
      </c>
      <c r="M26" s="174">
        <v>21</v>
      </c>
      <c r="N26" s="167">
        <f t="shared" si="1"/>
        <v>0</v>
      </c>
    </row>
    <row r="27" spans="1:14" ht="51" customHeight="1">
      <c r="A27" s="160">
        <v>156</v>
      </c>
      <c r="B27" s="160"/>
      <c r="C27" s="160"/>
      <c r="D27" s="198" t="s">
        <v>97</v>
      </c>
      <c r="E27" s="168" t="s">
        <v>130</v>
      </c>
      <c r="F27" s="176"/>
      <c r="G27" s="176"/>
      <c r="H27" s="181" t="s">
        <v>142</v>
      </c>
      <c r="I27" s="160" t="s">
        <v>83</v>
      </c>
      <c r="J27" s="173">
        <v>1</v>
      </c>
      <c r="K27" s="171">
        <v>0</v>
      </c>
      <c r="L27" s="172">
        <f t="shared" si="0"/>
        <v>0</v>
      </c>
      <c r="M27" s="174">
        <v>21</v>
      </c>
      <c r="N27" s="167">
        <f t="shared" si="1"/>
        <v>0</v>
      </c>
    </row>
    <row r="28" spans="5:12" ht="12.75">
      <c r="E28" s="3" t="s">
        <v>116</v>
      </c>
      <c r="F28" s="3"/>
      <c r="G28" s="3"/>
      <c r="H28" s="3"/>
      <c r="I28" s="3"/>
      <c r="J28" s="3"/>
      <c r="K28" s="3"/>
      <c r="L28" s="147">
        <f>SUM(L13:L27)</f>
        <v>0</v>
      </c>
    </row>
  </sheetData>
  <mergeCells count="6">
    <mergeCell ref="C9:E9"/>
    <mergeCell ref="C7:E7"/>
    <mergeCell ref="B2:E2"/>
    <mergeCell ref="B3:E3"/>
    <mergeCell ref="B4:E4"/>
    <mergeCell ref="C8:E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1A117082-AE84-45DC-B4B1-E854891D3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Anna Divišová</cp:lastModifiedBy>
  <cp:lastPrinted>2018-02-14T08:10:43Z</cp:lastPrinted>
  <dcterms:created xsi:type="dcterms:W3CDTF">2006-04-27T05:25:48Z</dcterms:created>
  <dcterms:modified xsi:type="dcterms:W3CDTF">2020-11-24T11:34:29Z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