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projekty ukončené 2018\PAVILON ZŠ MĚNÍN\__PD RPD PAVILON ZŠ 10_2019\Rozpočet\úprava Gastro 11_2020\"/>
    </mc:Choice>
  </mc:AlternateContent>
  <xr:revisionPtr revIDLastSave="0" documentId="13_ncr:1_{26631A9A-43CC-4B5B-85F6-CAC40802F7F6}" xr6:coauthVersionLast="46" xr6:coauthVersionMax="46" xr10:uidLastSave="{00000000-0000-0000-0000-000000000000}"/>
  <bookViews>
    <workbookView xWindow="2280" yWindow="990" windowWidth="14505" windowHeight="1482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9 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09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09 01 Pol'!$A$1:$X$206</definedName>
    <definedName name="_xlnm.Print_Area" localSheetId="1">Stavba!$A$1:$J$56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4" i="1" l="1"/>
  <c r="I53" i="1"/>
  <c r="I52" i="1"/>
  <c r="I51" i="1"/>
  <c r="I50" i="1"/>
  <c r="BA199" i="12"/>
  <c r="BA194" i="12"/>
  <c r="BA191" i="12"/>
  <c r="BA187" i="12"/>
  <c r="BA183" i="12"/>
  <c r="BA181" i="12"/>
  <c r="BA149" i="12"/>
  <c r="BA146" i="12"/>
  <c r="BA145" i="12"/>
  <c r="BA144" i="12"/>
  <c r="BA134" i="12"/>
  <c r="BA128" i="12"/>
  <c r="BA123" i="12"/>
  <c r="BA119" i="12"/>
  <c r="BA113" i="12"/>
  <c r="BA107" i="12"/>
  <c r="BA103" i="12"/>
  <c r="BA93" i="12"/>
  <c r="BA89" i="12"/>
  <c r="BA82" i="12"/>
  <c r="BA77" i="12"/>
  <c r="BA69" i="12"/>
  <c r="BA59" i="12"/>
  <c r="BA53" i="12"/>
  <c r="BA48" i="12"/>
  <c r="BA26" i="12"/>
  <c r="BA21" i="12"/>
  <c r="BA13" i="12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2" i="12"/>
  <c r="I12" i="12"/>
  <c r="K12" i="12"/>
  <c r="M12" i="12"/>
  <c r="O12" i="12"/>
  <c r="Q12" i="12"/>
  <c r="V12" i="12"/>
  <c r="G16" i="12"/>
  <c r="I16" i="12"/>
  <c r="K16" i="12"/>
  <c r="M16" i="12"/>
  <c r="O16" i="12"/>
  <c r="Q16" i="12"/>
  <c r="V16" i="12"/>
  <c r="G18" i="12"/>
  <c r="I18" i="12"/>
  <c r="K18" i="12"/>
  <c r="M18" i="12"/>
  <c r="O18" i="12"/>
  <c r="Q18" i="12"/>
  <c r="V18" i="12"/>
  <c r="G20" i="12"/>
  <c r="M20" i="12" s="1"/>
  <c r="I20" i="12"/>
  <c r="K20" i="12"/>
  <c r="O20" i="12"/>
  <c r="Q20" i="12"/>
  <c r="V20" i="12"/>
  <c r="G24" i="12"/>
  <c r="M24" i="12" s="1"/>
  <c r="I24" i="12"/>
  <c r="K24" i="12"/>
  <c r="O24" i="12"/>
  <c r="Q24" i="12"/>
  <c r="V24" i="12"/>
  <c r="G25" i="12"/>
  <c r="M25" i="12" s="1"/>
  <c r="I25" i="12"/>
  <c r="K25" i="12"/>
  <c r="O25" i="12"/>
  <c r="Q25" i="12"/>
  <c r="V25" i="12"/>
  <c r="G29" i="12"/>
  <c r="G8" i="12" s="1"/>
  <c r="I29" i="12"/>
  <c r="K29" i="12"/>
  <c r="O29" i="12"/>
  <c r="Q29" i="12"/>
  <c r="V29" i="12"/>
  <c r="G31" i="12"/>
  <c r="M31" i="12" s="1"/>
  <c r="I31" i="12"/>
  <c r="K31" i="12"/>
  <c r="O31" i="12"/>
  <c r="Q31" i="12"/>
  <c r="V31" i="12"/>
  <c r="G33" i="12"/>
  <c r="I33" i="12"/>
  <c r="K33" i="12"/>
  <c r="M33" i="12"/>
  <c r="O33" i="12"/>
  <c r="Q33" i="12"/>
  <c r="V33" i="12"/>
  <c r="G38" i="12"/>
  <c r="I38" i="12"/>
  <c r="K38" i="12"/>
  <c r="M38" i="12"/>
  <c r="O38" i="12"/>
  <c r="Q38" i="12"/>
  <c r="V38" i="12"/>
  <c r="G40" i="12"/>
  <c r="I40" i="12"/>
  <c r="K40" i="12"/>
  <c r="M40" i="12"/>
  <c r="O40" i="12"/>
  <c r="Q40" i="12"/>
  <c r="V40" i="12"/>
  <c r="G41" i="12"/>
  <c r="G42" i="12"/>
  <c r="I42" i="12"/>
  <c r="I41" i="12" s="1"/>
  <c r="K42" i="12"/>
  <c r="K41" i="12" s="1"/>
  <c r="M42" i="12"/>
  <c r="O42" i="12"/>
  <c r="Q42" i="12"/>
  <c r="V42" i="12"/>
  <c r="V41" i="12" s="1"/>
  <c r="G47" i="12"/>
  <c r="M47" i="12" s="1"/>
  <c r="I47" i="12"/>
  <c r="K47" i="12"/>
  <c r="O47" i="12"/>
  <c r="O41" i="12" s="1"/>
  <c r="Q47" i="12"/>
  <c r="V47" i="12"/>
  <c r="G51" i="12"/>
  <c r="I51" i="12"/>
  <c r="K51" i="12"/>
  <c r="M51" i="12"/>
  <c r="O51" i="12"/>
  <c r="Q51" i="12"/>
  <c r="V51" i="12"/>
  <c r="G52" i="12"/>
  <c r="M52" i="12" s="1"/>
  <c r="I52" i="12"/>
  <c r="K52" i="12"/>
  <c r="O52" i="12"/>
  <c r="Q52" i="12"/>
  <c r="V52" i="12"/>
  <c r="G56" i="12"/>
  <c r="I56" i="12"/>
  <c r="K56" i="12"/>
  <c r="M56" i="12"/>
  <c r="O56" i="12"/>
  <c r="Q56" i="12"/>
  <c r="Q41" i="12" s="1"/>
  <c r="V56" i="12"/>
  <c r="G58" i="12"/>
  <c r="I58" i="12"/>
  <c r="I57" i="12" s="1"/>
  <c r="K58" i="12"/>
  <c r="M58" i="12"/>
  <c r="O58" i="12"/>
  <c r="O57" i="12" s="1"/>
  <c r="Q58" i="12"/>
  <c r="Q57" i="12" s="1"/>
  <c r="V58" i="12"/>
  <c r="G62" i="12"/>
  <c r="G57" i="12" s="1"/>
  <c r="I62" i="12"/>
  <c r="K62" i="12"/>
  <c r="K57" i="12" s="1"/>
  <c r="O62" i="12"/>
  <c r="Q62" i="12"/>
  <c r="V62" i="12"/>
  <c r="G66" i="12"/>
  <c r="I66" i="12"/>
  <c r="K66" i="12"/>
  <c r="M66" i="12"/>
  <c r="O66" i="12"/>
  <c r="Q66" i="12"/>
  <c r="V66" i="12"/>
  <c r="G68" i="12"/>
  <c r="I68" i="12"/>
  <c r="K68" i="12"/>
  <c r="M68" i="12"/>
  <c r="O68" i="12"/>
  <c r="Q68" i="12"/>
  <c r="V68" i="12"/>
  <c r="G72" i="12"/>
  <c r="I72" i="12"/>
  <c r="K72" i="12"/>
  <c r="M72" i="12"/>
  <c r="O72" i="12"/>
  <c r="Q72" i="12"/>
  <c r="V72" i="12"/>
  <c r="G76" i="12"/>
  <c r="M76" i="12" s="1"/>
  <c r="I76" i="12"/>
  <c r="K76" i="12"/>
  <c r="O76" i="12"/>
  <c r="Q76" i="12"/>
  <c r="V76" i="12"/>
  <c r="G80" i="12"/>
  <c r="I80" i="12"/>
  <c r="K80" i="12"/>
  <c r="M80" i="12"/>
  <c r="O80" i="12"/>
  <c r="Q80" i="12"/>
  <c r="V80" i="12"/>
  <c r="G81" i="12"/>
  <c r="I81" i="12"/>
  <c r="K81" i="12"/>
  <c r="M81" i="12"/>
  <c r="O81" i="12"/>
  <c r="Q81" i="12"/>
  <c r="V81" i="12"/>
  <c r="V57" i="12" s="1"/>
  <c r="G85" i="12"/>
  <c r="I85" i="12"/>
  <c r="K85" i="12"/>
  <c r="M85" i="12"/>
  <c r="O85" i="12"/>
  <c r="Q85" i="12"/>
  <c r="V85" i="12"/>
  <c r="G87" i="12"/>
  <c r="G88" i="12"/>
  <c r="I88" i="12"/>
  <c r="I87" i="12" s="1"/>
  <c r="K88" i="12"/>
  <c r="M88" i="12"/>
  <c r="M87" i="12" s="1"/>
  <c r="O88" i="12"/>
  <c r="O87" i="12" s="1"/>
  <c r="Q88" i="12"/>
  <c r="V88" i="12"/>
  <c r="V87" i="12" s="1"/>
  <c r="G92" i="12"/>
  <c r="I92" i="12"/>
  <c r="K92" i="12"/>
  <c r="K87" i="12" s="1"/>
  <c r="M92" i="12"/>
  <c r="O92" i="12"/>
  <c r="Q92" i="12"/>
  <c r="V92" i="12"/>
  <c r="G96" i="12"/>
  <c r="I96" i="12"/>
  <c r="K96" i="12"/>
  <c r="M96" i="12"/>
  <c r="O96" i="12"/>
  <c r="Q96" i="12"/>
  <c r="V96" i="12"/>
  <c r="G98" i="12"/>
  <c r="I98" i="12"/>
  <c r="K98" i="12"/>
  <c r="M98" i="12"/>
  <c r="O98" i="12"/>
  <c r="Q98" i="12"/>
  <c r="V98" i="12"/>
  <c r="G102" i="12"/>
  <c r="I102" i="12"/>
  <c r="K102" i="12"/>
  <c r="M102" i="12"/>
  <c r="O102" i="12"/>
  <c r="Q102" i="12"/>
  <c r="Q87" i="12" s="1"/>
  <c r="V102" i="12"/>
  <c r="G106" i="12"/>
  <c r="I106" i="12"/>
  <c r="K106" i="12"/>
  <c r="M106" i="12"/>
  <c r="O106" i="12"/>
  <c r="Q106" i="12"/>
  <c r="V106" i="12"/>
  <c r="G110" i="12"/>
  <c r="M110" i="12" s="1"/>
  <c r="I110" i="12"/>
  <c r="K110" i="12"/>
  <c r="O110" i="12"/>
  <c r="Q110" i="12"/>
  <c r="V110" i="12"/>
  <c r="G111" i="12"/>
  <c r="Q111" i="12"/>
  <c r="G112" i="12"/>
  <c r="I112" i="12"/>
  <c r="I111" i="12" s="1"/>
  <c r="K112" i="12"/>
  <c r="M112" i="12"/>
  <c r="M111" i="12" s="1"/>
  <c r="O112" i="12"/>
  <c r="O111" i="12" s="1"/>
  <c r="Q112" i="12"/>
  <c r="V112" i="12"/>
  <c r="V111" i="12" s="1"/>
  <c r="G116" i="12"/>
  <c r="I116" i="12"/>
  <c r="K116" i="12"/>
  <c r="K111" i="12" s="1"/>
  <c r="M116" i="12"/>
  <c r="O116" i="12"/>
  <c r="Q116" i="12"/>
  <c r="V116" i="12"/>
  <c r="G118" i="12"/>
  <c r="I118" i="12"/>
  <c r="K118" i="12"/>
  <c r="M118" i="12"/>
  <c r="O118" i="12"/>
  <c r="Q118" i="12"/>
  <c r="V118" i="12"/>
  <c r="G122" i="12"/>
  <c r="I122" i="12"/>
  <c r="K122" i="12"/>
  <c r="M122" i="12"/>
  <c r="O122" i="12"/>
  <c r="Q122" i="12"/>
  <c r="V122" i="12"/>
  <c r="G127" i="12"/>
  <c r="I127" i="12"/>
  <c r="K127" i="12"/>
  <c r="M127" i="12"/>
  <c r="O127" i="12"/>
  <c r="O126" i="12" s="1"/>
  <c r="Q127" i="12"/>
  <c r="V127" i="12"/>
  <c r="G131" i="12"/>
  <c r="M131" i="12" s="1"/>
  <c r="I131" i="12"/>
  <c r="K131" i="12"/>
  <c r="O131" i="12"/>
  <c r="Q131" i="12"/>
  <c r="V131" i="12"/>
  <c r="G133" i="12"/>
  <c r="G126" i="12" s="1"/>
  <c r="I55" i="1" s="1"/>
  <c r="I133" i="12"/>
  <c r="K133" i="12"/>
  <c r="O133" i="12"/>
  <c r="Q133" i="12"/>
  <c r="V133" i="12"/>
  <c r="G137" i="12"/>
  <c r="I137" i="12"/>
  <c r="K137" i="12"/>
  <c r="M137" i="12"/>
  <c r="O137" i="12"/>
  <c r="Q137" i="12"/>
  <c r="V137" i="12"/>
  <c r="G140" i="12"/>
  <c r="M140" i="12" s="1"/>
  <c r="I140" i="12"/>
  <c r="K140" i="12"/>
  <c r="O140" i="12"/>
  <c r="Q140" i="12"/>
  <c r="V140" i="12"/>
  <c r="G142" i="12"/>
  <c r="I142" i="12"/>
  <c r="K142" i="12"/>
  <c r="M142" i="12"/>
  <c r="O142" i="12"/>
  <c r="Q142" i="12"/>
  <c r="V142" i="12"/>
  <c r="G143" i="12"/>
  <c r="I143" i="12"/>
  <c r="K143" i="12"/>
  <c r="M143" i="12"/>
  <c r="O143" i="12"/>
  <c r="Q143" i="12"/>
  <c r="V143" i="12"/>
  <c r="G153" i="12"/>
  <c r="M153" i="12" s="1"/>
  <c r="I153" i="12"/>
  <c r="K153" i="12"/>
  <c r="O153" i="12"/>
  <c r="Q153" i="12"/>
  <c r="V153" i="12"/>
  <c r="G161" i="12"/>
  <c r="I161" i="12"/>
  <c r="K161" i="12"/>
  <c r="M161" i="12"/>
  <c r="O161" i="12"/>
  <c r="Q161" i="12"/>
  <c r="V161" i="12"/>
  <c r="G164" i="12"/>
  <c r="M164" i="12" s="1"/>
  <c r="I164" i="12"/>
  <c r="K164" i="12"/>
  <c r="O164" i="12"/>
  <c r="Q164" i="12"/>
  <c r="V164" i="12"/>
  <c r="G166" i="12"/>
  <c r="M166" i="12" s="1"/>
  <c r="I166" i="12"/>
  <c r="K166" i="12"/>
  <c r="O166" i="12"/>
  <c r="Q166" i="12"/>
  <c r="V166" i="12"/>
  <c r="G179" i="12"/>
  <c r="M179" i="12" s="1"/>
  <c r="I179" i="12"/>
  <c r="K179" i="12"/>
  <c r="O179" i="12"/>
  <c r="Q179" i="12"/>
  <c r="V179" i="12"/>
  <c r="G180" i="12"/>
  <c r="M180" i="12" s="1"/>
  <c r="I180" i="12"/>
  <c r="K180" i="12"/>
  <c r="O180" i="12"/>
  <c r="Q180" i="12"/>
  <c r="V180" i="12"/>
  <c r="G184" i="12"/>
  <c r="M184" i="12" s="1"/>
  <c r="I184" i="12"/>
  <c r="K184" i="12"/>
  <c r="O184" i="12"/>
  <c r="Q184" i="12"/>
  <c r="V184" i="12"/>
  <c r="G188" i="12"/>
  <c r="M188" i="12" s="1"/>
  <c r="I188" i="12"/>
  <c r="K188" i="12"/>
  <c r="O188" i="12"/>
  <c r="Q188" i="12"/>
  <c r="V188" i="12"/>
  <c r="G192" i="12"/>
  <c r="M192" i="12" s="1"/>
  <c r="I192" i="12"/>
  <c r="K192" i="12"/>
  <c r="O192" i="12"/>
  <c r="Q192" i="12"/>
  <c r="V192" i="12"/>
  <c r="G196" i="12"/>
  <c r="M196" i="12" s="1"/>
  <c r="I196" i="12"/>
  <c r="K196" i="12"/>
  <c r="O196" i="12"/>
  <c r="Q196" i="12"/>
  <c r="V196" i="12"/>
  <c r="G200" i="12"/>
  <c r="M200" i="12" s="1"/>
  <c r="I200" i="12"/>
  <c r="K200" i="12"/>
  <c r="O200" i="12"/>
  <c r="Q200" i="12"/>
  <c r="V200" i="12"/>
  <c r="G203" i="12"/>
  <c r="M203" i="12" s="1"/>
  <c r="I203" i="12"/>
  <c r="K203" i="12"/>
  <c r="O203" i="12"/>
  <c r="Q203" i="12"/>
  <c r="V203" i="12"/>
  <c r="AE205" i="12"/>
  <c r="F42" i="1" s="1"/>
  <c r="I20" i="1"/>
  <c r="I19" i="1"/>
  <c r="I18" i="1"/>
  <c r="I17" i="1"/>
  <c r="H43" i="1"/>
  <c r="I40" i="1"/>
  <c r="AF205" i="12" l="1"/>
  <c r="G42" i="1" s="1"/>
  <c r="I42" i="1" s="1"/>
  <c r="I16" i="1"/>
  <c r="I21" i="1" s="1"/>
  <c r="I56" i="1"/>
  <c r="J55" i="1" s="1"/>
  <c r="V126" i="12"/>
  <c r="F39" i="1"/>
  <c r="K126" i="12"/>
  <c r="F41" i="1"/>
  <c r="Q126" i="12"/>
  <c r="I126" i="12"/>
  <c r="G205" i="12"/>
  <c r="M41" i="12"/>
  <c r="M29" i="12"/>
  <c r="M8" i="12" s="1"/>
  <c r="M133" i="12"/>
  <c r="M126" i="12" s="1"/>
  <c r="M62" i="12"/>
  <c r="M57" i="12" s="1"/>
  <c r="J28" i="1"/>
  <c r="J26" i="1"/>
  <c r="G38" i="1"/>
  <c r="F38" i="1"/>
  <c r="J23" i="1"/>
  <c r="J24" i="1"/>
  <c r="J25" i="1"/>
  <c r="J27" i="1"/>
  <c r="E24" i="1"/>
  <c r="G24" i="1"/>
  <c r="E26" i="1"/>
  <c r="G26" i="1"/>
  <c r="G39" i="1" l="1"/>
  <c r="G43" i="1" s="1"/>
  <c r="G25" i="1" s="1"/>
  <c r="G41" i="1"/>
  <c r="I41" i="1" s="1"/>
  <c r="J53" i="1"/>
  <c r="J54" i="1"/>
  <c r="J52" i="1"/>
  <c r="J51" i="1"/>
  <c r="J50" i="1"/>
  <c r="F43" i="1"/>
  <c r="G23" i="1" s="1"/>
  <c r="I39" i="1"/>
  <c r="I43" i="1" s="1"/>
  <c r="A27" i="1" l="1"/>
  <c r="A28" i="1" s="1"/>
  <c r="G28" i="1" s="1"/>
  <c r="G27" i="1" s="1"/>
  <c r="G29" i="1" s="1"/>
  <c r="J56" i="1"/>
  <c r="J42" i="1"/>
  <c r="J39" i="1"/>
  <c r="J43" i="1" s="1"/>
  <c r="J40" i="1"/>
  <c r="J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</author>
  </authors>
  <commentList>
    <comment ref="S6" authorId="0" shapeId="0" xr:uid="{593AF340-65CB-4EA9-96B1-83D7EA79BD1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2A2A671-6614-4BA9-8EC1-FC23BDCF086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<sst xmlns="http://schemas.openxmlformats.org/spreadsheetml/2006/main" count="814" uniqueCount="306">
  <si>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</si>
  <si>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</si>
  <si>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</si>
  <si>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</si>
  <si>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</si>
  <si>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</si>
  <si>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</si>
  <si>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</si>
  <si>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</si>
  <si>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</si>
  <si>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</si>
  <si>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</si>
  <si>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</si>
  <si>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</si>
  <si>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</si>
  <si>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</si>
  <si>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</si>
  <si>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</si>
  <si>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</si>
  <si>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</si>
  <si>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</si>
  <si>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</si>
  <si>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</si>
  <si>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</si>
  <si>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</si>
  <si>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</si>
  <si>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</si>
  <si>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</si>
  <si>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</si>
  <si>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</si>
  <si>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</si>
  <si>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</si>
  <si>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</si>
  <si>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</si>
  <si>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</si>
  <si>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</si>
  <si>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</si>
  <si>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</si>
  <si>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</si>
  <si>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</si>
  <si>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</si>
  <si>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</si>
  <si>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</si>
  <si>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</si>
  <si>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Technologie kuchyně</t>
  </si>
  <si>
    <t>SO 09</t>
  </si>
  <si>
    <t>Objekt:</t>
  </si>
  <si>
    <t>Rozpočet:</t>
  </si>
  <si>
    <t>3-1</t>
  </si>
  <si>
    <t>Pavilon ZŠ Měnín - celkový</t>
  </si>
  <si>
    <t>Stavba</t>
  </si>
  <si>
    <t>Stavební objekt</t>
  </si>
  <si>
    <t>Celkem za stavbu</t>
  </si>
  <si>
    <t>CZK</t>
  </si>
  <si>
    <t>Rekapitulace dílů</t>
  </si>
  <si>
    <t>Typ dílu</t>
  </si>
  <si>
    <t>SZ01</t>
  </si>
  <si>
    <t>Mytí stolního zařízení</t>
  </si>
  <si>
    <t>SZ02</t>
  </si>
  <si>
    <t>Mytí černého nádobí</t>
  </si>
  <si>
    <t>SZ03</t>
  </si>
  <si>
    <t>Hrubá příprava zeleniny</t>
  </si>
  <si>
    <t>SZ04</t>
  </si>
  <si>
    <t>Příprava masa</t>
  </si>
  <si>
    <t>SZ05</t>
  </si>
  <si>
    <t>Čistá příprava</t>
  </si>
  <si>
    <t>SZ06</t>
  </si>
  <si>
    <t>Varna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</si>
  <si>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</si>
  <si>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</si>
  <si>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</si>
  <si>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</si>
  <si>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</si>
  <si>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</si>
  <si>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</si>
  <si>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</si>
  <si>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</si>
  <si>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</si>
  <si>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</si>
  <si>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</si>
  <si>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</si>
  <si>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</si>
  <si>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</si>
  <si>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</si>
  <si>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</si>
  <si>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</si>
  <si>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</si>
  <si>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</si>
  <si>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</si>
  <si>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</si>
  <si>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</si>
  <si>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</si>
  <si>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</si>
  <si>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</si>
  <si>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</si>
  <si>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</si>
  <si>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</si>
  <si>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</si>
  <si>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001</t>
  </si>
  <si>
    <t>Parapetní deska Nerezové provedení, tloušťka 40 mm</t>
  </si>
  <si>
    <t>ks</t>
  </si>
  <si>
    <t>Vlastní</t>
  </si>
  <si>
    <t>Indiv</t>
  </si>
  <si>
    <t>Specifikace</t>
  </si>
  <si>
    <t>POL3_0</t>
  </si>
  <si>
    <t>Atyp</t>
  </si>
  <si>
    <t>POP</t>
  </si>
  <si>
    <t>1100x300x40</t>
  </si>
  <si>
    <t>002</t>
  </si>
  <si>
    <t>Třídící stůl, zásuvy na koše</t>
  </si>
  <si>
    <t>Stůl jednoduchý se vsuny na GN, celonerezové provedení, pracovní deska tl. 40 mm, výšková stavitelnost noh + 30 mm, bez lemu</t>
  </si>
  <si>
    <t/>
  </si>
  <si>
    <t>1200x750x850</t>
  </si>
  <si>
    <t>003</t>
  </si>
  <si>
    <t>Odpadkový koš, pojízdný, nerezové provedení, objem 50 l</t>
  </si>
  <si>
    <t>pr. 435x610 v</t>
  </si>
  <si>
    <t>004</t>
  </si>
  <si>
    <t>Úpravna vody, objemové řízení, objem pryskyřice 10 l</t>
  </si>
  <si>
    <t>320x635x662, 230 V / 0,01 kW</t>
  </si>
  <si>
    <t>005</t>
  </si>
  <si>
    <t>Vstupní stůl k myčce s pojezdy pro koše a dřezem</t>
  </si>
  <si>
    <t>Stůl vstupní do myčky s dřezem 400x500x250 jednoduchý, celonerezové provedení, pracovní deska tl. 40 mm, výšková stavitelnost noh + 30 mm, zadní lem</t>
  </si>
  <si>
    <t>1300x750x850</t>
  </si>
  <si>
    <t>005.1</t>
  </si>
  <si>
    <t>Tlaková sprcha pro předmytí nádobí, stojánková s ramínkem průměr montážního otvoru 32 mm</t>
  </si>
  <si>
    <t>006</t>
  </si>
  <si>
    <t>Mycí stroj průchozí</t>
  </si>
  <si>
    <t>Mycí stroj uzpúsobený pro koše 600x500, tj. možno umýt i podnosy, zásuvná výška 530 mm, tj. možnost mytí i podnosů o rozměru GN 1/1, 4 nastavitelné mycí cykly, digitální displej, dávkovač oplachového prostředku, dávkovač mycího prostředku, čerpadlo oplachu garantující tlak a teplotu oplachové vody bez ohledu na tlak vody v řádu, výkonné mycí čerpadlo  2,2 kW, ZVÝŠENÝ VÝKON TĚLESA BOJLERU MIN NA 14 KW, navíc 2x koš 600x500 standard, 4x koš 600x500 na talíře, 3x koš 600x500 s drátovým vedením pro 10 podnosů</t>
  </si>
  <si>
    <t>724x740x1637, 400 V / 15,2 kW</t>
  </si>
  <si>
    <t>007</t>
  </si>
  <si>
    <t>Nástěnný odsavač par Celonerezové provedení, labyrintové filtry</t>
  </si>
  <si>
    <t>900x900x400</t>
  </si>
  <si>
    <t>008</t>
  </si>
  <si>
    <t>Výstupní stůl k myčce s pojezdy pro koše Celonerezové provedení, pracovní deska tl. 40mm,</t>
  </si>
  <si>
    <t>700x750x850</t>
  </si>
  <si>
    <t>009</t>
  </si>
  <si>
    <t>Regál pěti policový</t>
  </si>
  <si>
    <t>Práce</t>
  </si>
  <si>
    <t>POL1_9</t>
  </si>
  <si>
    <t>Celonerezové provedení, nosnost police regálů min.</t>
  </si>
  <si>
    <t>80 kg,  zemnící šrouby na zadních nohách</t>
  </si>
  <si>
    <t>1000x600x1800</t>
  </si>
  <si>
    <t>010</t>
  </si>
  <si>
    <t>Vozík vyhřívaný na talíře, dva tubusy, předehřev talířů při výdeji jídel, vyhřívaná pružinová šachta, průměr talířů až 270 mm</t>
  </si>
  <si>
    <t>910x480x900, 230 V / 1 kW</t>
  </si>
  <si>
    <t>011</t>
  </si>
  <si>
    <t>Podlahová vpust - dodávka stavby, DODAVATEL GASTRO UPŘESNÍ DETAILNÍ UMÍSTĚNÍ A ROZMĚR VPUSTI</t>
  </si>
  <si>
    <t>012</t>
  </si>
  <si>
    <t>Regál čtyř policový, boční zákryt</t>
  </si>
  <si>
    <t>850x700x1800</t>
  </si>
  <si>
    <t>013</t>
  </si>
  <si>
    <t>Mycí stůl se dvěma dřezy a policí</t>
  </si>
  <si>
    <t>Celonerezové provedení, pracovní deska tl. 40 mm, výšková stavitelnost noh + 30 mm, police s podélnými výztuhami, lisovaný dřez 500x500x300 mm a 600x500x300 mm, zadní a pravý lem</t>
  </si>
  <si>
    <t>1300x700x900</t>
  </si>
  <si>
    <t>013.1</t>
  </si>
  <si>
    <t>014</t>
  </si>
  <si>
    <t>Pracovní stůl s odkapovou mřížkou a policí</t>
  </si>
  <si>
    <t>Celonerezové provedení, dva odjímatelné perforované rošty, zemnící šrouby na zadních nohách, výšková stavitelnost až 30mm, police s podélnými výztuhami, zadní a levý lem</t>
  </si>
  <si>
    <t>015</t>
  </si>
  <si>
    <t>101</t>
  </si>
  <si>
    <t>Chladící skříň 570l</t>
  </si>
  <si>
    <t>Profesionální chladící skříň 570 lt., ventilované chlazení, nerez provedení pláště, digitální termostat, automatické odtávání,  zabudovaný zámek</t>
  </si>
  <si>
    <t>780x700x1895</t>
  </si>
  <si>
    <t>102</t>
  </si>
  <si>
    <t>Regál čtyř policový</t>
  </si>
  <si>
    <t>POL1_1</t>
  </si>
  <si>
    <t>Celonerezové provedení, nosnost police regálů min 80 kg,  zemnící šrouby na zadních nohách</t>
  </si>
  <si>
    <t>1400x600x1800</t>
  </si>
  <si>
    <t>103</t>
  </si>
  <si>
    <t>Rošt na brambory - dřevěný Masivní dřevěný rošt</t>
  </si>
  <si>
    <t>1400x600x100</t>
  </si>
  <si>
    <t>104</t>
  </si>
  <si>
    <t>Pracovní stůl se dřezem a policí</t>
  </si>
  <si>
    <t>Celonerezové provedení, výšková stavitelnost noh + 30 mm, zemnící šrouby na zadních nohách, částečný prolis po obvodu desky 2 mm, police s podélnými výztuhami, dřez 400x400x250 mm, zadní, pravý a levý lem</t>
  </si>
  <si>
    <t>1950x700x900</t>
  </si>
  <si>
    <t>105</t>
  </si>
  <si>
    <t>Škrabka brambor a kořenové zeleniny - nerezová</t>
  </si>
  <si>
    <t>dávkování 6 kg, výkon až 100 kg/hodinu, spotřeba vody cca 2,5 l/kg</t>
  </si>
  <si>
    <t>550x750x670</t>
  </si>
  <si>
    <t>105.1</t>
  </si>
  <si>
    <t>Lapač škrobu a slupek</t>
  </si>
  <si>
    <t>Celonerezový, vč. vnitřího koše.  Systém odlučování škrobu přepadem, systém odlučování slupek nerezovým sítem - košem</t>
  </si>
  <si>
    <t>270x270x320</t>
  </si>
  <si>
    <t>106</t>
  </si>
  <si>
    <t>Podlahová vpust - dodávka stavby Pozn.: dimenzovat větší vpust min 300x300mm , DODAVATEL GASTRO UPŘESNÍ DETAILNÍ UMÍSTĚNÍ A ROZMĚR VPUSTI</t>
  </si>
  <si>
    <t>107</t>
  </si>
  <si>
    <t>Krouhač na zeleninu</t>
  </si>
  <si>
    <t>Výrobní kapacita: 200 kg/h, 1 rychlost - 375 otáček/min, dva vstupní otvory 121 cm2, horní část z hliníkové litiny, dolní část z ABS plastu, základní sada 6 kotoučů součástí zařízení (plátkovač 2 a 4 mm, nudličkovač 4x4, kostičkovač 14x14x14)</t>
  </si>
  <si>
    <t>350x320x590, 230 V / 0,55 kW</t>
  </si>
  <si>
    <t>108</t>
  </si>
  <si>
    <t>Umyvadlo s kolenovým ovládáním Opláštěný, nerezový výlisek, kolenové ovládání</t>
  </si>
  <si>
    <t>470x370x225</t>
  </si>
  <si>
    <t>110</t>
  </si>
  <si>
    <t>Pracovní stůl s dřezem, zásuvkou a policí</t>
  </si>
  <si>
    <t>celonerezové provedení, dřez 400x400x250mm, výšková stavitelnost noh + 30 mm, pracovní deska tl. 40 mm, prolis po vodu desky 2 mm, police s podélnými výztuhami, plnovýsuvná zásuvka, levý a zadní lem</t>
  </si>
  <si>
    <t>1150x700x900</t>
  </si>
  <si>
    <t>111</t>
  </si>
  <si>
    <t>Pracovní stůl s policí, příprava pro chladící skříň</t>
  </si>
  <si>
    <t>Celonerezové provedení, pracovní deska tl. 40 mm, výšková stavitelnost noh + 30 mm, police s podélnými výztuhami, levý, zadní a pravý lem</t>
  </si>
  <si>
    <t>1850x700x900</t>
  </si>
  <si>
    <t>112</t>
  </si>
  <si>
    <t>Police nástěnná jednopatrová Celonerezové provedení, nosnost police 70 kg</t>
  </si>
  <si>
    <t>1850x300x300</t>
  </si>
  <si>
    <t>113</t>
  </si>
  <si>
    <t>Mlýnek na maso</t>
  </si>
  <si>
    <t>výkon 160 kg /hod, jednosložení, matrice 6mm, matrice 8mm, matrice 3 mm, matrice 2 mm</t>
  </si>
  <si>
    <t>290x400x510, 400 V / 0,75 kW</t>
  </si>
  <si>
    <t>114</t>
  </si>
  <si>
    <t>Chladící skříň podstolová - vejce</t>
  </si>
  <si>
    <t>Ventilované chlazení, nerezové provedení pláště, digitální termostat, automatické odtávání, 2 výškově nastavitelné rošty, zabudovaný zámek</t>
  </si>
  <si>
    <t>603x595x845</t>
  </si>
  <si>
    <t>115</t>
  </si>
  <si>
    <t>116</t>
  </si>
  <si>
    <t>120</t>
  </si>
  <si>
    <t>Chladící stůl, 3 sekce</t>
  </si>
  <si>
    <t>Stůl chlazený třísekcový, 1 dveře, 4x zásuvka GN 1/1-200, celonerezové provedení s T-PUR izolací, teplotní rozsah +2 až+6°C, digitální termostat, výšková stavitelnost noh +30 mm, zadní lem</t>
  </si>
  <si>
    <t>1850x700x900, 230 V / 0,4 kW</t>
  </si>
  <si>
    <t>121</t>
  </si>
  <si>
    <t xml:space="preserve">Skříňka nástěnná s posuvnými dvířky    </t>
  </si>
  <si>
    <t>1375x400x600</t>
  </si>
  <si>
    <t>122</t>
  </si>
  <si>
    <t>Pracovní stůl s dřezem a policí</t>
  </si>
  <si>
    <t>Celonerezové provedení, výšková stavitelnost noh + 30 mm, zemnící šrouby na zadních nohách, prolis po obvodu desky 2 mm, police s podélnými výztuhami, dřez 400x400x250 mm, zadní lem</t>
  </si>
  <si>
    <t>900x700x900</t>
  </si>
  <si>
    <t>123</t>
  </si>
  <si>
    <t>Univerzální kuchyňský robot, kotlík 60l</t>
  </si>
  <si>
    <t xml:space="preserve"> 3 rychlosti, odnímatelná nádoba, mechanický zdvih nádoby, základní výbava: kotlík 60 lt., metla, hák, míchač, nerezový kryt, mech. ovládání s časovačem a signalizací, zavážecí vozík</t>
  </si>
  <si>
    <t>632x721x1300, 400 V / 2,25 kW</t>
  </si>
  <si>
    <t>201</t>
  </si>
  <si>
    <t>Konvektomat elektrický 10+1xGN1/1</t>
  </si>
  <si>
    <t>Elektrický konvektomat s injekčním vyvíječem páry, kapacita 10+1 GN 1/1, vsuny umístěné napříč (zleva doprava delší strana GN) pro snazší manipulaci s GN, dotykový panel, min. 7 rychlostí ventilátoru, horký vzduch 30-300°C, kombinovaný režim 30-300°C, vaření v páře 30 - 130°C, dotykový panel, displej min. 7,8", teplotní sonda s min. 6ti body, taktování ventilátoru, nastavitelný předehřev/zchlazení komory s možností zadat požadovanou teplotu</t>
  </si>
  <si>
    <t>933x818x1080, 400 V / 18,6 kW</t>
  </si>
  <si>
    <t>201.1</t>
  </si>
  <si>
    <t>Podstavec pod konvektomat se zásuvy na GN</t>
  </si>
  <si>
    <t>celonerezové provedení, 14párů vsunů na GN</t>
  </si>
  <si>
    <t>202</t>
  </si>
  <si>
    <t>Konvektomat elektrický 12xGN2/1</t>
  </si>
  <si>
    <t>Elektrický konvektomat s injekčním vyvíječem páry, kapacita 12 GN 1/1, vsuny umístěné napříč (zleva doprava delší strana GN) pro snazší manipulaci s GN, dotykový panel, min. 7 rychlostí ventilátoru, horký vzduch 30-300°C, kombinovaný režim 30-300°C, vaření v páře 30 - 130°C, dotykový panel, displej min. 7,8", teplotní sonda s min. 6ti body, taktování ventilátoru, nastavitelný předehřev/zchlazení komory s možností zadat požadovanou teplotu.</t>
  </si>
  <si>
    <t>1105x952x1353, 400 V / 37,1 kW</t>
  </si>
  <si>
    <t>202.1</t>
  </si>
  <si>
    <t xml:space="preserve">Zavážecí vozík ke konvektomatu, kapacita 12xGN2/1, kompatibilní s konvektomatem pol. 202, </t>
  </si>
  <si>
    <t>celonerezové provedení, kompatibilní s pol. 202</t>
  </si>
  <si>
    <t>celkem 1x vozík k položce 202</t>
  </si>
  <si>
    <t>203</t>
  </si>
  <si>
    <t>Nástěnný odsavač par Celonerezové provedení, nerezové labyrintové filtry</t>
  </si>
  <si>
    <t>2250x1200x400</t>
  </si>
  <si>
    <t>204</t>
  </si>
  <si>
    <t>Podlahová vpust - dodávka stavby DODAVATEL GASTRO UPŘESNÍ DETAILNÍ UMÍSTĚNÍ A ROZMĚR VPUSTI</t>
  </si>
  <si>
    <t>205</t>
  </si>
  <si>
    <t xml:space="preserve">Multifunkční pánev 106 L </t>
  </si>
  <si>
    <t>celonerezovém provedení, vč. bočního opláštění a nohou, opláštění provedení AISI 304 tl. plechu min. 3 mm, hygienické, zaoblené hrany, s  barevným dotykovým displejem,  možnost uzpůsobení výšky umístění displeje obsluze (není umístěn v úrovni pracovní plochy, ale přehledně na samostatném rameni), (možno umístit do úrovni výšky očí apod.)  8 varných módů  – smažení, vaření, pomalé vaření, vaření přes noc, smažení, vícezónové smažení, vaření těstovin vícezónové fritování (ve fritovacích koších), min. 4bodová teplotní sonda, 3 senzory teploty ve vaně, 2 varné zóny, rozsah teplot 30 – 250 °C, pro vaření 30 – 100°C</t>
  </si>
  <si>
    <t xml:space="preserve"> Vana objemu 106 litrů, garantovaný užitný objem 90 litrů, rozměr pro GN 2/1, rozměr vany 685x620x250 provedení vany u 15 mm silné oceli, s nepřilnavou povrchovou úpravou AISI 316 o síle 3 mm, unikátní řešení těles uzavřených v hliníkových blocích přímo spojených s dnem nádoby, čímž je garantovaná dlouhá  životnost elementů, přenos tepla po celé ploše včetně krajních částí,  a především rychlost a úspora energetických nákladů možnost volby manuálního nastavení, či využítí programů (200 receptů o 20 krocích)</t>
  </si>
  <si>
    <t>automatické dopouštění vody vč. možnosti integrované sprchy manuální vypouštěcí ventil, možnost vypouštění bez vyklápění vany, možnost připojení výp. kohoutu (1“)</t>
  </si>
  <si>
    <t>motorové vyklápění pánve, IPX5, hygienické napojení na poz.208</t>
  </si>
  <si>
    <t>maximální el. příkon zařízení 18 kW</t>
  </si>
  <si>
    <t>součástí vybavení 1x sada roštů na dno pánve,1x závěs pro smažící koše, 2x velký fritovací koš, 2x rám pro použití GN, 2x GN 1/1-150 se sklápěcími držadly. 2x GN 1/1200 se sklápěcími držadly, 1x indikátor úrovně</t>
  </si>
  <si>
    <t>1250x920x900, 400 V / 18 kW</t>
  </si>
  <si>
    <t>206</t>
  </si>
  <si>
    <t>Sporák plynový, 4 hořáky Nerezové provedení, hořáky 2x8 kW, 2x 3,5 kW, na podestavbě H3, hygienický spoj</t>
  </si>
  <si>
    <t>hygienické vodotěsné napojení na modul 207</t>
  </si>
  <si>
    <t>sporák umístěn na podestavbě s H3 otevřenou skříňkou (hlubokotažené prolisy se vsuny)</t>
  </si>
  <si>
    <t>900x920x900, příkon plynu 23 kW</t>
  </si>
  <si>
    <t>207</t>
  </si>
  <si>
    <t>Neutrální modul s přípravou pro napouštěcí rameno</t>
  </si>
  <si>
    <t>KS</t>
  </si>
  <si>
    <t>hygienické spojení s 206 a 208, uzavřený</t>
  </si>
  <si>
    <t>300x920x900</t>
  </si>
  <si>
    <t>207.1</t>
  </si>
  <si>
    <t>Napouštěcí rameno robustní, TV + SV</t>
  </si>
  <si>
    <t>Nerezové napouštěcí rameno pro TV i SV, zabudované do 207.1</t>
  </si>
  <si>
    <t>208</t>
  </si>
  <si>
    <t>Kotel elektrický, 150l</t>
  </si>
  <si>
    <t>objem 150 litrů, průměr nádoby 595mm, výška 580mm</t>
  </si>
  <si>
    <t>dvouplášťové vyvážené víko nádoby</t>
  </si>
  <si>
    <t>dno nádoby z ušlechtilé oceli AISI 316</t>
  </si>
  <si>
    <t>možnost napouštění teplé i studené vody</t>
  </si>
  <si>
    <t>minimální elektrický příkon 22 kW</t>
  </si>
  <si>
    <t>rozměr 900x920x900</t>
  </si>
  <si>
    <t>spotřebič je plně integrován ve varné sestavě, napojen na sousední spotřebič vodotěsným spojem</t>
  </si>
  <si>
    <t>2x boční opláštění, panel, zadní opláštění sestavy</t>
  </si>
  <si>
    <t>Pol__0</t>
  </si>
  <si>
    <t>900x920x900</t>
  </si>
  <si>
    <t>R-položka</t>
  </si>
  <si>
    <t>POL12_0</t>
  </si>
  <si>
    <t>Podlahová vpust - dodávka stavby Pozn.: dimenzovat větší vpust min 300x600mm, DODAVATEL GASTRO UPŘESNÍ DETAILNÍ UMÍSTĚNÍ A ROZMĚR VPUSTI</t>
  </si>
  <si>
    <t>Pracovní stůl s policí</t>
  </si>
  <si>
    <t>Celonerezové provedení, pracovní deska tl. 40 mm, výšková stavitelnost noh + 30 mm, police s podélnými výztuhami,</t>
  </si>
  <si>
    <t>bez lemu</t>
  </si>
  <si>
    <t>1620x600x900</t>
  </si>
  <si>
    <t>Celonerezové provedení, pracovní deska tl. 40 mm, výšková stavitelnost noh + 30 mm, police s podélnými</t>
  </si>
  <si>
    <t>výztuhami, bez lemu</t>
  </si>
  <si>
    <t>1600x700x900</t>
  </si>
  <si>
    <t>Pracovní stůl se zásuvkovým blokem</t>
  </si>
  <si>
    <t>Stůl jednoduchý se dvě zásuvkovými bloky, každý 4 zásuvky,  celovýsuvné provedení zásuvky, celonerezové</t>
  </si>
  <si>
    <t>provedení, pracovní deska tl. 40 mm, výšková stavitelnost noh + 30 mm, bez lemu</t>
  </si>
  <si>
    <t>Nerezové provedení,  pro 5x 1/1 GN nebo EN 60x40, kapacita chlazení 18kg, cyklus +90 - + 3°C, kapacita mražení 12kg, cyklus +90 - -18°C</t>
  </si>
  <si>
    <t>Možnost nastavení jednotlivých kroků zchlazovacího cyklu, nastavení konečné teploty produktu</t>
  </si>
  <si>
    <t>790x700x850, 230 V / 1,2 kW</t>
  </si>
  <si>
    <t>1600x600x900</t>
  </si>
  <si>
    <t>Podstropní odsavač par Celonerezové provedení, labyrintové filtry, integrované osvětlení</t>
  </si>
  <si>
    <t>SUM</t>
  </si>
  <si>
    <t>celkový výkon hořáků 23 kW, hlubokotažená vana pod hořáky z AISI 316,</t>
  </si>
  <si>
    <t>nepřímý ohřev, dvojitý plášť</t>
  </si>
  <si>
    <t>automatické dopouštění vody a monitoring hladiny vody v plášti</t>
  </si>
  <si>
    <t>3 stupně výkonu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</si>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</sst>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0" fontId="18" fillId="0" borderId="0" xfId="0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5" t="s">
        <v>39</v>
      </c>
      <c r="B2" s="195"/>
      <c r="C2" s="195"/>
      <c r="D2" s="195"/>
      <c r="E2" s="195"/>
      <c r="F2" s="195"/>
      <c r="G2" s="195"/>
    </row>
  </sheetData>
  <sheetProtection algorithmName="SHA-512" hashValue="7rx+BojfD1EP0ofhOjTk3m6s0RdUIlgkDjEgD6JmwBtiSIoh1nHxJFWfmUtN3JScuA5AN60dTxK9X8cDGAc8LQ==" saltValue="+JouIdHg50SkV8fE4BCTF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9"/>
  <sheetViews>
    <sheetView showGridLines="0" topLeftCell="B65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0" t="s">
        <v>41</v>
      </c>
      <c r="C1" s="231"/>
      <c r="D1" s="231"/>
      <c r="E1" s="231"/>
      <c r="F1" s="231"/>
      <c r="G1" s="231"/>
      <c r="H1" s="231"/>
      <c r="I1" s="231"/>
      <c r="J1" s="232"/>
    </row>
    <row r="2" spans="1:15" ht="36" customHeight="1" x14ac:dyDescent="0.2">
      <c r="A2" s="2"/>
      <c r="B2" s="77" t="s">
        <v>22</v>
      </c>
      <c r="C2" s="78"/>
      <c r="D2" s="79" t="s">
        <v>48</v>
      </c>
      <c r="E2" s="236" t="s">
        <v>49</v>
      </c>
      <c r="F2" s="237"/>
      <c r="G2" s="237"/>
      <c r="H2" s="237"/>
      <c r="I2" s="237"/>
      <c r="J2" s="238"/>
      <c r="O2" s="1"/>
    </row>
    <row r="3" spans="1:15" ht="27" customHeight="1" x14ac:dyDescent="0.2">
      <c r="A3" s="2"/>
      <c r="B3" s="80" t="s">
        <v>46</v>
      </c>
      <c r="C3" s="78"/>
      <c r="D3" s="81" t="s">
        <v>45</v>
      </c>
      <c r="E3" s="239" t="s">
        <v>44</v>
      </c>
      <c r="F3" s="240"/>
      <c r="G3" s="240"/>
      <c r="H3" s="240"/>
      <c r="I3" s="240"/>
      <c r="J3" s="241"/>
    </row>
    <row r="4" spans="1:15" ht="23.25" customHeight="1" x14ac:dyDescent="0.2">
      <c r="A4" s="76">
        <v>2598589</v>
      </c>
      <c r="B4" s="82" t="s">
        <v>47</v>
      </c>
      <c r="C4" s="83"/>
      <c r="D4" s="84" t="s">
        <v>43</v>
      </c>
      <c r="E4" s="219" t="s">
        <v>44</v>
      </c>
      <c r="F4" s="220"/>
      <c r="G4" s="220"/>
      <c r="H4" s="220"/>
      <c r="I4" s="220"/>
      <c r="J4" s="221"/>
    </row>
    <row r="5" spans="1:15" ht="24" customHeight="1" x14ac:dyDescent="0.2">
      <c r="A5" s="2"/>
      <c r="B5" s="31" t="s">
        <v>42</v>
      </c>
      <c r="D5" s="224"/>
      <c r="E5" s="225"/>
      <c r="F5" s="225"/>
      <c r="G5" s="225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6"/>
      <c r="E6" s="227"/>
      <c r="F6" s="227"/>
      <c r="G6" s="227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8"/>
      <c r="F7" s="229"/>
      <c r="G7" s="229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3"/>
      <c r="E11" s="243"/>
      <c r="F11" s="243"/>
      <c r="G11" s="243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218"/>
      <c r="E12" s="218"/>
      <c r="F12" s="218"/>
      <c r="G12" s="218"/>
      <c r="H12" s="18" t="s">
        <v>34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22"/>
      <c r="F13" s="223"/>
      <c r="G13" s="223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2"/>
      <c r="F15" s="242"/>
      <c r="G15" s="244"/>
      <c r="H15" s="244"/>
      <c r="I15" s="244" t="s">
        <v>29</v>
      </c>
      <c r="J15" s="245"/>
    </row>
    <row r="16" spans="1:15" ht="23.25" customHeight="1" x14ac:dyDescent="0.2">
      <c r="A16" s="143" t="s">
        <v>24</v>
      </c>
      <c r="B16" s="38" t="s">
        <v>24</v>
      </c>
      <c r="C16" s="62"/>
      <c r="D16" s="63"/>
      <c r="E16" s="207"/>
      <c r="F16" s="208"/>
      <c r="G16" s="207"/>
      <c r="H16" s="208"/>
      <c r="I16" s="207">
        <f>SUMIF(F50:F55,A16,I50:I55)+SUMIF(F50:F55,"PSU",I50:I55)</f>
        <v>0</v>
      </c>
      <c r="J16" s="209"/>
    </row>
    <row r="17" spans="1:10" ht="23.25" customHeight="1" x14ac:dyDescent="0.2">
      <c r="A17" s="143" t="s">
        <v>25</v>
      </c>
      <c r="B17" s="38" t="s">
        <v>25</v>
      </c>
      <c r="C17" s="62"/>
      <c r="D17" s="63"/>
      <c r="E17" s="207"/>
      <c r="F17" s="208"/>
      <c r="G17" s="207"/>
      <c r="H17" s="208"/>
      <c r="I17" s="207">
        <f>SUMIF(F50:F55,A17,I50:I55)</f>
        <v>0</v>
      </c>
      <c r="J17" s="209"/>
    </row>
    <row r="18" spans="1:10" ht="23.25" customHeight="1" x14ac:dyDescent="0.2">
      <c r="A18" s="143" t="s">
        <v>26</v>
      </c>
      <c r="B18" s="38" t="s">
        <v>26</v>
      </c>
      <c r="C18" s="62"/>
      <c r="D18" s="63"/>
      <c r="E18" s="207"/>
      <c r="F18" s="208"/>
      <c r="G18" s="207"/>
      <c r="H18" s="208"/>
      <c r="I18" s="207">
        <f>SUMIF(F50:F55,A18,I50:I55)</f>
        <v>0</v>
      </c>
      <c r="J18" s="209"/>
    </row>
    <row r="19" spans="1:10" ht="23.25" customHeight="1" x14ac:dyDescent="0.2">
      <c r="A19" s="143" t="s">
        <v>68</v>
      </c>
      <c r="B19" s="38" t="s">
        <v>27</v>
      </c>
      <c r="C19" s="62"/>
      <c r="D19" s="63"/>
      <c r="E19" s="207"/>
      <c r="F19" s="208"/>
      <c r="G19" s="207"/>
      <c r="H19" s="208"/>
      <c r="I19" s="207">
        <f>SUMIF(F50:F55,A19,I50:I55)</f>
        <v>0</v>
      </c>
      <c r="J19" s="209"/>
    </row>
    <row r="20" spans="1:10" ht="23.25" customHeight="1" x14ac:dyDescent="0.2">
      <c r="A20" s="143" t="s">
        <v>69</v>
      </c>
      <c r="B20" s="38" t="s">
        <v>28</v>
      </c>
      <c r="C20" s="62"/>
      <c r="D20" s="63"/>
      <c r="E20" s="207"/>
      <c r="F20" s="208"/>
      <c r="G20" s="207"/>
      <c r="H20" s="208"/>
      <c r="I20" s="207">
        <f>SUMIF(F50:F55,A20,I50:I55)</f>
        <v>0</v>
      </c>
      <c r="J20" s="209"/>
    </row>
    <row r="21" spans="1:10" ht="23.25" customHeight="1" x14ac:dyDescent="0.2">
      <c r="A21" s="2"/>
      <c r="B21" s="48" t="s">
        <v>29</v>
      </c>
      <c r="C21" s="64"/>
      <c r="D21" s="65"/>
      <c r="E21" s="210"/>
      <c r="F21" s="246"/>
      <c r="G21" s="210"/>
      <c r="H21" s="246"/>
      <c r="I21" s="210">
        <f>SUM(I16:J20)</f>
        <v>0</v>
      </c>
      <c r="J21" s="211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205">
        <f>ZakladDPHSniVypocet</f>
        <v>0</v>
      </c>
      <c r="H23" s="206"/>
      <c r="I23" s="206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03">
        <f>I23*E23/100</f>
        <v>0</v>
      </c>
      <c r="H24" s="204"/>
      <c r="I24" s="204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05">
        <f>ZakladDPHZaklVypocet</f>
        <v>0</v>
      </c>
      <c r="H25" s="206"/>
      <c r="I25" s="206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33">
        <f>I25*E25/100</f>
        <v>0</v>
      </c>
      <c r="H26" s="234"/>
      <c r="I26" s="234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35">
        <f>CenaCelkemBezDPH-(ZakladDPHSni+ZakladDPHZakl)</f>
        <v>0</v>
      </c>
      <c r="H27" s="235"/>
      <c r="I27" s="235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7" t="s">
        <v>23</v>
      </c>
      <c r="C28" s="118"/>
      <c r="D28" s="118"/>
      <c r="E28" s="119"/>
      <c r="F28" s="120"/>
      <c r="G28" s="213">
        <f>IF(A28&gt;50, ROUNDUP(A27, 0), ROUNDDOWN(A27, 0))</f>
        <v>0</v>
      </c>
      <c r="H28" s="213"/>
      <c r="I28" s="213"/>
      <c r="J28" s="121" t="str">
        <f t="shared" si="0"/>
        <v>CZK</v>
      </c>
    </row>
    <row r="29" spans="1:10" ht="27.75" hidden="1" customHeight="1" thickBot="1" x14ac:dyDescent="0.25">
      <c r="A29" s="2"/>
      <c r="B29" s="117" t="s">
        <v>35</v>
      </c>
      <c r="C29" s="122"/>
      <c r="D29" s="122"/>
      <c r="E29" s="122"/>
      <c r="F29" s="123"/>
      <c r="G29" s="212">
        <f>ZakladDPHSni+DPHSni+ZakladDPHZakl+DPHZakl+Zaokrouhleni</f>
        <v>0</v>
      </c>
      <c r="H29" s="212"/>
      <c r="I29" s="212"/>
      <c r="J29" s="124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4"/>
      <c r="E34" s="215"/>
      <c r="G34" s="216"/>
      <c r="H34" s="217"/>
      <c r="I34" s="217"/>
      <c r="J34" s="25"/>
    </row>
    <row r="35" spans="1:10" ht="12.75" customHeight="1" x14ac:dyDescent="0.2">
      <c r="A35" s="2"/>
      <c r="B35" s="2"/>
      <c r="D35" s="202" t="s">
        <v>2</v>
      </c>
      <c r="E35" s="202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8" t="s">
        <v>1</v>
      </c>
      <c r="J38" s="99" t="s">
        <v>0</v>
      </c>
    </row>
    <row r="39" spans="1:10" ht="25.5" hidden="1" customHeight="1" x14ac:dyDescent="0.2">
      <c r="A39" s="89">
        <v>1</v>
      </c>
      <c r="B39" s="100" t="s">
        <v>50</v>
      </c>
      <c r="C39" s="198"/>
      <c r="D39" s="198"/>
      <c r="E39" s="198"/>
      <c r="F39" s="101">
        <f>'SO 09 01 Pol'!AE205</f>
        <v>0</v>
      </c>
      <c r="G39" s="102">
        <f>'SO 09 01 Pol'!AF205</f>
        <v>0</v>
      </c>
      <c r="H39" s="103"/>
      <c r="I39" s="104">
        <f>F39+G39+H39</f>
        <v>0</v>
      </c>
      <c r="J39" s="105" t="str">
        <f>IF(CenaCelkemVypocet=0,"",I39/CenaCelkemVypocet*100)</f>
        <v/>
      </c>
    </row>
    <row r="40" spans="1:10" ht="25.5" hidden="1" customHeight="1" x14ac:dyDescent="0.2">
      <c r="A40" s="89">
        <v>2</v>
      </c>
      <c r="B40" s="106"/>
      <c r="C40" s="199" t="s">
        <v>51</v>
      </c>
      <c r="D40" s="199"/>
      <c r="E40" s="199"/>
      <c r="F40" s="107"/>
      <c r="G40" s="108"/>
      <c r="H40" s="108"/>
      <c r="I40" s="109">
        <f>F40+G40+H40</f>
        <v>0</v>
      </c>
      <c r="J40" s="110" t="str">
        <f>IF(CenaCelkemVypocet=0,"",I40/CenaCelkemVypocet*100)</f>
        <v/>
      </c>
    </row>
    <row r="41" spans="1:10" ht="25.5" hidden="1" customHeight="1" x14ac:dyDescent="0.2">
      <c r="A41" s="89">
        <v>2</v>
      </c>
      <c r="B41" s="106" t="s">
        <v>45</v>
      </c>
      <c r="C41" s="199" t="s">
        <v>44</v>
      </c>
      <c r="D41" s="199"/>
      <c r="E41" s="199"/>
      <c r="F41" s="107">
        <f>'SO 09 01 Pol'!AE205</f>
        <v>0</v>
      </c>
      <c r="G41" s="108">
        <f>'SO 09 01 Pol'!AF205</f>
        <v>0</v>
      </c>
      <c r="H41" s="108"/>
      <c r="I41" s="109">
        <f>F41+G41+H41</f>
        <v>0</v>
      </c>
      <c r="J41" s="110" t="str">
        <f>IF(CenaCelkemVypocet=0,"",I41/CenaCelkemVypocet*100)</f>
        <v/>
      </c>
    </row>
    <row r="42" spans="1:10" ht="25.5" hidden="1" customHeight="1" x14ac:dyDescent="0.2">
      <c r="A42" s="89">
        <v>3</v>
      </c>
      <c r="B42" s="111" t="s">
        <v>43</v>
      </c>
      <c r="C42" s="198" t="s">
        <v>44</v>
      </c>
      <c r="D42" s="198"/>
      <c r="E42" s="198"/>
      <c r="F42" s="112">
        <f>'SO 09 01 Pol'!AE205</f>
        <v>0</v>
      </c>
      <c r="G42" s="103">
        <f>'SO 09 01 Pol'!AF205</f>
        <v>0</v>
      </c>
      <c r="H42" s="103"/>
      <c r="I42" s="104">
        <f>F42+G42+H42</f>
        <v>0</v>
      </c>
      <c r="J42" s="105" t="str">
        <f>IF(CenaCelkemVypocet=0,"",I42/CenaCelkemVypocet*100)</f>
        <v/>
      </c>
    </row>
    <row r="43" spans="1:10" ht="25.5" hidden="1" customHeight="1" x14ac:dyDescent="0.2">
      <c r="A43" s="89"/>
      <c r="B43" s="200" t="s">
        <v>52</v>
      </c>
      <c r="C43" s="201"/>
      <c r="D43" s="201"/>
      <c r="E43" s="201"/>
      <c r="F43" s="113">
        <f>SUMIF(A39:A42,"=1",F39:F42)</f>
        <v>0</v>
      </c>
      <c r="G43" s="114">
        <f>SUMIF(A39:A42,"=1",G39:G42)</f>
        <v>0</v>
      </c>
      <c r="H43" s="114">
        <f>SUMIF(A39:A42,"=1",H39:H42)</f>
        <v>0</v>
      </c>
      <c r="I43" s="115">
        <f>SUMIF(A39:A42,"=1",I39:I42)</f>
        <v>0</v>
      </c>
      <c r="J43" s="116">
        <f>SUMIF(A39:A42,"=1",J39:J42)</f>
        <v>0</v>
      </c>
    </row>
    <row r="47" spans="1:10" ht="15.75" x14ac:dyDescent="0.25">
      <c r="B47" s="125" t="s">
        <v>54</v>
      </c>
    </row>
    <row r="49" spans="1:10" ht="25.5" customHeight="1" x14ac:dyDescent="0.2">
      <c r="A49" s="127"/>
      <c r="B49" s="130" t="s">
        <v>17</v>
      </c>
      <c r="C49" s="130" t="s">
        <v>5</v>
      </c>
      <c r="D49" s="131"/>
      <c r="E49" s="131"/>
      <c r="F49" s="132" t="s">
        <v>55</v>
      </c>
      <c r="G49" s="132"/>
      <c r="H49" s="132"/>
      <c r="I49" s="132" t="s">
        <v>29</v>
      </c>
      <c r="J49" s="132" t="s">
        <v>0</v>
      </c>
    </row>
    <row r="50" spans="1:10" ht="36.75" customHeight="1" x14ac:dyDescent="0.2">
      <c r="A50" s="128"/>
      <c r="B50" s="133" t="s">
        <v>56</v>
      </c>
      <c r="C50" s="196" t="s">
        <v>57</v>
      </c>
      <c r="D50" s="197"/>
      <c r="E50" s="197"/>
      <c r="F50" s="139" t="s">
        <v>24</v>
      </c>
      <c r="G50" s="140"/>
      <c r="H50" s="140"/>
      <c r="I50" s="140">
        <f>'SO 09 01 Pol'!G8</f>
        <v>0</v>
      </c>
      <c r="J50" s="137" t="str">
        <f>IF(I56=0,"",I50/I56*100)</f>
        <v/>
      </c>
    </row>
    <row r="51" spans="1:10" ht="36.75" customHeight="1" x14ac:dyDescent="0.2">
      <c r="A51" s="128"/>
      <c r="B51" s="133" t="s">
        <v>58</v>
      </c>
      <c r="C51" s="196" t="s">
        <v>59</v>
      </c>
      <c r="D51" s="197"/>
      <c r="E51" s="197"/>
      <c r="F51" s="139" t="s">
        <v>24</v>
      </c>
      <c r="G51" s="140"/>
      <c r="H51" s="140"/>
      <c r="I51" s="140">
        <f>'SO 09 01 Pol'!G41</f>
        <v>0</v>
      </c>
      <c r="J51" s="137" t="str">
        <f>IF(I56=0,"",I51/I56*100)</f>
        <v/>
      </c>
    </row>
    <row r="52" spans="1:10" ht="36.75" customHeight="1" x14ac:dyDescent="0.2">
      <c r="A52" s="128"/>
      <c r="B52" s="133" t="s">
        <v>60</v>
      </c>
      <c r="C52" s="196" t="s">
        <v>61</v>
      </c>
      <c r="D52" s="197"/>
      <c r="E52" s="197"/>
      <c r="F52" s="139" t="s">
        <v>24</v>
      </c>
      <c r="G52" s="140"/>
      <c r="H52" s="140"/>
      <c r="I52" s="140">
        <f>'SO 09 01 Pol'!G57</f>
        <v>0</v>
      </c>
      <c r="J52" s="137" t="str">
        <f>IF(I56=0,"",I52/I56*100)</f>
        <v/>
      </c>
    </row>
    <row r="53" spans="1:10" ht="36.75" customHeight="1" x14ac:dyDescent="0.2">
      <c r="A53" s="128"/>
      <c r="B53" s="133" t="s">
        <v>62</v>
      </c>
      <c r="C53" s="196" t="s">
        <v>63</v>
      </c>
      <c r="D53" s="197"/>
      <c r="E53" s="197"/>
      <c r="F53" s="139" t="s">
        <v>24</v>
      </c>
      <c r="G53" s="140"/>
      <c r="H53" s="140"/>
      <c r="I53" s="140">
        <f>'SO 09 01 Pol'!G87</f>
        <v>0</v>
      </c>
      <c r="J53" s="137" t="str">
        <f>IF(I56=0,"",I53/I56*100)</f>
        <v/>
      </c>
    </row>
    <row r="54" spans="1:10" ht="36.75" customHeight="1" x14ac:dyDescent="0.2">
      <c r="A54" s="128"/>
      <c r="B54" s="133" t="s">
        <v>64</v>
      </c>
      <c r="C54" s="196" t="s">
        <v>65</v>
      </c>
      <c r="D54" s="197"/>
      <c r="E54" s="197"/>
      <c r="F54" s="139" t="s">
        <v>24</v>
      </c>
      <c r="G54" s="140"/>
      <c r="H54" s="140"/>
      <c r="I54" s="140">
        <f>'SO 09 01 Pol'!G111</f>
        <v>0</v>
      </c>
      <c r="J54" s="137" t="str">
        <f>IF(I56=0,"",I54/I56*100)</f>
        <v/>
      </c>
    </row>
    <row r="55" spans="1:10" ht="36.75" customHeight="1" x14ac:dyDescent="0.2">
      <c r="A55" s="128"/>
      <c r="B55" s="133" t="s">
        <v>66</v>
      </c>
      <c r="C55" s="196" t="s">
        <v>67</v>
      </c>
      <c r="D55" s="197"/>
      <c r="E55" s="197"/>
      <c r="F55" s="139" t="s">
        <v>24</v>
      </c>
      <c r="G55" s="140"/>
      <c r="H55" s="140"/>
      <c r="I55" s="140">
        <f>'SO 09 01 Pol'!G126</f>
        <v>0</v>
      </c>
      <c r="J55" s="137" t="str">
        <f>IF(I56=0,"",I55/I56*100)</f>
        <v/>
      </c>
    </row>
    <row r="56" spans="1:10" ht="25.5" customHeight="1" x14ac:dyDescent="0.2">
      <c r="A56" s="129"/>
      <c r="B56" s="134" t="s">
        <v>1</v>
      </c>
      <c r="C56" s="135"/>
      <c r="D56" s="136"/>
      <c r="E56" s="136"/>
      <c r="F56" s="141"/>
      <c r="G56" s="142"/>
      <c r="H56" s="142"/>
      <c r="I56" s="142">
        <f>SUM(I50:I55)</f>
        <v>0</v>
      </c>
      <c r="J56" s="138">
        <f>SUM(J50:J55)</f>
        <v>0</v>
      </c>
    </row>
    <row r="57" spans="1:10" x14ac:dyDescent="0.2">
      <c r="F57" s="87"/>
      <c r="G57" s="87"/>
      <c r="H57" s="87"/>
      <c r="I57" s="87"/>
      <c r="J57" s="88"/>
    </row>
    <row r="58" spans="1:10" x14ac:dyDescent="0.2">
      <c r="F58" s="87"/>
      <c r="G58" s="87"/>
      <c r="H58" s="87"/>
      <c r="I58" s="87"/>
      <c r="J58" s="88"/>
    </row>
    <row r="59" spans="1:10" x14ac:dyDescent="0.2">
      <c r="F59" s="87"/>
      <c r="G59" s="87"/>
      <c r="H59" s="87"/>
      <c r="I59" s="87"/>
      <c r="J59" s="88"/>
    </row>
  </sheetData>
  <sheetProtection algorithmName="SHA-512" hashValue="SLLGPnV1fwcVd12u+4FV3u2q1cnwVwDp5VTGWdS44jUj292C9vbaQGMZj+64CbcLORJKuTetLUwLEgIb/My1TA==" saltValue="pockZxzaXdsIoXLHT5UFg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5:E55"/>
    <mergeCell ref="C50:E50"/>
    <mergeCell ref="C51:E51"/>
    <mergeCell ref="C52:E52"/>
    <mergeCell ref="C53:E53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7" t="s">
        <v>6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50" t="s">
        <v>7</v>
      </c>
      <c r="B2" s="49"/>
      <c r="C2" s="249"/>
      <c r="D2" s="249"/>
      <c r="E2" s="249"/>
      <c r="F2" s="249"/>
      <c r="G2" s="250"/>
    </row>
    <row r="3" spans="1:7" ht="24.95" customHeight="1" x14ac:dyDescent="0.2">
      <c r="A3" s="50" t="s">
        <v>8</v>
      </c>
      <c r="B3" s="49"/>
      <c r="C3" s="249"/>
      <c r="D3" s="249"/>
      <c r="E3" s="249"/>
      <c r="F3" s="249"/>
      <c r="G3" s="250"/>
    </row>
    <row r="4" spans="1:7" ht="24.95" customHeight="1" x14ac:dyDescent="0.2">
      <c r="A4" s="50" t="s">
        <v>9</v>
      </c>
      <c r="B4" s="49"/>
      <c r="C4" s="249"/>
      <c r="D4" s="249"/>
      <c r="E4" s="249"/>
      <c r="F4" s="249"/>
      <c r="G4" s="250"/>
    </row>
    <row r="5" spans="1:7" x14ac:dyDescent="0.2">
      <c r="B5" s="4"/>
      <c r="C5" s="5"/>
      <c r="D5" s="6"/>
    </row>
  </sheetData>
  <sheetProtection algorithmName="SHA-512" hashValue="7fjggB9U9YSxLuwTXsE2fz9MfAVcyaXBYI/l/xRJzoyILGsgIJHTR0Yff/IIBZZdBfp3zwYcsxwkvwoG3APpew==" saltValue="pzcLZD6H7NzDM1cEHOSO4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9A0EA-7E1A-416E-8236-3D7093B91C26}">
  <sheetPr>
    <outlinePr summaryBelow="0"/>
  </sheetPr>
  <dimension ref="A1:BH5000"/>
  <sheetViews>
    <sheetView tabSelected="1" workbookViewId="0">
      <pane ySplit="7" topLeftCell="A184" activePane="bottomLeft" state="frozen"/>
      <selection pane="bottomLeft" activeCell="E204" sqref="E204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5" t="s">
        <v>70</v>
      </c>
      <c r="B1" s="255"/>
      <c r="C1" s="255"/>
      <c r="D1" s="255"/>
      <c r="E1" s="255"/>
      <c r="F1" s="255"/>
      <c r="G1" s="255"/>
      <c r="AG1" t="s">
        <v>71</v>
      </c>
    </row>
    <row r="2" spans="1:60" ht="24.95" customHeight="1" x14ac:dyDescent="0.2">
      <c r="A2" s="144" t="s">
        <v>7</v>
      </c>
      <c r="B2" s="49" t="s">
        <v>48</v>
      </c>
      <c r="C2" s="256" t="s">
        <v>49</v>
      </c>
      <c r="D2" s="257"/>
      <c r="E2" s="257"/>
      <c r="F2" s="257"/>
      <c r="G2" s="258"/>
      <c r="AG2" t="s">
        <v>72</v>
      </c>
    </row>
    <row r="3" spans="1:60" ht="24.95" customHeight="1" x14ac:dyDescent="0.2">
      <c r="A3" s="144" t="s">
        <v>8</v>
      </c>
      <c r="B3" s="49" t="s">
        <v>45</v>
      </c>
      <c r="C3" s="256" t="s">
        <v>44</v>
      </c>
      <c r="D3" s="257"/>
      <c r="E3" s="257"/>
      <c r="F3" s="257"/>
      <c r="G3" s="258"/>
      <c r="AC3" s="126" t="s">
        <v>72</v>
      </c>
      <c r="AG3" t="s">
        <v>73</v>
      </c>
    </row>
    <row r="4" spans="1:60" ht="24.95" customHeight="1" x14ac:dyDescent="0.2">
      <c r="A4" s="145" t="s">
        <v>9</v>
      </c>
      <c r="B4" s="146" t="s">
        <v>43</v>
      </c>
      <c r="C4" s="259" t="s">
        <v>44</v>
      </c>
      <c r="D4" s="260"/>
      <c r="E4" s="260"/>
      <c r="F4" s="260"/>
      <c r="G4" s="261"/>
      <c r="AG4" t="s">
        <v>74</v>
      </c>
    </row>
    <row r="5" spans="1:60" x14ac:dyDescent="0.2">
      <c r="D5" s="10"/>
    </row>
    <row r="6" spans="1:60" ht="38.25" x14ac:dyDescent="0.2">
      <c r="A6" s="148" t="s">
        <v>75</v>
      </c>
      <c r="B6" s="150" t="s">
        <v>76</v>
      </c>
      <c r="C6" s="150" t="s">
        <v>77</v>
      </c>
      <c r="D6" s="149" t="s">
        <v>78</v>
      </c>
      <c r="E6" s="148" t="s">
        <v>79</v>
      </c>
      <c r="F6" s="147" t="s">
        <v>80</v>
      </c>
      <c r="G6" s="148" t="s">
        <v>29</v>
      </c>
      <c r="H6" s="151" t="s">
        <v>30</v>
      </c>
      <c r="I6" s="151" t="s">
        <v>81</v>
      </c>
      <c r="J6" s="151" t="s">
        <v>31</v>
      </c>
      <c r="K6" s="151" t="s">
        <v>82</v>
      </c>
      <c r="L6" s="151" t="s">
        <v>83</v>
      </c>
      <c r="M6" s="151" t="s">
        <v>84</v>
      </c>
      <c r="N6" s="151" t="s">
        <v>85</v>
      </c>
      <c r="O6" s="151" t="s">
        <v>86</v>
      </c>
      <c r="P6" s="151" t="s">
        <v>87</v>
      </c>
      <c r="Q6" s="151" t="s">
        <v>88</v>
      </c>
      <c r="R6" s="151" t="s">
        <v>89</v>
      </c>
      <c r="S6" s="151" t="s">
        <v>90</v>
      </c>
      <c r="T6" s="151" t="s">
        <v>91</v>
      </c>
      <c r="U6" s="151" t="s">
        <v>92</v>
      </c>
      <c r="V6" s="151" t="s">
        <v>93</v>
      </c>
      <c r="W6" s="151" t="s">
        <v>94</v>
      </c>
      <c r="X6" s="151" t="s">
        <v>95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">
      <c r="A8" s="166" t="s">
        <v>96</v>
      </c>
      <c r="B8" s="167" t="s">
        <v>56</v>
      </c>
      <c r="C8" s="188" t="s">
        <v>57</v>
      </c>
      <c r="D8" s="168"/>
      <c r="E8" s="169"/>
      <c r="F8" s="170"/>
      <c r="G8" s="170">
        <f>SUMIF(AG9:AG40,"&lt;&gt;NOR",G9:G40)</f>
        <v>0</v>
      </c>
      <c r="H8" s="170"/>
      <c r="I8" s="170">
        <f>SUM(I9:I40)</f>
        <v>0</v>
      </c>
      <c r="J8" s="170"/>
      <c r="K8" s="170">
        <f>SUM(K9:K40)</f>
        <v>0</v>
      </c>
      <c r="L8" s="170"/>
      <c r="M8" s="170">
        <f>SUM(M9:M40)</f>
        <v>0</v>
      </c>
      <c r="N8" s="170"/>
      <c r="O8" s="170">
        <f>SUM(O9:O40)</f>
        <v>0</v>
      </c>
      <c r="P8" s="170"/>
      <c r="Q8" s="170">
        <f>SUM(Q9:Q40)</f>
        <v>0</v>
      </c>
      <c r="R8" s="170"/>
      <c r="S8" s="170"/>
      <c r="T8" s="171"/>
      <c r="U8" s="165"/>
      <c r="V8" s="165">
        <f>SUM(V9:V40)</f>
        <v>0</v>
      </c>
      <c r="W8" s="165"/>
      <c r="X8" s="165"/>
      <c r="AG8" t="s">
        <v>97</v>
      </c>
    </row>
    <row r="9" spans="1:60" outlineLevel="1" x14ac:dyDescent="0.2">
      <c r="A9" s="172">
        <v>1</v>
      </c>
      <c r="B9" s="173" t="s">
        <v>98</v>
      </c>
      <c r="C9" s="189" t="s">
        <v>99</v>
      </c>
      <c r="D9" s="174" t="s">
        <v>100</v>
      </c>
      <c r="E9" s="175">
        <v>1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7"/>
      <c r="S9" s="177" t="s">
        <v>101</v>
      </c>
      <c r="T9" s="178" t="s">
        <v>102</v>
      </c>
      <c r="U9" s="161">
        <v>0</v>
      </c>
      <c r="V9" s="161">
        <f>ROUND(E9*U9,2)</f>
        <v>0</v>
      </c>
      <c r="W9" s="161"/>
      <c r="X9" s="161" t="s">
        <v>103</v>
      </c>
      <c r="Y9" s="152"/>
      <c r="Z9" s="152"/>
      <c r="AA9" s="152"/>
      <c r="AB9" s="152"/>
      <c r="AC9" s="152"/>
      <c r="AD9" s="152"/>
      <c r="AE9" s="152"/>
      <c r="AF9" s="152"/>
      <c r="AG9" s="152" t="s">
        <v>104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253" t="s">
        <v>105</v>
      </c>
      <c r="D10" s="254"/>
      <c r="E10" s="254"/>
      <c r="F10" s="254"/>
      <c r="G10" s="254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52"/>
      <c r="Z10" s="152"/>
      <c r="AA10" s="152"/>
      <c r="AB10" s="152"/>
      <c r="AC10" s="152"/>
      <c r="AD10" s="152"/>
      <c r="AE10" s="152"/>
      <c r="AF10" s="152"/>
      <c r="AG10" s="152" t="s">
        <v>106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59"/>
      <c r="B11" s="160"/>
      <c r="C11" s="251" t="s">
        <v>107</v>
      </c>
      <c r="D11" s="252"/>
      <c r="E11" s="252"/>
      <c r="F11" s="252"/>
      <c r="G11" s="252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52"/>
      <c r="Z11" s="152"/>
      <c r="AA11" s="152"/>
      <c r="AB11" s="152"/>
      <c r="AC11" s="152"/>
      <c r="AD11" s="152"/>
      <c r="AE11" s="152"/>
      <c r="AF11" s="152"/>
      <c r="AG11" s="152" t="s">
        <v>106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72">
        <v>2</v>
      </c>
      <c r="B12" s="173" t="s">
        <v>108</v>
      </c>
      <c r="C12" s="189" t="s">
        <v>109</v>
      </c>
      <c r="D12" s="174" t="s">
        <v>100</v>
      </c>
      <c r="E12" s="175">
        <v>1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7">
        <v>0</v>
      </c>
      <c r="O12" s="177">
        <f>ROUND(E12*N12,2)</f>
        <v>0</v>
      </c>
      <c r="P12" s="177">
        <v>0</v>
      </c>
      <c r="Q12" s="177">
        <f>ROUND(E12*P12,2)</f>
        <v>0</v>
      </c>
      <c r="R12" s="177"/>
      <c r="S12" s="177" t="s">
        <v>101</v>
      </c>
      <c r="T12" s="178" t="s">
        <v>102</v>
      </c>
      <c r="U12" s="161">
        <v>0</v>
      </c>
      <c r="V12" s="161">
        <f>ROUND(E12*U12,2)</f>
        <v>0</v>
      </c>
      <c r="W12" s="161"/>
      <c r="X12" s="161" t="s">
        <v>103</v>
      </c>
      <c r="Y12" s="152"/>
      <c r="Z12" s="152"/>
      <c r="AA12" s="152"/>
      <c r="AB12" s="152"/>
      <c r="AC12" s="152"/>
      <c r="AD12" s="152"/>
      <c r="AE12" s="152"/>
      <c r="AF12" s="152"/>
      <c r="AG12" s="152" t="s">
        <v>104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59"/>
      <c r="B13" s="160"/>
      <c r="C13" s="253" t="s">
        <v>110</v>
      </c>
      <c r="D13" s="254"/>
      <c r="E13" s="254"/>
      <c r="F13" s="254"/>
      <c r="G13" s="254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52"/>
      <c r="Z13" s="152"/>
      <c r="AA13" s="152"/>
      <c r="AB13" s="152"/>
      <c r="AC13" s="152"/>
      <c r="AD13" s="152"/>
      <c r="AE13" s="152"/>
      <c r="AF13" s="152"/>
      <c r="AG13" s="152" t="s">
        <v>106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79" t="str">
        <f>C13</f>
        <v>Stůl jednoduchý se vsuny na GN, celonerezové provedení, pracovní deska tl. 40 mm, výšková stavitelnost noh + 30 mm, bez lemu</v>
      </c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59"/>
      <c r="B14" s="160"/>
      <c r="C14" s="190" t="s">
        <v>111</v>
      </c>
      <c r="D14" s="162"/>
      <c r="E14" s="163"/>
      <c r="F14" s="164"/>
      <c r="G14" s="164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52"/>
      <c r="Z14" s="152"/>
      <c r="AA14" s="152"/>
      <c r="AB14" s="152"/>
      <c r="AC14" s="152"/>
      <c r="AD14" s="152"/>
      <c r="AE14" s="152"/>
      <c r="AF14" s="152"/>
      <c r="AG14" s="152" t="s">
        <v>106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59"/>
      <c r="B15" s="160"/>
      <c r="C15" s="251" t="s">
        <v>112</v>
      </c>
      <c r="D15" s="252"/>
      <c r="E15" s="252"/>
      <c r="F15" s="252"/>
      <c r="G15" s="252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52"/>
      <c r="Z15" s="152"/>
      <c r="AA15" s="152"/>
      <c r="AB15" s="152"/>
      <c r="AC15" s="152"/>
      <c r="AD15" s="152"/>
      <c r="AE15" s="152"/>
      <c r="AF15" s="152"/>
      <c r="AG15" s="152" t="s">
        <v>106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72">
        <v>3</v>
      </c>
      <c r="B16" s="173" t="s">
        <v>113</v>
      </c>
      <c r="C16" s="189" t="s">
        <v>114</v>
      </c>
      <c r="D16" s="174" t="s">
        <v>100</v>
      </c>
      <c r="E16" s="175">
        <v>1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7">
        <v>0</v>
      </c>
      <c r="O16" s="177">
        <f>ROUND(E16*N16,2)</f>
        <v>0</v>
      </c>
      <c r="P16" s="177">
        <v>0</v>
      </c>
      <c r="Q16" s="177">
        <f>ROUND(E16*P16,2)</f>
        <v>0</v>
      </c>
      <c r="R16" s="177"/>
      <c r="S16" s="177" t="s">
        <v>101</v>
      </c>
      <c r="T16" s="178" t="s">
        <v>102</v>
      </c>
      <c r="U16" s="161">
        <v>0</v>
      </c>
      <c r="V16" s="161">
        <f>ROUND(E16*U16,2)</f>
        <v>0</v>
      </c>
      <c r="W16" s="161"/>
      <c r="X16" s="161" t="s">
        <v>103</v>
      </c>
      <c r="Y16" s="152"/>
      <c r="Z16" s="152"/>
      <c r="AA16" s="152"/>
      <c r="AB16" s="152"/>
      <c r="AC16" s="152"/>
      <c r="AD16" s="152"/>
      <c r="AE16" s="152"/>
      <c r="AF16" s="152"/>
      <c r="AG16" s="152" t="s">
        <v>104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59"/>
      <c r="B17" s="160"/>
      <c r="C17" s="253" t="s">
        <v>115</v>
      </c>
      <c r="D17" s="254"/>
      <c r="E17" s="254"/>
      <c r="F17" s="254"/>
      <c r="G17" s="254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52"/>
      <c r="Z17" s="152"/>
      <c r="AA17" s="152"/>
      <c r="AB17" s="152"/>
      <c r="AC17" s="152"/>
      <c r="AD17" s="152"/>
      <c r="AE17" s="152"/>
      <c r="AF17" s="152"/>
      <c r="AG17" s="152" t="s">
        <v>106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72">
        <v>4</v>
      </c>
      <c r="B18" s="173" t="s">
        <v>116</v>
      </c>
      <c r="C18" s="189" t="s">
        <v>117</v>
      </c>
      <c r="D18" s="174" t="s">
        <v>100</v>
      </c>
      <c r="E18" s="175">
        <v>1</v>
      </c>
      <c r="F18" s="176"/>
      <c r="G18" s="177">
        <f>ROUND(E18*F18,2)</f>
        <v>0</v>
      </c>
      <c r="H18" s="176"/>
      <c r="I18" s="177">
        <f>ROUND(E18*H18,2)</f>
        <v>0</v>
      </c>
      <c r="J18" s="176"/>
      <c r="K18" s="177">
        <f>ROUND(E18*J18,2)</f>
        <v>0</v>
      </c>
      <c r="L18" s="177">
        <v>21</v>
      </c>
      <c r="M18" s="177">
        <f>G18*(1+L18/100)</f>
        <v>0</v>
      </c>
      <c r="N18" s="177">
        <v>0</v>
      </c>
      <c r="O18" s="177">
        <f>ROUND(E18*N18,2)</f>
        <v>0</v>
      </c>
      <c r="P18" s="177">
        <v>0</v>
      </c>
      <c r="Q18" s="177">
        <f>ROUND(E18*P18,2)</f>
        <v>0</v>
      </c>
      <c r="R18" s="177"/>
      <c r="S18" s="177" t="s">
        <v>101</v>
      </c>
      <c r="T18" s="178" t="s">
        <v>102</v>
      </c>
      <c r="U18" s="161">
        <v>0</v>
      </c>
      <c r="V18" s="161">
        <f>ROUND(E18*U18,2)</f>
        <v>0</v>
      </c>
      <c r="W18" s="161"/>
      <c r="X18" s="161" t="s">
        <v>103</v>
      </c>
      <c r="Y18" s="152"/>
      <c r="Z18" s="152"/>
      <c r="AA18" s="152"/>
      <c r="AB18" s="152"/>
      <c r="AC18" s="152"/>
      <c r="AD18" s="152"/>
      <c r="AE18" s="152"/>
      <c r="AF18" s="152"/>
      <c r="AG18" s="152" t="s">
        <v>104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59"/>
      <c r="B19" s="160"/>
      <c r="C19" s="253" t="s">
        <v>118</v>
      </c>
      <c r="D19" s="254"/>
      <c r="E19" s="254"/>
      <c r="F19" s="254"/>
      <c r="G19" s="254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52"/>
      <c r="Z19" s="152"/>
      <c r="AA19" s="152"/>
      <c r="AB19" s="152"/>
      <c r="AC19" s="152"/>
      <c r="AD19" s="152"/>
      <c r="AE19" s="152"/>
      <c r="AF19" s="152"/>
      <c r="AG19" s="152" t="s">
        <v>106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72">
        <v>5</v>
      </c>
      <c r="B20" s="173" t="s">
        <v>119</v>
      </c>
      <c r="C20" s="189" t="s">
        <v>120</v>
      </c>
      <c r="D20" s="174" t="s">
        <v>100</v>
      </c>
      <c r="E20" s="175">
        <v>1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21</v>
      </c>
      <c r="M20" s="177">
        <f>G20*(1+L20/100)</f>
        <v>0</v>
      </c>
      <c r="N20" s="177">
        <v>0</v>
      </c>
      <c r="O20" s="177">
        <f>ROUND(E20*N20,2)</f>
        <v>0</v>
      </c>
      <c r="P20" s="177">
        <v>0</v>
      </c>
      <c r="Q20" s="177">
        <f>ROUND(E20*P20,2)</f>
        <v>0</v>
      </c>
      <c r="R20" s="177"/>
      <c r="S20" s="177" t="s">
        <v>101</v>
      </c>
      <c r="T20" s="178" t="s">
        <v>102</v>
      </c>
      <c r="U20" s="161">
        <v>0</v>
      </c>
      <c r="V20" s="161">
        <f>ROUND(E20*U20,2)</f>
        <v>0</v>
      </c>
      <c r="W20" s="161"/>
      <c r="X20" s="161" t="s">
        <v>103</v>
      </c>
      <c r="Y20" s="152"/>
      <c r="Z20" s="152"/>
      <c r="AA20" s="152"/>
      <c r="AB20" s="152"/>
      <c r="AC20" s="152"/>
      <c r="AD20" s="152"/>
      <c r="AE20" s="152"/>
      <c r="AF20" s="152"/>
      <c r="AG20" s="152" t="s">
        <v>104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ht="22.5" outlineLevel="1" x14ac:dyDescent="0.2">
      <c r="A21" s="159"/>
      <c r="B21" s="160"/>
      <c r="C21" s="253" t="s">
        <v>121</v>
      </c>
      <c r="D21" s="254"/>
      <c r="E21" s="254"/>
      <c r="F21" s="254"/>
      <c r="G21" s="254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52"/>
      <c r="Z21" s="152"/>
      <c r="AA21" s="152"/>
      <c r="AB21" s="152"/>
      <c r="AC21" s="152"/>
      <c r="AD21" s="152"/>
      <c r="AE21" s="152"/>
      <c r="AF21" s="152"/>
      <c r="AG21" s="152" t="s">
        <v>106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79" t="str">
        <f>C21</f>
        <v>Stůl vstupní do myčky s dřezem 400x500x250 jednoduchý, celonerezové provedení, pracovní deska tl. 40 mm, výšková stavitelnost noh + 30 mm, zadní lem</v>
      </c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59"/>
      <c r="B22" s="160"/>
      <c r="C22" s="190" t="s">
        <v>111</v>
      </c>
      <c r="D22" s="162"/>
      <c r="E22" s="163"/>
      <c r="F22" s="164"/>
      <c r="G22" s="164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52"/>
      <c r="Z22" s="152"/>
      <c r="AA22" s="152"/>
      <c r="AB22" s="152"/>
      <c r="AC22" s="152"/>
      <c r="AD22" s="152"/>
      <c r="AE22" s="152"/>
      <c r="AF22" s="152"/>
      <c r="AG22" s="152" t="s">
        <v>106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59"/>
      <c r="B23" s="160"/>
      <c r="C23" s="251" t="s">
        <v>122</v>
      </c>
      <c r="D23" s="252"/>
      <c r="E23" s="252"/>
      <c r="F23" s="252"/>
      <c r="G23" s="252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52"/>
      <c r="Z23" s="152"/>
      <c r="AA23" s="152"/>
      <c r="AB23" s="152"/>
      <c r="AC23" s="152"/>
      <c r="AD23" s="152"/>
      <c r="AE23" s="152"/>
      <c r="AF23" s="152"/>
      <c r="AG23" s="152" t="s">
        <v>106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ht="22.5" outlineLevel="1" x14ac:dyDescent="0.2">
      <c r="A24" s="180">
        <v>6</v>
      </c>
      <c r="B24" s="181" t="s">
        <v>123</v>
      </c>
      <c r="C24" s="191" t="s">
        <v>124</v>
      </c>
      <c r="D24" s="182" t="s">
        <v>100</v>
      </c>
      <c r="E24" s="183">
        <v>1</v>
      </c>
      <c r="F24" s="184"/>
      <c r="G24" s="185">
        <f>ROUND(E24*F24,2)</f>
        <v>0</v>
      </c>
      <c r="H24" s="184"/>
      <c r="I24" s="185">
        <f>ROUND(E24*H24,2)</f>
        <v>0</v>
      </c>
      <c r="J24" s="184"/>
      <c r="K24" s="185">
        <f>ROUND(E24*J24,2)</f>
        <v>0</v>
      </c>
      <c r="L24" s="185">
        <v>21</v>
      </c>
      <c r="M24" s="185">
        <f>G24*(1+L24/100)</f>
        <v>0</v>
      </c>
      <c r="N24" s="185">
        <v>0</v>
      </c>
      <c r="O24" s="185">
        <f>ROUND(E24*N24,2)</f>
        <v>0</v>
      </c>
      <c r="P24" s="185">
        <v>0</v>
      </c>
      <c r="Q24" s="185">
        <f>ROUND(E24*P24,2)</f>
        <v>0</v>
      </c>
      <c r="R24" s="185"/>
      <c r="S24" s="185" t="s">
        <v>101</v>
      </c>
      <c r="T24" s="186" t="s">
        <v>102</v>
      </c>
      <c r="U24" s="161">
        <v>0</v>
      </c>
      <c r="V24" s="161">
        <f>ROUND(E24*U24,2)</f>
        <v>0</v>
      </c>
      <c r="W24" s="161"/>
      <c r="X24" s="161" t="s">
        <v>103</v>
      </c>
      <c r="Y24" s="152"/>
      <c r="Z24" s="152"/>
      <c r="AA24" s="152"/>
      <c r="AB24" s="152"/>
      <c r="AC24" s="152"/>
      <c r="AD24" s="152"/>
      <c r="AE24" s="152"/>
      <c r="AF24" s="152"/>
      <c r="AG24" s="152" t="s">
        <v>104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72">
        <v>7</v>
      </c>
      <c r="B25" s="173" t="s">
        <v>125</v>
      </c>
      <c r="C25" s="189" t="s">
        <v>126</v>
      </c>
      <c r="D25" s="174" t="s">
        <v>100</v>
      </c>
      <c r="E25" s="175">
        <v>1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7">
        <v>0</v>
      </c>
      <c r="O25" s="177">
        <f>ROUND(E25*N25,2)</f>
        <v>0</v>
      </c>
      <c r="P25" s="177">
        <v>0</v>
      </c>
      <c r="Q25" s="177">
        <f>ROUND(E25*P25,2)</f>
        <v>0</v>
      </c>
      <c r="R25" s="177"/>
      <c r="S25" s="177" t="s">
        <v>101</v>
      </c>
      <c r="T25" s="178" t="s">
        <v>102</v>
      </c>
      <c r="U25" s="161">
        <v>0</v>
      </c>
      <c r="V25" s="161">
        <f>ROUND(E25*U25,2)</f>
        <v>0</v>
      </c>
      <c r="W25" s="161"/>
      <c r="X25" s="161" t="s">
        <v>103</v>
      </c>
      <c r="Y25" s="152"/>
      <c r="Z25" s="152"/>
      <c r="AA25" s="152"/>
      <c r="AB25" s="152"/>
      <c r="AC25" s="152"/>
      <c r="AD25" s="152"/>
      <c r="AE25" s="152"/>
      <c r="AF25" s="152"/>
      <c r="AG25" s="152" t="s">
        <v>104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ht="45" outlineLevel="1" x14ac:dyDescent="0.2">
      <c r="A26" s="159"/>
      <c r="B26" s="160"/>
      <c r="C26" s="253" t="s">
        <v>127</v>
      </c>
      <c r="D26" s="254"/>
      <c r="E26" s="254"/>
      <c r="F26" s="254"/>
      <c r="G26" s="254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52"/>
      <c r="Z26" s="152"/>
      <c r="AA26" s="152"/>
      <c r="AB26" s="152"/>
      <c r="AC26" s="152"/>
      <c r="AD26" s="152"/>
      <c r="AE26" s="152"/>
      <c r="AF26" s="152"/>
      <c r="AG26" s="152" t="s">
        <v>106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79" t="str">
        <f>C26</f>
        <v>Mycí stroj uzpúsobený pro koše 600x500, tj. možno umýt i podnosy, zásuvná výška 530 mm, tj. možnost mytí i podnosů o rozměru GN 1/1, 4 nastavitelné mycí cykly, digitální displej, dávkovač oplachového prostředku, dávkovač mycího prostředku, čerpadlo oplachu garantující tlak a teplotu oplachové vody bez ohledu na tlak vody v řádu, výkonné mycí čerpadlo  2,2 kW, ZVÝŠENÝ VÝKON TĚLESA BOJLERU MIN NA 14 KW, navíc 2x koš 600x500 standard, 4x koš 600x500 na talíře, 3x koš 600x500 s drátovým vedením pro 10 podnosů</v>
      </c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59"/>
      <c r="B27" s="160"/>
      <c r="C27" s="190" t="s">
        <v>111</v>
      </c>
      <c r="D27" s="162"/>
      <c r="E27" s="163"/>
      <c r="F27" s="164"/>
      <c r="G27" s="164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52"/>
      <c r="Z27" s="152"/>
      <c r="AA27" s="152"/>
      <c r="AB27" s="152"/>
      <c r="AC27" s="152"/>
      <c r="AD27" s="152"/>
      <c r="AE27" s="152"/>
      <c r="AF27" s="152"/>
      <c r="AG27" s="152" t="s">
        <v>106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59"/>
      <c r="B28" s="160"/>
      <c r="C28" s="251" t="s">
        <v>128</v>
      </c>
      <c r="D28" s="252"/>
      <c r="E28" s="252"/>
      <c r="F28" s="252"/>
      <c r="G28" s="252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52"/>
      <c r="Z28" s="152"/>
      <c r="AA28" s="152"/>
      <c r="AB28" s="152"/>
      <c r="AC28" s="152"/>
      <c r="AD28" s="152"/>
      <c r="AE28" s="152"/>
      <c r="AF28" s="152"/>
      <c r="AG28" s="152" t="s">
        <v>106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72">
        <v>8</v>
      </c>
      <c r="B29" s="173" t="s">
        <v>129</v>
      </c>
      <c r="C29" s="189" t="s">
        <v>130</v>
      </c>
      <c r="D29" s="174" t="s">
        <v>100</v>
      </c>
      <c r="E29" s="175">
        <v>1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7">
        <v>0</v>
      </c>
      <c r="O29" s="177">
        <f>ROUND(E29*N29,2)</f>
        <v>0</v>
      </c>
      <c r="P29" s="177">
        <v>0</v>
      </c>
      <c r="Q29" s="177">
        <f>ROUND(E29*P29,2)</f>
        <v>0</v>
      </c>
      <c r="R29" s="177"/>
      <c r="S29" s="177" t="s">
        <v>101</v>
      </c>
      <c r="T29" s="178" t="s">
        <v>102</v>
      </c>
      <c r="U29" s="161">
        <v>0</v>
      </c>
      <c r="V29" s="161">
        <f>ROUND(E29*U29,2)</f>
        <v>0</v>
      </c>
      <c r="W29" s="161"/>
      <c r="X29" s="161" t="s">
        <v>103</v>
      </c>
      <c r="Y29" s="152"/>
      <c r="Z29" s="152"/>
      <c r="AA29" s="152"/>
      <c r="AB29" s="152"/>
      <c r="AC29" s="152"/>
      <c r="AD29" s="152"/>
      <c r="AE29" s="152"/>
      <c r="AF29" s="152"/>
      <c r="AG29" s="152" t="s">
        <v>104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59"/>
      <c r="B30" s="160"/>
      <c r="C30" s="253" t="s">
        <v>131</v>
      </c>
      <c r="D30" s="254"/>
      <c r="E30" s="254"/>
      <c r="F30" s="254"/>
      <c r="G30" s="254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52"/>
      <c r="Z30" s="152"/>
      <c r="AA30" s="152"/>
      <c r="AB30" s="152"/>
      <c r="AC30" s="152"/>
      <c r="AD30" s="152"/>
      <c r="AE30" s="152"/>
      <c r="AF30" s="152"/>
      <c r="AG30" s="152" t="s">
        <v>106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ht="22.5" outlineLevel="1" x14ac:dyDescent="0.2">
      <c r="A31" s="172">
        <v>9</v>
      </c>
      <c r="B31" s="173" t="s">
        <v>132</v>
      </c>
      <c r="C31" s="189" t="s">
        <v>133</v>
      </c>
      <c r="D31" s="174"/>
      <c r="E31" s="175">
        <v>1</v>
      </c>
      <c r="F31" s="176"/>
      <c r="G31" s="177">
        <f>ROUND(E31*F31,2)</f>
        <v>0</v>
      </c>
      <c r="H31" s="176"/>
      <c r="I31" s="177">
        <f>ROUND(E31*H31,2)</f>
        <v>0</v>
      </c>
      <c r="J31" s="176"/>
      <c r="K31" s="177">
        <f>ROUND(E31*J31,2)</f>
        <v>0</v>
      </c>
      <c r="L31" s="177">
        <v>21</v>
      </c>
      <c r="M31" s="177">
        <f>G31*(1+L31/100)</f>
        <v>0</v>
      </c>
      <c r="N31" s="177">
        <v>0</v>
      </c>
      <c r="O31" s="177">
        <f>ROUND(E31*N31,2)</f>
        <v>0</v>
      </c>
      <c r="P31" s="177">
        <v>0</v>
      </c>
      <c r="Q31" s="177">
        <f>ROUND(E31*P31,2)</f>
        <v>0</v>
      </c>
      <c r="R31" s="177"/>
      <c r="S31" s="177" t="s">
        <v>101</v>
      </c>
      <c r="T31" s="178" t="s">
        <v>102</v>
      </c>
      <c r="U31" s="161">
        <v>0</v>
      </c>
      <c r="V31" s="161">
        <f>ROUND(E31*U31,2)</f>
        <v>0</v>
      </c>
      <c r="W31" s="161"/>
      <c r="X31" s="161" t="s">
        <v>103</v>
      </c>
      <c r="Y31" s="152"/>
      <c r="Z31" s="152"/>
      <c r="AA31" s="152"/>
      <c r="AB31" s="152"/>
      <c r="AC31" s="152"/>
      <c r="AD31" s="152"/>
      <c r="AE31" s="152"/>
      <c r="AF31" s="152"/>
      <c r="AG31" s="152" t="s">
        <v>104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59"/>
      <c r="B32" s="160"/>
      <c r="C32" s="253" t="s">
        <v>134</v>
      </c>
      <c r="D32" s="254"/>
      <c r="E32" s="254"/>
      <c r="F32" s="254"/>
      <c r="G32" s="254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52"/>
      <c r="Z32" s="152"/>
      <c r="AA32" s="152"/>
      <c r="AB32" s="152"/>
      <c r="AC32" s="152"/>
      <c r="AD32" s="152"/>
      <c r="AE32" s="152"/>
      <c r="AF32" s="152"/>
      <c r="AG32" s="152" t="s">
        <v>106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72">
        <v>10</v>
      </c>
      <c r="B33" s="173" t="s">
        <v>135</v>
      </c>
      <c r="C33" s="189" t="s">
        <v>136</v>
      </c>
      <c r="D33" s="174" t="s">
        <v>100</v>
      </c>
      <c r="E33" s="175">
        <v>2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7">
        <v>0</v>
      </c>
      <c r="O33" s="177">
        <f>ROUND(E33*N33,2)</f>
        <v>0</v>
      </c>
      <c r="P33" s="177">
        <v>0</v>
      </c>
      <c r="Q33" s="177">
        <f>ROUND(E33*P33,2)</f>
        <v>0</v>
      </c>
      <c r="R33" s="177"/>
      <c r="S33" s="177" t="s">
        <v>101</v>
      </c>
      <c r="T33" s="178" t="s">
        <v>102</v>
      </c>
      <c r="U33" s="161">
        <v>0</v>
      </c>
      <c r="V33" s="161">
        <f>ROUND(E33*U33,2)</f>
        <v>0</v>
      </c>
      <c r="W33" s="161"/>
      <c r="X33" s="161" t="s">
        <v>137</v>
      </c>
      <c r="Y33" s="152"/>
      <c r="Z33" s="152"/>
      <c r="AA33" s="152"/>
      <c r="AB33" s="152"/>
      <c r="AC33" s="152"/>
      <c r="AD33" s="152"/>
      <c r="AE33" s="152"/>
      <c r="AF33" s="152"/>
      <c r="AG33" s="152" t="s">
        <v>138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59"/>
      <c r="B34" s="160"/>
      <c r="C34" s="253" t="s">
        <v>139</v>
      </c>
      <c r="D34" s="254"/>
      <c r="E34" s="254"/>
      <c r="F34" s="254"/>
      <c r="G34" s="254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52"/>
      <c r="Z34" s="152"/>
      <c r="AA34" s="152"/>
      <c r="AB34" s="152"/>
      <c r="AC34" s="152"/>
      <c r="AD34" s="152"/>
      <c r="AE34" s="152"/>
      <c r="AF34" s="152"/>
      <c r="AG34" s="152" t="s">
        <v>106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">
      <c r="A35" s="159"/>
      <c r="B35" s="160"/>
      <c r="C35" s="251" t="s">
        <v>140</v>
      </c>
      <c r="D35" s="252"/>
      <c r="E35" s="252"/>
      <c r="F35" s="252"/>
      <c r="G35" s="252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52"/>
      <c r="Z35" s="152"/>
      <c r="AA35" s="152"/>
      <c r="AB35" s="152"/>
      <c r="AC35" s="152"/>
      <c r="AD35" s="152"/>
      <c r="AE35" s="152"/>
      <c r="AF35" s="152"/>
      <c r="AG35" s="152" t="s">
        <v>106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59"/>
      <c r="B36" s="160"/>
      <c r="C36" s="190" t="s">
        <v>111</v>
      </c>
      <c r="D36" s="162"/>
      <c r="E36" s="163"/>
      <c r="F36" s="164"/>
      <c r="G36" s="164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52"/>
      <c r="Z36" s="152"/>
      <c r="AA36" s="152"/>
      <c r="AB36" s="152"/>
      <c r="AC36" s="152"/>
      <c r="AD36" s="152"/>
      <c r="AE36" s="152"/>
      <c r="AF36" s="152"/>
      <c r="AG36" s="152" t="s">
        <v>106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59"/>
      <c r="B37" s="160"/>
      <c r="C37" s="251" t="s">
        <v>141</v>
      </c>
      <c r="D37" s="252"/>
      <c r="E37" s="252"/>
      <c r="F37" s="252"/>
      <c r="G37" s="252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52"/>
      <c r="Z37" s="152"/>
      <c r="AA37" s="152"/>
      <c r="AB37" s="152"/>
      <c r="AC37" s="152"/>
      <c r="AD37" s="152"/>
      <c r="AE37" s="152"/>
      <c r="AF37" s="152"/>
      <c r="AG37" s="152" t="s">
        <v>106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ht="22.5" outlineLevel="1" x14ac:dyDescent="0.2">
      <c r="A38" s="172">
        <v>11</v>
      </c>
      <c r="B38" s="173" t="s">
        <v>142</v>
      </c>
      <c r="C38" s="189" t="s">
        <v>143</v>
      </c>
      <c r="D38" s="174" t="s">
        <v>100</v>
      </c>
      <c r="E38" s="175">
        <v>3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7">
        <v>0</v>
      </c>
      <c r="O38" s="177">
        <f>ROUND(E38*N38,2)</f>
        <v>0</v>
      </c>
      <c r="P38" s="177">
        <v>0</v>
      </c>
      <c r="Q38" s="177">
        <f>ROUND(E38*P38,2)</f>
        <v>0</v>
      </c>
      <c r="R38" s="177"/>
      <c r="S38" s="177" t="s">
        <v>101</v>
      </c>
      <c r="T38" s="178" t="s">
        <v>102</v>
      </c>
      <c r="U38" s="161">
        <v>0</v>
      </c>
      <c r="V38" s="161">
        <f>ROUND(E38*U38,2)</f>
        <v>0</v>
      </c>
      <c r="W38" s="161"/>
      <c r="X38" s="161" t="s">
        <v>137</v>
      </c>
      <c r="Y38" s="152"/>
      <c r="Z38" s="152"/>
      <c r="AA38" s="152"/>
      <c r="AB38" s="152"/>
      <c r="AC38" s="152"/>
      <c r="AD38" s="152"/>
      <c r="AE38" s="152"/>
      <c r="AF38" s="152"/>
      <c r="AG38" s="152" t="s">
        <v>138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59"/>
      <c r="B39" s="160"/>
      <c r="C39" s="253" t="s">
        <v>144</v>
      </c>
      <c r="D39" s="254"/>
      <c r="E39" s="254"/>
      <c r="F39" s="254"/>
      <c r="G39" s="254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52"/>
      <c r="Z39" s="152"/>
      <c r="AA39" s="152"/>
      <c r="AB39" s="152"/>
      <c r="AC39" s="152"/>
      <c r="AD39" s="152"/>
      <c r="AE39" s="152"/>
      <c r="AF39" s="152"/>
      <c r="AG39" s="152" t="s">
        <v>106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ht="22.5" outlineLevel="1" x14ac:dyDescent="0.2">
      <c r="A40" s="180">
        <v>12</v>
      </c>
      <c r="B40" s="181" t="s">
        <v>145</v>
      </c>
      <c r="C40" s="191" t="s">
        <v>146</v>
      </c>
      <c r="D40" s="182" t="s">
        <v>100</v>
      </c>
      <c r="E40" s="183">
        <v>1</v>
      </c>
      <c r="F40" s="184"/>
      <c r="G40" s="185">
        <f>ROUND(E40*F40,2)</f>
        <v>0</v>
      </c>
      <c r="H40" s="184"/>
      <c r="I40" s="185">
        <f>ROUND(E40*H40,2)</f>
        <v>0</v>
      </c>
      <c r="J40" s="184"/>
      <c r="K40" s="185">
        <f>ROUND(E40*J40,2)</f>
        <v>0</v>
      </c>
      <c r="L40" s="185">
        <v>21</v>
      </c>
      <c r="M40" s="185">
        <f>G40*(1+L40/100)</f>
        <v>0</v>
      </c>
      <c r="N40" s="185">
        <v>0</v>
      </c>
      <c r="O40" s="185">
        <f>ROUND(E40*N40,2)</f>
        <v>0</v>
      </c>
      <c r="P40" s="185">
        <v>0</v>
      </c>
      <c r="Q40" s="185">
        <f>ROUND(E40*P40,2)</f>
        <v>0</v>
      </c>
      <c r="R40" s="185"/>
      <c r="S40" s="185" t="s">
        <v>101</v>
      </c>
      <c r="T40" s="186" t="s">
        <v>102</v>
      </c>
      <c r="U40" s="161">
        <v>0</v>
      </c>
      <c r="V40" s="161">
        <f>ROUND(E40*U40,2)</f>
        <v>0</v>
      </c>
      <c r="W40" s="161"/>
      <c r="X40" s="161" t="s">
        <v>103</v>
      </c>
      <c r="Y40" s="152"/>
      <c r="Z40" s="152"/>
      <c r="AA40" s="152"/>
      <c r="AB40" s="152"/>
      <c r="AC40" s="152"/>
      <c r="AD40" s="152"/>
      <c r="AE40" s="152"/>
      <c r="AF40" s="152"/>
      <c r="AG40" s="152" t="s">
        <v>104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x14ac:dyDescent="0.2">
      <c r="A41" s="166" t="s">
        <v>96</v>
      </c>
      <c r="B41" s="167" t="s">
        <v>58</v>
      </c>
      <c r="C41" s="188" t="s">
        <v>59</v>
      </c>
      <c r="D41" s="168"/>
      <c r="E41" s="169"/>
      <c r="F41" s="170"/>
      <c r="G41" s="170">
        <f>SUMIF(AG42:AG56,"&lt;&gt;NOR",G42:G56)</f>
        <v>0</v>
      </c>
      <c r="H41" s="170"/>
      <c r="I41" s="170">
        <f>SUM(I42:I56)</f>
        <v>0</v>
      </c>
      <c r="J41" s="170"/>
      <c r="K41" s="170">
        <f>SUM(K42:K56)</f>
        <v>0</v>
      </c>
      <c r="L41" s="170"/>
      <c r="M41" s="170">
        <f>SUM(M42:M56)</f>
        <v>0</v>
      </c>
      <c r="N41" s="170"/>
      <c r="O41" s="170">
        <f>SUM(O42:O56)</f>
        <v>0</v>
      </c>
      <c r="P41" s="170"/>
      <c r="Q41" s="170">
        <f>SUM(Q42:Q56)</f>
        <v>0</v>
      </c>
      <c r="R41" s="170"/>
      <c r="S41" s="170"/>
      <c r="T41" s="171"/>
      <c r="U41" s="165"/>
      <c r="V41" s="165">
        <f>SUM(V42:V56)</f>
        <v>0</v>
      </c>
      <c r="W41" s="165"/>
      <c r="X41" s="165"/>
      <c r="AG41" t="s">
        <v>97</v>
      </c>
    </row>
    <row r="42" spans="1:60" outlineLevel="1" x14ac:dyDescent="0.2">
      <c r="A42" s="172">
        <v>13</v>
      </c>
      <c r="B42" s="173" t="s">
        <v>147</v>
      </c>
      <c r="C42" s="189" t="s">
        <v>148</v>
      </c>
      <c r="D42" s="174" t="s">
        <v>100</v>
      </c>
      <c r="E42" s="175">
        <v>1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7">
        <v>0</v>
      </c>
      <c r="O42" s="177">
        <f>ROUND(E42*N42,2)</f>
        <v>0</v>
      </c>
      <c r="P42" s="177">
        <v>0</v>
      </c>
      <c r="Q42" s="177">
        <f>ROUND(E42*P42,2)</f>
        <v>0</v>
      </c>
      <c r="R42" s="177"/>
      <c r="S42" s="177" t="s">
        <v>101</v>
      </c>
      <c r="T42" s="178" t="s">
        <v>102</v>
      </c>
      <c r="U42" s="161">
        <v>0</v>
      </c>
      <c r="V42" s="161">
        <f>ROUND(E42*U42,2)</f>
        <v>0</v>
      </c>
      <c r="W42" s="161"/>
      <c r="X42" s="161" t="s">
        <v>137</v>
      </c>
      <c r="Y42" s="152"/>
      <c r="Z42" s="152"/>
      <c r="AA42" s="152"/>
      <c r="AB42" s="152"/>
      <c r="AC42" s="152"/>
      <c r="AD42" s="152"/>
      <c r="AE42" s="152"/>
      <c r="AF42" s="152"/>
      <c r="AG42" s="152" t="s">
        <v>138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">
      <c r="A43" s="159"/>
      <c r="B43" s="160"/>
      <c r="C43" s="253" t="s">
        <v>139</v>
      </c>
      <c r="D43" s="254"/>
      <c r="E43" s="254"/>
      <c r="F43" s="254"/>
      <c r="G43" s="254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52"/>
      <c r="Z43" s="152"/>
      <c r="AA43" s="152"/>
      <c r="AB43" s="152"/>
      <c r="AC43" s="152"/>
      <c r="AD43" s="152"/>
      <c r="AE43" s="152"/>
      <c r="AF43" s="152"/>
      <c r="AG43" s="152" t="s">
        <v>106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59"/>
      <c r="B44" s="160"/>
      <c r="C44" s="251" t="s">
        <v>140</v>
      </c>
      <c r="D44" s="252"/>
      <c r="E44" s="252"/>
      <c r="F44" s="252"/>
      <c r="G44" s="252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52"/>
      <c r="Z44" s="152"/>
      <c r="AA44" s="152"/>
      <c r="AB44" s="152"/>
      <c r="AC44" s="152"/>
      <c r="AD44" s="152"/>
      <c r="AE44" s="152"/>
      <c r="AF44" s="152"/>
      <c r="AG44" s="152" t="s">
        <v>106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59"/>
      <c r="B45" s="160"/>
      <c r="C45" s="190" t="s">
        <v>111</v>
      </c>
      <c r="D45" s="162"/>
      <c r="E45" s="163"/>
      <c r="F45" s="164"/>
      <c r="G45" s="164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52"/>
      <c r="Z45" s="152"/>
      <c r="AA45" s="152"/>
      <c r="AB45" s="152"/>
      <c r="AC45" s="152"/>
      <c r="AD45" s="152"/>
      <c r="AE45" s="152"/>
      <c r="AF45" s="152"/>
      <c r="AG45" s="152" t="s">
        <v>106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59"/>
      <c r="B46" s="160"/>
      <c r="C46" s="251" t="s">
        <v>149</v>
      </c>
      <c r="D46" s="252"/>
      <c r="E46" s="252"/>
      <c r="F46" s="252"/>
      <c r="G46" s="252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52"/>
      <c r="Z46" s="152"/>
      <c r="AA46" s="152"/>
      <c r="AB46" s="152"/>
      <c r="AC46" s="152"/>
      <c r="AD46" s="152"/>
      <c r="AE46" s="152"/>
      <c r="AF46" s="152"/>
      <c r="AG46" s="152" t="s">
        <v>106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72">
        <v>14</v>
      </c>
      <c r="B47" s="173" t="s">
        <v>150</v>
      </c>
      <c r="C47" s="189" t="s">
        <v>151</v>
      </c>
      <c r="D47" s="174" t="s">
        <v>100</v>
      </c>
      <c r="E47" s="175">
        <v>1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21</v>
      </c>
      <c r="M47" s="177">
        <f>G47*(1+L47/100)</f>
        <v>0</v>
      </c>
      <c r="N47" s="177">
        <v>0</v>
      </c>
      <c r="O47" s="177">
        <f>ROUND(E47*N47,2)</f>
        <v>0</v>
      </c>
      <c r="P47" s="177">
        <v>0</v>
      </c>
      <c r="Q47" s="177">
        <f>ROUND(E47*P47,2)</f>
        <v>0</v>
      </c>
      <c r="R47" s="177"/>
      <c r="S47" s="177" t="s">
        <v>101</v>
      </c>
      <c r="T47" s="178" t="s">
        <v>102</v>
      </c>
      <c r="U47" s="161">
        <v>0</v>
      </c>
      <c r="V47" s="161">
        <f>ROUND(E47*U47,2)</f>
        <v>0</v>
      </c>
      <c r="W47" s="161"/>
      <c r="X47" s="161" t="s">
        <v>103</v>
      </c>
      <c r="Y47" s="152"/>
      <c r="Z47" s="152"/>
      <c r="AA47" s="152"/>
      <c r="AB47" s="152"/>
      <c r="AC47" s="152"/>
      <c r="AD47" s="152"/>
      <c r="AE47" s="152"/>
      <c r="AF47" s="152"/>
      <c r="AG47" s="152" t="s">
        <v>104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ht="22.5" outlineLevel="1" x14ac:dyDescent="0.2">
      <c r="A48" s="159"/>
      <c r="B48" s="160"/>
      <c r="C48" s="253" t="s">
        <v>152</v>
      </c>
      <c r="D48" s="254"/>
      <c r="E48" s="254"/>
      <c r="F48" s="254"/>
      <c r="G48" s="254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52"/>
      <c r="Z48" s="152"/>
      <c r="AA48" s="152"/>
      <c r="AB48" s="152"/>
      <c r="AC48" s="152"/>
      <c r="AD48" s="152"/>
      <c r="AE48" s="152"/>
      <c r="AF48" s="152"/>
      <c r="AG48" s="152" t="s">
        <v>106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79" t="str">
        <f>C48</f>
        <v>Celonerezové provedení, pracovní deska tl. 40 mm, výšková stavitelnost noh + 30 mm, police s podélnými výztuhami, lisovaný dřez 500x500x300 mm a 600x500x300 mm, zadní a pravý lem</v>
      </c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59"/>
      <c r="B49" s="160"/>
      <c r="C49" s="190" t="s">
        <v>111</v>
      </c>
      <c r="D49" s="162"/>
      <c r="E49" s="163"/>
      <c r="F49" s="164"/>
      <c r="G49" s="164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52"/>
      <c r="Z49" s="152"/>
      <c r="AA49" s="152"/>
      <c r="AB49" s="152"/>
      <c r="AC49" s="152"/>
      <c r="AD49" s="152"/>
      <c r="AE49" s="152"/>
      <c r="AF49" s="152"/>
      <c r="AG49" s="152" t="s">
        <v>106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59"/>
      <c r="B50" s="160"/>
      <c r="C50" s="251" t="s">
        <v>153</v>
      </c>
      <c r="D50" s="252"/>
      <c r="E50" s="252"/>
      <c r="F50" s="252"/>
      <c r="G50" s="252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52"/>
      <c r="Z50" s="152"/>
      <c r="AA50" s="152"/>
      <c r="AB50" s="152"/>
      <c r="AC50" s="152"/>
      <c r="AD50" s="152"/>
      <c r="AE50" s="152"/>
      <c r="AF50" s="152"/>
      <c r="AG50" s="152" t="s">
        <v>106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ht="22.5" outlineLevel="1" x14ac:dyDescent="0.2">
      <c r="A51" s="180">
        <v>15</v>
      </c>
      <c r="B51" s="181" t="s">
        <v>154</v>
      </c>
      <c r="C51" s="191" t="s">
        <v>124</v>
      </c>
      <c r="D51" s="182" t="s">
        <v>100</v>
      </c>
      <c r="E51" s="183">
        <v>1</v>
      </c>
      <c r="F51" s="184"/>
      <c r="G51" s="185">
        <f>ROUND(E51*F51,2)</f>
        <v>0</v>
      </c>
      <c r="H51" s="184"/>
      <c r="I51" s="185">
        <f>ROUND(E51*H51,2)</f>
        <v>0</v>
      </c>
      <c r="J51" s="184"/>
      <c r="K51" s="185">
        <f>ROUND(E51*J51,2)</f>
        <v>0</v>
      </c>
      <c r="L51" s="185">
        <v>21</v>
      </c>
      <c r="M51" s="185">
        <f>G51*(1+L51/100)</f>
        <v>0</v>
      </c>
      <c r="N51" s="185">
        <v>0</v>
      </c>
      <c r="O51" s="185">
        <f>ROUND(E51*N51,2)</f>
        <v>0</v>
      </c>
      <c r="P51" s="185">
        <v>0</v>
      </c>
      <c r="Q51" s="185">
        <f>ROUND(E51*P51,2)</f>
        <v>0</v>
      </c>
      <c r="R51" s="185"/>
      <c r="S51" s="185" t="s">
        <v>101</v>
      </c>
      <c r="T51" s="186" t="s">
        <v>102</v>
      </c>
      <c r="U51" s="161">
        <v>0</v>
      </c>
      <c r="V51" s="161">
        <f>ROUND(E51*U51,2)</f>
        <v>0</v>
      </c>
      <c r="W51" s="161"/>
      <c r="X51" s="161" t="s">
        <v>103</v>
      </c>
      <c r="Y51" s="152"/>
      <c r="Z51" s="152"/>
      <c r="AA51" s="152"/>
      <c r="AB51" s="152"/>
      <c r="AC51" s="152"/>
      <c r="AD51" s="152"/>
      <c r="AE51" s="152"/>
      <c r="AF51" s="152"/>
      <c r="AG51" s="152" t="s">
        <v>104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72">
        <v>16</v>
      </c>
      <c r="B52" s="173" t="s">
        <v>155</v>
      </c>
      <c r="C52" s="189" t="s">
        <v>156</v>
      </c>
      <c r="D52" s="174" t="s">
        <v>100</v>
      </c>
      <c r="E52" s="175">
        <v>1</v>
      </c>
      <c r="F52" s="176"/>
      <c r="G52" s="177">
        <f>ROUND(E52*F52,2)</f>
        <v>0</v>
      </c>
      <c r="H52" s="176"/>
      <c r="I52" s="177">
        <f>ROUND(E52*H52,2)</f>
        <v>0</v>
      </c>
      <c r="J52" s="176"/>
      <c r="K52" s="177">
        <f>ROUND(E52*J52,2)</f>
        <v>0</v>
      </c>
      <c r="L52" s="177">
        <v>21</v>
      </c>
      <c r="M52" s="177">
        <f>G52*(1+L52/100)</f>
        <v>0</v>
      </c>
      <c r="N52" s="177">
        <v>0</v>
      </c>
      <c r="O52" s="177">
        <f>ROUND(E52*N52,2)</f>
        <v>0</v>
      </c>
      <c r="P52" s="177">
        <v>0</v>
      </c>
      <c r="Q52" s="177">
        <f>ROUND(E52*P52,2)</f>
        <v>0</v>
      </c>
      <c r="R52" s="177"/>
      <c r="S52" s="177" t="s">
        <v>101</v>
      </c>
      <c r="T52" s="178" t="s">
        <v>102</v>
      </c>
      <c r="U52" s="161">
        <v>0</v>
      </c>
      <c r="V52" s="161">
        <f>ROUND(E52*U52,2)</f>
        <v>0</v>
      </c>
      <c r="W52" s="161"/>
      <c r="X52" s="161" t="s">
        <v>103</v>
      </c>
      <c r="Y52" s="152"/>
      <c r="Z52" s="152"/>
      <c r="AA52" s="152"/>
      <c r="AB52" s="152"/>
      <c r="AC52" s="152"/>
      <c r="AD52" s="152"/>
      <c r="AE52" s="152"/>
      <c r="AF52" s="152"/>
      <c r="AG52" s="152" t="s">
        <v>104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ht="22.5" outlineLevel="1" x14ac:dyDescent="0.2">
      <c r="A53" s="159"/>
      <c r="B53" s="160"/>
      <c r="C53" s="253" t="s">
        <v>157</v>
      </c>
      <c r="D53" s="254"/>
      <c r="E53" s="254"/>
      <c r="F53" s="254"/>
      <c r="G53" s="254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52"/>
      <c r="Z53" s="152"/>
      <c r="AA53" s="152"/>
      <c r="AB53" s="152"/>
      <c r="AC53" s="152"/>
      <c r="AD53" s="152"/>
      <c r="AE53" s="152"/>
      <c r="AF53" s="152"/>
      <c r="AG53" s="152" t="s">
        <v>106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79" t="str">
        <f>C53</f>
        <v>Celonerezové provedení, dva odjímatelné perforované rošty, zemnící šrouby na zadních nohách, výšková stavitelnost až 30mm, police s podélnými výztuhami, zadní a levý lem</v>
      </c>
      <c r="BB53" s="152"/>
      <c r="BC53" s="152"/>
      <c r="BD53" s="152"/>
      <c r="BE53" s="152"/>
      <c r="BF53" s="152"/>
      <c r="BG53" s="152"/>
      <c r="BH53" s="152"/>
    </row>
    <row r="54" spans="1:60" outlineLevel="1" x14ac:dyDescent="0.2">
      <c r="A54" s="159"/>
      <c r="B54" s="160"/>
      <c r="C54" s="190" t="s">
        <v>111</v>
      </c>
      <c r="D54" s="162"/>
      <c r="E54" s="163"/>
      <c r="F54" s="164"/>
      <c r="G54" s="164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52"/>
      <c r="Z54" s="152"/>
      <c r="AA54" s="152"/>
      <c r="AB54" s="152"/>
      <c r="AC54" s="152"/>
      <c r="AD54" s="152"/>
      <c r="AE54" s="152"/>
      <c r="AF54" s="152"/>
      <c r="AG54" s="152" t="s">
        <v>106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59"/>
      <c r="B55" s="160"/>
      <c r="C55" s="251" t="s">
        <v>149</v>
      </c>
      <c r="D55" s="252"/>
      <c r="E55" s="252"/>
      <c r="F55" s="252"/>
      <c r="G55" s="252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52"/>
      <c r="Z55" s="152"/>
      <c r="AA55" s="152"/>
      <c r="AB55" s="152"/>
      <c r="AC55" s="152"/>
      <c r="AD55" s="152"/>
      <c r="AE55" s="152"/>
      <c r="AF55" s="152"/>
      <c r="AG55" s="152" t="s">
        <v>106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ht="22.5" outlineLevel="1" x14ac:dyDescent="0.2">
      <c r="A56" s="180">
        <v>17</v>
      </c>
      <c r="B56" s="181" t="s">
        <v>158</v>
      </c>
      <c r="C56" s="191" t="s">
        <v>146</v>
      </c>
      <c r="D56" s="182" t="s">
        <v>100</v>
      </c>
      <c r="E56" s="183">
        <v>1</v>
      </c>
      <c r="F56" s="184"/>
      <c r="G56" s="185">
        <f>ROUND(E56*F56,2)</f>
        <v>0</v>
      </c>
      <c r="H56" s="184"/>
      <c r="I56" s="185">
        <f>ROUND(E56*H56,2)</f>
        <v>0</v>
      </c>
      <c r="J56" s="184"/>
      <c r="K56" s="185">
        <f>ROUND(E56*J56,2)</f>
        <v>0</v>
      </c>
      <c r="L56" s="185">
        <v>21</v>
      </c>
      <c r="M56" s="185">
        <f>G56*(1+L56/100)</f>
        <v>0</v>
      </c>
      <c r="N56" s="185">
        <v>0</v>
      </c>
      <c r="O56" s="185">
        <f>ROUND(E56*N56,2)</f>
        <v>0</v>
      </c>
      <c r="P56" s="185">
        <v>0</v>
      </c>
      <c r="Q56" s="185">
        <f>ROUND(E56*P56,2)</f>
        <v>0</v>
      </c>
      <c r="R56" s="185"/>
      <c r="S56" s="185" t="s">
        <v>101</v>
      </c>
      <c r="T56" s="186" t="s">
        <v>102</v>
      </c>
      <c r="U56" s="161">
        <v>0</v>
      </c>
      <c r="V56" s="161">
        <f>ROUND(E56*U56,2)</f>
        <v>0</v>
      </c>
      <c r="W56" s="161"/>
      <c r="X56" s="161" t="s">
        <v>103</v>
      </c>
      <c r="Y56" s="152"/>
      <c r="Z56" s="152"/>
      <c r="AA56" s="152"/>
      <c r="AB56" s="152"/>
      <c r="AC56" s="152"/>
      <c r="AD56" s="152"/>
      <c r="AE56" s="152"/>
      <c r="AF56" s="152"/>
      <c r="AG56" s="152" t="s">
        <v>104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x14ac:dyDescent="0.2">
      <c r="A57" s="166" t="s">
        <v>96</v>
      </c>
      <c r="B57" s="167" t="s">
        <v>60</v>
      </c>
      <c r="C57" s="188" t="s">
        <v>61</v>
      </c>
      <c r="D57" s="168"/>
      <c r="E57" s="169"/>
      <c r="F57" s="170"/>
      <c r="G57" s="170">
        <f>SUMIF(AG58:AG86,"&lt;&gt;NOR",G58:G86)</f>
        <v>0</v>
      </c>
      <c r="H57" s="170"/>
      <c r="I57" s="170">
        <f>SUM(I58:I86)</f>
        <v>0</v>
      </c>
      <c r="J57" s="170"/>
      <c r="K57" s="170">
        <f>SUM(K58:K86)</f>
        <v>0</v>
      </c>
      <c r="L57" s="170"/>
      <c r="M57" s="170">
        <f>SUM(M58:M86)</f>
        <v>0</v>
      </c>
      <c r="N57" s="170"/>
      <c r="O57" s="170">
        <f>SUM(O58:O86)</f>
        <v>0</v>
      </c>
      <c r="P57" s="170"/>
      <c r="Q57" s="170">
        <f>SUM(Q58:Q86)</f>
        <v>0</v>
      </c>
      <c r="R57" s="170"/>
      <c r="S57" s="170"/>
      <c r="T57" s="171"/>
      <c r="U57" s="165"/>
      <c r="V57" s="165">
        <f>SUM(V58:V86)</f>
        <v>0</v>
      </c>
      <c r="W57" s="165"/>
      <c r="X57" s="165"/>
      <c r="AG57" t="s">
        <v>97</v>
      </c>
    </row>
    <row r="58" spans="1:60" outlineLevel="1" x14ac:dyDescent="0.2">
      <c r="A58" s="172">
        <v>18</v>
      </c>
      <c r="B58" s="173" t="s">
        <v>159</v>
      </c>
      <c r="C58" s="189" t="s">
        <v>160</v>
      </c>
      <c r="D58" s="174" t="s">
        <v>100</v>
      </c>
      <c r="E58" s="175">
        <v>1</v>
      </c>
      <c r="F58" s="176"/>
      <c r="G58" s="177">
        <f>ROUND(E58*F58,2)</f>
        <v>0</v>
      </c>
      <c r="H58" s="176"/>
      <c r="I58" s="177">
        <f>ROUND(E58*H58,2)</f>
        <v>0</v>
      </c>
      <c r="J58" s="176"/>
      <c r="K58" s="177">
        <f>ROUND(E58*J58,2)</f>
        <v>0</v>
      </c>
      <c r="L58" s="177">
        <v>21</v>
      </c>
      <c r="M58" s="177">
        <f>G58*(1+L58/100)</f>
        <v>0</v>
      </c>
      <c r="N58" s="177">
        <v>0</v>
      </c>
      <c r="O58" s="177">
        <f>ROUND(E58*N58,2)</f>
        <v>0</v>
      </c>
      <c r="P58" s="177">
        <v>0</v>
      </c>
      <c r="Q58" s="177">
        <f>ROUND(E58*P58,2)</f>
        <v>0</v>
      </c>
      <c r="R58" s="177"/>
      <c r="S58" s="177" t="s">
        <v>101</v>
      </c>
      <c r="T58" s="178" t="s">
        <v>102</v>
      </c>
      <c r="U58" s="161">
        <v>0</v>
      </c>
      <c r="V58" s="161">
        <f>ROUND(E58*U58,2)</f>
        <v>0</v>
      </c>
      <c r="W58" s="161"/>
      <c r="X58" s="161" t="s">
        <v>103</v>
      </c>
      <c r="Y58" s="152"/>
      <c r="Z58" s="152"/>
      <c r="AA58" s="152"/>
      <c r="AB58" s="152"/>
      <c r="AC58" s="152"/>
      <c r="AD58" s="152"/>
      <c r="AE58" s="152"/>
      <c r="AF58" s="152"/>
      <c r="AG58" s="152" t="s">
        <v>104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ht="22.5" outlineLevel="1" x14ac:dyDescent="0.2">
      <c r="A59" s="159"/>
      <c r="B59" s="160"/>
      <c r="C59" s="253" t="s">
        <v>161</v>
      </c>
      <c r="D59" s="254"/>
      <c r="E59" s="254"/>
      <c r="F59" s="254"/>
      <c r="G59" s="254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52"/>
      <c r="Z59" s="152"/>
      <c r="AA59" s="152"/>
      <c r="AB59" s="152"/>
      <c r="AC59" s="152"/>
      <c r="AD59" s="152"/>
      <c r="AE59" s="152"/>
      <c r="AF59" s="152"/>
      <c r="AG59" s="152" t="s">
        <v>106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79" t="str">
        <f>C59</f>
        <v>Profesionální chladící skříň 570 lt., ventilované chlazení, nerez provedení pláště, digitální termostat, automatické odtávání,  zabudovaný zámek</v>
      </c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59"/>
      <c r="B60" s="160"/>
      <c r="C60" s="190" t="s">
        <v>111</v>
      </c>
      <c r="D60" s="162"/>
      <c r="E60" s="163"/>
      <c r="F60" s="164"/>
      <c r="G60" s="164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52"/>
      <c r="Z60" s="152"/>
      <c r="AA60" s="152"/>
      <c r="AB60" s="152"/>
      <c r="AC60" s="152"/>
      <c r="AD60" s="152"/>
      <c r="AE60" s="152"/>
      <c r="AF60" s="152"/>
      <c r="AG60" s="152" t="s">
        <v>106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59"/>
      <c r="B61" s="160"/>
      <c r="C61" s="251" t="s">
        <v>162</v>
      </c>
      <c r="D61" s="252"/>
      <c r="E61" s="252"/>
      <c r="F61" s="252"/>
      <c r="G61" s="252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52"/>
      <c r="Z61" s="152"/>
      <c r="AA61" s="152"/>
      <c r="AB61" s="152"/>
      <c r="AC61" s="152"/>
      <c r="AD61" s="152"/>
      <c r="AE61" s="152"/>
      <c r="AF61" s="152"/>
      <c r="AG61" s="152" t="s">
        <v>106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72">
        <v>19</v>
      </c>
      <c r="B62" s="173" t="s">
        <v>163</v>
      </c>
      <c r="C62" s="189" t="s">
        <v>164</v>
      </c>
      <c r="D62" s="174" t="s">
        <v>100</v>
      </c>
      <c r="E62" s="175">
        <v>1</v>
      </c>
      <c r="F62" s="176"/>
      <c r="G62" s="177">
        <f>ROUND(E62*F62,2)</f>
        <v>0</v>
      </c>
      <c r="H62" s="176"/>
      <c r="I62" s="177">
        <f>ROUND(E62*H62,2)</f>
        <v>0</v>
      </c>
      <c r="J62" s="176"/>
      <c r="K62" s="177">
        <f>ROUND(E62*J62,2)</f>
        <v>0</v>
      </c>
      <c r="L62" s="177">
        <v>21</v>
      </c>
      <c r="M62" s="177">
        <f>G62*(1+L62/100)</f>
        <v>0</v>
      </c>
      <c r="N62" s="177">
        <v>0</v>
      </c>
      <c r="O62" s="177">
        <f>ROUND(E62*N62,2)</f>
        <v>0</v>
      </c>
      <c r="P62" s="177">
        <v>0</v>
      </c>
      <c r="Q62" s="177">
        <f>ROUND(E62*P62,2)</f>
        <v>0</v>
      </c>
      <c r="R62" s="177"/>
      <c r="S62" s="177" t="s">
        <v>101</v>
      </c>
      <c r="T62" s="178" t="s">
        <v>102</v>
      </c>
      <c r="U62" s="161">
        <v>0</v>
      </c>
      <c r="V62" s="161">
        <f>ROUND(E62*U62,2)</f>
        <v>0</v>
      </c>
      <c r="W62" s="161"/>
      <c r="X62" s="161" t="s">
        <v>137</v>
      </c>
      <c r="Y62" s="152"/>
      <c r="Z62" s="152"/>
      <c r="AA62" s="152"/>
      <c r="AB62" s="152"/>
      <c r="AC62" s="152"/>
      <c r="AD62" s="152"/>
      <c r="AE62" s="152"/>
      <c r="AF62" s="152"/>
      <c r="AG62" s="152" t="s">
        <v>165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 x14ac:dyDescent="0.2">
      <c r="A63" s="159"/>
      <c r="B63" s="160"/>
      <c r="C63" s="253" t="s">
        <v>166</v>
      </c>
      <c r="D63" s="254"/>
      <c r="E63" s="254"/>
      <c r="F63" s="254"/>
      <c r="G63" s="254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52"/>
      <c r="Z63" s="152"/>
      <c r="AA63" s="152"/>
      <c r="AB63" s="152"/>
      <c r="AC63" s="152"/>
      <c r="AD63" s="152"/>
      <c r="AE63" s="152"/>
      <c r="AF63" s="152"/>
      <c r="AG63" s="152" t="s">
        <v>106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 x14ac:dyDescent="0.2">
      <c r="A64" s="159"/>
      <c r="B64" s="160"/>
      <c r="C64" s="190" t="s">
        <v>111</v>
      </c>
      <c r="D64" s="162"/>
      <c r="E64" s="163"/>
      <c r="F64" s="164"/>
      <c r="G64" s="164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52"/>
      <c r="Z64" s="152"/>
      <c r="AA64" s="152"/>
      <c r="AB64" s="152"/>
      <c r="AC64" s="152"/>
      <c r="AD64" s="152"/>
      <c r="AE64" s="152"/>
      <c r="AF64" s="152"/>
      <c r="AG64" s="152" t="s">
        <v>106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">
      <c r="A65" s="159"/>
      <c r="B65" s="160"/>
      <c r="C65" s="251" t="s">
        <v>167</v>
      </c>
      <c r="D65" s="252"/>
      <c r="E65" s="252"/>
      <c r="F65" s="252"/>
      <c r="G65" s="252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52"/>
      <c r="Z65" s="152"/>
      <c r="AA65" s="152"/>
      <c r="AB65" s="152"/>
      <c r="AC65" s="152"/>
      <c r="AD65" s="152"/>
      <c r="AE65" s="152"/>
      <c r="AF65" s="152"/>
      <c r="AG65" s="152" t="s">
        <v>106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 x14ac:dyDescent="0.2">
      <c r="A66" s="172">
        <v>20</v>
      </c>
      <c r="B66" s="173" t="s">
        <v>168</v>
      </c>
      <c r="C66" s="189" t="s">
        <v>169</v>
      </c>
      <c r="D66" s="174" t="s">
        <v>100</v>
      </c>
      <c r="E66" s="175">
        <v>1</v>
      </c>
      <c r="F66" s="176"/>
      <c r="G66" s="177">
        <f>ROUND(E66*F66,2)</f>
        <v>0</v>
      </c>
      <c r="H66" s="176"/>
      <c r="I66" s="177">
        <f>ROUND(E66*H66,2)</f>
        <v>0</v>
      </c>
      <c r="J66" s="176"/>
      <c r="K66" s="177">
        <f>ROUND(E66*J66,2)</f>
        <v>0</v>
      </c>
      <c r="L66" s="177">
        <v>21</v>
      </c>
      <c r="M66" s="177">
        <f>G66*(1+L66/100)</f>
        <v>0</v>
      </c>
      <c r="N66" s="177">
        <v>0</v>
      </c>
      <c r="O66" s="177">
        <f>ROUND(E66*N66,2)</f>
        <v>0</v>
      </c>
      <c r="P66" s="177">
        <v>0</v>
      </c>
      <c r="Q66" s="177">
        <f>ROUND(E66*P66,2)</f>
        <v>0</v>
      </c>
      <c r="R66" s="177"/>
      <c r="S66" s="177" t="s">
        <v>101</v>
      </c>
      <c r="T66" s="178" t="s">
        <v>102</v>
      </c>
      <c r="U66" s="161">
        <v>0</v>
      </c>
      <c r="V66" s="161">
        <f>ROUND(E66*U66,2)</f>
        <v>0</v>
      </c>
      <c r="W66" s="161"/>
      <c r="X66" s="161" t="s">
        <v>103</v>
      </c>
      <c r="Y66" s="152"/>
      <c r="Z66" s="152"/>
      <c r="AA66" s="152"/>
      <c r="AB66" s="152"/>
      <c r="AC66" s="152"/>
      <c r="AD66" s="152"/>
      <c r="AE66" s="152"/>
      <c r="AF66" s="152"/>
      <c r="AG66" s="152" t="s">
        <v>104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 x14ac:dyDescent="0.2">
      <c r="A67" s="159"/>
      <c r="B67" s="160"/>
      <c r="C67" s="253" t="s">
        <v>170</v>
      </c>
      <c r="D67" s="254"/>
      <c r="E67" s="254"/>
      <c r="F67" s="254"/>
      <c r="G67" s="254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52"/>
      <c r="Z67" s="152"/>
      <c r="AA67" s="152"/>
      <c r="AB67" s="152"/>
      <c r="AC67" s="152"/>
      <c r="AD67" s="152"/>
      <c r="AE67" s="152"/>
      <c r="AF67" s="152"/>
      <c r="AG67" s="152" t="s">
        <v>106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 x14ac:dyDescent="0.2">
      <c r="A68" s="172">
        <v>21</v>
      </c>
      <c r="B68" s="173" t="s">
        <v>171</v>
      </c>
      <c r="C68" s="189" t="s">
        <v>172</v>
      </c>
      <c r="D68" s="174" t="s">
        <v>100</v>
      </c>
      <c r="E68" s="175">
        <v>1</v>
      </c>
      <c r="F68" s="176"/>
      <c r="G68" s="177">
        <f>ROUND(E68*F68,2)</f>
        <v>0</v>
      </c>
      <c r="H68" s="176"/>
      <c r="I68" s="177">
        <f>ROUND(E68*H68,2)</f>
        <v>0</v>
      </c>
      <c r="J68" s="176"/>
      <c r="K68" s="177">
        <f>ROUND(E68*J68,2)</f>
        <v>0</v>
      </c>
      <c r="L68" s="177">
        <v>21</v>
      </c>
      <c r="M68" s="177">
        <f>G68*(1+L68/100)</f>
        <v>0</v>
      </c>
      <c r="N68" s="177">
        <v>0</v>
      </c>
      <c r="O68" s="177">
        <f>ROUND(E68*N68,2)</f>
        <v>0</v>
      </c>
      <c r="P68" s="177">
        <v>0</v>
      </c>
      <c r="Q68" s="177">
        <f>ROUND(E68*P68,2)</f>
        <v>0</v>
      </c>
      <c r="R68" s="177"/>
      <c r="S68" s="177" t="s">
        <v>101</v>
      </c>
      <c r="T68" s="178" t="s">
        <v>102</v>
      </c>
      <c r="U68" s="161">
        <v>0</v>
      </c>
      <c r="V68" s="161">
        <f>ROUND(E68*U68,2)</f>
        <v>0</v>
      </c>
      <c r="W68" s="161"/>
      <c r="X68" s="161" t="s">
        <v>103</v>
      </c>
      <c r="Y68" s="152"/>
      <c r="Z68" s="152"/>
      <c r="AA68" s="152"/>
      <c r="AB68" s="152"/>
      <c r="AC68" s="152"/>
      <c r="AD68" s="152"/>
      <c r="AE68" s="152"/>
      <c r="AF68" s="152"/>
      <c r="AG68" s="152" t="s">
        <v>104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ht="22.5" outlineLevel="1" x14ac:dyDescent="0.2">
      <c r="A69" s="159"/>
      <c r="B69" s="160"/>
      <c r="C69" s="253" t="s">
        <v>173</v>
      </c>
      <c r="D69" s="254"/>
      <c r="E69" s="254"/>
      <c r="F69" s="254"/>
      <c r="G69" s="254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52"/>
      <c r="Z69" s="152"/>
      <c r="AA69" s="152"/>
      <c r="AB69" s="152"/>
      <c r="AC69" s="152"/>
      <c r="AD69" s="152"/>
      <c r="AE69" s="152"/>
      <c r="AF69" s="152"/>
      <c r="AG69" s="152" t="s">
        <v>106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79" t="str">
        <f>C69</f>
        <v>Celonerezové provedení, výšková stavitelnost noh + 30 mm, zemnící šrouby na zadních nohách, částečný prolis po obvodu desky 2 mm, police s podélnými výztuhami, dřez 400x400x250 mm, zadní, pravý a levý lem</v>
      </c>
      <c r="BB69" s="152"/>
      <c r="BC69" s="152"/>
      <c r="BD69" s="152"/>
      <c r="BE69" s="152"/>
      <c r="BF69" s="152"/>
      <c r="BG69" s="152"/>
      <c r="BH69" s="152"/>
    </row>
    <row r="70" spans="1:60" outlineLevel="1" x14ac:dyDescent="0.2">
      <c r="A70" s="159"/>
      <c r="B70" s="160"/>
      <c r="C70" s="190" t="s">
        <v>111</v>
      </c>
      <c r="D70" s="162"/>
      <c r="E70" s="163"/>
      <c r="F70" s="164"/>
      <c r="G70" s="164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52"/>
      <c r="Z70" s="152"/>
      <c r="AA70" s="152"/>
      <c r="AB70" s="152"/>
      <c r="AC70" s="152"/>
      <c r="AD70" s="152"/>
      <c r="AE70" s="152"/>
      <c r="AF70" s="152"/>
      <c r="AG70" s="152" t="s">
        <v>106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1" x14ac:dyDescent="0.2">
      <c r="A71" s="159"/>
      <c r="B71" s="160"/>
      <c r="C71" s="251" t="s">
        <v>174</v>
      </c>
      <c r="D71" s="252"/>
      <c r="E71" s="252"/>
      <c r="F71" s="252"/>
      <c r="G71" s="252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52"/>
      <c r="Z71" s="152"/>
      <c r="AA71" s="152"/>
      <c r="AB71" s="152"/>
      <c r="AC71" s="152"/>
      <c r="AD71" s="152"/>
      <c r="AE71" s="152"/>
      <c r="AF71" s="152"/>
      <c r="AG71" s="152" t="s">
        <v>106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">
      <c r="A72" s="172">
        <v>22</v>
      </c>
      <c r="B72" s="173" t="s">
        <v>175</v>
      </c>
      <c r="C72" s="189" t="s">
        <v>176</v>
      </c>
      <c r="D72" s="174" t="s">
        <v>100</v>
      </c>
      <c r="E72" s="175">
        <v>1</v>
      </c>
      <c r="F72" s="176"/>
      <c r="G72" s="177">
        <f>ROUND(E72*F72,2)</f>
        <v>0</v>
      </c>
      <c r="H72" s="176"/>
      <c r="I72" s="177">
        <f>ROUND(E72*H72,2)</f>
        <v>0</v>
      </c>
      <c r="J72" s="176"/>
      <c r="K72" s="177">
        <f>ROUND(E72*J72,2)</f>
        <v>0</v>
      </c>
      <c r="L72" s="177">
        <v>21</v>
      </c>
      <c r="M72" s="177">
        <f>G72*(1+L72/100)</f>
        <v>0</v>
      </c>
      <c r="N72" s="177">
        <v>0</v>
      </c>
      <c r="O72" s="177">
        <f>ROUND(E72*N72,2)</f>
        <v>0</v>
      </c>
      <c r="P72" s="177">
        <v>0</v>
      </c>
      <c r="Q72" s="177">
        <f>ROUND(E72*P72,2)</f>
        <v>0</v>
      </c>
      <c r="R72" s="177"/>
      <c r="S72" s="177" t="s">
        <v>101</v>
      </c>
      <c r="T72" s="178" t="s">
        <v>102</v>
      </c>
      <c r="U72" s="161">
        <v>0</v>
      </c>
      <c r="V72" s="161">
        <f>ROUND(E72*U72,2)</f>
        <v>0</v>
      </c>
      <c r="W72" s="161"/>
      <c r="X72" s="161" t="s">
        <v>103</v>
      </c>
      <c r="Y72" s="152"/>
      <c r="Z72" s="152"/>
      <c r="AA72" s="152"/>
      <c r="AB72" s="152"/>
      <c r="AC72" s="152"/>
      <c r="AD72" s="152"/>
      <c r="AE72" s="152"/>
      <c r="AF72" s="152"/>
      <c r="AG72" s="152" t="s">
        <v>104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">
      <c r="A73" s="159"/>
      <c r="B73" s="160"/>
      <c r="C73" s="253" t="s">
        <v>177</v>
      </c>
      <c r="D73" s="254"/>
      <c r="E73" s="254"/>
      <c r="F73" s="254"/>
      <c r="G73" s="254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52"/>
      <c r="Z73" s="152"/>
      <c r="AA73" s="152"/>
      <c r="AB73" s="152"/>
      <c r="AC73" s="152"/>
      <c r="AD73" s="152"/>
      <c r="AE73" s="152"/>
      <c r="AF73" s="152"/>
      <c r="AG73" s="152" t="s">
        <v>106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 x14ac:dyDescent="0.2">
      <c r="A74" s="159"/>
      <c r="B74" s="160"/>
      <c r="C74" s="190" t="s">
        <v>111</v>
      </c>
      <c r="D74" s="162"/>
      <c r="E74" s="163"/>
      <c r="F74" s="164"/>
      <c r="G74" s="164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52"/>
      <c r="Z74" s="152"/>
      <c r="AA74" s="152"/>
      <c r="AB74" s="152"/>
      <c r="AC74" s="152"/>
      <c r="AD74" s="152"/>
      <c r="AE74" s="152"/>
      <c r="AF74" s="152"/>
      <c r="AG74" s="152" t="s">
        <v>106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">
      <c r="A75" s="159"/>
      <c r="B75" s="160"/>
      <c r="C75" s="251" t="s">
        <v>178</v>
      </c>
      <c r="D75" s="252"/>
      <c r="E75" s="252"/>
      <c r="F75" s="252"/>
      <c r="G75" s="252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52"/>
      <c r="Z75" s="152"/>
      <c r="AA75" s="152"/>
      <c r="AB75" s="152"/>
      <c r="AC75" s="152"/>
      <c r="AD75" s="152"/>
      <c r="AE75" s="152"/>
      <c r="AF75" s="152"/>
      <c r="AG75" s="152" t="s">
        <v>106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 x14ac:dyDescent="0.2">
      <c r="A76" s="172">
        <v>23</v>
      </c>
      <c r="B76" s="173" t="s">
        <v>179</v>
      </c>
      <c r="C76" s="189" t="s">
        <v>180</v>
      </c>
      <c r="D76" s="174" t="s">
        <v>100</v>
      </c>
      <c r="E76" s="175">
        <v>1</v>
      </c>
      <c r="F76" s="176"/>
      <c r="G76" s="177">
        <f>ROUND(E76*F76,2)</f>
        <v>0</v>
      </c>
      <c r="H76" s="176"/>
      <c r="I76" s="177">
        <f>ROUND(E76*H76,2)</f>
        <v>0</v>
      </c>
      <c r="J76" s="176"/>
      <c r="K76" s="177">
        <f>ROUND(E76*J76,2)</f>
        <v>0</v>
      </c>
      <c r="L76" s="177">
        <v>21</v>
      </c>
      <c r="M76" s="177">
        <f>G76*(1+L76/100)</f>
        <v>0</v>
      </c>
      <c r="N76" s="177">
        <v>0</v>
      </c>
      <c r="O76" s="177">
        <f>ROUND(E76*N76,2)</f>
        <v>0</v>
      </c>
      <c r="P76" s="177">
        <v>0</v>
      </c>
      <c r="Q76" s="177">
        <f>ROUND(E76*P76,2)</f>
        <v>0</v>
      </c>
      <c r="R76" s="177"/>
      <c r="S76" s="177" t="s">
        <v>101</v>
      </c>
      <c r="T76" s="178" t="s">
        <v>102</v>
      </c>
      <c r="U76" s="161">
        <v>0</v>
      </c>
      <c r="V76" s="161">
        <f>ROUND(E76*U76,2)</f>
        <v>0</v>
      </c>
      <c r="W76" s="161"/>
      <c r="X76" s="161" t="s">
        <v>103</v>
      </c>
      <c r="Y76" s="152"/>
      <c r="Z76" s="152"/>
      <c r="AA76" s="152"/>
      <c r="AB76" s="152"/>
      <c r="AC76" s="152"/>
      <c r="AD76" s="152"/>
      <c r="AE76" s="152"/>
      <c r="AF76" s="152"/>
      <c r="AG76" s="152" t="s">
        <v>104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 x14ac:dyDescent="0.2">
      <c r="A77" s="159"/>
      <c r="B77" s="160"/>
      <c r="C77" s="253" t="s">
        <v>181</v>
      </c>
      <c r="D77" s="254"/>
      <c r="E77" s="254"/>
      <c r="F77" s="254"/>
      <c r="G77" s="254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52"/>
      <c r="Z77" s="152"/>
      <c r="AA77" s="152"/>
      <c r="AB77" s="152"/>
      <c r="AC77" s="152"/>
      <c r="AD77" s="152"/>
      <c r="AE77" s="152"/>
      <c r="AF77" s="152"/>
      <c r="AG77" s="152" t="s">
        <v>106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79" t="str">
        <f>C77</f>
        <v>Celonerezový, vč. vnitřího koše.  Systém odlučování škrobu přepadem, systém odlučování slupek nerezovým sítem - košem</v>
      </c>
      <c r="BB77" s="152"/>
      <c r="BC77" s="152"/>
      <c r="BD77" s="152"/>
      <c r="BE77" s="152"/>
      <c r="BF77" s="152"/>
      <c r="BG77" s="152"/>
      <c r="BH77" s="152"/>
    </row>
    <row r="78" spans="1:60" outlineLevel="1" x14ac:dyDescent="0.2">
      <c r="A78" s="159"/>
      <c r="B78" s="160"/>
      <c r="C78" s="190" t="s">
        <v>111</v>
      </c>
      <c r="D78" s="162"/>
      <c r="E78" s="163"/>
      <c r="F78" s="164"/>
      <c r="G78" s="164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52"/>
      <c r="Z78" s="152"/>
      <c r="AA78" s="152"/>
      <c r="AB78" s="152"/>
      <c r="AC78" s="152"/>
      <c r="AD78" s="152"/>
      <c r="AE78" s="152"/>
      <c r="AF78" s="152"/>
      <c r="AG78" s="152" t="s">
        <v>106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 x14ac:dyDescent="0.2">
      <c r="A79" s="159"/>
      <c r="B79" s="160"/>
      <c r="C79" s="251" t="s">
        <v>182</v>
      </c>
      <c r="D79" s="252"/>
      <c r="E79" s="252"/>
      <c r="F79" s="252"/>
      <c r="G79" s="252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52"/>
      <c r="Z79" s="152"/>
      <c r="AA79" s="152"/>
      <c r="AB79" s="152"/>
      <c r="AC79" s="152"/>
      <c r="AD79" s="152"/>
      <c r="AE79" s="152"/>
      <c r="AF79" s="152"/>
      <c r="AG79" s="152" t="s">
        <v>106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ht="22.5" outlineLevel="1" x14ac:dyDescent="0.2">
      <c r="A80" s="180">
        <v>24</v>
      </c>
      <c r="B80" s="181" t="s">
        <v>183</v>
      </c>
      <c r="C80" s="191" t="s">
        <v>184</v>
      </c>
      <c r="D80" s="182" t="s">
        <v>100</v>
      </c>
      <c r="E80" s="183">
        <v>1</v>
      </c>
      <c r="F80" s="184"/>
      <c r="G80" s="185">
        <f>ROUND(E80*F80,2)</f>
        <v>0</v>
      </c>
      <c r="H80" s="184"/>
      <c r="I80" s="185">
        <f>ROUND(E80*H80,2)</f>
        <v>0</v>
      </c>
      <c r="J80" s="184"/>
      <c r="K80" s="185">
        <f>ROUND(E80*J80,2)</f>
        <v>0</v>
      </c>
      <c r="L80" s="185">
        <v>21</v>
      </c>
      <c r="M80" s="185">
        <f>G80*(1+L80/100)</f>
        <v>0</v>
      </c>
      <c r="N80" s="185">
        <v>0</v>
      </c>
      <c r="O80" s="185">
        <f>ROUND(E80*N80,2)</f>
        <v>0</v>
      </c>
      <c r="P80" s="185">
        <v>0</v>
      </c>
      <c r="Q80" s="185">
        <f>ROUND(E80*P80,2)</f>
        <v>0</v>
      </c>
      <c r="R80" s="185"/>
      <c r="S80" s="185" t="s">
        <v>101</v>
      </c>
      <c r="T80" s="186" t="s">
        <v>102</v>
      </c>
      <c r="U80" s="161">
        <v>0</v>
      </c>
      <c r="V80" s="161">
        <f>ROUND(E80*U80,2)</f>
        <v>0</v>
      </c>
      <c r="W80" s="161"/>
      <c r="X80" s="161" t="s">
        <v>103</v>
      </c>
      <c r="Y80" s="152"/>
      <c r="Z80" s="152"/>
      <c r="AA80" s="152"/>
      <c r="AB80" s="152"/>
      <c r="AC80" s="152"/>
      <c r="AD80" s="152"/>
      <c r="AE80" s="152"/>
      <c r="AF80" s="152"/>
      <c r="AG80" s="152" t="s">
        <v>104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 x14ac:dyDescent="0.2">
      <c r="A81" s="172">
        <v>25</v>
      </c>
      <c r="B81" s="173" t="s">
        <v>185</v>
      </c>
      <c r="C81" s="189" t="s">
        <v>186</v>
      </c>
      <c r="D81" s="174" t="s">
        <v>100</v>
      </c>
      <c r="E81" s="175">
        <v>1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7">
        <v>0</v>
      </c>
      <c r="O81" s="177">
        <f>ROUND(E81*N81,2)</f>
        <v>0</v>
      </c>
      <c r="P81" s="177">
        <v>0</v>
      </c>
      <c r="Q81" s="177">
        <f>ROUND(E81*P81,2)</f>
        <v>0</v>
      </c>
      <c r="R81" s="177"/>
      <c r="S81" s="177" t="s">
        <v>101</v>
      </c>
      <c r="T81" s="178" t="s">
        <v>102</v>
      </c>
      <c r="U81" s="161">
        <v>0</v>
      </c>
      <c r="V81" s="161">
        <f>ROUND(E81*U81,2)</f>
        <v>0</v>
      </c>
      <c r="W81" s="161"/>
      <c r="X81" s="161" t="s">
        <v>103</v>
      </c>
      <c r="Y81" s="152"/>
      <c r="Z81" s="152"/>
      <c r="AA81" s="152"/>
      <c r="AB81" s="152"/>
      <c r="AC81" s="152"/>
      <c r="AD81" s="152"/>
      <c r="AE81" s="152"/>
      <c r="AF81" s="152"/>
      <c r="AG81" s="152" t="s">
        <v>104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ht="22.5" outlineLevel="1" x14ac:dyDescent="0.2">
      <c r="A82" s="159"/>
      <c r="B82" s="160"/>
      <c r="C82" s="253" t="s">
        <v>187</v>
      </c>
      <c r="D82" s="254"/>
      <c r="E82" s="254"/>
      <c r="F82" s="254"/>
      <c r="G82" s="254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52"/>
      <c r="Z82" s="152"/>
      <c r="AA82" s="152"/>
      <c r="AB82" s="152"/>
      <c r="AC82" s="152"/>
      <c r="AD82" s="152"/>
      <c r="AE82" s="152"/>
      <c r="AF82" s="152"/>
      <c r="AG82" s="152" t="s">
        <v>106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79" t="str">
        <f>C82</f>
        <v>Výrobní kapacita: 200 kg/h, 1 rychlost - 375 otáček/min, dva vstupní otvory 121 cm2, horní část z hliníkové litiny, dolní část z ABS plastu, základní sada 6 kotoučů součástí zařízení (plátkovač 2 a 4 mm, nudličkovač 4x4, kostičkovač 14x14x14)</v>
      </c>
      <c r="BB82" s="152"/>
      <c r="BC82" s="152"/>
      <c r="BD82" s="152"/>
      <c r="BE82" s="152"/>
      <c r="BF82" s="152"/>
      <c r="BG82" s="152"/>
      <c r="BH82" s="152"/>
    </row>
    <row r="83" spans="1:60" outlineLevel="1" x14ac:dyDescent="0.2">
      <c r="A83" s="159"/>
      <c r="B83" s="160"/>
      <c r="C83" s="190" t="s">
        <v>111</v>
      </c>
      <c r="D83" s="162"/>
      <c r="E83" s="163"/>
      <c r="F83" s="164"/>
      <c r="G83" s="164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52"/>
      <c r="Z83" s="152"/>
      <c r="AA83" s="152"/>
      <c r="AB83" s="152"/>
      <c r="AC83" s="152"/>
      <c r="AD83" s="152"/>
      <c r="AE83" s="152"/>
      <c r="AF83" s="152"/>
      <c r="AG83" s="152" t="s">
        <v>106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 x14ac:dyDescent="0.2">
      <c r="A84" s="159"/>
      <c r="B84" s="160"/>
      <c r="C84" s="251" t="s">
        <v>188</v>
      </c>
      <c r="D84" s="252"/>
      <c r="E84" s="252"/>
      <c r="F84" s="252"/>
      <c r="G84" s="252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52"/>
      <c r="Z84" s="152"/>
      <c r="AA84" s="152"/>
      <c r="AB84" s="152"/>
      <c r="AC84" s="152"/>
      <c r="AD84" s="152"/>
      <c r="AE84" s="152"/>
      <c r="AF84" s="152"/>
      <c r="AG84" s="152" t="s">
        <v>106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 x14ac:dyDescent="0.2">
      <c r="A85" s="172">
        <v>26</v>
      </c>
      <c r="B85" s="173" t="s">
        <v>189</v>
      </c>
      <c r="C85" s="189" t="s">
        <v>190</v>
      </c>
      <c r="D85" s="174" t="s">
        <v>100</v>
      </c>
      <c r="E85" s="175">
        <v>1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7">
        <v>0</v>
      </c>
      <c r="O85" s="177">
        <f>ROUND(E85*N85,2)</f>
        <v>0</v>
      </c>
      <c r="P85" s="177">
        <v>0</v>
      </c>
      <c r="Q85" s="177">
        <f>ROUND(E85*P85,2)</f>
        <v>0</v>
      </c>
      <c r="R85" s="177"/>
      <c r="S85" s="177" t="s">
        <v>101</v>
      </c>
      <c r="T85" s="178" t="s">
        <v>102</v>
      </c>
      <c r="U85" s="161">
        <v>0</v>
      </c>
      <c r="V85" s="161">
        <f>ROUND(E85*U85,2)</f>
        <v>0</v>
      </c>
      <c r="W85" s="161"/>
      <c r="X85" s="161" t="s">
        <v>103</v>
      </c>
      <c r="Y85" s="152"/>
      <c r="Z85" s="152"/>
      <c r="AA85" s="152"/>
      <c r="AB85" s="152"/>
      <c r="AC85" s="152"/>
      <c r="AD85" s="152"/>
      <c r="AE85" s="152"/>
      <c r="AF85" s="152"/>
      <c r="AG85" s="152" t="s">
        <v>104</v>
      </c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 x14ac:dyDescent="0.2">
      <c r="A86" s="159"/>
      <c r="B86" s="160"/>
      <c r="C86" s="253" t="s">
        <v>191</v>
      </c>
      <c r="D86" s="254"/>
      <c r="E86" s="254"/>
      <c r="F86" s="254"/>
      <c r="G86" s="254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52"/>
      <c r="Z86" s="152"/>
      <c r="AA86" s="152"/>
      <c r="AB86" s="152"/>
      <c r="AC86" s="152"/>
      <c r="AD86" s="152"/>
      <c r="AE86" s="152"/>
      <c r="AF86" s="152"/>
      <c r="AG86" s="152" t="s">
        <v>106</v>
      </c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x14ac:dyDescent="0.2">
      <c r="A87" s="166" t="s">
        <v>96</v>
      </c>
      <c r="B87" s="167" t="s">
        <v>62</v>
      </c>
      <c r="C87" s="188" t="s">
        <v>63</v>
      </c>
      <c r="D87" s="168"/>
      <c r="E87" s="169"/>
      <c r="F87" s="170"/>
      <c r="G87" s="170">
        <f>SUMIF(AG88:AG110,"&lt;&gt;NOR",G88:G110)</f>
        <v>0</v>
      </c>
      <c r="H87" s="170"/>
      <c r="I87" s="170">
        <f>SUM(I88:I110)</f>
        <v>0</v>
      </c>
      <c r="J87" s="170"/>
      <c r="K87" s="170">
        <f>SUM(K88:K110)</f>
        <v>0</v>
      </c>
      <c r="L87" s="170"/>
      <c r="M87" s="170">
        <f>SUM(M88:M110)</f>
        <v>0</v>
      </c>
      <c r="N87" s="170"/>
      <c r="O87" s="170">
        <f>SUM(O88:O110)</f>
        <v>0</v>
      </c>
      <c r="P87" s="170"/>
      <c r="Q87" s="170">
        <f>SUM(Q88:Q110)</f>
        <v>0</v>
      </c>
      <c r="R87" s="170"/>
      <c r="S87" s="170"/>
      <c r="T87" s="171"/>
      <c r="U87" s="165"/>
      <c r="V87" s="165">
        <f>SUM(V88:V110)</f>
        <v>0</v>
      </c>
      <c r="W87" s="165"/>
      <c r="X87" s="165"/>
      <c r="AG87" t="s">
        <v>97</v>
      </c>
    </row>
    <row r="88" spans="1:60" outlineLevel="1" x14ac:dyDescent="0.2">
      <c r="A88" s="172">
        <v>27</v>
      </c>
      <c r="B88" s="173" t="s">
        <v>192</v>
      </c>
      <c r="C88" s="189" t="s">
        <v>193</v>
      </c>
      <c r="D88" s="174" t="s">
        <v>100</v>
      </c>
      <c r="E88" s="175">
        <v>1</v>
      </c>
      <c r="F88" s="176"/>
      <c r="G88" s="177">
        <f>ROUND(E88*F88,2)</f>
        <v>0</v>
      </c>
      <c r="H88" s="176"/>
      <c r="I88" s="177">
        <f>ROUND(E88*H88,2)</f>
        <v>0</v>
      </c>
      <c r="J88" s="176"/>
      <c r="K88" s="177">
        <f>ROUND(E88*J88,2)</f>
        <v>0</v>
      </c>
      <c r="L88" s="177">
        <v>21</v>
      </c>
      <c r="M88" s="177">
        <f>G88*(1+L88/100)</f>
        <v>0</v>
      </c>
      <c r="N88" s="177">
        <v>0</v>
      </c>
      <c r="O88" s="177">
        <f>ROUND(E88*N88,2)</f>
        <v>0</v>
      </c>
      <c r="P88" s="177">
        <v>0</v>
      </c>
      <c r="Q88" s="177">
        <f>ROUND(E88*P88,2)</f>
        <v>0</v>
      </c>
      <c r="R88" s="177"/>
      <c r="S88" s="177" t="s">
        <v>101</v>
      </c>
      <c r="T88" s="178" t="s">
        <v>102</v>
      </c>
      <c r="U88" s="161">
        <v>0</v>
      </c>
      <c r="V88" s="161">
        <f>ROUND(E88*U88,2)</f>
        <v>0</v>
      </c>
      <c r="W88" s="161"/>
      <c r="X88" s="161" t="s">
        <v>103</v>
      </c>
      <c r="Y88" s="152"/>
      <c r="Z88" s="152"/>
      <c r="AA88" s="152"/>
      <c r="AB88" s="152"/>
      <c r="AC88" s="152"/>
      <c r="AD88" s="152"/>
      <c r="AE88" s="152"/>
      <c r="AF88" s="152"/>
      <c r="AG88" s="152" t="s">
        <v>104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ht="22.5" outlineLevel="1" x14ac:dyDescent="0.2">
      <c r="A89" s="159"/>
      <c r="B89" s="160"/>
      <c r="C89" s="253" t="s">
        <v>194</v>
      </c>
      <c r="D89" s="254"/>
      <c r="E89" s="254"/>
      <c r="F89" s="254"/>
      <c r="G89" s="254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52"/>
      <c r="Z89" s="152"/>
      <c r="AA89" s="152"/>
      <c r="AB89" s="152"/>
      <c r="AC89" s="152"/>
      <c r="AD89" s="152"/>
      <c r="AE89" s="152"/>
      <c r="AF89" s="152"/>
      <c r="AG89" s="152" t="s">
        <v>106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79" t="str">
        <f>C89</f>
        <v>celonerezové provedení, dřez 400x400x250mm, výšková stavitelnost noh + 30 mm, pracovní deska tl. 40 mm, prolis po vodu desky 2 mm, police s podélnými výztuhami, plnovýsuvná zásuvka, levý a zadní lem</v>
      </c>
      <c r="BB89" s="152"/>
      <c r="BC89" s="152"/>
      <c r="BD89" s="152"/>
      <c r="BE89" s="152"/>
      <c r="BF89" s="152"/>
      <c r="BG89" s="152"/>
      <c r="BH89" s="152"/>
    </row>
    <row r="90" spans="1:60" outlineLevel="1" x14ac:dyDescent="0.2">
      <c r="A90" s="159"/>
      <c r="B90" s="160"/>
      <c r="C90" s="190" t="s">
        <v>111</v>
      </c>
      <c r="D90" s="162"/>
      <c r="E90" s="163"/>
      <c r="F90" s="164"/>
      <c r="G90" s="164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52"/>
      <c r="Z90" s="152"/>
      <c r="AA90" s="152"/>
      <c r="AB90" s="152"/>
      <c r="AC90" s="152"/>
      <c r="AD90" s="152"/>
      <c r="AE90" s="152"/>
      <c r="AF90" s="152"/>
      <c r="AG90" s="152" t="s">
        <v>106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1" x14ac:dyDescent="0.2">
      <c r="A91" s="159"/>
      <c r="B91" s="160"/>
      <c r="C91" s="251" t="s">
        <v>195</v>
      </c>
      <c r="D91" s="252"/>
      <c r="E91" s="252"/>
      <c r="F91" s="252"/>
      <c r="G91" s="252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52"/>
      <c r="Z91" s="152"/>
      <c r="AA91" s="152"/>
      <c r="AB91" s="152"/>
      <c r="AC91" s="152"/>
      <c r="AD91" s="152"/>
      <c r="AE91" s="152"/>
      <c r="AF91" s="152"/>
      <c r="AG91" s="152" t="s">
        <v>106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 x14ac:dyDescent="0.2">
      <c r="A92" s="172">
        <v>28</v>
      </c>
      <c r="B92" s="173" t="s">
        <v>196</v>
      </c>
      <c r="C92" s="189" t="s">
        <v>197</v>
      </c>
      <c r="D92" s="174" t="s">
        <v>100</v>
      </c>
      <c r="E92" s="175">
        <v>1</v>
      </c>
      <c r="F92" s="176"/>
      <c r="G92" s="177">
        <f>ROUND(E92*F92,2)</f>
        <v>0</v>
      </c>
      <c r="H92" s="176"/>
      <c r="I92" s="177">
        <f>ROUND(E92*H92,2)</f>
        <v>0</v>
      </c>
      <c r="J92" s="176"/>
      <c r="K92" s="177">
        <f>ROUND(E92*J92,2)</f>
        <v>0</v>
      </c>
      <c r="L92" s="177">
        <v>21</v>
      </c>
      <c r="M92" s="177">
        <f>G92*(1+L92/100)</f>
        <v>0</v>
      </c>
      <c r="N92" s="177">
        <v>0</v>
      </c>
      <c r="O92" s="177">
        <f>ROUND(E92*N92,2)</f>
        <v>0</v>
      </c>
      <c r="P92" s="177">
        <v>0</v>
      </c>
      <c r="Q92" s="177">
        <f>ROUND(E92*P92,2)</f>
        <v>0</v>
      </c>
      <c r="R92" s="177"/>
      <c r="S92" s="177" t="s">
        <v>101</v>
      </c>
      <c r="T92" s="178" t="s">
        <v>102</v>
      </c>
      <c r="U92" s="161">
        <v>0</v>
      </c>
      <c r="V92" s="161">
        <f>ROUND(E92*U92,2)</f>
        <v>0</v>
      </c>
      <c r="W92" s="161"/>
      <c r="X92" s="161" t="s">
        <v>103</v>
      </c>
      <c r="Y92" s="152"/>
      <c r="Z92" s="152"/>
      <c r="AA92" s="152"/>
      <c r="AB92" s="152"/>
      <c r="AC92" s="152"/>
      <c r="AD92" s="152"/>
      <c r="AE92" s="152"/>
      <c r="AF92" s="152"/>
      <c r="AG92" s="152" t="s">
        <v>104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ht="22.5" outlineLevel="1" x14ac:dyDescent="0.2">
      <c r="A93" s="159"/>
      <c r="B93" s="160"/>
      <c r="C93" s="253" t="s">
        <v>198</v>
      </c>
      <c r="D93" s="254"/>
      <c r="E93" s="254"/>
      <c r="F93" s="254"/>
      <c r="G93" s="254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52"/>
      <c r="Z93" s="152"/>
      <c r="AA93" s="152"/>
      <c r="AB93" s="152"/>
      <c r="AC93" s="152"/>
      <c r="AD93" s="152"/>
      <c r="AE93" s="152"/>
      <c r="AF93" s="152"/>
      <c r="AG93" s="152" t="s">
        <v>106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79" t="str">
        <f>C93</f>
        <v>Celonerezové provedení, pracovní deska tl. 40 mm, výšková stavitelnost noh + 30 mm, police s podélnými výztuhami, levý, zadní a pravý lem</v>
      </c>
      <c r="BB93" s="152"/>
      <c r="BC93" s="152"/>
      <c r="BD93" s="152"/>
      <c r="BE93" s="152"/>
      <c r="BF93" s="152"/>
      <c r="BG93" s="152"/>
      <c r="BH93" s="152"/>
    </row>
    <row r="94" spans="1:60" outlineLevel="1" x14ac:dyDescent="0.2">
      <c r="A94" s="159"/>
      <c r="B94" s="160"/>
      <c r="C94" s="190" t="s">
        <v>111</v>
      </c>
      <c r="D94" s="162"/>
      <c r="E94" s="163"/>
      <c r="F94" s="164"/>
      <c r="G94" s="164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52"/>
      <c r="Z94" s="152"/>
      <c r="AA94" s="152"/>
      <c r="AB94" s="152"/>
      <c r="AC94" s="152"/>
      <c r="AD94" s="152"/>
      <c r="AE94" s="152"/>
      <c r="AF94" s="152"/>
      <c r="AG94" s="152" t="s">
        <v>106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 x14ac:dyDescent="0.2">
      <c r="A95" s="159"/>
      <c r="B95" s="160"/>
      <c r="C95" s="251" t="s">
        <v>199</v>
      </c>
      <c r="D95" s="252"/>
      <c r="E95" s="252"/>
      <c r="F95" s="252"/>
      <c r="G95" s="252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52"/>
      <c r="Z95" s="152"/>
      <c r="AA95" s="152"/>
      <c r="AB95" s="152"/>
      <c r="AC95" s="152"/>
      <c r="AD95" s="152"/>
      <c r="AE95" s="152"/>
      <c r="AF95" s="152"/>
      <c r="AG95" s="152" t="s">
        <v>106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 x14ac:dyDescent="0.2">
      <c r="A96" s="172">
        <v>29</v>
      </c>
      <c r="B96" s="173" t="s">
        <v>200</v>
      </c>
      <c r="C96" s="189" t="s">
        <v>201</v>
      </c>
      <c r="D96" s="174" t="s">
        <v>100</v>
      </c>
      <c r="E96" s="175">
        <v>1</v>
      </c>
      <c r="F96" s="176"/>
      <c r="G96" s="177">
        <f>ROUND(E96*F96,2)</f>
        <v>0</v>
      </c>
      <c r="H96" s="176"/>
      <c r="I96" s="177">
        <f>ROUND(E96*H96,2)</f>
        <v>0</v>
      </c>
      <c r="J96" s="176"/>
      <c r="K96" s="177">
        <f>ROUND(E96*J96,2)</f>
        <v>0</v>
      </c>
      <c r="L96" s="177">
        <v>21</v>
      </c>
      <c r="M96" s="177">
        <f>G96*(1+L96/100)</f>
        <v>0</v>
      </c>
      <c r="N96" s="177">
        <v>0</v>
      </c>
      <c r="O96" s="177">
        <f>ROUND(E96*N96,2)</f>
        <v>0</v>
      </c>
      <c r="P96" s="177">
        <v>0</v>
      </c>
      <c r="Q96" s="177">
        <f>ROUND(E96*P96,2)</f>
        <v>0</v>
      </c>
      <c r="R96" s="177"/>
      <c r="S96" s="177" t="s">
        <v>101</v>
      </c>
      <c r="T96" s="178" t="s">
        <v>102</v>
      </c>
      <c r="U96" s="161">
        <v>0</v>
      </c>
      <c r="V96" s="161">
        <f>ROUND(E96*U96,2)</f>
        <v>0</v>
      </c>
      <c r="W96" s="161"/>
      <c r="X96" s="161" t="s">
        <v>103</v>
      </c>
      <c r="Y96" s="152"/>
      <c r="Z96" s="152"/>
      <c r="AA96" s="152"/>
      <c r="AB96" s="152"/>
      <c r="AC96" s="152"/>
      <c r="AD96" s="152"/>
      <c r="AE96" s="152"/>
      <c r="AF96" s="152"/>
      <c r="AG96" s="152" t="s">
        <v>104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 x14ac:dyDescent="0.2">
      <c r="A97" s="159"/>
      <c r="B97" s="160"/>
      <c r="C97" s="253" t="s">
        <v>202</v>
      </c>
      <c r="D97" s="254"/>
      <c r="E97" s="254"/>
      <c r="F97" s="254"/>
      <c r="G97" s="254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52"/>
      <c r="Z97" s="152"/>
      <c r="AA97" s="152"/>
      <c r="AB97" s="152"/>
      <c r="AC97" s="152"/>
      <c r="AD97" s="152"/>
      <c r="AE97" s="152"/>
      <c r="AF97" s="152"/>
      <c r="AG97" s="152" t="s">
        <v>106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 x14ac:dyDescent="0.2">
      <c r="A98" s="172">
        <v>30</v>
      </c>
      <c r="B98" s="173" t="s">
        <v>203</v>
      </c>
      <c r="C98" s="189" t="s">
        <v>204</v>
      </c>
      <c r="D98" s="174" t="s">
        <v>100</v>
      </c>
      <c r="E98" s="175">
        <v>1</v>
      </c>
      <c r="F98" s="176"/>
      <c r="G98" s="177">
        <f>ROUND(E98*F98,2)</f>
        <v>0</v>
      </c>
      <c r="H98" s="176"/>
      <c r="I98" s="177">
        <f>ROUND(E98*H98,2)</f>
        <v>0</v>
      </c>
      <c r="J98" s="176"/>
      <c r="K98" s="177">
        <f>ROUND(E98*J98,2)</f>
        <v>0</v>
      </c>
      <c r="L98" s="177">
        <v>21</v>
      </c>
      <c r="M98" s="177">
        <f>G98*(1+L98/100)</f>
        <v>0</v>
      </c>
      <c r="N98" s="177">
        <v>0</v>
      </c>
      <c r="O98" s="177">
        <f>ROUND(E98*N98,2)</f>
        <v>0</v>
      </c>
      <c r="P98" s="177">
        <v>0</v>
      </c>
      <c r="Q98" s="177">
        <f>ROUND(E98*P98,2)</f>
        <v>0</v>
      </c>
      <c r="R98" s="177"/>
      <c r="S98" s="177" t="s">
        <v>101</v>
      </c>
      <c r="T98" s="178" t="s">
        <v>102</v>
      </c>
      <c r="U98" s="161">
        <v>0</v>
      </c>
      <c r="V98" s="161">
        <f>ROUND(E98*U98,2)</f>
        <v>0</v>
      </c>
      <c r="W98" s="161"/>
      <c r="X98" s="161" t="s">
        <v>103</v>
      </c>
      <c r="Y98" s="152"/>
      <c r="Z98" s="152"/>
      <c r="AA98" s="152"/>
      <c r="AB98" s="152"/>
      <c r="AC98" s="152"/>
      <c r="AD98" s="152"/>
      <c r="AE98" s="152"/>
      <c r="AF98" s="152"/>
      <c r="AG98" s="152" t="s">
        <v>104</v>
      </c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1" x14ac:dyDescent="0.2">
      <c r="A99" s="159"/>
      <c r="B99" s="160"/>
      <c r="C99" s="253" t="s">
        <v>205</v>
      </c>
      <c r="D99" s="254"/>
      <c r="E99" s="254"/>
      <c r="F99" s="254"/>
      <c r="G99" s="254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52"/>
      <c r="Z99" s="152"/>
      <c r="AA99" s="152"/>
      <c r="AB99" s="152"/>
      <c r="AC99" s="152"/>
      <c r="AD99" s="152"/>
      <c r="AE99" s="152"/>
      <c r="AF99" s="152"/>
      <c r="AG99" s="152" t="s">
        <v>106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">
      <c r="A100" s="159"/>
      <c r="B100" s="160"/>
      <c r="C100" s="190" t="s">
        <v>111</v>
      </c>
      <c r="D100" s="162"/>
      <c r="E100" s="163"/>
      <c r="F100" s="164"/>
      <c r="G100" s="164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52"/>
      <c r="Z100" s="152"/>
      <c r="AA100" s="152"/>
      <c r="AB100" s="152"/>
      <c r="AC100" s="152"/>
      <c r="AD100" s="152"/>
      <c r="AE100" s="152"/>
      <c r="AF100" s="152"/>
      <c r="AG100" s="152" t="s">
        <v>106</v>
      </c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 x14ac:dyDescent="0.2">
      <c r="A101" s="159"/>
      <c r="B101" s="160"/>
      <c r="C101" s="251" t="s">
        <v>206</v>
      </c>
      <c r="D101" s="252"/>
      <c r="E101" s="252"/>
      <c r="F101" s="252"/>
      <c r="G101" s="252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52"/>
      <c r="Z101" s="152"/>
      <c r="AA101" s="152"/>
      <c r="AB101" s="152"/>
      <c r="AC101" s="152"/>
      <c r="AD101" s="152"/>
      <c r="AE101" s="152"/>
      <c r="AF101" s="152"/>
      <c r="AG101" s="152" t="s">
        <v>106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">
      <c r="A102" s="172">
        <v>31</v>
      </c>
      <c r="B102" s="173" t="s">
        <v>207</v>
      </c>
      <c r="C102" s="189" t="s">
        <v>208</v>
      </c>
      <c r="D102" s="174" t="s">
        <v>100</v>
      </c>
      <c r="E102" s="175">
        <v>1</v>
      </c>
      <c r="F102" s="176"/>
      <c r="G102" s="177">
        <f>ROUND(E102*F102,2)</f>
        <v>0</v>
      </c>
      <c r="H102" s="176"/>
      <c r="I102" s="177">
        <f>ROUND(E102*H102,2)</f>
        <v>0</v>
      </c>
      <c r="J102" s="176"/>
      <c r="K102" s="177">
        <f>ROUND(E102*J102,2)</f>
        <v>0</v>
      </c>
      <c r="L102" s="177">
        <v>21</v>
      </c>
      <c r="M102" s="177">
        <f>G102*(1+L102/100)</f>
        <v>0</v>
      </c>
      <c r="N102" s="177">
        <v>0</v>
      </c>
      <c r="O102" s="177">
        <f>ROUND(E102*N102,2)</f>
        <v>0</v>
      </c>
      <c r="P102" s="177">
        <v>0</v>
      </c>
      <c r="Q102" s="177">
        <f>ROUND(E102*P102,2)</f>
        <v>0</v>
      </c>
      <c r="R102" s="177"/>
      <c r="S102" s="177" t="s">
        <v>101</v>
      </c>
      <c r="T102" s="178" t="s">
        <v>102</v>
      </c>
      <c r="U102" s="161">
        <v>0</v>
      </c>
      <c r="V102" s="161">
        <f>ROUND(E102*U102,2)</f>
        <v>0</v>
      </c>
      <c r="W102" s="161"/>
      <c r="X102" s="161" t="s">
        <v>103</v>
      </c>
      <c r="Y102" s="152"/>
      <c r="Z102" s="152"/>
      <c r="AA102" s="152"/>
      <c r="AB102" s="152"/>
      <c r="AC102" s="152"/>
      <c r="AD102" s="152"/>
      <c r="AE102" s="152"/>
      <c r="AF102" s="152"/>
      <c r="AG102" s="152" t="s">
        <v>104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ht="22.5" outlineLevel="1" x14ac:dyDescent="0.2">
      <c r="A103" s="159"/>
      <c r="B103" s="160"/>
      <c r="C103" s="253" t="s">
        <v>209</v>
      </c>
      <c r="D103" s="254"/>
      <c r="E103" s="254"/>
      <c r="F103" s="254"/>
      <c r="G103" s="254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  <c r="Y103" s="152"/>
      <c r="Z103" s="152"/>
      <c r="AA103" s="152"/>
      <c r="AB103" s="152"/>
      <c r="AC103" s="152"/>
      <c r="AD103" s="152"/>
      <c r="AE103" s="152"/>
      <c r="AF103" s="152"/>
      <c r="AG103" s="152" t="s">
        <v>106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79" t="str">
        <f>C103</f>
        <v>Ventilované chlazení, nerezové provedení pláště, digitální termostat, automatické odtávání, 2 výškově nastavitelné rošty, zabudovaný zámek</v>
      </c>
      <c r="BB103" s="152"/>
      <c r="BC103" s="152"/>
      <c r="BD103" s="152"/>
      <c r="BE103" s="152"/>
      <c r="BF103" s="152"/>
      <c r="BG103" s="152"/>
      <c r="BH103" s="152"/>
    </row>
    <row r="104" spans="1:60" outlineLevel="1" x14ac:dyDescent="0.2">
      <c r="A104" s="159"/>
      <c r="B104" s="160"/>
      <c r="C104" s="190" t="s">
        <v>111</v>
      </c>
      <c r="D104" s="162"/>
      <c r="E104" s="163"/>
      <c r="F104" s="164"/>
      <c r="G104" s="164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52"/>
      <c r="Z104" s="152"/>
      <c r="AA104" s="152"/>
      <c r="AB104" s="152"/>
      <c r="AC104" s="152"/>
      <c r="AD104" s="152"/>
      <c r="AE104" s="152"/>
      <c r="AF104" s="152"/>
      <c r="AG104" s="152" t="s">
        <v>106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 x14ac:dyDescent="0.2">
      <c r="A105" s="159"/>
      <c r="B105" s="160"/>
      <c r="C105" s="251" t="s">
        <v>210</v>
      </c>
      <c r="D105" s="252"/>
      <c r="E105" s="252"/>
      <c r="F105" s="252"/>
      <c r="G105" s="252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52"/>
      <c r="Z105" s="152"/>
      <c r="AA105" s="152"/>
      <c r="AB105" s="152"/>
      <c r="AC105" s="152"/>
      <c r="AD105" s="152"/>
      <c r="AE105" s="152"/>
      <c r="AF105" s="152"/>
      <c r="AG105" s="152" t="s">
        <v>106</v>
      </c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 x14ac:dyDescent="0.2">
      <c r="A106" s="172">
        <v>32</v>
      </c>
      <c r="B106" s="173" t="s">
        <v>211</v>
      </c>
      <c r="C106" s="189" t="s">
        <v>160</v>
      </c>
      <c r="D106" s="174" t="s">
        <v>100</v>
      </c>
      <c r="E106" s="175">
        <v>1</v>
      </c>
      <c r="F106" s="176"/>
      <c r="G106" s="177">
        <f>ROUND(E106*F106,2)</f>
        <v>0</v>
      </c>
      <c r="H106" s="176"/>
      <c r="I106" s="177">
        <f>ROUND(E106*H106,2)</f>
        <v>0</v>
      </c>
      <c r="J106" s="176"/>
      <c r="K106" s="177">
        <f>ROUND(E106*J106,2)</f>
        <v>0</v>
      </c>
      <c r="L106" s="177">
        <v>21</v>
      </c>
      <c r="M106" s="177">
        <f>G106*(1+L106/100)</f>
        <v>0</v>
      </c>
      <c r="N106" s="177">
        <v>0</v>
      </c>
      <c r="O106" s="177">
        <f>ROUND(E106*N106,2)</f>
        <v>0</v>
      </c>
      <c r="P106" s="177">
        <v>0</v>
      </c>
      <c r="Q106" s="177">
        <f>ROUND(E106*P106,2)</f>
        <v>0</v>
      </c>
      <c r="R106" s="177"/>
      <c r="S106" s="177" t="s">
        <v>101</v>
      </c>
      <c r="T106" s="178" t="s">
        <v>102</v>
      </c>
      <c r="U106" s="161">
        <v>0</v>
      </c>
      <c r="V106" s="161">
        <f>ROUND(E106*U106,2)</f>
        <v>0</v>
      </c>
      <c r="W106" s="161"/>
      <c r="X106" s="161" t="s">
        <v>103</v>
      </c>
      <c r="Y106" s="152"/>
      <c r="Z106" s="152"/>
      <c r="AA106" s="152"/>
      <c r="AB106" s="152"/>
      <c r="AC106" s="152"/>
      <c r="AD106" s="152"/>
      <c r="AE106" s="152"/>
      <c r="AF106" s="152"/>
      <c r="AG106" s="152" t="s">
        <v>104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ht="22.5" outlineLevel="1" x14ac:dyDescent="0.2">
      <c r="A107" s="159"/>
      <c r="B107" s="160"/>
      <c r="C107" s="253" t="s">
        <v>161</v>
      </c>
      <c r="D107" s="254"/>
      <c r="E107" s="254"/>
      <c r="F107" s="254"/>
      <c r="G107" s="254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52"/>
      <c r="Z107" s="152"/>
      <c r="AA107" s="152"/>
      <c r="AB107" s="152"/>
      <c r="AC107" s="152"/>
      <c r="AD107" s="152"/>
      <c r="AE107" s="152"/>
      <c r="AF107" s="152"/>
      <c r="AG107" s="152" t="s">
        <v>106</v>
      </c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79" t="str">
        <f>C107</f>
        <v>Profesionální chladící skříň 570 lt., ventilované chlazení, nerez provedení pláště, digitální termostat, automatické odtávání,  zabudovaný zámek</v>
      </c>
      <c r="BB107" s="152"/>
      <c r="BC107" s="152"/>
      <c r="BD107" s="152"/>
      <c r="BE107" s="152"/>
      <c r="BF107" s="152"/>
      <c r="BG107" s="152"/>
      <c r="BH107" s="152"/>
    </row>
    <row r="108" spans="1:60" outlineLevel="1" x14ac:dyDescent="0.2">
      <c r="A108" s="159"/>
      <c r="B108" s="160"/>
      <c r="C108" s="190" t="s">
        <v>111</v>
      </c>
      <c r="D108" s="162"/>
      <c r="E108" s="163"/>
      <c r="F108" s="164"/>
      <c r="G108" s="164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52"/>
      <c r="Z108" s="152"/>
      <c r="AA108" s="152"/>
      <c r="AB108" s="152"/>
      <c r="AC108" s="152"/>
      <c r="AD108" s="152"/>
      <c r="AE108" s="152"/>
      <c r="AF108" s="152"/>
      <c r="AG108" s="152" t="s">
        <v>106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 x14ac:dyDescent="0.2">
      <c r="A109" s="159"/>
      <c r="B109" s="160"/>
      <c r="C109" s="251" t="s">
        <v>162</v>
      </c>
      <c r="D109" s="252"/>
      <c r="E109" s="252"/>
      <c r="F109" s="252"/>
      <c r="G109" s="252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52"/>
      <c r="Z109" s="152"/>
      <c r="AA109" s="152"/>
      <c r="AB109" s="152"/>
      <c r="AC109" s="152"/>
      <c r="AD109" s="152"/>
      <c r="AE109" s="152"/>
      <c r="AF109" s="152"/>
      <c r="AG109" s="152" t="s">
        <v>106</v>
      </c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ht="22.5" outlineLevel="1" x14ac:dyDescent="0.2">
      <c r="A110" s="180">
        <v>33</v>
      </c>
      <c r="B110" s="181" t="s">
        <v>212</v>
      </c>
      <c r="C110" s="191" t="s">
        <v>146</v>
      </c>
      <c r="D110" s="182" t="s">
        <v>100</v>
      </c>
      <c r="E110" s="183">
        <v>1</v>
      </c>
      <c r="F110" s="184"/>
      <c r="G110" s="185">
        <f>ROUND(E110*F110,2)</f>
        <v>0</v>
      </c>
      <c r="H110" s="184"/>
      <c r="I110" s="185">
        <f>ROUND(E110*H110,2)</f>
        <v>0</v>
      </c>
      <c r="J110" s="184"/>
      <c r="K110" s="185">
        <f>ROUND(E110*J110,2)</f>
        <v>0</v>
      </c>
      <c r="L110" s="185">
        <v>21</v>
      </c>
      <c r="M110" s="185">
        <f>G110*(1+L110/100)</f>
        <v>0</v>
      </c>
      <c r="N110" s="185">
        <v>0</v>
      </c>
      <c r="O110" s="185">
        <f>ROUND(E110*N110,2)</f>
        <v>0</v>
      </c>
      <c r="P110" s="185">
        <v>0</v>
      </c>
      <c r="Q110" s="185">
        <f>ROUND(E110*P110,2)</f>
        <v>0</v>
      </c>
      <c r="R110" s="185"/>
      <c r="S110" s="185" t="s">
        <v>101</v>
      </c>
      <c r="T110" s="186" t="s">
        <v>102</v>
      </c>
      <c r="U110" s="161">
        <v>0</v>
      </c>
      <c r="V110" s="161">
        <f>ROUND(E110*U110,2)</f>
        <v>0</v>
      </c>
      <c r="W110" s="161"/>
      <c r="X110" s="161" t="s">
        <v>103</v>
      </c>
      <c r="Y110" s="152"/>
      <c r="Z110" s="152"/>
      <c r="AA110" s="152"/>
      <c r="AB110" s="152"/>
      <c r="AC110" s="152"/>
      <c r="AD110" s="152"/>
      <c r="AE110" s="152"/>
      <c r="AF110" s="152"/>
      <c r="AG110" s="152" t="s">
        <v>104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x14ac:dyDescent="0.2">
      <c r="A111" s="166" t="s">
        <v>96</v>
      </c>
      <c r="B111" s="167" t="s">
        <v>64</v>
      </c>
      <c r="C111" s="188" t="s">
        <v>65</v>
      </c>
      <c r="D111" s="168"/>
      <c r="E111" s="169"/>
      <c r="F111" s="170"/>
      <c r="G111" s="170">
        <f>SUMIF(AG112:AG125,"&lt;&gt;NOR",G112:G125)</f>
        <v>0</v>
      </c>
      <c r="H111" s="170"/>
      <c r="I111" s="170">
        <f>SUM(I112:I125)</f>
        <v>0</v>
      </c>
      <c r="J111" s="170"/>
      <c r="K111" s="170">
        <f>SUM(K112:K125)</f>
        <v>0</v>
      </c>
      <c r="L111" s="170"/>
      <c r="M111" s="170">
        <f>SUM(M112:M125)</f>
        <v>0</v>
      </c>
      <c r="N111" s="170"/>
      <c r="O111" s="170">
        <f>SUM(O112:O125)</f>
        <v>0</v>
      </c>
      <c r="P111" s="170"/>
      <c r="Q111" s="170">
        <f>SUM(Q112:Q125)</f>
        <v>0</v>
      </c>
      <c r="R111" s="170"/>
      <c r="S111" s="170"/>
      <c r="T111" s="171"/>
      <c r="U111" s="165"/>
      <c r="V111" s="165">
        <f>SUM(V112:V125)</f>
        <v>0</v>
      </c>
      <c r="W111" s="165"/>
      <c r="X111" s="165"/>
      <c r="AG111" t="s">
        <v>97</v>
      </c>
    </row>
    <row r="112" spans="1:60" outlineLevel="1" x14ac:dyDescent="0.2">
      <c r="A112" s="172">
        <v>34</v>
      </c>
      <c r="B112" s="173" t="s">
        <v>213</v>
      </c>
      <c r="C112" s="189" t="s">
        <v>214</v>
      </c>
      <c r="D112" s="174" t="s">
        <v>100</v>
      </c>
      <c r="E112" s="175">
        <v>1</v>
      </c>
      <c r="F112" s="176"/>
      <c r="G112" s="177">
        <f>ROUND(E112*F112,2)</f>
        <v>0</v>
      </c>
      <c r="H112" s="176"/>
      <c r="I112" s="177">
        <f>ROUND(E112*H112,2)</f>
        <v>0</v>
      </c>
      <c r="J112" s="176"/>
      <c r="K112" s="177">
        <f>ROUND(E112*J112,2)</f>
        <v>0</v>
      </c>
      <c r="L112" s="177">
        <v>21</v>
      </c>
      <c r="M112" s="177">
        <f>G112*(1+L112/100)</f>
        <v>0</v>
      </c>
      <c r="N112" s="177">
        <v>0</v>
      </c>
      <c r="O112" s="177">
        <f>ROUND(E112*N112,2)</f>
        <v>0</v>
      </c>
      <c r="P112" s="177">
        <v>0</v>
      </c>
      <c r="Q112" s="177">
        <f>ROUND(E112*P112,2)</f>
        <v>0</v>
      </c>
      <c r="R112" s="177"/>
      <c r="S112" s="177" t="s">
        <v>101</v>
      </c>
      <c r="T112" s="178" t="s">
        <v>102</v>
      </c>
      <c r="U112" s="161">
        <v>0</v>
      </c>
      <c r="V112" s="161">
        <f>ROUND(E112*U112,2)</f>
        <v>0</v>
      </c>
      <c r="W112" s="161"/>
      <c r="X112" s="161" t="s">
        <v>103</v>
      </c>
      <c r="Y112" s="152"/>
      <c r="Z112" s="152"/>
      <c r="AA112" s="152"/>
      <c r="AB112" s="152"/>
      <c r="AC112" s="152"/>
      <c r="AD112" s="152"/>
      <c r="AE112" s="152"/>
      <c r="AF112" s="152"/>
      <c r="AG112" s="152" t="s">
        <v>104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ht="22.5" outlineLevel="1" x14ac:dyDescent="0.2">
      <c r="A113" s="159"/>
      <c r="B113" s="160"/>
      <c r="C113" s="253" t="s">
        <v>215</v>
      </c>
      <c r="D113" s="254"/>
      <c r="E113" s="254"/>
      <c r="F113" s="254"/>
      <c r="G113" s="254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52"/>
      <c r="Z113" s="152"/>
      <c r="AA113" s="152"/>
      <c r="AB113" s="152"/>
      <c r="AC113" s="152"/>
      <c r="AD113" s="152"/>
      <c r="AE113" s="152"/>
      <c r="AF113" s="152"/>
      <c r="AG113" s="152" t="s">
        <v>106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79" t="str">
        <f>C113</f>
        <v>Stůl chlazený třísekcový, 1 dveře, 4x zásuvka GN 1/1-200, celonerezové provedení s T-PUR izolací, teplotní rozsah +2 až+6°C, digitální termostat, výšková stavitelnost noh +30 mm, zadní lem</v>
      </c>
      <c r="BB113" s="152"/>
      <c r="BC113" s="152"/>
      <c r="BD113" s="152"/>
      <c r="BE113" s="152"/>
      <c r="BF113" s="152"/>
      <c r="BG113" s="152"/>
      <c r="BH113" s="152"/>
    </row>
    <row r="114" spans="1:60" outlineLevel="1" x14ac:dyDescent="0.2">
      <c r="A114" s="159"/>
      <c r="B114" s="160"/>
      <c r="C114" s="190" t="s">
        <v>111</v>
      </c>
      <c r="D114" s="162"/>
      <c r="E114" s="163"/>
      <c r="F114" s="164"/>
      <c r="G114" s="164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52"/>
      <c r="Z114" s="152"/>
      <c r="AA114" s="152"/>
      <c r="AB114" s="152"/>
      <c r="AC114" s="152"/>
      <c r="AD114" s="152"/>
      <c r="AE114" s="152"/>
      <c r="AF114" s="152"/>
      <c r="AG114" s="152" t="s">
        <v>106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1" x14ac:dyDescent="0.2">
      <c r="A115" s="159"/>
      <c r="B115" s="160"/>
      <c r="C115" s="251" t="s">
        <v>216</v>
      </c>
      <c r="D115" s="252"/>
      <c r="E115" s="252"/>
      <c r="F115" s="252"/>
      <c r="G115" s="252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52"/>
      <c r="Z115" s="152"/>
      <c r="AA115" s="152"/>
      <c r="AB115" s="152"/>
      <c r="AC115" s="152"/>
      <c r="AD115" s="152"/>
      <c r="AE115" s="152"/>
      <c r="AF115" s="152"/>
      <c r="AG115" s="152" t="s">
        <v>106</v>
      </c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1" x14ac:dyDescent="0.2">
      <c r="A116" s="172">
        <v>35</v>
      </c>
      <c r="B116" s="173" t="s">
        <v>217</v>
      </c>
      <c r="C116" s="189" t="s">
        <v>218</v>
      </c>
      <c r="D116" s="174" t="s">
        <v>100</v>
      </c>
      <c r="E116" s="175">
        <v>1</v>
      </c>
      <c r="F116" s="176"/>
      <c r="G116" s="177">
        <f>ROUND(E116*F116,2)</f>
        <v>0</v>
      </c>
      <c r="H116" s="176"/>
      <c r="I116" s="177">
        <f>ROUND(E116*H116,2)</f>
        <v>0</v>
      </c>
      <c r="J116" s="176"/>
      <c r="K116" s="177">
        <f>ROUND(E116*J116,2)</f>
        <v>0</v>
      </c>
      <c r="L116" s="177">
        <v>21</v>
      </c>
      <c r="M116" s="177">
        <f>G116*(1+L116/100)</f>
        <v>0</v>
      </c>
      <c r="N116" s="177">
        <v>0</v>
      </c>
      <c r="O116" s="177">
        <f>ROUND(E116*N116,2)</f>
        <v>0</v>
      </c>
      <c r="P116" s="177">
        <v>0</v>
      </c>
      <c r="Q116" s="177">
        <f>ROUND(E116*P116,2)</f>
        <v>0</v>
      </c>
      <c r="R116" s="177"/>
      <c r="S116" s="177" t="s">
        <v>101</v>
      </c>
      <c r="T116" s="178" t="s">
        <v>102</v>
      </c>
      <c r="U116" s="161">
        <v>0</v>
      </c>
      <c r="V116" s="161">
        <f>ROUND(E116*U116,2)</f>
        <v>0</v>
      </c>
      <c r="W116" s="161"/>
      <c r="X116" s="161" t="s">
        <v>103</v>
      </c>
      <c r="Y116" s="152"/>
      <c r="Z116" s="152"/>
      <c r="AA116" s="152"/>
      <c r="AB116" s="152"/>
      <c r="AC116" s="152"/>
      <c r="AD116" s="152"/>
      <c r="AE116" s="152"/>
      <c r="AF116" s="152"/>
      <c r="AG116" s="152" t="s">
        <v>104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 x14ac:dyDescent="0.2">
      <c r="A117" s="159"/>
      <c r="B117" s="160"/>
      <c r="C117" s="253" t="s">
        <v>219</v>
      </c>
      <c r="D117" s="254"/>
      <c r="E117" s="254"/>
      <c r="F117" s="254"/>
      <c r="G117" s="254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52"/>
      <c r="Z117" s="152"/>
      <c r="AA117" s="152"/>
      <c r="AB117" s="152"/>
      <c r="AC117" s="152"/>
      <c r="AD117" s="152"/>
      <c r="AE117" s="152"/>
      <c r="AF117" s="152"/>
      <c r="AG117" s="152" t="s">
        <v>106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outlineLevel="1" x14ac:dyDescent="0.2">
      <c r="A118" s="172">
        <v>36</v>
      </c>
      <c r="B118" s="173" t="s">
        <v>220</v>
      </c>
      <c r="C118" s="189" t="s">
        <v>221</v>
      </c>
      <c r="D118" s="174" t="s">
        <v>100</v>
      </c>
      <c r="E118" s="175">
        <v>1</v>
      </c>
      <c r="F118" s="176"/>
      <c r="G118" s="177">
        <f>ROUND(E118*F118,2)</f>
        <v>0</v>
      </c>
      <c r="H118" s="176"/>
      <c r="I118" s="177">
        <f>ROUND(E118*H118,2)</f>
        <v>0</v>
      </c>
      <c r="J118" s="176"/>
      <c r="K118" s="177">
        <f>ROUND(E118*J118,2)</f>
        <v>0</v>
      </c>
      <c r="L118" s="177">
        <v>21</v>
      </c>
      <c r="M118" s="177">
        <f>G118*(1+L118/100)</f>
        <v>0</v>
      </c>
      <c r="N118" s="177">
        <v>0</v>
      </c>
      <c r="O118" s="177">
        <f>ROUND(E118*N118,2)</f>
        <v>0</v>
      </c>
      <c r="P118" s="177">
        <v>0</v>
      </c>
      <c r="Q118" s="177">
        <f>ROUND(E118*P118,2)</f>
        <v>0</v>
      </c>
      <c r="R118" s="177"/>
      <c r="S118" s="177" t="s">
        <v>101</v>
      </c>
      <c r="T118" s="178" t="s">
        <v>102</v>
      </c>
      <c r="U118" s="161">
        <v>0</v>
      </c>
      <c r="V118" s="161">
        <f>ROUND(E118*U118,2)</f>
        <v>0</v>
      </c>
      <c r="W118" s="161"/>
      <c r="X118" s="161" t="s">
        <v>103</v>
      </c>
      <c r="Y118" s="152"/>
      <c r="Z118" s="152"/>
      <c r="AA118" s="152"/>
      <c r="AB118" s="152"/>
      <c r="AC118" s="152"/>
      <c r="AD118" s="152"/>
      <c r="AE118" s="152"/>
      <c r="AF118" s="152"/>
      <c r="AG118" s="152" t="s">
        <v>104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ht="22.5" outlineLevel="1" x14ac:dyDescent="0.2">
      <c r="A119" s="159"/>
      <c r="B119" s="160"/>
      <c r="C119" s="253" t="s">
        <v>222</v>
      </c>
      <c r="D119" s="254"/>
      <c r="E119" s="254"/>
      <c r="F119" s="254"/>
      <c r="G119" s="254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52"/>
      <c r="Z119" s="152"/>
      <c r="AA119" s="152"/>
      <c r="AB119" s="152"/>
      <c r="AC119" s="152"/>
      <c r="AD119" s="152"/>
      <c r="AE119" s="152"/>
      <c r="AF119" s="152"/>
      <c r="AG119" s="152" t="s">
        <v>106</v>
      </c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79" t="str">
        <f>C119</f>
        <v>Celonerezové provedení, výšková stavitelnost noh + 30 mm, zemnící šrouby na zadních nohách, prolis po obvodu desky 2 mm, police s podélnými výztuhami, dřez 400x400x250 mm, zadní lem</v>
      </c>
      <c r="BB119" s="152"/>
      <c r="BC119" s="152"/>
      <c r="BD119" s="152"/>
      <c r="BE119" s="152"/>
      <c r="BF119" s="152"/>
      <c r="BG119" s="152"/>
      <c r="BH119" s="152"/>
    </row>
    <row r="120" spans="1:60" outlineLevel="1" x14ac:dyDescent="0.2">
      <c r="A120" s="159"/>
      <c r="B120" s="160"/>
      <c r="C120" s="190" t="s">
        <v>111</v>
      </c>
      <c r="D120" s="162"/>
      <c r="E120" s="163"/>
      <c r="F120" s="164"/>
      <c r="G120" s="164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52"/>
      <c r="Z120" s="152"/>
      <c r="AA120" s="152"/>
      <c r="AB120" s="152"/>
      <c r="AC120" s="152"/>
      <c r="AD120" s="152"/>
      <c r="AE120" s="152"/>
      <c r="AF120" s="152"/>
      <c r="AG120" s="152" t="s">
        <v>106</v>
      </c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 x14ac:dyDescent="0.2">
      <c r="A121" s="159"/>
      <c r="B121" s="160"/>
      <c r="C121" s="251" t="s">
        <v>223</v>
      </c>
      <c r="D121" s="252"/>
      <c r="E121" s="252"/>
      <c r="F121" s="252"/>
      <c r="G121" s="252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52"/>
      <c r="Z121" s="152"/>
      <c r="AA121" s="152"/>
      <c r="AB121" s="152"/>
      <c r="AC121" s="152"/>
      <c r="AD121" s="152"/>
      <c r="AE121" s="152"/>
      <c r="AF121" s="152"/>
      <c r="AG121" s="152" t="s">
        <v>106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 x14ac:dyDescent="0.2">
      <c r="A122" s="172">
        <v>37</v>
      </c>
      <c r="B122" s="173" t="s">
        <v>224</v>
      </c>
      <c r="C122" s="189" t="s">
        <v>225</v>
      </c>
      <c r="D122" s="174" t="s">
        <v>100</v>
      </c>
      <c r="E122" s="175">
        <v>1</v>
      </c>
      <c r="F122" s="176"/>
      <c r="G122" s="177">
        <f>ROUND(E122*F122,2)</f>
        <v>0</v>
      </c>
      <c r="H122" s="176"/>
      <c r="I122" s="177">
        <f>ROUND(E122*H122,2)</f>
        <v>0</v>
      </c>
      <c r="J122" s="176"/>
      <c r="K122" s="177">
        <f>ROUND(E122*J122,2)</f>
        <v>0</v>
      </c>
      <c r="L122" s="177">
        <v>21</v>
      </c>
      <c r="M122" s="177">
        <f>G122*(1+L122/100)</f>
        <v>0</v>
      </c>
      <c r="N122" s="177">
        <v>0</v>
      </c>
      <c r="O122" s="177">
        <f>ROUND(E122*N122,2)</f>
        <v>0</v>
      </c>
      <c r="P122" s="177">
        <v>0</v>
      </c>
      <c r="Q122" s="177">
        <f>ROUND(E122*P122,2)</f>
        <v>0</v>
      </c>
      <c r="R122" s="177"/>
      <c r="S122" s="177" t="s">
        <v>101</v>
      </c>
      <c r="T122" s="178" t="s">
        <v>102</v>
      </c>
      <c r="U122" s="161">
        <v>0</v>
      </c>
      <c r="V122" s="161">
        <f>ROUND(E122*U122,2)</f>
        <v>0</v>
      </c>
      <c r="W122" s="161"/>
      <c r="X122" s="161" t="s">
        <v>103</v>
      </c>
      <c r="Y122" s="152"/>
      <c r="Z122" s="152"/>
      <c r="AA122" s="152"/>
      <c r="AB122" s="152"/>
      <c r="AC122" s="152"/>
      <c r="AD122" s="152"/>
      <c r="AE122" s="152"/>
      <c r="AF122" s="152"/>
      <c r="AG122" s="152" t="s">
        <v>104</v>
      </c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ht="22.5" outlineLevel="1" x14ac:dyDescent="0.2">
      <c r="A123" s="159"/>
      <c r="B123" s="160"/>
      <c r="C123" s="253" t="s">
        <v>226</v>
      </c>
      <c r="D123" s="254"/>
      <c r="E123" s="254"/>
      <c r="F123" s="254"/>
      <c r="G123" s="254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52"/>
      <c r="Z123" s="152"/>
      <c r="AA123" s="152"/>
      <c r="AB123" s="152"/>
      <c r="AC123" s="152"/>
      <c r="AD123" s="152"/>
      <c r="AE123" s="152"/>
      <c r="AF123" s="152"/>
      <c r="AG123" s="152" t="s">
        <v>106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79" t="str">
        <f>C123</f>
        <v xml:space="preserve"> 3 rychlosti, odnímatelná nádoba, mechanický zdvih nádoby, základní výbava: kotlík 60 lt., metla, hák, míchač, nerezový kryt, mech. ovládání s časovačem a signalizací, zavážecí vozík</v>
      </c>
      <c r="BB123" s="152"/>
      <c r="BC123" s="152"/>
      <c r="BD123" s="152"/>
      <c r="BE123" s="152"/>
      <c r="BF123" s="152"/>
      <c r="BG123" s="152"/>
      <c r="BH123" s="152"/>
    </row>
    <row r="124" spans="1:60" outlineLevel="1" x14ac:dyDescent="0.2">
      <c r="A124" s="159"/>
      <c r="B124" s="160"/>
      <c r="C124" s="190" t="s">
        <v>111</v>
      </c>
      <c r="D124" s="162"/>
      <c r="E124" s="163"/>
      <c r="F124" s="164"/>
      <c r="G124" s="164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52"/>
      <c r="Z124" s="152"/>
      <c r="AA124" s="152"/>
      <c r="AB124" s="152"/>
      <c r="AC124" s="152"/>
      <c r="AD124" s="152"/>
      <c r="AE124" s="152"/>
      <c r="AF124" s="152"/>
      <c r="AG124" s="152" t="s">
        <v>106</v>
      </c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 x14ac:dyDescent="0.2">
      <c r="A125" s="159"/>
      <c r="B125" s="160"/>
      <c r="C125" s="251" t="s">
        <v>227</v>
      </c>
      <c r="D125" s="252"/>
      <c r="E125" s="252"/>
      <c r="F125" s="252"/>
      <c r="G125" s="252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52"/>
      <c r="Z125" s="152"/>
      <c r="AA125" s="152"/>
      <c r="AB125" s="152"/>
      <c r="AC125" s="152"/>
      <c r="AD125" s="152"/>
      <c r="AE125" s="152"/>
      <c r="AF125" s="152"/>
      <c r="AG125" s="152" t="s">
        <v>106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x14ac:dyDescent="0.2">
      <c r="A126" s="166" t="s">
        <v>96</v>
      </c>
      <c r="B126" s="167" t="s">
        <v>66</v>
      </c>
      <c r="C126" s="188" t="s">
        <v>67</v>
      </c>
      <c r="D126" s="168"/>
      <c r="E126" s="169"/>
      <c r="F126" s="170"/>
      <c r="G126" s="170">
        <f>SUMIF(AG127:AG203,"&lt;&gt;NOR",G127:G203)</f>
        <v>0</v>
      </c>
      <c r="H126" s="170"/>
      <c r="I126" s="170">
        <f>SUM(I127:I203)</f>
        <v>0</v>
      </c>
      <c r="J126" s="170"/>
      <c r="K126" s="170">
        <f>SUM(K127:K203)</f>
        <v>0</v>
      </c>
      <c r="L126" s="170"/>
      <c r="M126" s="170">
        <f>SUM(M127:M203)</f>
        <v>0</v>
      </c>
      <c r="N126" s="170"/>
      <c r="O126" s="170">
        <f>SUM(O127:O203)</f>
        <v>0</v>
      </c>
      <c r="P126" s="170"/>
      <c r="Q126" s="170">
        <f>SUM(Q127:Q203)</f>
        <v>0</v>
      </c>
      <c r="R126" s="170"/>
      <c r="S126" s="170"/>
      <c r="T126" s="171"/>
      <c r="U126" s="165"/>
      <c r="V126" s="165">
        <f>SUM(V127:V203)</f>
        <v>0</v>
      </c>
      <c r="W126" s="165"/>
      <c r="X126" s="165"/>
      <c r="AG126" t="s">
        <v>97</v>
      </c>
    </row>
    <row r="127" spans="1:60" outlineLevel="1" x14ac:dyDescent="0.2">
      <c r="A127" s="172">
        <v>38</v>
      </c>
      <c r="B127" s="173" t="s">
        <v>228</v>
      </c>
      <c r="C127" s="189" t="s">
        <v>229</v>
      </c>
      <c r="D127" s="174" t="s">
        <v>100</v>
      </c>
      <c r="E127" s="175">
        <v>1</v>
      </c>
      <c r="F127" s="176"/>
      <c r="G127" s="177">
        <f>ROUND(E127*F127,2)</f>
        <v>0</v>
      </c>
      <c r="H127" s="176"/>
      <c r="I127" s="177">
        <f>ROUND(E127*H127,2)</f>
        <v>0</v>
      </c>
      <c r="J127" s="176"/>
      <c r="K127" s="177">
        <f>ROUND(E127*J127,2)</f>
        <v>0</v>
      </c>
      <c r="L127" s="177">
        <v>21</v>
      </c>
      <c r="M127" s="177">
        <f>G127*(1+L127/100)</f>
        <v>0</v>
      </c>
      <c r="N127" s="177">
        <v>0</v>
      </c>
      <c r="O127" s="177">
        <f>ROUND(E127*N127,2)</f>
        <v>0</v>
      </c>
      <c r="P127" s="177">
        <v>0</v>
      </c>
      <c r="Q127" s="177">
        <f>ROUND(E127*P127,2)</f>
        <v>0</v>
      </c>
      <c r="R127" s="177"/>
      <c r="S127" s="177" t="s">
        <v>101</v>
      </c>
      <c r="T127" s="178" t="s">
        <v>102</v>
      </c>
      <c r="U127" s="161">
        <v>0</v>
      </c>
      <c r="V127" s="161">
        <f>ROUND(E127*U127,2)</f>
        <v>0</v>
      </c>
      <c r="W127" s="161"/>
      <c r="X127" s="161" t="s">
        <v>103</v>
      </c>
      <c r="Y127" s="152"/>
      <c r="Z127" s="152"/>
      <c r="AA127" s="152"/>
      <c r="AB127" s="152"/>
      <c r="AC127" s="152"/>
      <c r="AD127" s="152"/>
      <c r="AE127" s="152"/>
      <c r="AF127" s="152"/>
      <c r="AG127" s="152" t="s">
        <v>104</v>
      </c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ht="45" outlineLevel="1" x14ac:dyDescent="0.2">
      <c r="A128" s="159"/>
      <c r="B128" s="160"/>
      <c r="C128" s="253" t="s">
        <v>230</v>
      </c>
      <c r="D128" s="254"/>
      <c r="E128" s="254"/>
      <c r="F128" s="254"/>
      <c r="G128" s="254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52"/>
      <c r="Z128" s="152"/>
      <c r="AA128" s="152"/>
      <c r="AB128" s="152"/>
      <c r="AC128" s="152"/>
      <c r="AD128" s="152"/>
      <c r="AE128" s="152"/>
      <c r="AF128" s="152"/>
      <c r="AG128" s="152" t="s">
        <v>106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79" t="str">
        <f>C128</f>
        <v>Elektrický konvektomat s injekčním vyvíječem páry, kapacita 10+1 GN 1/1, vsuny umístěné napříč (zleva doprava delší strana GN) pro snazší manipulaci s GN, dotykový panel, min. 7 rychlostí ventilátoru, horký vzduch 30-300°C, kombinovaný režim 30-300°C, vaření v páře 30 - 130°C, dotykový panel, displej min. 7,8", teplotní sonda s min. 6ti body, taktování ventilátoru, nastavitelný předehřev/zchlazení komory s možností zadat požadovanou teplotu</v>
      </c>
      <c r="BB128" s="152"/>
      <c r="BC128" s="152"/>
      <c r="BD128" s="152"/>
      <c r="BE128" s="152"/>
      <c r="BF128" s="152"/>
      <c r="BG128" s="152"/>
      <c r="BH128" s="152"/>
    </row>
    <row r="129" spans="1:60" outlineLevel="1" x14ac:dyDescent="0.2">
      <c r="A129" s="159"/>
      <c r="B129" s="160"/>
      <c r="C129" s="190" t="s">
        <v>111</v>
      </c>
      <c r="D129" s="162"/>
      <c r="E129" s="163"/>
      <c r="F129" s="164"/>
      <c r="G129" s="164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52"/>
      <c r="Z129" s="152"/>
      <c r="AA129" s="152"/>
      <c r="AB129" s="152"/>
      <c r="AC129" s="152"/>
      <c r="AD129" s="152"/>
      <c r="AE129" s="152"/>
      <c r="AF129" s="152"/>
      <c r="AG129" s="152" t="s">
        <v>106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1" x14ac:dyDescent="0.2">
      <c r="A130" s="159"/>
      <c r="B130" s="160"/>
      <c r="C130" s="251" t="s">
        <v>231</v>
      </c>
      <c r="D130" s="252"/>
      <c r="E130" s="252"/>
      <c r="F130" s="252"/>
      <c r="G130" s="252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52"/>
      <c r="Z130" s="152"/>
      <c r="AA130" s="152"/>
      <c r="AB130" s="152"/>
      <c r="AC130" s="152"/>
      <c r="AD130" s="152"/>
      <c r="AE130" s="152"/>
      <c r="AF130" s="152"/>
      <c r="AG130" s="152" t="s">
        <v>106</v>
      </c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outlineLevel="1" x14ac:dyDescent="0.2">
      <c r="A131" s="172">
        <v>39</v>
      </c>
      <c r="B131" s="173" t="s">
        <v>232</v>
      </c>
      <c r="C131" s="189" t="s">
        <v>233</v>
      </c>
      <c r="D131" s="174" t="s">
        <v>100</v>
      </c>
      <c r="E131" s="175">
        <v>1</v>
      </c>
      <c r="F131" s="176"/>
      <c r="G131" s="177">
        <f>ROUND(E131*F131,2)</f>
        <v>0</v>
      </c>
      <c r="H131" s="176"/>
      <c r="I131" s="177">
        <f>ROUND(E131*H131,2)</f>
        <v>0</v>
      </c>
      <c r="J131" s="176"/>
      <c r="K131" s="177">
        <f>ROUND(E131*J131,2)</f>
        <v>0</v>
      </c>
      <c r="L131" s="177">
        <v>21</v>
      </c>
      <c r="M131" s="177">
        <f>G131*(1+L131/100)</f>
        <v>0</v>
      </c>
      <c r="N131" s="177">
        <v>0</v>
      </c>
      <c r="O131" s="177">
        <f>ROUND(E131*N131,2)</f>
        <v>0</v>
      </c>
      <c r="P131" s="177">
        <v>0</v>
      </c>
      <c r="Q131" s="177">
        <f>ROUND(E131*P131,2)</f>
        <v>0</v>
      </c>
      <c r="R131" s="177"/>
      <c r="S131" s="177" t="s">
        <v>101</v>
      </c>
      <c r="T131" s="178" t="s">
        <v>102</v>
      </c>
      <c r="U131" s="161">
        <v>0</v>
      </c>
      <c r="V131" s="161">
        <f>ROUND(E131*U131,2)</f>
        <v>0</v>
      </c>
      <c r="W131" s="161"/>
      <c r="X131" s="161" t="s">
        <v>103</v>
      </c>
      <c r="Y131" s="152"/>
      <c r="Z131" s="152"/>
      <c r="AA131" s="152"/>
      <c r="AB131" s="152"/>
      <c r="AC131" s="152"/>
      <c r="AD131" s="152"/>
      <c r="AE131" s="152"/>
      <c r="AF131" s="152"/>
      <c r="AG131" s="152" t="s">
        <v>104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1" x14ac:dyDescent="0.2">
      <c r="A132" s="159"/>
      <c r="B132" s="160"/>
      <c r="C132" s="253" t="s">
        <v>234</v>
      </c>
      <c r="D132" s="254"/>
      <c r="E132" s="254"/>
      <c r="F132" s="254"/>
      <c r="G132" s="254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52"/>
      <c r="Z132" s="152"/>
      <c r="AA132" s="152"/>
      <c r="AB132" s="152"/>
      <c r="AC132" s="152"/>
      <c r="AD132" s="152"/>
      <c r="AE132" s="152"/>
      <c r="AF132" s="152"/>
      <c r="AG132" s="152" t="s">
        <v>106</v>
      </c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1" x14ac:dyDescent="0.2">
      <c r="A133" s="172">
        <v>40</v>
      </c>
      <c r="B133" s="173" t="s">
        <v>235</v>
      </c>
      <c r="C133" s="189" t="s">
        <v>236</v>
      </c>
      <c r="D133" s="174" t="s">
        <v>100</v>
      </c>
      <c r="E133" s="175">
        <v>1</v>
      </c>
      <c r="F133" s="176"/>
      <c r="G133" s="177">
        <f>ROUND(E133*F133,2)</f>
        <v>0</v>
      </c>
      <c r="H133" s="176"/>
      <c r="I133" s="177">
        <f>ROUND(E133*H133,2)</f>
        <v>0</v>
      </c>
      <c r="J133" s="176"/>
      <c r="K133" s="177">
        <f>ROUND(E133*J133,2)</f>
        <v>0</v>
      </c>
      <c r="L133" s="177">
        <v>21</v>
      </c>
      <c r="M133" s="177">
        <f>G133*(1+L133/100)</f>
        <v>0</v>
      </c>
      <c r="N133" s="177">
        <v>0</v>
      </c>
      <c r="O133" s="177">
        <f>ROUND(E133*N133,2)</f>
        <v>0</v>
      </c>
      <c r="P133" s="177">
        <v>0</v>
      </c>
      <c r="Q133" s="177">
        <f>ROUND(E133*P133,2)</f>
        <v>0</v>
      </c>
      <c r="R133" s="177"/>
      <c r="S133" s="177" t="s">
        <v>101</v>
      </c>
      <c r="T133" s="178" t="s">
        <v>102</v>
      </c>
      <c r="U133" s="161">
        <v>0</v>
      </c>
      <c r="V133" s="161">
        <f>ROUND(E133*U133,2)</f>
        <v>0</v>
      </c>
      <c r="W133" s="161"/>
      <c r="X133" s="161" t="s">
        <v>103</v>
      </c>
      <c r="Y133" s="152"/>
      <c r="Z133" s="152"/>
      <c r="AA133" s="152"/>
      <c r="AB133" s="152"/>
      <c r="AC133" s="152"/>
      <c r="AD133" s="152"/>
      <c r="AE133" s="152"/>
      <c r="AF133" s="152"/>
      <c r="AG133" s="152" t="s">
        <v>104</v>
      </c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ht="45" outlineLevel="1" x14ac:dyDescent="0.2">
      <c r="A134" s="159"/>
      <c r="B134" s="160"/>
      <c r="C134" s="253" t="s">
        <v>237</v>
      </c>
      <c r="D134" s="254"/>
      <c r="E134" s="254"/>
      <c r="F134" s="254"/>
      <c r="G134" s="254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52"/>
      <c r="Z134" s="152"/>
      <c r="AA134" s="152"/>
      <c r="AB134" s="152"/>
      <c r="AC134" s="152"/>
      <c r="AD134" s="152"/>
      <c r="AE134" s="152"/>
      <c r="AF134" s="152"/>
      <c r="AG134" s="152" t="s">
        <v>106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79" t="str">
        <f>C134</f>
        <v>Elektrický konvektomat s injekčním vyvíječem páry, kapacita 12 GN 1/1, vsuny umístěné napříč (zleva doprava delší strana GN) pro snazší manipulaci s GN, dotykový panel, min. 7 rychlostí ventilátoru, horký vzduch 30-300°C, kombinovaný režim 30-300°C, vaření v páře 30 - 130°C, dotykový panel, displej min. 7,8", teplotní sonda s min. 6ti body, taktování ventilátoru, nastavitelný předehřev/zchlazení komory s možností zadat požadovanou teplotu.</v>
      </c>
      <c r="BB134" s="152"/>
      <c r="BC134" s="152"/>
      <c r="BD134" s="152"/>
      <c r="BE134" s="152"/>
      <c r="BF134" s="152"/>
      <c r="BG134" s="152"/>
      <c r="BH134" s="152"/>
    </row>
    <row r="135" spans="1:60" outlineLevel="1" x14ac:dyDescent="0.2">
      <c r="A135" s="159"/>
      <c r="B135" s="160"/>
      <c r="C135" s="190" t="s">
        <v>111</v>
      </c>
      <c r="D135" s="162"/>
      <c r="E135" s="163"/>
      <c r="F135" s="164"/>
      <c r="G135" s="164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52"/>
      <c r="Z135" s="152"/>
      <c r="AA135" s="152"/>
      <c r="AB135" s="152"/>
      <c r="AC135" s="152"/>
      <c r="AD135" s="152"/>
      <c r="AE135" s="152"/>
      <c r="AF135" s="152"/>
      <c r="AG135" s="152" t="s">
        <v>106</v>
      </c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 x14ac:dyDescent="0.2">
      <c r="A136" s="159"/>
      <c r="B136" s="160"/>
      <c r="C136" s="251" t="s">
        <v>238</v>
      </c>
      <c r="D136" s="252"/>
      <c r="E136" s="252"/>
      <c r="F136" s="252"/>
      <c r="G136" s="252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52"/>
      <c r="Z136" s="152"/>
      <c r="AA136" s="152"/>
      <c r="AB136" s="152"/>
      <c r="AC136" s="152"/>
      <c r="AD136" s="152"/>
      <c r="AE136" s="152"/>
      <c r="AF136" s="152"/>
      <c r="AG136" s="152" t="s">
        <v>106</v>
      </c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ht="22.5" outlineLevel="1" x14ac:dyDescent="0.2">
      <c r="A137" s="172">
        <v>41</v>
      </c>
      <c r="B137" s="173" t="s">
        <v>239</v>
      </c>
      <c r="C137" s="189" t="s">
        <v>240</v>
      </c>
      <c r="D137" s="174" t="s">
        <v>100</v>
      </c>
      <c r="E137" s="175">
        <v>1</v>
      </c>
      <c r="F137" s="176"/>
      <c r="G137" s="177">
        <f>ROUND(E137*F137,2)</f>
        <v>0</v>
      </c>
      <c r="H137" s="176"/>
      <c r="I137" s="177">
        <f>ROUND(E137*H137,2)</f>
        <v>0</v>
      </c>
      <c r="J137" s="176"/>
      <c r="K137" s="177">
        <f>ROUND(E137*J137,2)</f>
        <v>0</v>
      </c>
      <c r="L137" s="177">
        <v>21</v>
      </c>
      <c r="M137" s="177">
        <f>G137*(1+L137/100)</f>
        <v>0</v>
      </c>
      <c r="N137" s="177">
        <v>0</v>
      </c>
      <c r="O137" s="177">
        <f>ROUND(E137*N137,2)</f>
        <v>0</v>
      </c>
      <c r="P137" s="177">
        <v>0</v>
      </c>
      <c r="Q137" s="177">
        <f>ROUND(E137*P137,2)</f>
        <v>0</v>
      </c>
      <c r="R137" s="177"/>
      <c r="S137" s="177" t="s">
        <v>101</v>
      </c>
      <c r="T137" s="178" t="s">
        <v>102</v>
      </c>
      <c r="U137" s="161">
        <v>0</v>
      </c>
      <c r="V137" s="161">
        <f>ROUND(E137*U137,2)</f>
        <v>0</v>
      </c>
      <c r="W137" s="161"/>
      <c r="X137" s="161" t="s">
        <v>103</v>
      </c>
      <c r="Y137" s="152"/>
      <c r="Z137" s="152"/>
      <c r="AA137" s="152"/>
      <c r="AB137" s="152"/>
      <c r="AC137" s="152"/>
      <c r="AD137" s="152"/>
      <c r="AE137" s="152"/>
      <c r="AF137" s="152"/>
      <c r="AG137" s="152" t="s">
        <v>104</v>
      </c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 x14ac:dyDescent="0.2">
      <c r="A138" s="159"/>
      <c r="B138" s="160"/>
      <c r="C138" s="253" t="s">
        <v>241</v>
      </c>
      <c r="D138" s="254"/>
      <c r="E138" s="254"/>
      <c r="F138" s="254"/>
      <c r="G138" s="254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52"/>
      <c r="Z138" s="152"/>
      <c r="AA138" s="152"/>
      <c r="AB138" s="152"/>
      <c r="AC138" s="152"/>
      <c r="AD138" s="152"/>
      <c r="AE138" s="152"/>
      <c r="AF138" s="152"/>
      <c r="AG138" s="152" t="s">
        <v>106</v>
      </c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 x14ac:dyDescent="0.2">
      <c r="A139" s="159"/>
      <c r="B139" s="160"/>
      <c r="C139" s="251" t="s">
        <v>242</v>
      </c>
      <c r="D139" s="252"/>
      <c r="E139" s="252"/>
      <c r="F139" s="252"/>
      <c r="G139" s="252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52"/>
      <c r="Z139" s="152"/>
      <c r="AA139" s="152"/>
      <c r="AB139" s="152"/>
      <c r="AC139" s="152"/>
      <c r="AD139" s="152"/>
      <c r="AE139" s="152"/>
      <c r="AF139" s="152"/>
      <c r="AG139" s="152" t="s">
        <v>106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outlineLevel="1" x14ac:dyDescent="0.2">
      <c r="A140" s="172">
        <v>42</v>
      </c>
      <c r="B140" s="173" t="s">
        <v>243</v>
      </c>
      <c r="C140" s="189" t="s">
        <v>244</v>
      </c>
      <c r="D140" s="174" t="s">
        <v>100</v>
      </c>
      <c r="E140" s="175">
        <v>1</v>
      </c>
      <c r="F140" s="176"/>
      <c r="G140" s="177">
        <f>ROUND(E140*F140,2)</f>
        <v>0</v>
      </c>
      <c r="H140" s="176"/>
      <c r="I140" s="177">
        <f>ROUND(E140*H140,2)</f>
        <v>0</v>
      </c>
      <c r="J140" s="176"/>
      <c r="K140" s="177">
        <f>ROUND(E140*J140,2)</f>
        <v>0</v>
      </c>
      <c r="L140" s="177">
        <v>21</v>
      </c>
      <c r="M140" s="177">
        <f>G140*(1+L140/100)</f>
        <v>0</v>
      </c>
      <c r="N140" s="177">
        <v>0</v>
      </c>
      <c r="O140" s="177">
        <f>ROUND(E140*N140,2)</f>
        <v>0</v>
      </c>
      <c r="P140" s="177">
        <v>0</v>
      </c>
      <c r="Q140" s="177">
        <f>ROUND(E140*P140,2)</f>
        <v>0</v>
      </c>
      <c r="R140" s="177"/>
      <c r="S140" s="177" t="s">
        <v>101</v>
      </c>
      <c r="T140" s="178" t="s">
        <v>102</v>
      </c>
      <c r="U140" s="161">
        <v>0</v>
      </c>
      <c r="V140" s="161">
        <f>ROUND(E140*U140,2)</f>
        <v>0</v>
      </c>
      <c r="W140" s="161"/>
      <c r="X140" s="161" t="s">
        <v>103</v>
      </c>
      <c r="Y140" s="152"/>
      <c r="Z140" s="152"/>
      <c r="AA140" s="152"/>
      <c r="AB140" s="152"/>
      <c r="AC140" s="152"/>
      <c r="AD140" s="152"/>
      <c r="AE140" s="152"/>
      <c r="AF140" s="152"/>
      <c r="AG140" s="152" t="s">
        <v>104</v>
      </c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outlineLevel="1" x14ac:dyDescent="0.2">
      <c r="A141" s="159"/>
      <c r="B141" s="160"/>
      <c r="C141" s="253" t="s">
        <v>245</v>
      </c>
      <c r="D141" s="254"/>
      <c r="E141" s="254"/>
      <c r="F141" s="254"/>
      <c r="G141" s="254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52"/>
      <c r="Z141" s="152"/>
      <c r="AA141" s="152"/>
      <c r="AB141" s="152"/>
      <c r="AC141" s="152"/>
      <c r="AD141" s="152"/>
      <c r="AE141" s="152"/>
      <c r="AF141" s="152"/>
      <c r="AG141" s="152" t="s">
        <v>106</v>
      </c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ht="22.5" outlineLevel="1" x14ac:dyDescent="0.2">
      <c r="A142" s="180">
        <v>43</v>
      </c>
      <c r="B142" s="181" t="s">
        <v>246</v>
      </c>
      <c r="C142" s="191" t="s">
        <v>247</v>
      </c>
      <c r="D142" s="182" t="s">
        <v>100</v>
      </c>
      <c r="E142" s="183">
        <v>1</v>
      </c>
      <c r="F142" s="184"/>
      <c r="G142" s="185">
        <f>ROUND(E142*F142,2)</f>
        <v>0</v>
      </c>
      <c r="H142" s="184"/>
      <c r="I142" s="185">
        <f>ROUND(E142*H142,2)</f>
        <v>0</v>
      </c>
      <c r="J142" s="184"/>
      <c r="K142" s="185">
        <f>ROUND(E142*J142,2)</f>
        <v>0</v>
      </c>
      <c r="L142" s="185">
        <v>21</v>
      </c>
      <c r="M142" s="185">
        <f>G142*(1+L142/100)</f>
        <v>0</v>
      </c>
      <c r="N142" s="185">
        <v>0</v>
      </c>
      <c r="O142" s="185">
        <f>ROUND(E142*N142,2)</f>
        <v>0</v>
      </c>
      <c r="P142" s="185">
        <v>0</v>
      </c>
      <c r="Q142" s="185">
        <f>ROUND(E142*P142,2)</f>
        <v>0</v>
      </c>
      <c r="R142" s="185"/>
      <c r="S142" s="185" t="s">
        <v>101</v>
      </c>
      <c r="T142" s="186" t="s">
        <v>102</v>
      </c>
      <c r="U142" s="161">
        <v>0</v>
      </c>
      <c r="V142" s="161">
        <f>ROUND(E142*U142,2)</f>
        <v>0</v>
      </c>
      <c r="W142" s="161"/>
      <c r="X142" s="161" t="s">
        <v>103</v>
      </c>
      <c r="Y142" s="152"/>
      <c r="Z142" s="152"/>
      <c r="AA142" s="152"/>
      <c r="AB142" s="152"/>
      <c r="AC142" s="152"/>
      <c r="AD142" s="152"/>
      <c r="AE142" s="152"/>
      <c r="AF142" s="152"/>
      <c r="AG142" s="152" t="s">
        <v>104</v>
      </c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outlineLevel="1" x14ac:dyDescent="0.2">
      <c r="A143" s="172">
        <v>44</v>
      </c>
      <c r="B143" s="173" t="s">
        <v>248</v>
      </c>
      <c r="C143" s="189" t="s">
        <v>249</v>
      </c>
      <c r="D143" s="174" t="s">
        <v>100</v>
      </c>
      <c r="E143" s="175">
        <v>1</v>
      </c>
      <c r="F143" s="176"/>
      <c r="G143" s="177">
        <f>ROUND(E143*F143,2)</f>
        <v>0</v>
      </c>
      <c r="H143" s="176"/>
      <c r="I143" s="177">
        <f>ROUND(E143*H143,2)</f>
        <v>0</v>
      </c>
      <c r="J143" s="176"/>
      <c r="K143" s="177">
        <f>ROUND(E143*J143,2)</f>
        <v>0</v>
      </c>
      <c r="L143" s="177">
        <v>21</v>
      </c>
      <c r="M143" s="177">
        <f>G143*(1+L143/100)</f>
        <v>0</v>
      </c>
      <c r="N143" s="177">
        <v>0</v>
      </c>
      <c r="O143" s="177">
        <f>ROUND(E143*N143,2)</f>
        <v>0</v>
      </c>
      <c r="P143" s="177">
        <v>0</v>
      </c>
      <c r="Q143" s="177">
        <f>ROUND(E143*P143,2)</f>
        <v>0</v>
      </c>
      <c r="R143" s="177"/>
      <c r="S143" s="177" t="s">
        <v>101</v>
      </c>
      <c r="T143" s="178" t="s">
        <v>102</v>
      </c>
      <c r="U143" s="161">
        <v>0</v>
      </c>
      <c r="V143" s="161">
        <f>ROUND(E143*U143,2)</f>
        <v>0</v>
      </c>
      <c r="W143" s="161"/>
      <c r="X143" s="161" t="s">
        <v>103</v>
      </c>
      <c r="Y143" s="152"/>
      <c r="Z143" s="152"/>
      <c r="AA143" s="152"/>
      <c r="AB143" s="152"/>
      <c r="AC143" s="152"/>
      <c r="AD143" s="152"/>
      <c r="AE143" s="152"/>
      <c r="AF143" s="152"/>
      <c r="AG143" s="152" t="s">
        <v>104</v>
      </c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ht="56.25" outlineLevel="1" x14ac:dyDescent="0.2">
      <c r="A144" s="159"/>
      <c r="B144" s="160"/>
      <c r="C144" s="253" t="s">
        <v>250</v>
      </c>
      <c r="D144" s="254"/>
      <c r="E144" s="254"/>
      <c r="F144" s="254"/>
      <c r="G144" s="254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52"/>
      <c r="Z144" s="152"/>
      <c r="AA144" s="152"/>
      <c r="AB144" s="152"/>
      <c r="AC144" s="152"/>
      <c r="AD144" s="152"/>
      <c r="AE144" s="152"/>
      <c r="AF144" s="152"/>
      <c r="AG144" s="152" t="s">
        <v>106</v>
      </c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79" t="str">
        <f>C144</f>
        <v>celonerezovém provedení, vč. bočního opláštění a nohou, opláštění provedení AISI 304 tl. plechu min. 3 mm, hygienické, zaoblené hrany, s  barevným dotykovým displejem,  možnost uzpůsobení výšky umístění displeje obsluze (není umístěn v úrovni pracovní plochy, ale přehledně na samostatném rameni), (možno umístit do úrovni výšky očí apod.)  8 varných módů  – smažení, vaření, pomalé vaření, vaření přes noc, smažení, vícezónové smažení, vaření těstovin vícezónové fritování (ve fritovacích koších), min. 4bodová teplotní sonda, 3 senzory teploty ve vaně, 2 varné zóny, rozsah teplot 30 – 250 °C, pro vaření 30 – 100°C</v>
      </c>
      <c r="BB144" s="152"/>
      <c r="BC144" s="152"/>
      <c r="BD144" s="152"/>
      <c r="BE144" s="152"/>
      <c r="BF144" s="152"/>
      <c r="BG144" s="152"/>
      <c r="BH144" s="152"/>
    </row>
    <row r="145" spans="1:60" ht="45" outlineLevel="1" x14ac:dyDescent="0.2">
      <c r="A145" s="159"/>
      <c r="B145" s="160"/>
      <c r="C145" s="251" t="s">
        <v>251</v>
      </c>
      <c r="D145" s="252"/>
      <c r="E145" s="252"/>
      <c r="F145" s="252"/>
      <c r="G145" s="252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52"/>
      <c r="Z145" s="152"/>
      <c r="AA145" s="152"/>
      <c r="AB145" s="152"/>
      <c r="AC145" s="152"/>
      <c r="AD145" s="152"/>
      <c r="AE145" s="152"/>
      <c r="AF145" s="152"/>
      <c r="AG145" s="152" t="s">
        <v>106</v>
      </c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79" t="str">
        <f>C145</f>
        <v xml:space="preserve"> Vana objemu 106 litrů, garantovaný užitný objem 90 litrů, rozměr pro GN 2/1, rozměr vany 685x620x250 provedení vany u 15 mm silné oceli, s nepřilnavou povrchovou úpravou AISI 316 o síle 3 mm, unikátní řešení těles uzavřených v hliníkových blocích přímo spojených s dnem nádoby, čímž je garantovaná dlouhá  životnost elementů, přenos tepla po celé ploše včetně krajních částí,  a především rychlost a úspora energetických nákladů možnost volby manuálního nastavení, či využítí programů (200 receptů o 20 krocích)</v>
      </c>
      <c r="BB145" s="152"/>
      <c r="BC145" s="152"/>
      <c r="BD145" s="152"/>
      <c r="BE145" s="152"/>
      <c r="BF145" s="152"/>
      <c r="BG145" s="152"/>
      <c r="BH145" s="152"/>
    </row>
    <row r="146" spans="1:60" ht="22.5" outlineLevel="1" x14ac:dyDescent="0.2">
      <c r="A146" s="159"/>
      <c r="B146" s="160"/>
      <c r="C146" s="251" t="s">
        <v>252</v>
      </c>
      <c r="D146" s="252"/>
      <c r="E146" s="252"/>
      <c r="F146" s="252"/>
      <c r="G146" s="252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52"/>
      <c r="Z146" s="152"/>
      <c r="AA146" s="152"/>
      <c r="AB146" s="152"/>
      <c r="AC146" s="152"/>
      <c r="AD146" s="152"/>
      <c r="AE146" s="152"/>
      <c r="AF146" s="152"/>
      <c r="AG146" s="152" t="s">
        <v>106</v>
      </c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79" t="str">
        <f>C146</f>
        <v>automatické dopouštění vody vč. možnosti integrované sprchy manuální vypouštěcí ventil, možnost vypouštění bez vyklápění vany, možnost připojení výp. kohoutu (1“)</v>
      </c>
      <c r="BB146" s="152"/>
      <c r="BC146" s="152"/>
      <c r="BD146" s="152"/>
      <c r="BE146" s="152"/>
      <c r="BF146" s="152"/>
      <c r="BG146" s="152"/>
      <c r="BH146" s="152"/>
    </row>
    <row r="147" spans="1:60" outlineLevel="1" x14ac:dyDescent="0.2">
      <c r="A147" s="159"/>
      <c r="B147" s="160"/>
      <c r="C147" s="251" t="s">
        <v>253</v>
      </c>
      <c r="D147" s="252"/>
      <c r="E147" s="252"/>
      <c r="F147" s="252"/>
      <c r="G147" s="252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52"/>
      <c r="Z147" s="152"/>
      <c r="AA147" s="152"/>
      <c r="AB147" s="152"/>
      <c r="AC147" s="152"/>
      <c r="AD147" s="152"/>
      <c r="AE147" s="152"/>
      <c r="AF147" s="152"/>
      <c r="AG147" s="152" t="s">
        <v>106</v>
      </c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outlineLevel="1" x14ac:dyDescent="0.2">
      <c r="A148" s="159"/>
      <c r="B148" s="160"/>
      <c r="C148" s="251" t="s">
        <v>254</v>
      </c>
      <c r="D148" s="252"/>
      <c r="E148" s="252"/>
      <c r="F148" s="252"/>
      <c r="G148" s="252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52"/>
      <c r="Z148" s="152"/>
      <c r="AA148" s="152"/>
      <c r="AB148" s="152"/>
      <c r="AC148" s="152"/>
      <c r="AD148" s="152"/>
      <c r="AE148" s="152"/>
      <c r="AF148" s="152"/>
      <c r="AG148" s="152" t="s">
        <v>106</v>
      </c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ht="22.5" outlineLevel="1" x14ac:dyDescent="0.2">
      <c r="A149" s="159"/>
      <c r="B149" s="160"/>
      <c r="C149" s="251" t="s">
        <v>255</v>
      </c>
      <c r="D149" s="252"/>
      <c r="E149" s="252"/>
      <c r="F149" s="252"/>
      <c r="G149" s="252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52"/>
      <c r="Z149" s="152"/>
      <c r="AA149" s="152"/>
      <c r="AB149" s="152"/>
      <c r="AC149" s="152"/>
      <c r="AD149" s="152"/>
      <c r="AE149" s="152"/>
      <c r="AF149" s="152"/>
      <c r="AG149" s="152" t="s">
        <v>106</v>
      </c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79" t="str">
        <f>C149</f>
        <v>součástí vybavení 1x sada roštů na dno pánve,1x závěs pro smažící koše, 2x velký fritovací koš, 2x rám pro použití GN, 2x GN 1/1-150 se sklápěcími držadly. 2x GN 1/1200 se sklápěcími držadly, 1x indikátor úrovně</v>
      </c>
      <c r="BB149" s="152"/>
      <c r="BC149" s="152"/>
      <c r="BD149" s="152"/>
      <c r="BE149" s="152"/>
      <c r="BF149" s="152"/>
      <c r="BG149" s="152"/>
      <c r="BH149" s="152"/>
    </row>
    <row r="150" spans="1:60" outlineLevel="1" x14ac:dyDescent="0.2">
      <c r="A150" s="159"/>
      <c r="B150" s="160"/>
      <c r="C150" s="190" t="s">
        <v>111</v>
      </c>
      <c r="D150" s="162"/>
      <c r="E150" s="163"/>
      <c r="F150" s="164"/>
      <c r="G150" s="164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52"/>
      <c r="Z150" s="152"/>
      <c r="AA150" s="152"/>
      <c r="AB150" s="152"/>
      <c r="AC150" s="152"/>
      <c r="AD150" s="152"/>
      <c r="AE150" s="152"/>
      <c r="AF150" s="152"/>
      <c r="AG150" s="152" t="s">
        <v>106</v>
      </c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outlineLevel="1" x14ac:dyDescent="0.2">
      <c r="A151" s="159"/>
      <c r="B151" s="160"/>
      <c r="C151" s="190" t="s">
        <v>111</v>
      </c>
      <c r="D151" s="162"/>
      <c r="E151" s="163"/>
      <c r="F151" s="164"/>
      <c r="G151" s="164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52"/>
      <c r="Z151" s="152"/>
      <c r="AA151" s="152"/>
      <c r="AB151" s="152"/>
      <c r="AC151" s="152"/>
      <c r="AD151" s="152"/>
      <c r="AE151" s="152"/>
      <c r="AF151" s="152"/>
      <c r="AG151" s="152" t="s">
        <v>106</v>
      </c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outlineLevel="1" x14ac:dyDescent="0.2">
      <c r="A152" s="159"/>
      <c r="B152" s="160"/>
      <c r="C152" s="251" t="s">
        <v>256</v>
      </c>
      <c r="D152" s="252"/>
      <c r="E152" s="252"/>
      <c r="F152" s="252"/>
      <c r="G152" s="252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52"/>
      <c r="Z152" s="152"/>
      <c r="AA152" s="152"/>
      <c r="AB152" s="152"/>
      <c r="AC152" s="152"/>
      <c r="AD152" s="152"/>
      <c r="AE152" s="152"/>
      <c r="AF152" s="152"/>
      <c r="AG152" s="152" t="s">
        <v>106</v>
      </c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</row>
    <row r="153" spans="1:60" ht="22.5" outlineLevel="1" x14ac:dyDescent="0.2">
      <c r="A153" s="172">
        <v>45</v>
      </c>
      <c r="B153" s="173" t="s">
        <v>257</v>
      </c>
      <c r="C153" s="189" t="s">
        <v>258</v>
      </c>
      <c r="D153" s="174" t="s">
        <v>100</v>
      </c>
      <c r="E153" s="175">
        <v>1</v>
      </c>
      <c r="F153" s="176"/>
      <c r="G153" s="177">
        <f>ROUND(E153*F153,2)</f>
        <v>0</v>
      </c>
      <c r="H153" s="176"/>
      <c r="I153" s="177">
        <f>ROUND(E153*H153,2)</f>
        <v>0</v>
      </c>
      <c r="J153" s="176"/>
      <c r="K153" s="177">
        <f>ROUND(E153*J153,2)</f>
        <v>0</v>
      </c>
      <c r="L153" s="177">
        <v>21</v>
      </c>
      <c r="M153" s="177">
        <f>G153*(1+L153/100)</f>
        <v>0</v>
      </c>
      <c r="N153" s="177">
        <v>0</v>
      </c>
      <c r="O153" s="177">
        <f>ROUND(E153*N153,2)</f>
        <v>0</v>
      </c>
      <c r="P153" s="177">
        <v>0</v>
      </c>
      <c r="Q153" s="177">
        <f>ROUND(E153*P153,2)</f>
        <v>0</v>
      </c>
      <c r="R153" s="177"/>
      <c r="S153" s="177" t="s">
        <v>101</v>
      </c>
      <c r="T153" s="178" t="s">
        <v>102</v>
      </c>
      <c r="U153" s="161">
        <v>0</v>
      </c>
      <c r="V153" s="161">
        <f>ROUND(E153*U153,2)</f>
        <v>0</v>
      </c>
      <c r="W153" s="161"/>
      <c r="X153" s="161" t="s">
        <v>103</v>
      </c>
      <c r="Y153" s="152"/>
      <c r="Z153" s="152"/>
      <c r="AA153" s="152"/>
      <c r="AB153" s="152"/>
      <c r="AC153" s="152"/>
      <c r="AD153" s="152"/>
      <c r="AE153" s="152"/>
      <c r="AF153" s="152"/>
      <c r="AG153" s="152" t="s">
        <v>104</v>
      </c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 outlineLevel="1" x14ac:dyDescent="0.2">
      <c r="A154" s="159"/>
      <c r="B154" s="160"/>
      <c r="C154" s="253" t="s">
        <v>301</v>
      </c>
      <c r="D154" s="254"/>
      <c r="E154" s="254"/>
      <c r="F154" s="254"/>
      <c r="G154" s="254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52"/>
      <c r="Z154" s="152"/>
      <c r="AA154" s="152"/>
      <c r="AB154" s="152"/>
      <c r="AC154" s="152"/>
      <c r="AD154" s="152"/>
      <c r="AE154" s="152"/>
      <c r="AF154" s="152"/>
      <c r="AG154" s="152" t="s">
        <v>106</v>
      </c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</row>
    <row r="155" spans="1:60" outlineLevel="1" x14ac:dyDescent="0.2">
      <c r="A155" s="159"/>
      <c r="B155" s="160"/>
      <c r="C155" s="251" t="s">
        <v>259</v>
      </c>
      <c r="D155" s="252"/>
      <c r="E155" s="252"/>
      <c r="F155" s="252"/>
      <c r="G155" s="252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52"/>
      <c r="Z155" s="152"/>
      <c r="AA155" s="152"/>
      <c r="AB155" s="152"/>
      <c r="AC155" s="152"/>
      <c r="AD155" s="152"/>
      <c r="AE155" s="152"/>
      <c r="AF155" s="152"/>
      <c r="AG155" s="152" t="s">
        <v>106</v>
      </c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</row>
    <row r="156" spans="1:60" outlineLevel="1" x14ac:dyDescent="0.2">
      <c r="A156" s="159"/>
      <c r="B156" s="160"/>
      <c r="C156" s="251" t="s">
        <v>260</v>
      </c>
      <c r="D156" s="252"/>
      <c r="E156" s="252"/>
      <c r="F156" s="252"/>
      <c r="G156" s="252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52"/>
      <c r="Z156" s="152"/>
      <c r="AA156" s="152"/>
      <c r="AB156" s="152"/>
      <c r="AC156" s="152"/>
      <c r="AD156" s="152"/>
      <c r="AE156" s="152"/>
      <c r="AF156" s="152"/>
      <c r="AG156" s="152" t="s">
        <v>106</v>
      </c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</row>
    <row r="157" spans="1:60" outlineLevel="1" x14ac:dyDescent="0.2">
      <c r="A157" s="159"/>
      <c r="B157" s="160"/>
      <c r="C157" s="190" t="s">
        <v>111</v>
      </c>
      <c r="D157" s="162"/>
      <c r="E157" s="163"/>
      <c r="F157" s="164"/>
      <c r="G157" s="164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52"/>
      <c r="Z157" s="152"/>
      <c r="AA157" s="152"/>
      <c r="AB157" s="152"/>
      <c r="AC157" s="152"/>
      <c r="AD157" s="152"/>
      <c r="AE157" s="152"/>
      <c r="AF157" s="152"/>
      <c r="AG157" s="152" t="s">
        <v>106</v>
      </c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</row>
    <row r="158" spans="1:60" outlineLevel="1" x14ac:dyDescent="0.2">
      <c r="A158" s="159"/>
      <c r="B158" s="160"/>
      <c r="C158" s="190" t="s">
        <v>111</v>
      </c>
      <c r="D158" s="162"/>
      <c r="E158" s="163"/>
      <c r="F158" s="164"/>
      <c r="G158" s="164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52"/>
      <c r="Z158" s="152"/>
      <c r="AA158" s="152"/>
      <c r="AB158" s="152"/>
      <c r="AC158" s="152"/>
      <c r="AD158" s="152"/>
      <c r="AE158" s="152"/>
      <c r="AF158" s="152"/>
      <c r="AG158" s="152" t="s">
        <v>106</v>
      </c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</row>
    <row r="159" spans="1:60" outlineLevel="1" x14ac:dyDescent="0.2">
      <c r="A159" s="159"/>
      <c r="B159" s="160"/>
      <c r="C159" s="190" t="s">
        <v>111</v>
      </c>
      <c r="D159" s="162"/>
      <c r="E159" s="163"/>
      <c r="F159" s="164"/>
      <c r="G159" s="164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52"/>
      <c r="Z159" s="152"/>
      <c r="AA159" s="152"/>
      <c r="AB159" s="152"/>
      <c r="AC159" s="152"/>
      <c r="AD159" s="152"/>
      <c r="AE159" s="152"/>
      <c r="AF159" s="152"/>
      <c r="AG159" s="152" t="s">
        <v>106</v>
      </c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</row>
    <row r="160" spans="1:60" outlineLevel="1" x14ac:dyDescent="0.2">
      <c r="A160" s="159"/>
      <c r="B160" s="160"/>
      <c r="C160" s="251" t="s">
        <v>261</v>
      </c>
      <c r="D160" s="252"/>
      <c r="E160" s="252"/>
      <c r="F160" s="252"/>
      <c r="G160" s="252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52"/>
      <c r="Z160" s="152"/>
      <c r="AA160" s="152"/>
      <c r="AB160" s="152"/>
      <c r="AC160" s="152"/>
      <c r="AD160" s="152"/>
      <c r="AE160" s="152"/>
      <c r="AF160" s="152"/>
      <c r="AG160" s="152" t="s">
        <v>106</v>
      </c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</row>
    <row r="161" spans="1:60" outlineLevel="1" x14ac:dyDescent="0.2">
      <c r="A161" s="172">
        <v>46</v>
      </c>
      <c r="B161" s="173" t="s">
        <v>262</v>
      </c>
      <c r="C161" s="189" t="s">
        <v>263</v>
      </c>
      <c r="D161" s="174" t="s">
        <v>264</v>
      </c>
      <c r="E161" s="175">
        <v>1</v>
      </c>
      <c r="F161" s="176"/>
      <c r="G161" s="177">
        <f>ROUND(E161*F161,2)</f>
        <v>0</v>
      </c>
      <c r="H161" s="176"/>
      <c r="I161" s="177">
        <f>ROUND(E161*H161,2)</f>
        <v>0</v>
      </c>
      <c r="J161" s="176"/>
      <c r="K161" s="177">
        <f>ROUND(E161*J161,2)</f>
        <v>0</v>
      </c>
      <c r="L161" s="177">
        <v>21</v>
      </c>
      <c r="M161" s="177">
        <f>G161*(1+L161/100)</f>
        <v>0</v>
      </c>
      <c r="N161" s="177">
        <v>0</v>
      </c>
      <c r="O161" s="177">
        <f>ROUND(E161*N161,2)</f>
        <v>0</v>
      </c>
      <c r="P161" s="177">
        <v>0</v>
      </c>
      <c r="Q161" s="177">
        <f>ROUND(E161*P161,2)</f>
        <v>0</v>
      </c>
      <c r="R161" s="177"/>
      <c r="S161" s="177" t="s">
        <v>101</v>
      </c>
      <c r="T161" s="178" t="s">
        <v>102</v>
      </c>
      <c r="U161" s="161">
        <v>0</v>
      </c>
      <c r="V161" s="161">
        <f>ROUND(E161*U161,2)</f>
        <v>0</v>
      </c>
      <c r="W161" s="161"/>
      <c r="X161" s="161" t="s">
        <v>103</v>
      </c>
      <c r="Y161" s="152"/>
      <c r="Z161" s="152"/>
      <c r="AA161" s="152"/>
      <c r="AB161" s="152"/>
      <c r="AC161" s="152"/>
      <c r="AD161" s="152"/>
      <c r="AE161" s="152"/>
      <c r="AF161" s="152"/>
      <c r="AG161" s="152" t="s">
        <v>104</v>
      </c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</row>
    <row r="162" spans="1:60" outlineLevel="1" x14ac:dyDescent="0.2">
      <c r="A162" s="159"/>
      <c r="B162" s="160"/>
      <c r="C162" s="253" t="s">
        <v>265</v>
      </c>
      <c r="D162" s="254"/>
      <c r="E162" s="254"/>
      <c r="F162" s="254"/>
      <c r="G162" s="254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52"/>
      <c r="Z162" s="152"/>
      <c r="AA162" s="152"/>
      <c r="AB162" s="152"/>
      <c r="AC162" s="152"/>
      <c r="AD162" s="152"/>
      <c r="AE162" s="152"/>
      <c r="AF162" s="152"/>
      <c r="AG162" s="152" t="s">
        <v>106</v>
      </c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</row>
    <row r="163" spans="1:60" outlineLevel="1" x14ac:dyDescent="0.2">
      <c r="A163" s="159"/>
      <c r="B163" s="160"/>
      <c r="C163" s="251" t="s">
        <v>266</v>
      </c>
      <c r="D163" s="252"/>
      <c r="E163" s="252"/>
      <c r="F163" s="252"/>
      <c r="G163" s="252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52"/>
      <c r="Z163" s="152"/>
      <c r="AA163" s="152"/>
      <c r="AB163" s="152"/>
      <c r="AC163" s="152"/>
      <c r="AD163" s="152"/>
      <c r="AE163" s="152"/>
      <c r="AF163" s="152"/>
      <c r="AG163" s="152" t="s">
        <v>106</v>
      </c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</row>
    <row r="164" spans="1:60" outlineLevel="1" x14ac:dyDescent="0.2">
      <c r="A164" s="172">
        <v>47</v>
      </c>
      <c r="B164" s="173" t="s">
        <v>267</v>
      </c>
      <c r="C164" s="189" t="s">
        <v>268</v>
      </c>
      <c r="D164" s="174" t="s">
        <v>100</v>
      </c>
      <c r="E164" s="175">
        <v>1</v>
      </c>
      <c r="F164" s="176"/>
      <c r="G164" s="177">
        <f>ROUND(E164*F164,2)</f>
        <v>0</v>
      </c>
      <c r="H164" s="176"/>
      <c r="I164" s="177">
        <f>ROUND(E164*H164,2)</f>
        <v>0</v>
      </c>
      <c r="J164" s="176"/>
      <c r="K164" s="177">
        <f>ROUND(E164*J164,2)</f>
        <v>0</v>
      </c>
      <c r="L164" s="177">
        <v>21</v>
      </c>
      <c r="M164" s="177">
        <f>G164*(1+L164/100)</f>
        <v>0</v>
      </c>
      <c r="N164" s="177">
        <v>0</v>
      </c>
      <c r="O164" s="177">
        <f>ROUND(E164*N164,2)</f>
        <v>0</v>
      </c>
      <c r="P164" s="177">
        <v>0</v>
      </c>
      <c r="Q164" s="177">
        <f>ROUND(E164*P164,2)</f>
        <v>0</v>
      </c>
      <c r="R164" s="177"/>
      <c r="S164" s="177" t="s">
        <v>101</v>
      </c>
      <c r="T164" s="178" t="s">
        <v>102</v>
      </c>
      <c r="U164" s="161">
        <v>0</v>
      </c>
      <c r="V164" s="161">
        <f>ROUND(E164*U164,2)</f>
        <v>0</v>
      </c>
      <c r="W164" s="161"/>
      <c r="X164" s="161" t="s">
        <v>137</v>
      </c>
      <c r="Y164" s="152"/>
      <c r="Z164" s="152"/>
      <c r="AA164" s="152"/>
      <c r="AB164" s="152"/>
      <c r="AC164" s="152"/>
      <c r="AD164" s="152"/>
      <c r="AE164" s="152"/>
      <c r="AF164" s="152"/>
      <c r="AG164" s="152" t="s">
        <v>165</v>
      </c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</row>
    <row r="165" spans="1:60" outlineLevel="1" x14ac:dyDescent="0.2">
      <c r="A165" s="159"/>
      <c r="B165" s="160"/>
      <c r="C165" s="253" t="s">
        <v>269</v>
      </c>
      <c r="D165" s="254"/>
      <c r="E165" s="254"/>
      <c r="F165" s="254"/>
      <c r="G165" s="254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52"/>
      <c r="Z165" s="152"/>
      <c r="AA165" s="152"/>
      <c r="AB165" s="152"/>
      <c r="AC165" s="152"/>
      <c r="AD165" s="152"/>
      <c r="AE165" s="152"/>
      <c r="AF165" s="152"/>
      <c r="AG165" s="152" t="s">
        <v>106</v>
      </c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</row>
    <row r="166" spans="1:60" outlineLevel="1" x14ac:dyDescent="0.2">
      <c r="A166" s="172">
        <v>48</v>
      </c>
      <c r="B166" s="173" t="s">
        <v>270</v>
      </c>
      <c r="C166" s="189" t="s">
        <v>271</v>
      </c>
      <c r="D166" s="174" t="s">
        <v>100</v>
      </c>
      <c r="E166" s="175">
        <v>1</v>
      </c>
      <c r="F166" s="176"/>
      <c r="G166" s="177">
        <f>ROUND(E166*F166,2)</f>
        <v>0</v>
      </c>
      <c r="H166" s="176"/>
      <c r="I166" s="177">
        <f>ROUND(E166*H166,2)</f>
        <v>0</v>
      </c>
      <c r="J166" s="176"/>
      <c r="K166" s="177">
        <f>ROUND(E166*J166,2)</f>
        <v>0</v>
      </c>
      <c r="L166" s="177">
        <v>21</v>
      </c>
      <c r="M166" s="177">
        <f>G166*(1+L166/100)</f>
        <v>0</v>
      </c>
      <c r="N166" s="177">
        <v>0</v>
      </c>
      <c r="O166" s="177">
        <f>ROUND(E166*N166,2)</f>
        <v>0</v>
      </c>
      <c r="P166" s="177">
        <v>0</v>
      </c>
      <c r="Q166" s="177">
        <f>ROUND(E166*P166,2)</f>
        <v>0</v>
      </c>
      <c r="R166" s="177"/>
      <c r="S166" s="177" t="s">
        <v>101</v>
      </c>
      <c r="T166" s="178" t="s">
        <v>102</v>
      </c>
      <c r="U166" s="161">
        <v>0</v>
      </c>
      <c r="V166" s="161">
        <f>ROUND(E166*U166,2)</f>
        <v>0</v>
      </c>
      <c r="W166" s="161"/>
      <c r="X166" s="161" t="s">
        <v>103</v>
      </c>
      <c r="Y166" s="152"/>
      <c r="Z166" s="152"/>
      <c r="AA166" s="152"/>
      <c r="AB166" s="152"/>
      <c r="AC166" s="152"/>
      <c r="AD166" s="152"/>
      <c r="AE166" s="152"/>
      <c r="AF166" s="152"/>
      <c r="AG166" s="152" t="s">
        <v>104</v>
      </c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</row>
    <row r="167" spans="1:60" outlineLevel="1" x14ac:dyDescent="0.2">
      <c r="A167" s="159"/>
      <c r="B167" s="160"/>
      <c r="C167" s="253" t="s">
        <v>272</v>
      </c>
      <c r="D167" s="254"/>
      <c r="E167" s="254"/>
      <c r="F167" s="254"/>
      <c r="G167" s="254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52"/>
      <c r="Z167" s="152"/>
      <c r="AA167" s="152"/>
      <c r="AB167" s="152"/>
      <c r="AC167" s="152"/>
      <c r="AD167" s="152"/>
      <c r="AE167" s="152"/>
      <c r="AF167" s="152"/>
      <c r="AG167" s="152" t="s">
        <v>106</v>
      </c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</row>
    <row r="168" spans="1:60" outlineLevel="1" x14ac:dyDescent="0.2">
      <c r="A168" s="159"/>
      <c r="B168" s="160"/>
      <c r="C168" s="251" t="s">
        <v>302</v>
      </c>
      <c r="D168" s="252"/>
      <c r="E168" s="252"/>
      <c r="F168" s="252"/>
      <c r="G168" s="252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52"/>
      <c r="Z168" s="152"/>
      <c r="AA168" s="152"/>
      <c r="AB168" s="152"/>
      <c r="AC168" s="152"/>
      <c r="AD168" s="152"/>
      <c r="AE168" s="152"/>
      <c r="AF168" s="152"/>
      <c r="AG168" s="152" t="s">
        <v>106</v>
      </c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</row>
    <row r="169" spans="1:60" outlineLevel="1" x14ac:dyDescent="0.2">
      <c r="A169" s="159"/>
      <c r="B169" s="160"/>
      <c r="C169" s="251" t="s">
        <v>303</v>
      </c>
      <c r="D169" s="252"/>
      <c r="E169" s="252"/>
      <c r="F169" s="252"/>
      <c r="G169" s="252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52"/>
      <c r="Z169" s="152"/>
      <c r="AA169" s="152"/>
      <c r="AB169" s="152"/>
      <c r="AC169" s="152"/>
      <c r="AD169" s="152"/>
      <c r="AE169" s="152"/>
      <c r="AF169" s="152"/>
      <c r="AG169" s="152" t="s">
        <v>106</v>
      </c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</row>
    <row r="170" spans="1:60" outlineLevel="1" x14ac:dyDescent="0.2">
      <c r="A170" s="159"/>
      <c r="B170" s="160"/>
      <c r="C170" s="251" t="s">
        <v>273</v>
      </c>
      <c r="D170" s="252"/>
      <c r="E170" s="252"/>
      <c r="F170" s="252"/>
      <c r="G170" s="252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52"/>
      <c r="Z170" s="152"/>
      <c r="AA170" s="152"/>
      <c r="AB170" s="152"/>
      <c r="AC170" s="152"/>
      <c r="AD170" s="152"/>
      <c r="AE170" s="152"/>
      <c r="AF170" s="152"/>
      <c r="AG170" s="152" t="s">
        <v>106</v>
      </c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</row>
    <row r="171" spans="1:60" outlineLevel="1" x14ac:dyDescent="0.2">
      <c r="A171" s="159"/>
      <c r="B171" s="160"/>
      <c r="C171" s="251" t="s">
        <v>274</v>
      </c>
      <c r="D171" s="252"/>
      <c r="E171" s="252"/>
      <c r="F171" s="252"/>
      <c r="G171" s="252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52"/>
      <c r="Z171" s="152"/>
      <c r="AA171" s="152"/>
      <c r="AB171" s="152"/>
      <c r="AC171" s="152"/>
      <c r="AD171" s="152"/>
      <c r="AE171" s="152"/>
      <c r="AF171" s="152"/>
      <c r="AG171" s="152" t="s">
        <v>106</v>
      </c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</row>
    <row r="172" spans="1:60" outlineLevel="1" x14ac:dyDescent="0.2">
      <c r="A172" s="159"/>
      <c r="B172" s="160"/>
      <c r="C172" s="251" t="s">
        <v>275</v>
      </c>
      <c r="D172" s="252"/>
      <c r="E172" s="252"/>
      <c r="F172" s="252"/>
      <c r="G172" s="252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52"/>
      <c r="Z172" s="152"/>
      <c r="AA172" s="152"/>
      <c r="AB172" s="152"/>
      <c r="AC172" s="152"/>
      <c r="AD172" s="152"/>
      <c r="AE172" s="152"/>
      <c r="AF172" s="152"/>
      <c r="AG172" s="152" t="s">
        <v>106</v>
      </c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</row>
    <row r="173" spans="1:60" outlineLevel="1" x14ac:dyDescent="0.2">
      <c r="A173" s="159"/>
      <c r="B173" s="160"/>
      <c r="C173" s="251" t="s">
        <v>304</v>
      </c>
      <c r="D173" s="252"/>
      <c r="E173" s="252"/>
      <c r="F173" s="252"/>
      <c r="G173" s="252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52"/>
      <c r="Z173" s="152"/>
      <c r="AA173" s="152"/>
      <c r="AB173" s="152"/>
      <c r="AC173" s="152"/>
      <c r="AD173" s="152"/>
      <c r="AE173" s="152"/>
      <c r="AF173" s="152"/>
      <c r="AG173" s="152" t="s">
        <v>106</v>
      </c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</row>
    <row r="174" spans="1:60" outlineLevel="1" x14ac:dyDescent="0.2">
      <c r="A174" s="159"/>
      <c r="B174" s="160"/>
      <c r="C174" s="251" t="s">
        <v>276</v>
      </c>
      <c r="D174" s="252"/>
      <c r="E174" s="252"/>
      <c r="F174" s="252"/>
      <c r="G174" s="252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52"/>
      <c r="Z174" s="152"/>
      <c r="AA174" s="152"/>
      <c r="AB174" s="152"/>
      <c r="AC174" s="152"/>
      <c r="AD174" s="152"/>
      <c r="AE174" s="152"/>
      <c r="AF174" s="152"/>
      <c r="AG174" s="152" t="s">
        <v>106</v>
      </c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</row>
    <row r="175" spans="1:60" outlineLevel="1" x14ac:dyDescent="0.2">
      <c r="A175" s="159"/>
      <c r="B175" s="160"/>
      <c r="C175" s="251" t="s">
        <v>277</v>
      </c>
      <c r="D175" s="252"/>
      <c r="E175" s="252"/>
      <c r="F175" s="252"/>
      <c r="G175" s="252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52"/>
      <c r="Z175" s="152"/>
      <c r="AA175" s="152"/>
      <c r="AB175" s="152"/>
      <c r="AC175" s="152"/>
      <c r="AD175" s="152"/>
      <c r="AE175" s="152"/>
      <c r="AF175" s="152"/>
      <c r="AG175" s="152" t="s">
        <v>106</v>
      </c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  <c r="BH175" s="152"/>
    </row>
    <row r="176" spans="1:60" outlineLevel="1" x14ac:dyDescent="0.2">
      <c r="A176" s="159"/>
      <c r="B176" s="160"/>
      <c r="C176" s="251" t="s">
        <v>278</v>
      </c>
      <c r="D176" s="252"/>
      <c r="E176" s="252"/>
      <c r="F176" s="252"/>
      <c r="G176" s="252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52"/>
      <c r="Z176" s="152"/>
      <c r="AA176" s="152"/>
      <c r="AB176" s="152"/>
      <c r="AC176" s="152"/>
      <c r="AD176" s="152"/>
      <c r="AE176" s="152"/>
      <c r="AF176" s="152"/>
      <c r="AG176" s="152" t="s">
        <v>106</v>
      </c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</row>
    <row r="177" spans="1:60" outlineLevel="1" x14ac:dyDescent="0.2">
      <c r="A177" s="159"/>
      <c r="B177" s="160"/>
      <c r="C177" s="190" t="s">
        <v>111</v>
      </c>
      <c r="D177" s="162"/>
      <c r="E177" s="163"/>
      <c r="F177" s="164"/>
      <c r="G177" s="164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52"/>
      <c r="Z177" s="152"/>
      <c r="AA177" s="152"/>
      <c r="AB177" s="152"/>
      <c r="AC177" s="152"/>
      <c r="AD177" s="152"/>
      <c r="AE177" s="152"/>
      <c r="AF177" s="152"/>
      <c r="AG177" s="152" t="s">
        <v>106</v>
      </c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</row>
    <row r="178" spans="1:60" outlineLevel="1" x14ac:dyDescent="0.2">
      <c r="A178" s="159"/>
      <c r="B178" s="160"/>
      <c r="C178" s="251" t="s">
        <v>279</v>
      </c>
      <c r="D178" s="252"/>
      <c r="E178" s="252"/>
      <c r="F178" s="252"/>
      <c r="G178" s="252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52"/>
      <c r="Z178" s="152"/>
      <c r="AA178" s="152"/>
      <c r="AB178" s="152"/>
      <c r="AC178" s="152"/>
      <c r="AD178" s="152"/>
      <c r="AE178" s="152"/>
      <c r="AF178" s="152"/>
      <c r="AG178" s="152" t="s">
        <v>106</v>
      </c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  <c r="BH178" s="152"/>
    </row>
    <row r="179" spans="1:60" outlineLevel="1" x14ac:dyDescent="0.2">
      <c r="A179" s="180">
        <v>49</v>
      </c>
      <c r="B179" s="181" t="s">
        <v>280</v>
      </c>
      <c r="C179" s="191" t="s">
        <v>111</v>
      </c>
      <c r="D179" s="182"/>
      <c r="E179" s="183">
        <v>1</v>
      </c>
      <c r="F179" s="184"/>
      <c r="G179" s="185">
        <f>ROUND(E179*F179,2)</f>
        <v>0</v>
      </c>
      <c r="H179" s="184"/>
      <c r="I179" s="185">
        <f>ROUND(E179*H179,2)</f>
        <v>0</v>
      </c>
      <c r="J179" s="184"/>
      <c r="K179" s="185">
        <f>ROUND(E179*J179,2)</f>
        <v>0</v>
      </c>
      <c r="L179" s="185">
        <v>21</v>
      </c>
      <c r="M179" s="185">
        <f>G179*(1+L179/100)</f>
        <v>0</v>
      </c>
      <c r="N179" s="185">
        <v>0</v>
      </c>
      <c r="O179" s="185">
        <f>ROUND(E179*N179,2)</f>
        <v>0</v>
      </c>
      <c r="P179" s="185">
        <v>0</v>
      </c>
      <c r="Q179" s="185">
        <f>ROUND(E179*P179,2)</f>
        <v>0</v>
      </c>
      <c r="R179" s="185"/>
      <c r="S179" s="185" t="s">
        <v>101</v>
      </c>
      <c r="T179" s="186" t="s">
        <v>102</v>
      </c>
      <c r="U179" s="161">
        <v>0</v>
      </c>
      <c r="V179" s="161">
        <f>ROUND(E179*U179,2)</f>
        <v>0</v>
      </c>
      <c r="W179" s="161"/>
      <c r="X179" s="161" t="s">
        <v>103</v>
      </c>
      <c r="Y179" s="152"/>
      <c r="Z179" s="152"/>
      <c r="AA179" s="152"/>
      <c r="AB179" s="152"/>
      <c r="AC179" s="152"/>
      <c r="AD179" s="152"/>
      <c r="AE179" s="152"/>
      <c r="AF179" s="152"/>
      <c r="AG179" s="152" t="s">
        <v>104</v>
      </c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</row>
    <row r="180" spans="1:60" outlineLevel="1" x14ac:dyDescent="0.2">
      <c r="A180" s="172">
        <v>50</v>
      </c>
      <c r="B180" s="173" t="s">
        <v>280</v>
      </c>
      <c r="C180" s="189" t="s">
        <v>281</v>
      </c>
      <c r="D180" s="174"/>
      <c r="E180" s="175">
        <v>1</v>
      </c>
      <c r="F180" s="176"/>
      <c r="G180" s="177">
        <f>ROUND(E180*F180,2)</f>
        <v>0</v>
      </c>
      <c r="H180" s="176"/>
      <c r="I180" s="177">
        <f>ROUND(E180*H180,2)</f>
        <v>0</v>
      </c>
      <c r="J180" s="176"/>
      <c r="K180" s="177">
        <f>ROUND(E180*J180,2)</f>
        <v>0</v>
      </c>
      <c r="L180" s="177">
        <v>21</v>
      </c>
      <c r="M180" s="177">
        <f>G180*(1+L180/100)</f>
        <v>0</v>
      </c>
      <c r="N180" s="177">
        <v>0</v>
      </c>
      <c r="O180" s="177">
        <f>ROUND(E180*N180,2)</f>
        <v>0</v>
      </c>
      <c r="P180" s="177">
        <v>0</v>
      </c>
      <c r="Q180" s="177">
        <f>ROUND(E180*P180,2)</f>
        <v>0</v>
      </c>
      <c r="R180" s="177"/>
      <c r="S180" s="177" t="s">
        <v>101</v>
      </c>
      <c r="T180" s="178" t="s">
        <v>102</v>
      </c>
      <c r="U180" s="161">
        <v>0</v>
      </c>
      <c r="V180" s="161">
        <f>ROUND(E180*U180,2)</f>
        <v>0</v>
      </c>
      <c r="W180" s="161"/>
      <c r="X180" s="161" t="s">
        <v>282</v>
      </c>
      <c r="Y180" s="152"/>
      <c r="Z180" s="152"/>
      <c r="AA180" s="152"/>
      <c r="AB180" s="152"/>
      <c r="AC180" s="152"/>
      <c r="AD180" s="152"/>
      <c r="AE180" s="152"/>
      <c r="AF180" s="152"/>
      <c r="AG180" s="152" t="s">
        <v>283</v>
      </c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</row>
    <row r="181" spans="1:60" ht="22.5" outlineLevel="1" x14ac:dyDescent="0.2">
      <c r="A181" s="159"/>
      <c r="B181" s="160"/>
      <c r="C181" s="253" t="s">
        <v>284</v>
      </c>
      <c r="D181" s="254"/>
      <c r="E181" s="254"/>
      <c r="F181" s="254"/>
      <c r="G181" s="254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52"/>
      <c r="Z181" s="152"/>
      <c r="AA181" s="152"/>
      <c r="AB181" s="152"/>
      <c r="AC181" s="152"/>
      <c r="AD181" s="152"/>
      <c r="AE181" s="152"/>
      <c r="AF181" s="152"/>
      <c r="AG181" s="152" t="s">
        <v>106</v>
      </c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79" t="str">
        <f>C181</f>
        <v>Podlahová vpust - dodávka stavby Pozn.: dimenzovat větší vpust min 300x600mm, DODAVATEL GASTRO UPŘESNÍ DETAILNÍ UMÍSTĚNÍ A ROZMĚR VPUSTI</v>
      </c>
      <c r="BB181" s="152"/>
      <c r="BC181" s="152"/>
      <c r="BD181" s="152"/>
      <c r="BE181" s="152"/>
      <c r="BF181" s="152"/>
      <c r="BG181" s="152"/>
      <c r="BH181" s="152"/>
    </row>
    <row r="182" spans="1:60" outlineLevel="1" x14ac:dyDescent="0.2">
      <c r="A182" s="159"/>
      <c r="B182" s="160"/>
      <c r="C182" s="251" t="s">
        <v>285</v>
      </c>
      <c r="D182" s="252"/>
      <c r="E182" s="252"/>
      <c r="F182" s="252"/>
      <c r="G182" s="252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52"/>
      <c r="Z182" s="152"/>
      <c r="AA182" s="152"/>
      <c r="AB182" s="152"/>
      <c r="AC182" s="152"/>
      <c r="AD182" s="152"/>
      <c r="AE182" s="152"/>
      <c r="AF182" s="152"/>
      <c r="AG182" s="152" t="s">
        <v>106</v>
      </c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  <c r="BG182" s="152"/>
      <c r="BH182" s="152"/>
    </row>
    <row r="183" spans="1:60" outlineLevel="1" x14ac:dyDescent="0.2">
      <c r="A183" s="159"/>
      <c r="B183" s="160"/>
      <c r="C183" s="251" t="s">
        <v>286</v>
      </c>
      <c r="D183" s="252"/>
      <c r="E183" s="252"/>
      <c r="F183" s="252"/>
      <c r="G183" s="252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52"/>
      <c r="Z183" s="152"/>
      <c r="AA183" s="152"/>
      <c r="AB183" s="152"/>
      <c r="AC183" s="152"/>
      <c r="AD183" s="152"/>
      <c r="AE183" s="152"/>
      <c r="AF183" s="152"/>
      <c r="AG183" s="152" t="s">
        <v>106</v>
      </c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79" t="str">
        <f>C183</f>
        <v>Celonerezové provedení, pracovní deska tl. 40 mm, výšková stavitelnost noh + 30 mm, police s podélnými výztuhami,</v>
      </c>
      <c r="BB183" s="152"/>
      <c r="BC183" s="152"/>
      <c r="BD183" s="152"/>
      <c r="BE183" s="152"/>
      <c r="BF183" s="152"/>
      <c r="BG183" s="152"/>
      <c r="BH183" s="152"/>
    </row>
    <row r="184" spans="1:60" outlineLevel="1" x14ac:dyDescent="0.2">
      <c r="A184" s="172">
        <v>51</v>
      </c>
      <c r="B184" s="173" t="s">
        <v>280</v>
      </c>
      <c r="C184" s="189" t="s">
        <v>287</v>
      </c>
      <c r="D184" s="174"/>
      <c r="E184" s="175">
        <v>1</v>
      </c>
      <c r="F184" s="176"/>
      <c r="G184" s="177">
        <f>ROUND(E184*F184,2)</f>
        <v>0</v>
      </c>
      <c r="H184" s="176"/>
      <c r="I184" s="177">
        <f>ROUND(E184*H184,2)</f>
        <v>0</v>
      </c>
      <c r="J184" s="176"/>
      <c r="K184" s="177">
        <f>ROUND(E184*J184,2)</f>
        <v>0</v>
      </c>
      <c r="L184" s="177">
        <v>21</v>
      </c>
      <c r="M184" s="177">
        <f>G184*(1+L184/100)</f>
        <v>0</v>
      </c>
      <c r="N184" s="177">
        <v>0</v>
      </c>
      <c r="O184" s="177">
        <f>ROUND(E184*N184,2)</f>
        <v>0</v>
      </c>
      <c r="P184" s="177">
        <v>0</v>
      </c>
      <c r="Q184" s="177">
        <f>ROUND(E184*P184,2)</f>
        <v>0</v>
      </c>
      <c r="R184" s="177"/>
      <c r="S184" s="177" t="s">
        <v>101</v>
      </c>
      <c r="T184" s="178" t="s">
        <v>102</v>
      </c>
      <c r="U184" s="161">
        <v>0</v>
      </c>
      <c r="V184" s="161">
        <f>ROUND(E184*U184,2)</f>
        <v>0</v>
      </c>
      <c r="W184" s="161"/>
      <c r="X184" s="161" t="s">
        <v>282</v>
      </c>
      <c r="Y184" s="152"/>
      <c r="Z184" s="152"/>
      <c r="AA184" s="152"/>
      <c r="AB184" s="152"/>
      <c r="AC184" s="152"/>
      <c r="AD184" s="152"/>
      <c r="AE184" s="152"/>
      <c r="AF184" s="152"/>
      <c r="AG184" s="152" t="s">
        <v>283</v>
      </c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  <c r="BG184" s="152"/>
      <c r="BH184" s="152"/>
    </row>
    <row r="185" spans="1:60" outlineLevel="1" x14ac:dyDescent="0.2">
      <c r="A185" s="159"/>
      <c r="B185" s="160"/>
      <c r="C185" s="253" t="s">
        <v>288</v>
      </c>
      <c r="D185" s="254"/>
      <c r="E185" s="254"/>
      <c r="F185" s="254"/>
      <c r="G185" s="254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52"/>
      <c r="Z185" s="152"/>
      <c r="AA185" s="152"/>
      <c r="AB185" s="152"/>
      <c r="AC185" s="152"/>
      <c r="AD185" s="152"/>
      <c r="AE185" s="152"/>
      <c r="AF185" s="152"/>
      <c r="AG185" s="152" t="s">
        <v>106</v>
      </c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52"/>
      <c r="BB185" s="152"/>
      <c r="BC185" s="152"/>
      <c r="BD185" s="152"/>
      <c r="BE185" s="152"/>
      <c r="BF185" s="152"/>
      <c r="BG185" s="152"/>
      <c r="BH185" s="152"/>
    </row>
    <row r="186" spans="1:60" outlineLevel="1" x14ac:dyDescent="0.2">
      <c r="A186" s="159"/>
      <c r="B186" s="160"/>
      <c r="C186" s="251" t="s">
        <v>285</v>
      </c>
      <c r="D186" s="252"/>
      <c r="E186" s="252"/>
      <c r="F186" s="252"/>
      <c r="G186" s="252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52"/>
      <c r="Z186" s="152"/>
      <c r="AA186" s="152"/>
      <c r="AB186" s="152"/>
      <c r="AC186" s="152"/>
      <c r="AD186" s="152"/>
      <c r="AE186" s="152"/>
      <c r="AF186" s="152"/>
      <c r="AG186" s="152" t="s">
        <v>106</v>
      </c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2"/>
      <c r="AX186" s="152"/>
      <c r="AY186" s="152"/>
      <c r="AZ186" s="152"/>
      <c r="BA186" s="152"/>
      <c r="BB186" s="152"/>
      <c r="BC186" s="152"/>
      <c r="BD186" s="152"/>
      <c r="BE186" s="152"/>
      <c r="BF186" s="152"/>
      <c r="BG186" s="152"/>
      <c r="BH186" s="152"/>
    </row>
    <row r="187" spans="1:60" outlineLevel="1" x14ac:dyDescent="0.2">
      <c r="A187" s="159"/>
      <c r="B187" s="160"/>
      <c r="C187" s="251" t="s">
        <v>289</v>
      </c>
      <c r="D187" s="252"/>
      <c r="E187" s="252"/>
      <c r="F187" s="252"/>
      <c r="G187" s="252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52"/>
      <c r="Z187" s="152"/>
      <c r="AA187" s="152"/>
      <c r="AB187" s="152"/>
      <c r="AC187" s="152"/>
      <c r="AD187" s="152"/>
      <c r="AE187" s="152"/>
      <c r="AF187" s="152"/>
      <c r="AG187" s="152" t="s">
        <v>106</v>
      </c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79" t="str">
        <f>C187</f>
        <v>Celonerezové provedení, pracovní deska tl. 40 mm, výšková stavitelnost noh + 30 mm, police s podélnými</v>
      </c>
      <c r="BB187" s="152"/>
      <c r="BC187" s="152"/>
      <c r="BD187" s="152"/>
      <c r="BE187" s="152"/>
      <c r="BF187" s="152"/>
      <c r="BG187" s="152"/>
      <c r="BH187" s="152"/>
    </row>
    <row r="188" spans="1:60" outlineLevel="1" x14ac:dyDescent="0.2">
      <c r="A188" s="172">
        <v>52</v>
      </c>
      <c r="B188" s="173" t="s">
        <v>280</v>
      </c>
      <c r="C188" s="189" t="s">
        <v>290</v>
      </c>
      <c r="D188" s="174"/>
      <c r="E188" s="175">
        <v>1</v>
      </c>
      <c r="F188" s="176"/>
      <c r="G188" s="177">
        <f>ROUND(E188*F188,2)</f>
        <v>0</v>
      </c>
      <c r="H188" s="176"/>
      <c r="I188" s="177">
        <f>ROUND(E188*H188,2)</f>
        <v>0</v>
      </c>
      <c r="J188" s="176"/>
      <c r="K188" s="177">
        <f>ROUND(E188*J188,2)</f>
        <v>0</v>
      </c>
      <c r="L188" s="177">
        <v>21</v>
      </c>
      <c r="M188" s="177">
        <f>G188*(1+L188/100)</f>
        <v>0</v>
      </c>
      <c r="N188" s="177">
        <v>0</v>
      </c>
      <c r="O188" s="177">
        <f>ROUND(E188*N188,2)</f>
        <v>0</v>
      </c>
      <c r="P188" s="177">
        <v>0</v>
      </c>
      <c r="Q188" s="177">
        <f>ROUND(E188*P188,2)</f>
        <v>0</v>
      </c>
      <c r="R188" s="177"/>
      <c r="S188" s="177" t="s">
        <v>101</v>
      </c>
      <c r="T188" s="178" t="s">
        <v>102</v>
      </c>
      <c r="U188" s="161">
        <v>0</v>
      </c>
      <c r="V188" s="161">
        <f>ROUND(E188*U188,2)</f>
        <v>0</v>
      </c>
      <c r="W188" s="161"/>
      <c r="X188" s="161" t="s">
        <v>282</v>
      </c>
      <c r="Y188" s="152"/>
      <c r="Z188" s="152"/>
      <c r="AA188" s="152"/>
      <c r="AB188" s="152"/>
      <c r="AC188" s="152"/>
      <c r="AD188" s="152"/>
      <c r="AE188" s="152"/>
      <c r="AF188" s="152"/>
      <c r="AG188" s="152" t="s">
        <v>283</v>
      </c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  <c r="BH188" s="152"/>
    </row>
    <row r="189" spans="1:60" outlineLevel="1" x14ac:dyDescent="0.2">
      <c r="A189" s="159"/>
      <c r="B189" s="160"/>
      <c r="C189" s="253" t="s">
        <v>291</v>
      </c>
      <c r="D189" s="254"/>
      <c r="E189" s="254"/>
      <c r="F189" s="254"/>
      <c r="G189" s="254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52"/>
      <c r="Z189" s="152"/>
      <c r="AA189" s="152"/>
      <c r="AB189" s="152"/>
      <c r="AC189" s="152"/>
      <c r="AD189" s="152"/>
      <c r="AE189" s="152"/>
      <c r="AF189" s="152"/>
      <c r="AG189" s="152" t="s">
        <v>106</v>
      </c>
      <c r="AH189" s="152"/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</row>
    <row r="190" spans="1:60" outlineLevel="1" x14ac:dyDescent="0.2">
      <c r="A190" s="159"/>
      <c r="B190" s="160"/>
      <c r="C190" s="251" t="s">
        <v>292</v>
      </c>
      <c r="D190" s="252"/>
      <c r="E190" s="252"/>
      <c r="F190" s="252"/>
      <c r="G190" s="252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52"/>
      <c r="Z190" s="152"/>
      <c r="AA190" s="152"/>
      <c r="AB190" s="152"/>
      <c r="AC190" s="152"/>
      <c r="AD190" s="152"/>
      <c r="AE190" s="152"/>
      <c r="AF190" s="152"/>
      <c r="AG190" s="152" t="s">
        <v>106</v>
      </c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  <c r="BH190" s="152"/>
    </row>
    <row r="191" spans="1:60" outlineLevel="1" x14ac:dyDescent="0.2">
      <c r="A191" s="159"/>
      <c r="B191" s="160"/>
      <c r="C191" s="251" t="s">
        <v>293</v>
      </c>
      <c r="D191" s="252"/>
      <c r="E191" s="252"/>
      <c r="F191" s="252"/>
      <c r="G191" s="252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52"/>
      <c r="Z191" s="152"/>
      <c r="AA191" s="152"/>
      <c r="AB191" s="152"/>
      <c r="AC191" s="152"/>
      <c r="AD191" s="152"/>
      <c r="AE191" s="152"/>
      <c r="AF191" s="152"/>
      <c r="AG191" s="152" t="s">
        <v>106</v>
      </c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79" t="str">
        <f>C191</f>
        <v>Stůl jednoduchý se dvě zásuvkovými bloky, každý 4 zásuvky,  celovýsuvné provedení zásuvky, celonerezové</v>
      </c>
      <c r="BB191" s="152"/>
      <c r="BC191" s="152"/>
      <c r="BD191" s="152"/>
      <c r="BE191" s="152"/>
      <c r="BF191" s="152"/>
      <c r="BG191" s="152"/>
      <c r="BH191" s="152"/>
    </row>
    <row r="192" spans="1:60" outlineLevel="1" x14ac:dyDescent="0.2">
      <c r="A192" s="172">
        <v>53</v>
      </c>
      <c r="B192" s="173" t="s">
        <v>280</v>
      </c>
      <c r="C192" s="189" t="s">
        <v>294</v>
      </c>
      <c r="D192" s="174"/>
      <c r="E192" s="175">
        <v>1</v>
      </c>
      <c r="F192" s="176"/>
      <c r="G192" s="177">
        <f>ROUND(E192*F192,2)</f>
        <v>0</v>
      </c>
      <c r="H192" s="176"/>
      <c r="I192" s="177">
        <f>ROUND(E192*H192,2)</f>
        <v>0</v>
      </c>
      <c r="J192" s="176"/>
      <c r="K192" s="177">
        <f>ROUND(E192*J192,2)</f>
        <v>0</v>
      </c>
      <c r="L192" s="177">
        <v>21</v>
      </c>
      <c r="M192" s="177">
        <f>G192*(1+L192/100)</f>
        <v>0</v>
      </c>
      <c r="N192" s="177">
        <v>0</v>
      </c>
      <c r="O192" s="177">
        <f>ROUND(E192*N192,2)</f>
        <v>0</v>
      </c>
      <c r="P192" s="177">
        <v>0</v>
      </c>
      <c r="Q192" s="177">
        <f>ROUND(E192*P192,2)</f>
        <v>0</v>
      </c>
      <c r="R192" s="177"/>
      <c r="S192" s="177" t="s">
        <v>101</v>
      </c>
      <c r="T192" s="178" t="s">
        <v>102</v>
      </c>
      <c r="U192" s="161">
        <v>0</v>
      </c>
      <c r="V192" s="161">
        <f>ROUND(E192*U192,2)</f>
        <v>0</v>
      </c>
      <c r="W192" s="161"/>
      <c r="X192" s="161" t="s">
        <v>282</v>
      </c>
      <c r="Y192" s="152"/>
      <c r="Z192" s="152"/>
      <c r="AA192" s="152"/>
      <c r="AB192" s="152"/>
      <c r="AC192" s="152"/>
      <c r="AD192" s="152"/>
      <c r="AE192" s="152"/>
      <c r="AF192" s="152"/>
      <c r="AG192" s="152" t="s">
        <v>283</v>
      </c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  <c r="BH192" s="152"/>
    </row>
    <row r="193" spans="1:60" outlineLevel="1" x14ac:dyDescent="0.2">
      <c r="A193" s="159"/>
      <c r="B193" s="160"/>
      <c r="C193" s="253" t="s">
        <v>291</v>
      </c>
      <c r="D193" s="254"/>
      <c r="E193" s="254"/>
      <c r="F193" s="254"/>
      <c r="G193" s="254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52"/>
      <c r="Z193" s="152"/>
      <c r="AA193" s="152"/>
      <c r="AB193" s="152"/>
      <c r="AC193" s="152"/>
      <c r="AD193" s="152"/>
      <c r="AE193" s="152"/>
      <c r="AF193" s="152"/>
      <c r="AG193" s="152" t="s">
        <v>106</v>
      </c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  <c r="BG193" s="152"/>
      <c r="BH193" s="152"/>
    </row>
    <row r="194" spans="1:60" ht="22.5" outlineLevel="1" x14ac:dyDescent="0.2">
      <c r="A194" s="159"/>
      <c r="B194" s="160"/>
      <c r="C194" s="251" t="s">
        <v>295</v>
      </c>
      <c r="D194" s="252"/>
      <c r="E194" s="252"/>
      <c r="F194" s="252"/>
      <c r="G194" s="252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52"/>
      <c r="Z194" s="152"/>
      <c r="AA194" s="152"/>
      <c r="AB194" s="152"/>
      <c r="AC194" s="152"/>
      <c r="AD194" s="152"/>
      <c r="AE194" s="152"/>
      <c r="AF194" s="152"/>
      <c r="AG194" s="152" t="s">
        <v>106</v>
      </c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79" t="str">
        <f>C194</f>
        <v>Nerezové provedení,  pro 5x 1/1 GN nebo EN 60x40, kapacita chlazení 18kg, cyklus +90 - + 3°C, kapacita mražení 12kg, cyklus +90 - -18°C</v>
      </c>
      <c r="BB194" s="152"/>
      <c r="BC194" s="152"/>
      <c r="BD194" s="152"/>
      <c r="BE194" s="152"/>
      <c r="BF194" s="152"/>
      <c r="BG194" s="152"/>
      <c r="BH194" s="152"/>
    </row>
    <row r="195" spans="1:60" outlineLevel="1" x14ac:dyDescent="0.2">
      <c r="A195" s="159"/>
      <c r="B195" s="160"/>
      <c r="C195" s="251" t="s">
        <v>296</v>
      </c>
      <c r="D195" s="252"/>
      <c r="E195" s="252"/>
      <c r="F195" s="252"/>
      <c r="G195" s="252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52"/>
      <c r="Z195" s="152"/>
      <c r="AA195" s="152"/>
      <c r="AB195" s="152"/>
      <c r="AC195" s="152"/>
      <c r="AD195" s="152"/>
      <c r="AE195" s="152"/>
      <c r="AF195" s="152"/>
      <c r="AG195" s="152" t="s">
        <v>106</v>
      </c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  <c r="BH195" s="152"/>
    </row>
    <row r="196" spans="1:60" outlineLevel="1" x14ac:dyDescent="0.2">
      <c r="A196" s="172">
        <v>54</v>
      </c>
      <c r="B196" s="173" t="s">
        <v>280</v>
      </c>
      <c r="C196" s="189" t="s">
        <v>111</v>
      </c>
      <c r="D196" s="174"/>
      <c r="E196" s="175">
        <v>1</v>
      </c>
      <c r="F196" s="176"/>
      <c r="G196" s="177">
        <f>ROUND(E196*F196,2)</f>
        <v>0</v>
      </c>
      <c r="H196" s="176"/>
      <c r="I196" s="177">
        <f>ROUND(E196*H196,2)</f>
        <v>0</v>
      </c>
      <c r="J196" s="176"/>
      <c r="K196" s="177">
        <f>ROUND(E196*J196,2)</f>
        <v>0</v>
      </c>
      <c r="L196" s="177">
        <v>21</v>
      </c>
      <c r="M196" s="177">
        <f>G196*(1+L196/100)</f>
        <v>0</v>
      </c>
      <c r="N196" s="177">
        <v>0</v>
      </c>
      <c r="O196" s="177">
        <f>ROUND(E196*N196,2)</f>
        <v>0</v>
      </c>
      <c r="P196" s="177">
        <v>0</v>
      </c>
      <c r="Q196" s="177">
        <f>ROUND(E196*P196,2)</f>
        <v>0</v>
      </c>
      <c r="R196" s="177"/>
      <c r="S196" s="177" t="s">
        <v>101</v>
      </c>
      <c r="T196" s="178" t="s">
        <v>102</v>
      </c>
      <c r="U196" s="161">
        <v>0</v>
      </c>
      <c r="V196" s="161">
        <f>ROUND(E196*U196,2)</f>
        <v>0</v>
      </c>
      <c r="W196" s="161"/>
      <c r="X196" s="161" t="s">
        <v>103</v>
      </c>
      <c r="Y196" s="152"/>
      <c r="Z196" s="152"/>
      <c r="AA196" s="152"/>
      <c r="AB196" s="152"/>
      <c r="AC196" s="152"/>
      <c r="AD196" s="152"/>
      <c r="AE196" s="152"/>
      <c r="AF196" s="152"/>
      <c r="AG196" s="152" t="s">
        <v>104</v>
      </c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2"/>
      <c r="AX196" s="152"/>
      <c r="AY196" s="152"/>
      <c r="AZ196" s="152"/>
      <c r="BA196" s="152"/>
      <c r="BB196" s="152"/>
      <c r="BC196" s="152"/>
      <c r="BD196" s="152"/>
      <c r="BE196" s="152"/>
      <c r="BF196" s="152"/>
      <c r="BG196" s="152"/>
      <c r="BH196" s="152"/>
    </row>
    <row r="197" spans="1:60" outlineLevel="1" x14ac:dyDescent="0.2">
      <c r="A197" s="159"/>
      <c r="B197" s="160"/>
      <c r="C197" s="253" t="s">
        <v>297</v>
      </c>
      <c r="D197" s="254"/>
      <c r="E197" s="254"/>
      <c r="F197" s="254"/>
      <c r="G197" s="254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52"/>
      <c r="Z197" s="152"/>
      <c r="AA197" s="152"/>
      <c r="AB197" s="152"/>
      <c r="AC197" s="152"/>
      <c r="AD197" s="152"/>
      <c r="AE197" s="152"/>
      <c r="AF197" s="152"/>
      <c r="AG197" s="152" t="s">
        <v>106</v>
      </c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  <c r="BH197" s="152"/>
    </row>
    <row r="198" spans="1:60" outlineLevel="1" x14ac:dyDescent="0.2">
      <c r="A198" s="159"/>
      <c r="B198" s="160"/>
      <c r="C198" s="251" t="s">
        <v>285</v>
      </c>
      <c r="D198" s="252"/>
      <c r="E198" s="252"/>
      <c r="F198" s="252"/>
      <c r="G198" s="252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52"/>
      <c r="Z198" s="152"/>
      <c r="AA198" s="152"/>
      <c r="AB198" s="152"/>
      <c r="AC198" s="152"/>
      <c r="AD198" s="152"/>
      <c r="AE198" s="152"/>
      <c r="AF198" s="152"/>
      <c r="AG198" s="152" t="s">
        <v>106</v>
      </c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  <c r="BH198" s="152"/>
    </row>
    <row r="199" spans="1:60" outlineLevel="1" x14ac:dyDescent="0.2">
      <c r="A199" s="159"/>
      <c r="B199" s="160"/>
      <c r="C199" s="251" t="s">
        <v>286</v>
      </c>
      <c r="D199" s="252"/>
      <c r="E199" s="252"/>
      <c r="F199" s="252"/>
      <c r="G199" s="252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52"/>
      <c r="Z199" s="152"/>
      <c r="AA199" s="152"/>
      <c r="AB199" s="152"/>
      <c r="AC199" s="152"/>
      <c r="AD199" s="152"/>
      <c r="AE199" s="152"/>
      <c r="AF199" s="152"/>
      <c r="AG199" s="152" t="s">
        <v>106</v>
      </c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2"/>
      <c r="AX199" s="152"/>
      <c r="AY199" s="152"/>
      <c r="AZ199" s="152"/>
      <c r="BA199" s="179" t="str">
        <f>C199</f>
        <v>Celonerezové provedení, pracovní deska tl. 40 mm, výšková stavitelnost noh + 30 mm, police s podélnými výztuhami,</v>
      </c>
      <c r="BB199" s="152"/>
      <c r="BC199" s="152"/>
      <c r="BD199" s="152"/>
      <c r="BE199" s="152"/>
      <c r="BF199" s="152"/>
      <c r="BG199" s="152"/>
      <c r="BH199" s="152"/>
    </row>
    <row r="200" spans="1:60" outlineLevel="1" x14ac:dyDescent="0.2">
      <c r="A200" s="172">
        <v>55</v>
      </c>
      <c r="B200" s="173" t="s">
        <v>280</v>
      </c>
      <c r="C200" s="189" t="s">
        <v>287</v>
      </c>
      <c r="D200" s="174"/>
      <c r="E200" s="175">
        <v>1</v>
      </c>
      <c r="F200" s="176"/>
      <c r="G200" s="177">
        <f>ROUND(E200*F200,2)</f>
        <v>0</v>
      </c>
      <c r="H200" s="176"/>
      <c r="I200" s="177">
        <f>ROUND(E200*H200,2)</f>
        <v>0</v>
      </c>
      <c r="J200" s="176"/>
      <c r="K200" s="177">
        <f>ROUND(E200*J200,2)</f>
        <v>0</v>
      </c>
      <c r="L200" s="177">
        <v>21</v>
      </c>
      <c r="M200" s="177">
        <f>G200*(1+L200/100)</f>
        <v>0</v>
      </c>
      <c r="N200" s="177">
        <v>0</v>
      </c>
      <c r="O200" s="177">
        <f>ROUND(E200*N200,2)</f>
        <v>0</v>
      </c>
      <c r="P200" s="177">
        <v>0</v>
      </c>
      <c r="Q200" s="177">
        <f>ROUND(E200*P200,2)</f>
        <v>0</v>
      </c>
      <c r="R200" s="177"/>
      <c r="S200" s="177" t="s">
        <v>101</v>
      </c>
      <c r="T200" s="178" t="s">
        <v>102</v>
      </c>
      <c r="U200" s="161">
        <v>0</v>
      </c>
      <c r="V200" s="161">
        <f>ROUND(E200*U200,2)</f>
        <v>0</v>
      </c>
      <c r="W200" s="161"/>
      <c r="X200" s="161" t="s">
        <v>282</v>
      </c>
      <c r="Y200" s="152"/>
      <c r="Z200" s="152"/>
      <c r="AA200" s="152"/>
      <c r="AB200" s="152"/>
      <c r="AC200" s="152"/>
      <c r="AD200" s="152"/>
      <c r="AE200" s="152"/>
      <c r="AF200" s="152"/>
      <c r="AG200" s="152" t="s">
        <v>283</v>
      </c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  <c r="BG200" s="152"/>
      <c r="BH200" s="152"/>
    </row>
    <row r="201" spans="1:60" outlineLevel="1" x14ac:dyDescent="0.2">
      <c r="A201" s="159"/>
      <c r="B201" s="160"/>
      <c r="C201" s="253" t="s">
        <v>298</v>
      </c>
      <c r="D201" s="254"/>
      <c r="E201" s="254"/>
      <c r="F201" s="254"/>
      <c r="G201" s="254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52"/>
      <c r="Z201" s="152"/>
      <c r="AA201" s="152"/>
      <c r="AB201" s="152"/>
      <c r="AC201" s="152"/>
      <c r="AD201" s="152"/>
      <c r="AE201" s="152"/>
      <c r="AF201" s="152"/>
      <c r="AG201" s="152" t="s">
        <v>106</v>
      </c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52"/>
      <c r="BD201" s="152"/>
      <c r="BE201" s="152"/>
      <c r="BF201" s="152"/>
      <c r="BG201" s="152"/>
      <c r="BH201" s="152"/>
    </row>
    <row r="202" spans="1:60" outlineLevel="1" x14ac:dyDescent="0.2">
      <c r="A202" s="159"/>
      <c r="B202" s="160"/>
      <c r="C202" s="251" t="s">
        <v>299</v>
      </c>
      <c r="D202" s="252"/>
      <c r="E202" s="252"/>
      <c r="F202" s="252"/>
      <c r="G202" s="252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52"/>
      <c r="Z202" s="152"/>
      <c r="AA202" s="152"/>
      <c r="AB202" s="152"/>
      <c r="AC202" s="152"/>
      <c r="AD202" s="152"/>
      <c r="AE202" s="152"/>
      <c r="AF202" s="152"/>
      <c r="AG202" s="152" t="s">
        <v>106</v>
      </c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  <c r="BH202" s="152"/>
    </row>
    <row r="203" spans="1:60" outlineLevel="1" x14ac:dyDescent="0.2">
      <c r="A203" s="172">
        <v>56</v>
      </c>
      <c r="B203" s="173" t="s">
        <v>280</v>
      </c>
      <c r="C203" s="189" t="s">
        <v>111</v>
      </c>
      <c r="D203" s="174"/>
      <c r="E203" s="175">
        <v>1</v>
      </c>
      <c r="F203" s="176"/>
      <c r="G203" s="177">
        <f>ROUND(E203*F203,2)</f>
        <v>0</v>
      </c>
      <c r="H203" s="176"/>
      <c r="I203" s="177">
        <f>ROUND(E203*H203,2)</f>
        <v>0</v>
      </c>
      <c r="J203" s="176"/>
      <c r="K203" s="177">
        <f>ROUND(E203*J203,2)</f>
        <v>0</v>
      </c>
      <c r="L203" s="177">
        <v>21</v>
      </c>
      <c r="M203" s="177">
        <f>G203*(1+L203/100)</f>
        <v>0</v>
      </c>
      <c r="N203" s="177">
        <v>0</v>
      </c>
      <c r="O203" s="177">
        <f>ROUND(E203*N203,2)</f>
        <v>0</v>
      </c>
      <c r="P203" s="177">
        <v>0</v>
      </c>
      <c r="Q203" s="177">
        <f>ROUND(E203*P203,2)</f>
        <v>0</v>
      </c>
      <c r="R203" s="177"/>
      <c r="S203" s="177" t="s">
        <v>101</v>
      </c>
      <c r="T203" s="178" t="s">
        <v>102</v>
      </c>
      <c r="U203" s="161">
        <v>0</v>
      </c>
      <c r="V203" s="161">
        <f>ROUND(E203*U203,2)</f>
        <v>0</v>
      </c>
      <c r="W203" s="161"/>
      <c r="X203" s="161" t="s">
        <v>103</v>
      </c>
      <c r="Y203" s="152"/>
      <c r="Z203" s="152"/>
      <c r="AA203" s="152"/>
      <c r="AB203" s="152"/>
      <c r="AC203" s="152"/>
      <c r="AD203" s="152"/>
      <c r="AE203" s="152"/>
      <c r="AF203" s="152"/>
      <c r="AG203" s="152" t="s">
        <v>104</v>
      </c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  <c r="BG203" s="152"/>
      <c r="BH203" s="152"/>
    </row>
    <row r="204" spans="1:60" x14ac:dyDescent="0.2">
      <c r="A204" s="3"/>
      <c r="B204" s="4"/>
      <c r="C204" s="192"/>
      <c r="D204" s="6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AE204">
        <v>15</v>
      </c>
      <c r="AF204">
        <v>21</v>
      </c>
      <c r="AG204" t="s">
        <v>83</v>
      </c>
    </row>
    <row r="205" spans="1:60" x14ac:dyDescent="0.2">
      <c r="A205" s="155"/>
      <c r="B205" s="156" t="s">
        <v>29</v>
      </c>
      <c r="C205" s="193"/>
      <c r="D205" s="157"/>
      <c r="E205" s="158"/>
      <c r="F205" s="158"/>
      <c r="G205" s="187">
        <f>G8+G41+G57+G87+G111+G126</f>
        <v>0</v>
      </c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AE205">
        <f>SUMIF(L7:L203,AE204,G7:G203)</f>
        <v>0</v>
      </c>
      <c r="AF205">
        <f>SUMIF(L7:L203,AF204,G7:G203)</f>
        <v>0</v>
      </c>
      <c r="AG205" t="s">
        <v>300</v>
      </c>
    </row>
    <row r="206" spans="1:60" x14ac:dyDescent="0.2">
      <c r="C206" s="194"/>
      <c r="D206" s="10"/>
      <c r="AG206" t="s">
        <v>305</v>
      </c>
    </row>
    <row r="207" spans="1:60" x14ac:dyDescent="0.2">
      <c r="D207" s="10"/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sheet="1"/>
  <mergeCells count="109">
    <mergeCell ref="C13:G13"/>
    <mergeCell ref="C15:G15"/>
    <mergeCell ref="C17:G17"/>
    <mergeCell ref="C19:G19"/>
    <mergeCell ref="C21:G21"/>
    <mergeCell ref="C23:G23"/>
    <mergeCell ref="A1:G1"/>
    <mergeCell ref="C2:G2"/>
    <mergeCell ref="C3:G3"/>
    <mergeCell ref="C4:G4"/>
    <mergeCell ref="C10:G10"/>
    <mergeCell ref="C11:G11"/>
    <mergeCell ref="C37:G37"/>
    <mergeCell ref="C39:G39"/>
    <mergeCell ref="C43:G43"/>
    <mergeCell ref="C44:G44"/>
    <mergeCell ref="C46:G46"/>
    <mergeCell ref="C48:G48"/>
    <mergeCell ref="C26:G26"/>
    <mergeCell ref="C28:G28"/>
    <mergeCell ref="C30:G30"/>
    <mergeCell ref="C32:G32"/>
    <mergeCell ref="C34:G34"/>
    <mergeCell ref="C35:G35"/>
    <mergeCell ref="C65:G65"/>
    <mergeCell ref="C67:G67"/>
    <mergeCell ref="C69:G69"/>
    <mergeCell ref="C71:G71"/>
    <mergeCell ref="C73:G73"/>
    <mergeCell ref="C75:G75"/>
    <mergeCell ref="C50:G50"/>
    <mergeCell ref="C53:G53"/>
    <mergeCell ref="C55:G55"/>
    <mergeCell ref="C59:G59"/>
    <mergeCell ref="C61:G61"/>
    <mergeCell ref="C63:G63"/>
    <mergeCell ref="C91:G91"/>
    <mergeCell ref="C93:G93"/>
    <mergeCell ref="C95:G95"/>
    <mergeCell ref="C97:G97"/>
    <mergeCell ref="C99:G99"/>
    <mergeCell ref="C101:G101"/>
    <mergeCell ref="C77:G77"/>
    <mergeCell ref="C79:G79"/>
    <mergeCell ref="C82:G82"/>
    <mergeCell ref="C84:G84"/>
    <mergeCell ref="C86:G86"/>
    <mergeCell ref="C89:G89"/>
    <mergeCell ref="C117:G117"/>
    <mergeCell ref="C119:G119"/>
    <mergeCell ref="C121:G121"/>
    <mergeCell ref="C123:G123"/>
    <mergeCell ref="C125:G125"/>
    <mergeCell ref="C128:G128"/>
    <mergeCell ref="C103:G103"/>
    <mergeCell ref="C105:G105"/>
    <mergeCell ref="C107:G107"/>
    <mergeCell ref="C109:G109"/>
    <mergeCell ref="C113:G113"/>
    <mergeCell ref="C115:G115"/>
    <mergeCell ref="C141:G141"/>
    <mergeCell ref="C144:G144"/>
    <mergeCell ref="C145:G145"/>
    <mergeCell ref="C146:G146"/>
    <mergeCell ref="C147:G147"/>
    <mergeCell ref="C148:G148"/>
    <mergeCell ref="C130:G130"/>
    <mergeCell ref="C132:G132"/>
    <mergeCell ref="C134:G134"/>
    <mergeCell ref="C136:G136"/>
    <mergeCell ref="C138:G138"/>
    <mergeCell ref="C139:G139"/>
    <mergeCell ref="C162:G162"/>
    <mergeCell ref="C163:G163"/>
    <mergeCell ref="C165:G165"/>
    <mergeCell ref="C167:G167"/>
    <mergeCell ref="C168:G168"/>
    <mergeCell ref="C169:G169"/>
    <mergeCell ref="C149:G149"/>
    <mergeCell ref="C152:G152"/>
    <mergeCell ref="C154:G154"/>
    <mergeCell ref="C155:G155"/>
    <mergeCell ref="C156:G156"/>
    <mergeCell ref="C160:G160"/>
    <mergeCell ref="C176:G176"/>
    <mergeCell ref="C178:G178"/>
    <mergeCell ref="C181:G181"/>
    <mergeCell ref="C182:G182"/>
    <mergeCell ref="C183:G183"/>
    <mergeCell ref="C185:G185"/>
    <mergeCell ref="C170:G170"/>
    <mergeCell ref="C171:G171"/>
    <mergeCell ref="C172:G172"/>
    <mergeCell ref="C173:G173"/>
    <mergeCell ref="C174:G174"/>
    <mergeCell ref="C175:G175"/>
    <mergeCell ref="C202:G202"/>
    <mergeCell ref="C194:G194"/>
    <mergeCell ref="C195:G195"/>
    <mergeCell ref="C197:G197"/>
    <mergeCell ref="C198:G198"/>
    <mergeCell ref="C199:G199"/>
    <mergeCell ref="C201:G201"/>
    <mergeCell ref="C186:G186"/>
    <mergeCell ref="C187:G187"/>
    <mergeCell ref="C189:G189"/>
    <mergeCell ref="C190:G190"/>
    <mergeCell ref="C191:G191"/>
    <mergeCell ref="C193:G193"/>
  </mergeCells>
  <pageMargins left="0.59055118110236204" right="0.196850393700787" top="0.78740157499999996" bottom="0.78740157499999996" header="0.3" footer="0.3"/>
  <pageSetup paperSize="9" orientation="landscape" horizontalDpi="300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09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09 01 Pol'!Názvy_tisku</vt:lpstr>
      <vt:lpstr>oadresa</vt:lpstr>
      <vt:lpstr>Stavba!Objednatel</vt:lpstr>
      <vt:lpstr>Stavba!Objekt</vt:lpstr>
      <vt:lpstr>'SO 09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</dc:creator>
  <cp:lastModifiedBy>Mrazkova</cp:lastModifiedBy>
  <cp:lastPrinted>2019-03-19T12:27:02Z</cp:lastPrinted>
  <dcterms:created xsi:type="dcterms:W3CDTF">2009-04-08T07:15:50Z</dcterms:created>
  <dcterms:modified xsi:type="dcterms:W3CDTF">2021-02-15T11:11:23Z</dcterms:modified>
</cp:coreProperties>
</file>