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Rekapitulace stavby" sheetId="1" r:id="rId1"/>
    <sheet name="1.1 - IVEP" sheetId="2" r:id="rId2"/>
    <sheet name="1.2 - Hala 2" sheetId="3" r:id="rId3"/>
    <sheet name="2.1 - IVEP" sheetId="4" r:id="rId4"/>
    <sheet name="2.2 - Hala 2" sheetId="5" r:id="rId5"/>
    <sheet name="3.1 - IVEP" sheetId="6" r:id="rId6"/>
    <sheet name="3.2 - Hala 2" sheetId="7" r:id="rId7"/>
    <sheet name="4 - Vedlejší rozpočtové n..." sheetId="8" r:id="rId8"/>
    <sheet name="Pokyny pro vyplnění" sheetId="9" r:id="rId9"/>
  </sheets>
  <definedNames>
    <definedName name="_xlnm._FilterDatabase" localSheetId="1" hidden="1">'1.1 - IVEP'!$C$95:$K$215</definedName>
    <definedName name="_xlnm._FilterDatabase" localSheetId="2" hidden="1">'1.2 - Hala 2'!$C$95:$K$214</definedName>
    <definedName name="_xlnm._FilterDatabase" localSheetId="3" hidden="1">'2.1 - IVEP'!$C$93:$K$410</definedName>
    <definedName name="_xlnm._FilterDatabase" localSheetId="4" hidden="1">'2.2 - Hala 2'!$C$92:$K$300</definedName>
    <definedName name="_xlnm._FilterDatabase" localSheetId="5" hidden="1">'3.1 - IVEP'!$C$103:$K$361</definedName>
    <definedName name="_xlnm._FilterDatabase" localSheetId="6" hidden="1">'3.2 - Hala 2'!$C$95:$K$253</definedName>
    <definedName name="_xlnm._FilterDatabase" localSheetId="7" hidden="1">'4 - Vedlejší rozpočtové n...'!$C$81:$K$105</definedName>
    <definedName name="_xlnm.Print_Titles" localSheetId="1">'1.1 - IVEP'!$95:$95</definedName>
    <definedName name="_xlnm.Print_Titles" localSheetId="2">'1.2 - Hala 2'!$95:$95</definedName>
    <definedName name="_xlnm.Print_Titles" localSheetId="3">'2.1 - IVEP'!$93:$93</definedName>
    <definedName name="_xlnm.Print_Titles" localSheetId="4">'2.2 - Hala 2'!$92:$92</definedName>
    <definedName name="_xlnm.Print_Titles" localSheetId="5">'3.1 - IVEP'!$103:$103</definedName>
    <definedName name="_xlnm.Print_Titles" localSheetId="6">'3.2 - Hala 2'!$95:$95</definedName>
    <definedName name="_xlnm.Print_Titles" localSheetId="7">'4 - Vedlejší rozpočtové n...'!$81:$81</definedName>
    <definedName name="_xlnm.Print_Titles" localSheetId="0">'Rekapitulace stavby'!$52:$52</definedName>
    <definedName name="_xlnm.Print_Area" localSheetId="1">'1.1 - IVEP'!$C$4:$J$41,'1.1 - IVEP'!$C$47:$J$75,'1.1 - IVEP'!$C$81:$K$215</definedName>
    <definedName name="_xlnm.Print_Area" localSheetId="2">'1.2 - Hala 2'!$C$4:$J$41,'1.2 - Hala 2'!$C$47:$J$75,'1.2 - Hala 2'!$C$81:$K$214</definedName>
    <definedName name="_xlnm.Print_Area" localSheetId="3">'2.1 - IVEP'!$C$4:$J$41,'2.1 - IVEP'!$C$47:$J$73,'2.1 - IVEP'!$C$79:$K$410</definedName>
    <definedName name="_xlnm.Print_Area" localSheetId="4">'2.2 - Hala 2'!$C$4:$J$41,'2.2 - Hala 2'!$C$47:$J$72,'2.2 - Hala 2'!$C$78:$K$300</definedName>
    <definedName name="_xlnm.Print_Area" localSheetId="5">'3.1 - IVEP'!$C$4:$J$41,'3.1 - IVEP'!$C$47:$J$83,'3.1 - IVEP'!$C$89:$K$361</definedName>
    <definedName name="_xlnm.Print_Area" localSheetId="6">'3.2 - Hala 2'!$C$4:$J$41,'3.2 - Hala 2'!$C$47:$J$75,'3.2 - Hala 2'!$C$81:$K$253</definedName>
    <definedName name="_xlnm.Print_Area" localSheetId="7">'4 - Vedlejší rozpočtové n...'!$C$4:$J$39,'4 - Vedlejší rozpočtové n...'!$C$45:$J$63,'4 - Vedlejší rozpočtové n...'!$C$69:$K$105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</definedNames>
  <calcPr calcId="125725"/>
</workbook>
</file>

<file path=xl/calcChain.xml><?xml version="1.0" encoding="utf-8"?>
<calcChain xmlns="http://schemas.openxmlformats.org/spreadsheetml/2006/main">
  <c r="J37" i="8"/>
  <c r="J36"/>
  <c r="AY64" i="1"/>
  <c r="J35" i="8"/>
  <c r="AX64" i="1"/>
  <c r="BI104" i="8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F78"/>
  <c r="F76"/>
  <c r="E74"/>
  <c r="J55"/>
  <c r="F54"/>
  <c r="F52"/>
  <c r="E50"/>
  <c r="J21"/>
  <c r="E21"/>
  <c r="J54" s="1"/>
  <c r="J20"/>
  <c r="J18"/>
  <c r="E18"/>
  <c r="F79" s="1"/>
  <c r="J17"/>
  <c r="J12"/>
  <c r="J76" s="1"/>
  <c r="E7"/>
  <c r="E48" s="1"/>
  <c r="J39" i="7"/>
  <c r="J38"/>
  <c r="AY63" i="1" s="1"/>
  <c r="J37" i="7"/>
  <c r="AX63" i="1"/>
  <c r="BI252" i="7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 s="1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F90"/>
  <c r="E88"/>
  <c r="F56"/>
  <c r="E54"/>
  <c r="J26"/>
  <c r="E26"/>
  <c r="J59" s="1"/>
  <c r="J25"/>
  <c r="J23"/>
  <c r="E23"/>
  <c r="J92" s="1"/>
  <c r="J22"/>
  <c r="J20"/>
  <c r="E20"/>
  <c r="F93" s="1"/>
  <c r="J19"/>
  <c r="J17"/>
  <c r="E17"/>
  <c r="F58" s="1"/>
  <c r="J16"/>
  <c r="J14"/>
  <c r="J90"/>
  <c r="E7"/>
  <c r="E50" s="1"/>
  <c r="J39" i="6"/>
  <c r="J38"/>
  <c r="AY62" i="1" s="1"/>
  <c r="J37" i="6"/>
  <c r="AX62" i="1"/>
  <c r="BI360" i="6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T183"/>
  <c r="R184"/>
  <c r="R183" s="1"/>
  <c r="P184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T172" s="1"/>
  <c r="R173"/>
  <c r="R172" s="1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F98"/>
  <c r="E96"/>
  <c r="F56"/>
  <c r="E54"/>
  <c r="J26"/>
  <c r="E26"/>
  <c r="J101" s="1"/>
  <c r="J25"/>
  <c r="J23"/>
  <c r="E23"/>
  <c r="J100" s="1"/>
  <c r="J22"/>
  <c r="J20"/>
  <c r="E20"/>
  <c r="F59" s="1"/>
  <c r="J19"/>
  <c r="J17"/>
  <c r="E17"/>
  <c r="F100" s="1"/>
  <c r="J16"/>
  <c r="J14"/>
  <c r="J56" s="1"/>
  <c r="E7"/>
  <c r="E92" s="1"/>
  <c r="J39" i="5"/>
  <c r="J38"/>
  <c r="AY60" i="1" s="1"/>
  <c r="J37" i="5"/>
  <c r="AX60" i="1" s="1"/>
  <c r="BI299" i="5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F89"/>
  <c r="F87"/>
  <c r="E85"/>
  <c r="J59"/>
  <c r="F58"/>
  <c r="F56"/>
  <c r="E54"/>
  <c r="J23"/>
  <c r="E23"/>
  <c r="J89" s="1"/>
  <c r="J22"/>
  <c r="J20"/>
  <c r="E20"/>
  <c r="F59" s="1"/>
  <c r="J19"/>
  <c r="J14"/>
  <c r="J56"/>
  <c r="E7"/>
  <c r="E81" s="1"/>
  <c r="J39" i="4"/>
  <c r="J38"/>
  <c r="AY59" i="1" s="1"/>
  <c r="J37" i="4"/>
  <c r="AX59" i="1"/>
  <c r="BI409" i="4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J91"/>
  <c r="F90"/>
  <c r="F88"/>
  <c r="E86"/>
  <c r="J59"/>
  <c r="F58"/>
  <c r="F56"/>
  <c r="E54"/>
  <c r="J23"/>
  <c r="E23"/>
  <c r="J90" s="1"/>
  <c r="J22"/>
  <c r="J20"/>
  <c r="E20"/>
  <c r="F59" s="1"/>
  <c r="J19"/>
  <c r="J14"/>
  <c r="J56" s="1"/>
  <c r="E7"/>
  <c r="E82"/>
  <c r="J39" i="3"/>
  <c r="J38"/>
  <c r="AY57" i="1" s="1"/>
  <c r="J37" i="3"/>
  <c r="AX57" i="1"/>
  <c r="BI211" i="3"/>
  <c r="BH211"/>
  <c r="BG211"/>
  <c r="BF211"/>
  <c r="T211"/>
  <c r="T210"/>
  <c r="R211"/>
  <c r="R210" s="1"/>
  <c r="P211"/>
  <c r="P210"/>
  <c r="BI207"/>
  <c r="BH207"/>
  <c r="BG207"/>
  <c r="BF207"/>
  <c r="T207"/>
  <c r="T206" s="1"/>
  <c r="T205" s="1"/>
  <c r="R207"/>
  <c r="R206"/>
  <c r="R205" s="1"/>
  <c r="P207"/>
  <c r="P206" s="1"/>
  <c r="P205" s="1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/>
  <c r="R149"/>
  <c r="R148" s="1"/>
  <c r="P149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59" s="1"/>
  <c r="J25"/>
  <c r="J23"/>
  <c r="E23"/>
  <c r="J92" s="1"/>
  <c r="J22"/>
  <c r="J20"/>
  <c r="E20"/>
  <c r="F93" s="1"/>
  <c r="J19"/>
  <c r="J17"/>
  <c r="E17"/>
  <c r="F58" s="1"/>
  <c r="J16"/>
  <c r="J14"/>
  <c r="J90"/>
  <c r="E7"/>
  <c r="E84"/>
  <c r="J39" i="2"/>
  <c r="J38"/>
  <c r="AY56" i="1" s="1"/>
  <c r="J37" i="2"/>
  <c r="AX56" i="1"/>
  <c r="BI212" i="2"/>
  <c r="BH212"/>
  <c r="BG212"/>
  <c r="BF212"/>
  <c r="T212"/>
  <c r="T211" s="1"/>
  <c r="R212"/>
  <c r="R211" s="1"/>
  <c r="P212"/>
  <c r="P211" s="1"/>
  <c r="BI208"/>
  <c r="BH208"/>
  <c r="BG208"/>
  <c r="BF208"/>
  <c r="T208"/>
  <c r="T207" s="1"/>
  <c r="T206" s="1"/>
  <c r="R208"/>
  <c r="R207"/>
  <c r="R206" s="1"/>
  <c r="P208"/>
  <c r="P207" s="1"/>
  <c r="P206" s="1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 s="1"/>
  <c r="R149"/>
  <c r="R148"/>
  <c r="P149"/>
  <c r="P148" s="1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 s="1"/>
  <c r="J25"/>
  <c r="J23"/>
  <c r="E23"/>
  <c r="J58" s="1"/>
  <c r="J22"/>
  <c r="J20"/>
  <c r="E20"/>
  <c r="F93" s="1"/>
  <c r="J19"/>
  <c r="J17"/>
  <c r="E17"/>
  <c r="F92" s="1"/>
  <c r="J16"/>
  <c r="J14"/>
  <c r="J90"/>
  <c r="E7"/>
  <c r="E84"/>
  <c r="L50" i="1"/>
  <c r="AM50"/>
  <c r="AM49"/>
  <c r="L49"/>
  <c r="AM47"/>
  <c r="L47"/>
  <c r="L45"/>
  <c r="L44"/>
  <c r="BK102" i="8"/>
  <c r="BK93"/>
  <c r="J84"/>
  <c r="J248" i="7"/>
  <c r="BK242"/>
  <c r="BK235"/>
  <c r="BK226"/>
  <c r="BK213"/>
  <c r="BK202"/>
  <c r="J192"/>
  <c r="BK176"/>
  <c r="BK170"/>
  <c r="J159"/>
  <c r="J149"/>
  <c r="J140"/>
  <c r="J133"/>
  <c r="J125"/>
  <c r="BK117"/>
  <c r="J111"/>
  <c r="J98"/>
  <c r="J350" i="6"/>
  <c r="BK332"/>
  <c r="BK184"/>
  <c r="J164"/>
  <c r="BK150"/>
  <c r="BK138"/>
  <c r="BK126"/>
  <c r="J121"/>
  <c r="J112"/>
  <c r="J291" i="5"/>
  <c r="J283"/>
  <c r="BK261"/>
  <c r="BK255"/>
  <c r="J237"/>
  <c r="J223"/>
  <c r="J208"/>
  <c r="J195"/>
  <c r="BK185"/>
  <c r="BK179"/>
  <c r="J173"/>
  <c r="BK165"/>
  <c r="BK153"/>
  <c r="J123"/>
  <c r="BK119"/>
  <c r="BK114"/>
  <c r="BK110"/>
  <c r="BK104"/>
  <c r="BK409" i="4"/>
  <c r="BK407"/>
  <c r="BK405"/>
  <c r="J389"/>
  <c r="J382"/>
  <c r="BK375"/>
  <c r="J367"/>
  <c r="J363"/>
  <c r="J358"/>
  <c r="J352"/>
  <c r="J344"/>
  <c r="BK340"/>
  <c r="BK336"/>
  <c r="J328"/>
  <c r="J324"/>
  <c r="J316"/>
  <c r="J302"/>
  <c r="J296"/>
  <c r="BK292"/>
  <c r="BK288"/>
  <c r="BK283"/>
  <c r="J277"/>
  <c r="BK267"/>
  <c r="J253"/>
  <c r="BK242"/>
  <c r="BK238"/>
  <c r="BK228"/>
  <c r="BK222"/>
  <c r="BK216"/>
  <c r="J198"/>
  <c r="BK194"/>
  <c r="J190"/>
  <c r="BK195" i="3"/>
  <c r="BK189"/>
  <c r="J172"/>
  <c r="J165"/>
  <c r="J155"/>
  <c r="BK149"/>
  <c r="J126"/>
  <c r="BK99"/>
  <c r="J204" i="2"/>
  <c r="BK196"/>
  <c r="J192"/>
  <c r="J173"/>
  <c r="BK161"/>
  <c r="J149"/>
  <c r="BK142"/>
  <c r="BK135"/>
  <c r="J120"/>
  <c r="BK102"/>
  <c r="J104" i="8"/>
  <c r="J100"/>
  <c r="BK95"/>
  <c r="BK86"/>
  <c r="J242" i="7"/>
  <c r="J237"/>
  <c r="J226"/>
  <c r="BK222"/>
  <c r="BK216"/>
  <c r="J211"/>
  <c r="J205"/>
  <c r="J165"/>
  <c r="J302" i="6"/>
  <c r="BK287"/>
  <c r="J282"/>
  <c r="J278"/>
  <c r="J273"/>
  <c r="BK264"/>
  <c r="BK260"/>
  <c r="J256"/>
  <c r="BK252"/>
  <c r="J244"/>
  <c r="J238"/>
  <c r="J233"/>
  <c r="BK229"/>
  <c r="J225"/>
  <c r="BK221"/>
  <c r="BK217"/>
  <c r="J211"/>
  <c r="BK207"/>
  <c r="J199"/>
  <c r="BK194"/>
  <c r="J190"/>
  <c r="BK170"/>
  <c r="J159"/>
  <c r="BK156"/>
  <c r="BK154"/>
  <c r="BK148"/>
  <c r="J142"/>
  <c r="BK136"/>
  <c r="BK128"/>
  <c r="J123"/>
  <c r="J117"/>
  <c r="J108"/>
  <c r="BK299" i="5"/>
  <c r="J297"/>
  <c r="BK291"/>
  <c r="J287"/>
  <c r="BK283"/>
  <c r="J279"/>
  <c r="BK274"/>
  <c r="BK265"/>
  <c r="J259"/>
  <c r="BK253"/>
  <c r="BK249"/>
  <c r="BK245"/>
  <c r="BK237"/>
  <c r="J231"/>
  <c r="J227"/>
  <c r="J216"/>
  <c r="J212"/>
  <c r="BK199"/>
  <c r="BK193"/>
  <c r="J189"/>
  <c r="J181"/>
  <c r="BK161"/>
  <c r="BK144"/>
  <c r="BK136"/>
  <c r="J131"/>
  <c r="BK129"/>
  <c r="BK121"/>
  <c r="BK99"/>
  <c r="J401" i="4"/>
  <c r="J395"/>
  <c r="BK363"/>
  <c r="J350"/>
  <c r="BK346"/>
  <c r="BK342"/>
  <c r="BK328"/>
  <c r="BK320"/>
  <c r="BK306"/>
  <c r="BK296"/>
  <c r="J286"/>
  <c r="J283"/>
  <c r="BK269"/>
  <c r="BK261"/>
  <c r="J255"/>
  <c r="BK248"/>
  <c r="J244"/>
  <c r="J234"/>
  <c r="J230"/>
  <c r="BK226"/>
  <c r="J222"/>
  <c r="J216"/>
  <c r="J212"/>
  <c r="J208"/>
  <c r="J202"/>
  <c r="BK198"/>
  <c r="BK190"/>
  <c r="BK186"/>
  <c r="BK182"/>
  <c r="J174"/>
  <c r="BK169"/>
  <c r="J161"/>
  <c r="J156"/>
  <c r="J152"/>
  <c r="BK148"/>
  <c r="BK142"/>
  <c r="BK133"/>
  <c r="BK125"/>
  <c r="J97"/>
  <c r="J207" i="3"/>
  <c r="BK198"/>
  <c r="BK191"/>
  <c r="J181"/>
  <c r="J179"/>
  <c r="BK161"/>
  <c r="BK135"/>
  <c r="BK128"/>
  <c r="BK117"/>
  <c r="J107"/>
  <c r="BK204" i="2"/>
  <c r="BK194"/>
  <c r="J170"/>
  <c r="BK152"/>
  <c r="J132"/>
  <c r="J126"/>
  <c r="J107"/>
  <c r="J102"/>
  <c r="AS55" i="1"/>
  <c r="J95" i="8"/>
  <c r="J86"/>
  <c r="J250" i="7"/>
  <c r="BK248"/>
  <c r="J244"/>
  <c r="BK240"/>
  <c r="J233"/>
  <c r="J222"/>
  <c r="BK218"/>
  <c r="BK211"/>
  <c r="J207"/>
  <c r="J200"/>
  <c r="J184"/>
  <c r="BK180"/>
  <c r="BK174"/>
  <c r="J170"/>
  <c r="BK161"/>
  <c r="BK142"/>
  <c r="BK119"/>
  <c r="BK104"/>
  <c r="BK352" i="6"/>
  <c r="BK345"/>
  <c r="J341"/>
  <c r="J337"/>
  <c r="BK330"/>
  <c r="J326"/>
  <c r="BK321"/>
  <c r="J314"/>
  <c r="BK306"/>
  <c r="BK302"/>
  <c r="J299"/>
  <c r="BK295"/>
  <c r="J289"/>
  <c r="J275"/>
  <c r="J271"/>
  <c r="J260"/>
  <c r="BK254"/>
  <c r="J248"/>
  <c r="BK240"/>
  <c r="BK227"/>
  <c r="BK223"/>
  <c r="J219"/>
  <c r="BK209"/>
  <c r="BK203"/>
  <c r="BK199"/>
  <c r="J188"/>
  <c r="BK180"/>
  <c r="BK173"/>
  <c r="BK159"/>
  <c r="J154"/>
  <c r="BK142"/>
  <c r="J132"/>
  <c r="BK121"/>
  <c r="BK110"/>
  <c r="J295" i="5"/>
  <c r="BK289"/>
  <c r="BK279"/>
  <c r="J267"/>
  <c r="J261"/>
  <c r="BK231"/>
  <c r="J214"/>
  <c r="BK210"/>
  <c r="J204"/>
  <c r="J199"/>
  <c r="J193"/>
  <c r="BK187"/>
  <c r="BK181"/>
  <c r="BK177"/>
  <c r="BK173"/>
  <c r="J169"/>
  <c r="J161"/>
  <c r="J157"/>
  <c r="BK151"/>
  <c r="BK142"/>
  <c r="J138"/>
  <c r="J133"/>
  <c r="J125"/>
  <c r="J116"/>
  <c r="J110"/>
  <c r="BK106"/>
  <c r="J99"/>
  <c r="BK397" i="4"/>
  <c r="J393"/>
  <c r="J387"/>
  <c r="BK373"/>
  <c r="BK369"/>
  <c r="J365"/>
  <c r="BK358"/>
  <c r="J356"/>
  <c r="J346"/>
  <c r="J336"/>
  <c r="J330"/>
  <c r="J318"/>
  <c r="BK308"/>
  <c r="J300"/>
  <c r="J290"/>
  <c r="J273"/>
  <c r="J263"/>
  <c r="BK253"/>
  <c r="J242"/>
  <c r="J232"/>
  <c r="J224"/>
  <c r="BK220"/>
  <c r="J206"/>
  <c r="J200"/>
  <c r="BK188"/>
  <c r="J182"/>
  <c r="BK178"/>
  <c r="BK176"/>
  <c r="BK172"/>
  <c r="J165"/>
  <c r="BK156"/>
  <c r="BK150"/>
  <c r="J144"/>
  <c r="BK139"/>
  <c r="BK135"/>
  <c r="J129"/>
  <c r="J125"/>
  <c r="J123"/>
  <c r="J121"/>
  <c r="BK116"/>
  <c r="J108"/>
  <c r="BK100"/>
  <c r="J203" i="3"/>
  <c r="J198"/>
  <c r="BK193"/>
  <c r="BK181"/>
  <c r="BK176"/>
  <c r="BK145"/>
  <c r="BK138"/>
  <c r="J117"/>
  <c r="BK102"/>
  <c r="J199" i="2"/>
  <c r="BK182"/>
  <c r="BK173"/>
  <c r="J161"/>
  <c r="BK155"/>
  <c r="BK149"/>
  <c r="BK120"/>
  <c r="BK115"/>
  <c r="J112"/>
  <c r="BK196" i="7"/>
  <c r="J190"/>
  <c r="J186"/>
  <c r="J176"/>
  <c r="J161"/>
  <c r="J153"/>
  <c r="BK144"/>
  <c r="BK135"/>
  <c r="BK131"/>
  <c r="BK123"/>
  <c r="J117"/>
  <c r="J109"/>
  <c r="J104"/>
  <c r="J100"/>
  <c r="J360" i="6"/>
  <c r="J354"/>
  <c r="BK335"/>
  <c r="J321"/>
  <c r="BK314"/>
  <c r="J310"/>
  <c r="J295"/>
  <c r="BK289"/>
  <c r="BK284"/>
  <c r="BK275"/>
  <c r="J269"/>
  <c r="J264"/>
  <c r="BK256"/>
  <c r="BK250"/>
  <c r="J246"/>
  <c r="J240"/>
  <c r="BK233"/>
  <c r="J229"/>
  <c r="J215"/>
  <c r="BK211"/>
  <c r="BK205"/>
  <c r="J196"/>
  <c r="J192"/>
  <c r="BK177"/>
  <c r="J170"/>
  <c r="J166"/>
  <c r="J150"/>
  <c r="J140"/>
  <c r="J134"/>
  <c r="J110"/>
  <c r="BK295" i="5"/>
  <c r="J274"/>
  <c r="J269"/>
  <c r="BK259"/>
  <c r="J245"/>
  <c r="BK241"/>
  <c r="BK235"/>
  <c r="BK225"/>
  <c r="J220"/>
  <c r="BK208"/>
  <c r="BK204"/>
  <c r="J187"/>
  <c r="J171"/>
  <c r="J165"/>
  <c r="J155"/>
  <c r="J149"/>
  <c r="BK140"/>
  <c r="J129"/>
  <c r="BK125"/>
  <c r="J114"/>
  <c r="BK403" i="4"/>
  <c r="J399"/>
  <c r="BK389"/>
  <c r="BK385"/>
  <c r="BK380"/>
  <c r="J375"/>
  <c r="BK354"/>
  <c r="J334"/>
  <c r="BK330"/>
  <c r="BK324"/>
  <c r="BK316"/>
  <c r="J312"/>
  <c r="J308"/>
  <c r="BK302"/>
  <c r="J294"/>
  <c r="J288"/>
  <c r="BK275"/>
  <c r="J271"/>
  <c r="J267"/>
  <c r="J261"/>
  <c r="J257"/>
  <c r="BK244"/>
  <c r="BK234"/>
  <c r="BK208"/>
  <c r="BK127"/>
  <c r="BK111"/>
  <c r="J100"/>
  <c r="J211" i="3"/>
  <c r="J169"/>
  <c r="J161"/>
  <c r="BK152"/>
  <c r="J142"/>
  <c r="J128"/>
  <c r="J112"/>
  <c r="J102"/>
  <c r="BK212" i="2"/>
  <c r="J208"/>
  <c r="BK192"/>
  <c r="BK187"/>
  <c r="J177"/>
  <c r="J138"/>
  <c r="BK112"/>
  <c r="BK99"/>
  <c r="BK104" i="8"/>
  <c r="BK100"/>
  <c r="BK91"/>
  <c r="J88"/>
  <c r="BK252" i="7"/>
  <c r="BK250"/>
  <c r="J246"/>
  <c r="BK244"/>
  <c r="BK237"/>
  <c r="BK233"/>
  <c r="J231"/>
  <c r="BK224"/>
  <c r="J218"/>
  <c r="BK207"/>
  <c r="J196"/>
  <c r="BK194"/>
  <c r="BK184"/>
  <c r="J182"/>
  <c r="J174"/>
  <c r="BK165"/>
  <c r="BK163"/>
  <c r="BK157"/>
  <c r="BK146"/>
  <c r="J144"/>
  <c r="J137"/>
  <c r="BK129"/>
  <c r="BK127"/>
  <c r="J123"/>
  <c r="BK121"/>
  <c r="J115"/>
  <c r="BK109"/>
  <c r="BK100"/>
  <c r="BK354" i="6"/>
  <c r="BK347"/>
  <c r="BK341"/>
  <c r="J330"/>
  <c r="J168"/>
  <c r="BK166"/>
  <c r="BK161"/>
  <c r="BK146"/>
  <c r="J144"/>
  <c r="J136"/>
  <c r="BK130"/>
  <c r="BK123"/>
  <c r="BK119"/>
  <c r="BK117"/>
  <c r="BK108"/>
  <c r="J106"/>
  <c r="J285" i="5"/>
  <c r="J276"/>
  <c r="BK272"/>
  <c r="BK257"/>
  <c r="J253"/>
  <c r="J251"/>
  <c r="J249"/>
  <c r="J241"/>
  <c r="BK239"/>
  <c r="J235"/>
  <c r="BK227"/>
  <c r="J225"/>
  <c r="BK220"/>
  <c r="BK218"/>
  <c r="J197"/>
  <c r="BK189"/>
  <c r="J183"/>
  <c r="BK175"/>
  <c r="BK167"/>
  <c r="BK163"/>
  <c r="BK157"/>
  <c r="J144"/>
  <c r="J121"/>
  <c r="BK116"/>
  <c r="BK112"/>
  <c r="J106"/>
  <c r="J102"/>
  <c r="J409" i="4"/>
  <c r="J407"/>
  <c r="BK393"/>
  <c r="J385"/>
  <c r="J380"/>
  <c r="J371"/>
  <c r="BK365"/>
  <c r="BK361"/>
  <c r="BK356"/>
  <c r="BK348"/>
  <c r="J342"/>
  <c r="BK338"/>
  <c r="BK334"/>
  <c r="BK326"/>
  <c r="J320"/>
  <c r="BK314"/>
  <c r="BK298"/>
  <c r="BK290"/>
  <c r="BK286"/>
  <c r="J281"/>
  <c r="BK279"/>
  <c r="J275"/>
  <c r="BK259"/>
  <c r="J248"/>
  <c r="BK240"/>
  <c r="BK236"/>
  <c r="J226"/>
  <c r="J220"/>
  <c r="BK218"/>
  <c r="BK212"/>
  <c r="BK196"/>
  <c r="J201" i="3"/>
  <c r="J191"/>
  <c r="BK186"/>
  <c r="BK169"/>
  <c r="BK158"/>
  <c r="J152"/>
  <c r="J138"/>
  <c r="J120"/>
  <c r="J212" i="2"/>
  <c r="BK202"/>
  <c r="J194"/>
  <c r="J190"/>
  <c r="J180"/>
  <c r="BK170"/>
  <c r="BK158"/>
  <c r="BK145"/>
  <c r="BK138"/>
  <c r="BK126"/>
  <c r="J117"/>
  <c r="J99"/>
  <c r="J102" i="8"/>
  <c r="J98"/>
  <c r="J93"/>
  <c r="BK84"/>
  <c r="J240" i="7"/>
  <c r="BK228"/>
  <c r="J224"/>
  <c r="J220"/>
  <c r="J213"/>
  <c r="J209"/>
  <c r="J202"/>
  <c r="BK200"/>
  <c r="J198"/>
  <c r="BK192"/>
  <c r="BK190"/>
  <c r="BK188"/>
  <c r="J178"/>
  <c r="BK172"/>
  <c r="J163"/>
  <c r="BK159"/>
  <c r="J146"/>
  <c r="BK140"/>
  <c r="BK137"/>
  <c r="J135"/>
  <c r="J131"/>
  <c r="J127"/>
  <c r="J119"/>
  <c r="BK115"/>
  <c r="BK113"/>
  <c r="BK107"/>
  <c r="BK102"/>
  <c r="BK98"/>
  <c r="BK358" i="6"/>
  <c r="J356"/>
  <c r="J352"/>
  <c r="BK350"/>
  <c r="J345"/>
  <c r="J343"/>
  <c r="J339"/>
  <c r="J335"/>
  <c r="BK326"/>
  <c r="BK323"/>
  <c r="BK319"/>
  <c r="J317"/>
  <c r="J312"/>
  <c r="BK310"/>
  <c r="BK308"/>
  <c r="BK304"/>
  <c r="BK299"/>
  <c r="J297"/>
  <c r="J293"/>
  <c r="BK291"/>
  <c r="J284"/>
  <c r="BK280"/>
  <c r="BK269"/>
  <c r="BK262"/>
  <c r="BK258"/>
  <c r="J254"/>
  <c r="BK246"/>
  <c r="BK242"/>
  <c r="BK236"/>
  <c r="J231"/>
  <c r="J227"/>
  <c r="J223"/>
  <c r="BK219"/>
  <c r="BK213"/>
  <c r="J209"/>
  <c r="J203"/>
  <c r="BK196"/>
  <c r="BK192"/>
  <c r="J180"/>
  <c r="BK164"/>
  <c r="J152"/>
  <c r="J146"/>
  <c r="BK140"/>
  <c r="J130"/>
  <c r="J126"/>
  <c r="J119"/>
  <c r="BK114"/>
  <c r="J299" i="5"/>
  <c r="J293"/>
  <c r="J289"/>
  <c r="BK285"/>
  <c r="J281"/>
  <c r="BK276"/>
  <c r="BK267"/>
  <c r="BK263"/>
  <c r="J255"/>
  <c r="BK251"/>
  <c r="J247"/>
  <c r="J243"/>
  <c r="BK233"/>
  <c r="BK229"/>
  <c r="J218"/>
  <c r="BK214"/>
  <c r="J210"/>
  <c r="BK195"/>
  <c r="J191"/>
  <c r="J185"/>
  <c r="J163"/>
  <c r="BK155"/>
  <c r="BK147"/>
  <c r="J142"/>
  <c r="BK133"/>
  <c r="J127"/>
  <c r="J104"/>
  <c r="J96"/>
  <c r="J403" i="4"/>
  <c r="J397"/>
  <c r="J369"/>
  <c r="J354"/>
  <c r="J348"/>
  <c r="BK344"/>
  <c r="J338"/>
  <c r="J322"/>
  <c r="BK312"/>
  <c r="BK304"/>
  <c r="BK294"/>
  <c r="BK281"/>
  <c r="BK265"/>
  <c r="BK263"/>
  <c r="BK257"/>
  <c r="J251"/>
  <c r="BK246"/>
  <c r="J236"/>
  <c r="BK232"/>
  <c r="J228"/>
  <c r="BK224"/>
  <c r="J218"/>
  <c r="J214"/>
  <c r="J210"/>
  <c r="BK204"/>
  <c r="BK200"/>
  <c r="J192"/>
  <c r="J188"/>
  <c r="J184"/>
  <c r="BK180"/>
  <c r="J176"/>
  <c r="J172"/>
  <c r="BK163"/>
  <c r="J158"/>
  <c r="BK154"/>
  <c r="J150"/>
  <c r="J146"/>
  <c r="BK137"/>
  <c r="BK129"/>
  <c r="J105"/>
  <c r="BK211" i="3"/>
  <c r="BK203"/>
  <c r="J193"/>
  <c r="J186"/>
  <c r="J176"/>
  <c r="J145"/>
  <c r="J132"/>
  <c r="BK126"/>
  <c r="BK112"/>
  <c r="BK208" i="2"/>
  <c r="BK199"/>
  <c r="BK180"/>
  <c r="J155"/>
  <c r="J145"/>
  <c r="J135"/>
  <c r="BK128"/>
  <c r="J115"/>
  <c r="AS58" i="1"/>
  <c r="BK98" i="8"/>
  <c r="J91"/>
  <c r="BK88"/>
  <c r="J252" i="7"/>
  <c r="BK246"/>
  <c r="J235"/>
  <c r="BK231"/>
  <c r="J228"/>
  <c r="BK220"/>
  <c r="J216"/>
  <c r="BK209"/>
  <c r="BK205"/>
  <c r="BK186"/>
  <c r="BK182"/>
  <c r="BK178"/>
  <c r="J172"/>
  <c r="J168"/>
  <c r="BK153"/>
  <c r="BK125"/>
  <c r="J113"/>
  <c r="BK356" i="6"/>
  <c r="J347"/>
  <c r="BK343"/>
  <c r="BK339"/>
  <c r="J332"/>
  <c r="BK328"/>
  <c r="J323"/>
  <c r="BK317"/>
  <c r="J308"/>
  <c r="J304"/>
  <c r="BK297"/>
  <c r="J291"/>
  <c r="BK282"/>
  <c r="BK278"/>
  <c r="BK273"/>
  <c r="J267"/>
  <c r="J258"/>
  <c r="J250"/>
  <c r="BK244"/>
  <c r="J236"/>
  <c r="BK225"/>
  <c r="J221"/>
  <c r="BK215"/>
  <c r="J205"/>
  <c r="J201"/>
  <c r="BK190"/>
  <c r="J184"/>
  <c r="J177"/>
  <c r="J161"/>
  <c r="J156"/>
  <c r="BK144"/>
  <c r="BK134"/>
  <c r="J128"/>
  <c r="J114"/>
  <c r="BK112"/>
  <c r="BK297" i="5"/>
  <c r="BK293"/>
  <c r="BK281"/>
  <c r="BK269"/>
  <c r="J263"/>
  <c r="BK247"/>
  <c r="J229"/>
  <c r="BK212"/>
  <c r="J206"/>
  <c r="BK202"/>
  <c r="BK197"/>
  <c r="BK191"/>
  <c r="BK183"/>
  <c r="J179"/>
  <c r="J175"/>
  <c r="BK171"/>
  <c r="J167"/>
  <c r="BK159"/>
  <c r="J153"/>
  <c r="BK149"/>
  <c r="J140"/>
  <c r="J136"/>
  <c r="BK131"/>
  <c r="J119"/>
  <c r="J112"/>
  <c r="J108"/>
  <c r="BK102"/>
  <c r="BK399" i="4"/>
  <c r="BK395"/>
  <c r="BK391"/>
  <c r="J378"/>
  <c r="BK371"/>
  <c r="BK367"/>
  <c r="J361"/>
  <c r="BK352"/>
  <c r="J340"/>
  <c r="BK332"/>
  <c r="BK322"/>
  <c r="BK310"/>
  <c r="J306"/>
  <c r="J298"/>
  <c r="BK277"/>
  <c r="BK271"/>
  <c r="BK255"/>
  <c r="J246"/>
  <c r="J238"/>
  <c r="BK230"/>
  <c r="BK214"/>
  <c r="J204"/>
  <c r="J196"/>
  <c r="J194"/>
  <c r="BK184"/>
  <c r="J180"/>
  <c r="J178"/>
  <c r="J167"/>
  <c r="J163"/>
  <c r="BK158"/>
  <c r="J154"/>
  <c r="BK146"/>
  <c r="J142"/>
  <c r="J137"/>
  <c r="BK131"/>
  <c r="J127"/>
  <c r="BK123"/>
  <c r="BK121"/>
  <c r="BK119"/>
  <c r="J111"/>
  <c r="BK105"/>
  <c r="BK207" i="3"/>
  <c r="BK201"/>
  <c r="J195"/>
  <c r="J189"/>
  <c r="BK179"/>
  <c r="BK155"/>
  <c r="BK142"/>
  <c r="BK132"/>
  <c r="BK120"/>
  <c r="BK115"/>
  <c r="J202" i="2"/>
  <c r="J187"/>
  <c r="BK177"/>
  <c r="J166"/>
  <c r="J158"/>
  <c r="J152"/>
  <c r="J128"/>
  <c r="BK117"/>
  <c r="BK198" i="7"/>
  <c r="J194"/>
  <c r="J188"/>
  <c r="J180"/>
  <c r="BK168"/>
  <c r="J157"/>
  <c r="BK149"/>
  <c r="J142"/>
  <c r="BK133"/>
  <c r="J129"/>
  <c r="J121"/>
  <c r="BK111"/>
  <c r="J107"/>
  <c r="J102"/>
  <c r="BK360" i="6"/>
  <c r="J358"/>
  <c r="BK337"/>
  <c r="J328"/>
  <c r="J319"/>
  <c r="BK312"/>
  <c r="J306"/>
  <c r="BK293"/>
  <c r="J287"/>
  <c r="J280"/>
  <c r="BK271"/>
  <c r="BK267"/>
  <c r="J262"/>
  <c r="J252"/>
  <c r="BK248"/>
  <c r="J242"/>
  <c r="BK238"/>
  <c r="BK231"/>
  <c r="J217"/>
  <c r="J213"/>
  <c r="J207"/>
  <c r="BK201"/>
  <c r="J194"/>
  <c r="BK188"/>
  <c r="J173"/>
  <c r="BK168"/>
  <c r="BK152"/>
  <c r="J148"/>
  <c r="J138"/>
  <c r="BK132"/>
  <c r="BK106"/>
  <c r="BK287" i="5"/>
  <c r="J272"/>
  <c r="J265"/>
  <c r="J257"/>
  <c r="BK243"/>
  <c r="J239"/>
  <c r="J233"/>
  <c r="BK223"/>
  <c r="BK216"/>
  <c r="BK206"/>
  <c r="J202"/>
  <c r="J177"/>
  <c r="BK169"/>
  <c r="J159"/>
  <c r="J151"/>
  <c r="J147"/>
  <c r="BK138"/>
  <c r="BK127"/>
  <c r="BK123"/>
  <c r="BK108"/>
  <c r="BK96"/>
  <c r="J405" i="4"/>
  <c r="BK401"/>
  <c r="J391"/>
  <c r="BK387"/>
  <c r="BK382"/>
  <c r="BK378"/>
  <c r="J373"/>
  <c r="BK350"/>
  <c r="J332"/>
  <c r="J326"/>
  <c r="BK318"/>
  <c r="J314"/>
  <c r="J310"/>
  <c r="J304"/>
  <c r="BK300"/>
  <c r="J292"/>
  <c r="J279"/>
  <c r="BK273"/>
  <c r="J269"/>
  <c r="J265"/>
  <c r="J259"/>
  <c r="BK251"/>
  <c r="J240"/>
  <c r="BK210"/>
  <c r="BK206"/>
  <c r="BK202"/>
  <c r="BK192"/>
  <c r="J186"/>
  <c r="BK174"/>
  <c r="J169"/>
  <c r="BK167"/>
  <c r="BK165"/>
  <c r="BK161"/>
  <c r="BK152"/>
  <c r="J148"/>
  <c r="BK144"/>
  <c r="J139"/>
  <c r="J135"/>
  <c r="J133"/>
  <c r="J131"/>
  <c r="J119"/>
  <c r="J116"/>
  <c r="BK108"/>
  <c r="BK97"/>
  <c r="BK172" i="3"/>
  <c r="BK165"/>
  <c r="J158"/>
  <c r="J149"/>
  <c r="J135"/>
  <c r="J115"/>
  <c r="BK107"/>
  <c r="J99"/>
  <c r="J196" i="2"/>
  <c r="BK190"/>
  <c r="J182"/>
  <c r="BK166"/>
  <c r="J142"/>
  <c r="BK132"/>
  <c r="BK107"/>
  <c r="AS61" i="1"/>
  <c r="T98" i="2" l="1"/>
  <c r="T137"/>
  <c r="T151"/>
  <c r="T176"/>
  <c r="P189"/>
  <c r="R201"/>
  <c r="T98" i="3"/>
  <c r="R137"/>
  <c r="BK151"/>
  <c r="J151" s="1"/>
  <c r="J68" s="1"/>
  <c r="R151"/>
  <c r="P175"/>
  <c r="BK188"/>
  <c r="J188" s="1"/>
  <c r="J70" s="1"/>
  <c r="T188"/>
  <c r="P200"/>
  <c r="R96" i="4"/>
  <c r="R160"/>
  <c r="R171"/>
  <c r="P250"/>
  <c r="R285"/>
  <c r="R360"/>
  <c r="P377"/>
  <c r="T384"/>
  <c r="BK95" i="5"/>
  <c r="BK135"/>
  <c r="J135"/>
  <c r="J66" s="1"/>
  <c r="BK146"/>
  <c r="J146" s="1"/>
  <c r="J67" s="1"/>
  <c r="BK201"/>
  <c r="J201"/>
  <c r="J68" s="1"/>
  <c r="BK222"/>
  <c r="J222" s="1"/>
  <c r="J69" s="1"/>
  <c r="BK271"/>
  <c r="J271"/>
  <c r="J70" s="1"/>
  <c r="BK278"/>
  <c r="J278" s="1"/>
  <c r="J71" s="1"/>
  <c r="BK105" i="6"/>
  <c r="BK116"/>
  <c r="J116" s="1"/>
  <c r="J65" s="1"/>
  <c r="R116"/>
  <c r="T125"/>
  <c r="P158"/>
  <c r="R163"/>
  <c r="P176"/>
  <c r="BK187"/>
  <c r="J187" s="1"/>
  <c r="J72" s="1"/>
  <c r="BK198"/>
  <c r="J198"/>
  <c r="J73" s="1"/>
  <c r="BK235"/>
  <c r="J235" s="1"/>
  <c r="J74" s="1"/>
  <c r="BK266"/>
  <c r="J266"/>
  <c r="J75" s="1"/>
  <c r="T266"/>
  <c r="R277"/>
  <c r="T286"/>
  <c r="R301"/>
  <c r="BK325"/>
  <c r="J325" s="1"/>
  <c r="J80" s="1"/>
  <c r="R334"/>
  <c r="R349"/>
  <c r="P98" i="2"/>
  <c r="P137"/>
  <c r="BK151"/>
  <c r="J151"/>
  <c r="J68" s="1"/>
  <c r="BK176"/>
  <c r="J176" s="1"/>
  <c r="J69" s="1"/>
  <c r="BK189"/>
  <c r="J189"/>
  <c r="J70" s="1"/>
  <c r="BK201"/>
  <c r="J201" s="1"/>
  <c r="J71" s="1"/>
  <c r="BK98" i="3"/>
  <c r="J98" s="1"/>
  <c r="J65" s="1"/>
  <c r="R98"/>
  <c r="P137"/>
  <c r="T151"/>
  <c r="R175"/>
  <c r="P188"/>
  <c r="BK200"/>
  <c r="J200" s="1"/>
  <c r="J71" s="1"/>
  <c r="R200"/>
  <c r="P96" i="4"/>
  <c r="T160"/>
  <c r="BK171"/>
  <c r="J171"/>
  <c r="J67" s="1"/>
  <c r="BK250"/>
  <c r="J250"/>
  <c r="J68"/>
  <c r="BK285"/>
  <c r="J285" s="1"/>
  <c r="J69" s="1"/>
  <c r="BK360"/>
  <c r="J360" s="1"/>
  <c r="J70" s="1"/>
  <c r="BK377"/>
  <c r="J377"/>
  <c r="J71" s="1"/>
  <c r="BK384"/>
  <c r="J384"/>
  <c r="J72"/>
  <c r="T95" i="5"/>
  <c r="T135"/>
  <c r="R146"/>
  <c r="R201"/>
  <c r="R222"/>
  <c r="R271"/>
  <c r="R278"/>
  <c r="P105" i="6"/>
  <c r="T116"/>
  <c r="R125"/>
  <c r="R158"/>
  <c r="P163"/>
  <c r="R176"/>
  <c r="P187"/>
  <c r="T187"/>
  <c r="T198"/>
  <c r="R235"/>
  <c r="R266"/>
  <c r="BK286"/>
  <c r="J286"/>
  <c r="J77" s="1"/>
  <c r="BK301"/>
  <c r="J301"/>
  <c r="J78"/>
  <c r="P316"/>
  <c r="R316"/>
  <c r="T316"/>
  <c r="T325"/>
  <c r="P334"/>
  <c r="BK349"/>
  <c r="J349"/>
  <c r="J82"/>
  <c r="R97" i="7"/>
  <c r="P106"/>
  <c r="BK139"/>
  <c r="J139"/>
  <c r="J66" s="1"/>
  <c r="R139"/>
  <c r="P156"/>
  <c r="T156"/>
  <c r="P167"/>
  <c r="BK204"/>
  <c r="J204"/>
  <c r="J71"/>
  <c r="R204"/>
  <c r="P215"/>
  <c r="BK230"/>
  <c r="J230"/>
  <c r="J73" s="1"/>
  <c r="BK239"/>
  <c r="J239"/>
  <c r="J74"/>
  <c r="T239"/>
  <c r="R98" i="2"/>
  <c r="R137"/>
  <c r="R151"/>
  <c r="R176"/>
  <c r="R189"/>
  <c r="P201"/>
  <c r="P98" i="3"/>
  <c r="BK137"/>
  <c r="J137" s="1"/>
  <c r="J66" s="1"/>
  <c r="T137"/>
  <c r="P151"/>
  <c r="BK175"/>
  <c r="J175"/>
  <c r="J69"/>
  <c r="T175"/>
  <c r="R188"/>
  <c r="T200"/>
  <c r="BK96" i="4"/>
  <c r="J96" s="1"/>
  <c r="J65" s="1"/>
  <c r="BK160"/>
  <c r="J160"/>
  <c r="J66" s="1"/>
  <c r="P171"/>
  <c r="T250"/>
  <c r="P285"/>
  <c r="P360"/>
  <c r="R377"/>
  <c r="P384"/>
  <c r="R95" i="5"/>
  <c r="P135"/>
  <c r="T146"/>
  <c r="T201"/>
  <c r="P222"/>
  <c r="P271"/>
  <c r="P278"/>
  <c r="R105" i="6"/>
  <c r="P116"/>
  <c r="BK125"/>
  <c r="J125"/>
  <c r="J66"/>
  <c r="BK158"/>
  <c r="J158" s="1"/>
  <c r="J67" s="1"/>
  <c r="T158"/>
  <c r="P198"/>
  <c r="T235"/>
  <c r="BK277"/>
  <c r="J277"/>
  <c r="J76"/>
  <c r="T277"/>
  <c r="R286"/>
  <c r="T301"/>
  <c r="P325"/>
  <c r="BK334"/>
  <c r="J334"/>
  <c r="J81"/>
  <c r="T349"/>
  <c r="P97" i="7"/>
  <c r="T97"/>
  <c r="T106"/>
  <c r="T139"/>
  <c r="BK156"/>
  <c r="J156" s="1"/>
  <c r="J69" s="1"/>
  <c r="R156"/>
  <c r="R167"/>
  <c r="P204"/>
  <c r="T204"/>
  <c r="R215"/>
  <c r="P230"/>
  <c r="T230"/>
  <c r="P239"/>
  <c r="R97" i="8"/>
  <c r="R83" s="1"/>
  <c r="R82" s="1"/>
  <c r="BK98" i="2"/>
  <c r="J98" s="1"/>
  <c r="J65" s="1"/>
  <c r="BK137"/>
  <c r="J137" s="1"/>
  <c r="J66" s="1"/>
  <c r="P151"/>
  <c r="P176"/>
  <c r="T189"/>
  <c r="T201"/>
  <c r="T96" i="4"/>
  <c r="P160"/>
  <c r="T171"/>
  <c r="R250"/>
  <c r="T285"/>
  <c r="T360"/>
  <c r="T377"/>
  <c r="R384"/>
  <c r="P95" i="5"/>
  <c r="R135"/>
  <c r="P146"/>
  <c r="P201"/>
  <c r="T222"/>
  <c r="T271"/>
  <c r="T278"/>
  <c r="T105" i="6"/>
  <c r="P125"/>
  <c r="BK163"/>
  <c r="J163" s="1"/>
  <c r="J68" s="1"/>
  <c r="T163"/>
  <c r="BK176"/>
  <c r="J176" s="1"/>
  <c r="J70" s="1"/>
  <c r="T176"/>
  <c r="R187"/>
  <c r="R198"/>
  <c r="P235"/>
  <c r="P266"/>
  <c r="P277"/>
  <c r="P286"/>
  <c r="P301"/>
  <c r="BK316"/>
  <c r="J316"/>
  <c r="J79" s="1"/>
  <c r="R325"/>
  <c r="T334"/>
  <c r="P349"/>
  <c r="BK97" i="7"/>
  <c r="BK106"/>
  <c r="J106"/>
  <c r="J65"/>
  <c r="R106"/>
  <c r="P139"/>
  <c r="BK167"/>
  <c r="J167"/>
  <c r="J70" s="1"/>
  <c r="T167"/>
  <c r="BK215"/>
  <c r="J215"/>
  <c r="J72" s="1"/>
  <c r="T215"/>
  <c r="R230"/>
  <c r="R239"/>
  <c r="BK90" i="8"/>
  <c r="J90" s="1"/>
  <c r="J61" s="1"/>
  <c r="P90"/>
  <c r="P83" s="1"/>
  <c r="P82" s="1"/>
  <c r="AU64" i="1" s="1"/>
  <c r="R90" i="8"/>
  <c r="T90"/>
  <c r="BK97"/>
  <c r="BK83" s="1"/>
  <c r="J83" s="1"/>
  <c r="J60" s="1"/>
  <c r="T97"/>
  <c r="E50" i="2"/>
  <c r="J56"/>
  <c r="F59"/>
  <c r="BE99"/>
  <c r="BE115"/>
  <c r="BE126"/>
  <c r="BE135"/>
  <c r="BE155"/>
  <c r="BE158"/>
  <c r="BE166"/>
  <c r="BE173"/>
  <c r="BE180"/>
  <c r="BE202"/>
  <c r="BK211"/>
  <c r="J211" s="1"/>
  <c r="J74" s="1"/>
  <c r="J56" i="3"/>
  <c r="F59"/>
  <c r="F92"/>
  <c r="BE117"/>
  <c r="BE132"/>
  <c r="BE176"/>
  <c r="BE181"/>
  <c r="BE211"/>
  <c r="E50" i="4"/>
  <c r="BE100"/>
  <c r="BE105"/>
  <c r="BE116"/>
  <c r="BE123"/>
  <c r="BE125"/>
  <c r="BE135"/>
  <c r="BE137"/>
  <c r="BE142"/>
  <c r="BE150"/>
  <c r="BE158"/>
  <c r="BE172"/>
  <c r="BE176"/>
  <c r="BE184"/>
  <c r="BE188"/>
  <c r="BE194"/>
  <c r="BE196"/>
  <c r="BE198"/>
  <c r="BE212"/>
  <c r="BE214"/>
  <c r="BE216"/>
  <c r="BE218"/>
  <c r="BE220"/>
  <c r="BE226"/>
  <c r="BE228"/>
  <c r="BE238"/>
  <c r="BE253"/>
  <c r="BE277"/>
  <c r="BE279"/>
  <c r="BE283"/>
  <c r="BE296"/>
  <c r="BE304"/>
  <c r="BE320"/>
  <c r="BE328"/>
  <c r="BE338"/>
  <c r="BE346"/>
  <c r="BE352"/>
  <c r="BE361"/>
  <c r="BE365"/>
  <c r="BE367"/>
  <c r="BE369"/>
  <c r="BE391"/>
  <c r="BE393"/>
  <c r="E50" i="5"/>
  <c r="F90"/>
  <c r="BE99"/>
  <c r="BE102"/>
  <c r="BE104"/>
  <c r="BE110"/>
  <c r="BE119"/>
  <c r="BE131"/>
  <c r="BE133"/>
  <c r="BE142"/>
  <c r="BE149"/>
  <c r="BE153"/>
  <c r="BE155"/>
  <c r="BE161"/>
  <c r="BE165"/>
  <c r="BE173"/>
  <c r="BE179"/>
  <c r="BE181"/>
  <c r="BE183"/>
  <c r="BE185"/>
  <c r="BE187"/>
  <c r="BE189"/>
  <c r="BE193"/>
  <c r="BE197"/>
  <c r="BE210"/>
  <c r="BE227"/>
  <c r="BE231"/>
  <c r="BE235"/>
  <c r="BE239"/>
  <c r="BE247"/>
  <c r="BE276"/>
  <c r="BE281"/>
  <c r="E50" i="6"/>
  <c r="J58"/>
  <c r="J98"/>
  <c r="BE108"/>
  <c r="BE110"/>
  <c r="BE114"/>
  <c r="BE119"/>
  <c r="BE126"/>
  <c r="BE128"/>
  <c r="BE136"/>
  <c r="BE156"/>
  <c r="BE159"/>
  <c r="BE164"/>
  <c r="BE180"/>
  <c r="BE190"/>
  <c r="BE199"/>
  <c r="BE203"/>
  <c r="BE209"/>
  <c r="BE219"/>
  <c r="BE229"/>
  <c r="BE233"/>
  <c r="BE236"/>
  <c r="BE248"/>
  <c r="BE254"/>
  <c r="BE260"/>
  <c r="BE275"/>
  <c r="BE278"/>
  <c r="BE282"/>
  <c r="BE287"/>
  <c r="BE291"/>
  <c r="BE295"/>
  <c r="BE310"/>
  <c r="BE317"/>
  <c r="BE332"/>
  <c r="BE347"/>
  <c r="BE350"/>
  <c r="BE358"/>
  <c r="BE360"/>
  <c r="J56" i="7"/>
  <c r="F59"/>
  <c r="BE111"/>
  <c r="BE113"/>
  <c r="BE117"/>
  <c r="BE125"/>
  <c r="BE127"/>
  <c r="BE146"/>
  <c r="BE161"/>
  <c r="BE170"/>
  <c r="BE172"/>
  <c r="BE182"/>
  <c r="BE186"/>
  <c r="BE200"/>
  <c r="BE205"/>
  <c r="F58" i="2"/>
  <c r="J92"/>
  <c r="BE102"/>
  <c r="BE132"/>
  <c r="BE138"/>
  <c r="BE192"/>
  <c r="BE194"/>
  <c r="BE204"/>
  <c r="E50" i="3"/>
  <c r="J93"/>
  <c r="BE99"/>
  <c r="BE107"/>
  <c r="BE126"/>
  <c r="BE135"/>
  <c r="BE158"/>
  <c r="BE161"/>
  <c r="BE169"/>
  <c r="BE186"/>
  <c r="BE195"/>
  <c r="BE203"/>
  <c r="BK148"/>
  <c r="J148" s="1"/>
  <c r="J67" s="1"/>
  <c r="J58" i="4"/>
  <c r="J88"/>
  <c r="F91"/>
  <c r="BE97"/>
  <c r="BE108"/>
  <c r="BE119"/>
  <c r="BE121"/>
  <c r="BE129"/>
  <c r="BE133"/>
  <c r="BE146"/>
  <c r="BE148"/>
  <c r="BE152"/>
  <c r="BE154"/>
  <c r="BE163"/>
  <c r="BE165"/>
  <c r="BE169"/>
  <c r="BE174"/>
  <c r="BE178"/>
  <c r="BE180"/>
  <c r="BE186"/>
  <c r="BE204"/>
  <c r="BE208"/>
  <c r="BE222"/>
  <c r="BE224"/>
  <c r="BE232"/>
  <c r="BE234"/>
  <c r="BE236"/>
  <c r="BE248"/>
  <c r="BE251"/>
  <c r="BE257"/>
  <c r="BE261"/>
  <c r="BE265"/>
  <c r="BE267"/>
  <c r="BE275"/>
  <c r="BE281"/>
  <c r="BE290"/>
  <c r="BE292"/>
  <c r="BE312"/>
  <c r="BE314"/>
  <c r="BE318"/>
  <c r="BE326"/>
  <c r="BE340"/>
  <c r="BE342"/>
  <c r="BE344"/>
  <c r="BE348"/>
  <c r="BE363"/>
  <c r="J87" i="5"/>
  <c r="BE114"/>
  <c r="BE121"/>
  <c r="BE127"/>
  <c r="BE144"/>
  <c r="BE163"/>
  <c r="BE195"/>
  <c r="BE216"/>
  <c r="BE218"/>
  <c r="BE225"/>
  <c r="BE233"/>
  <c r="BE243"/>
  <c r="BE272"/>
  <c r="BE274"/>
  <c r="BE283"/>
  <c r="BE285"/>
  <c r="BE287"/>
  <c r="BE291"/>
  <c r="J59" i="6"/>
  <c r="F101"/>
  <c r="BE106"/>
  <c r="BE117"/>
  <c r="BE123"/>
  <c r="BE146"/>
  <c r="BE148"/>
  <c r="BE150"/>
  <c r="BE168"/>
  <c r="BE192"/>
  <c r="BE194"/>
  <c r="BE196"/>
  <c r="BE205"/>
  <c r="BE207"/>
  <c r="BE213"/>
  <c r="BE221"/>
  <c r="BE225"/>
  <c r="BE238"/>
  <c r="BE242"/>
  <c r="BE246"/>
  <c r="BE252"/>
  <c r="BE256"/>
  <c r="BE262"/>
  <c r="BE264"/>
  <c r="BE269"/>
  <c r="BE271"/>
  <c r="BE273"/>
  <c r="BE284"/>
  <c r="BE293"/>
  <c r="BE299"/>
  <c r="BE304"/>
  <c r="BE312"/>
  <c r="BE343"/>
  <c r="BE352"/>
  <c r="J58" i="7"/>
  <c r="J93"/>
  <c r="BE98"/>
  <c r="BE109"/>
  <c r="BE115"/>
  <c r="BE123"/>
  <c r="BE129"/>
  <c r="BE133"/>
  <c r="BE135"/>
  <c r="BE137"/>
  <c r="BE157"/>
  <c r="BE163"/>
  <c r="BE176"/>
  <c r="BE190"/>
  <c r="BE192"/>
  <c r="BE196"/>
  <c r="BE198"/>
  <c r="BE202"/>
  <c r="BE207"/>
  <c r="BE216"/>
  <c r="BE218"/>
  <c r="BE226"/>
  <c r="BE242"/>
  <c r="BE248"/>
  <c r="BE250"/>
  <c r="BE252"/>
  <c r="BK152"/>
  <c r="J152"/>
  <c r="J68" s="1"/>
  <c r="J52" i="8"/>
  <c r="J78"/>
  <c r="BE86"/>
  <c r="BE88"/>
  <c r="J59" i="2"/>
  <c r="BE117"/>
  <c r="BE120"/>
  <c r="BE142"/>
  <c r="BE145"/>
  <c r="BE149"/>
  <c r="BE161"/>
  <c r="BE170"/>
  <c r="BE177"/>
  <c r="BE187"/>
  <c r="BE190"/>
  <c r="BE196"/>
  <c r="J58" i="3"/>
  <c r="BE120"/>
  <c r="BE138"/>
  <c r="BE149"/>
  <c r="BE152"/>
  <c r="BE155"/>
  <c r="BE165"/>
  <c r="BE172"/>
  <c r="BE189"/>
  <c r="BE201"/>
  <c r="BE207"/>
  <c r="BK206"/>
  <c r="J206" s="1"/>
  <c r="J73" s="1"/>
  <c r="BK210"/>
  <c r="J210" s="1"/>
  <c r="J74" s="1"/>
  <c r="BE111" i="4"/>
  <c r="BE127"/>
  <c r="BE131"/>
  <c r="BE139"/>
  <c r="BE144"/>
  <c r="BE156"/>
  <c r="BE161"/>
  <c r="BE167"/>
  <c r="BE182"/>
  <c r="BE192"/>
  <c r="BE206"/>
  <c r="BE240"/>
  <c r="BE242"/>
  <c r="BE259"/>
  <c r="BE271"/>
  <c r="BE286"/>
  <c r="BE288"/>
  <c r="BE298"/>
  <c r="BE300"/>
  <c r="BE302"/>
  <c r="BE308"/>
  <c r="BE316"/>
  <c r="BE324"/>
  <c r="BE332"/>
  <c r="BE334"/>
  <c r="BE336"/>
  <c r="BE350"/>
  <c r="BE354"/>
  <c r="BE356"/>
  <c r="BE358"/>
  <c r="BE371"/>
  <c r="BE373"/>
  <c r="BE375"/>
  <c r="BE378"/>
  <c r="BE380"/>
  <c r="BE382"/>
  <c r="BE385"/>
  <c r="BE387"/>
  <c r="BE389"/>
  <c r="BE395"/>
  <c r="BE397"/>
  <c r="BE401"/>
  <c r="J58" i="5"/>
  <c r="BE106"/>
  <c r="BE108"/>
  <c r="BE112"/>
  <c r="BE116"/>
  <c r="BE123"/>
  <c r="BE138"/>
  <c r="BE157"/>
  <c r="BE167"/>
  <c r="BE171"/>
  <c r="BE175"/>
  <c r="BE206"/>
  <c r="BE208"/>
  <c r="BE220"/>
  <c r="BE223"/>
  <c r="BE237"/>
  <c r="BE251"/>
  <c r="BE255"/>
  <c r="BE257"/>
  <c r="BE261"/>
  <c r="BE269"/>
  <c r="BE295"/>
  <c r="BE297"/>
  <c r="BE299"/>
  <c r="F58" i="6"/>
  <c r="BE121"/>
  <c r="BE130"/>
  <c r="BE134"/>
  <c r="BE138"/>
  <c r="BE142"/>
  <c r="BE144"/>
  <c r="BE161"/>
  <c r="BE166"/>
  <c r="BE184"/>
  <c r="BE201"/>
  <c r="BE211"/>
  <c r="BE215"/>
  <c r="BE217"/>
  <c r="BE223"/>
  <c r="BE227"/>
  <c r="BE231"/>
  <c r="BE240"/>
  <c r="BE244"/>
  <c r="BE250"/>
  <c r="BE258"/>
  <c r="BE267"/>
  <c r="BE280"/>
  <c r="BE289"/>
  <c r="BE297"/>
  <c r="BE302"/>
  <c r="BE306"/>
  <c r="BE308"/>
  <c r="BE314"/>
  <c r="BE319"/>
  <c r="BE321"/>
  <c r="BE323"/>
  <c r="BE326"/>
  <c r="BE328"/>
  <c r="BE330"/>
  <c r="BE335"/>
  <c r="BE337"/>
  <c r="BE341"/>
  <c r="BE345"/>
  <c r="BE354"/>
  <c r="BK172"/>
  <c r="J172"/>
  <c r="J69" s="1"/>
  <c r="BK183"/>
  <c r="J183" s="1"/>
  <c r="J71" s="1"/>
  <c r="E84" i="7"/>
  <c r="F92"/>
  <c r="BE100"/>
  <c r="BE107"/>
  <c r="BE119"/>
  <c r="BE121"/>
  <c r="BE131"/>
  <c r="BE142"/>
  <c r="BE144"/>
  <c r="BE149"/>
  <c r="BE159"/>
  <c r="BE165"/>
  <c r="BE168"/>
  <c r="BE174"/>
  <c r="BE178"/>
  <c r="BE184"/>
  <c r="BE194"/>
  <c r="BE209"/>
  <c r="BE213"/>
  <c r="BE220"/>
  <c r="BE224"/>
  <c r="BE228"/>
  <c r="BE233"/>
  <c r="BE237"/>
  <c r="F55" i="8"/>
  <c r="E72"/>
  <c r="BE93"/>
  <c r="BE95"/>
  <c r="BE98"/>
  <c r="BE104"/>
  <c r="BE107" i="2"/>
  <c r="BE112"/>
  <c r="BE128"/>
  <c r="BE152"/>
  <c r="BE182"/>
  <c r="BE199"/>
  <c r="BE208"/>
  <c r="BE212"/>
  <c r="BK148"/>
  <c r="J148"/>
  <c r="J67" s="1"/>
  <c r="BK207"/>
  <c r="BK206" s="1"/>
  <c r="J206" s="1"/>
  <c r="J72" s="1"/>
  <c r="BE102" i="3"/>
  <c r="BE112"/>
  <c r="BE115"/>
  <c r="BE128"/>
  <c r="BE142"/>
  <c r="BE145"/>
  <c r="BE179"/>
  <c r="BE191"/>
  <c r="BE193"/>
  <c r="BE198"/>
  <c r="BE190" i="4"/>
  <c r="BE200"/>
  <c r="BE202"/>
  <c r="BE210"/>
  <c r="BE230"/>
  <c r="BE244"/>
  <c r="BE246"/>
  <c r="BE255"/>
  <c r="BE263"/>
  <c r="BE269"/>
  <c r="BE273"/>
  <c r="BE294"/>
  <c r="BE306"/>
  <c r="BE310"/>
  <c r="BE322"/>
  <c r="BE330"/>
  <c r="BE399"/>
  <c r="BE403"/>
  <c r="BE405"/>
  <c r="BE407"/>
  <c r="BE409"/>
  <c r="BE96" i="5"/>
  <c r="BE125"/>
  <c r="BE129"/>
  <c r="BE136"/>
  <c r="BE140"/>
  <c r="BE147"/>
  <c r="BE151"/>
  <c r="BE159"/>
  <c r="BE169"/>
  <c r="BE177"/>
  <c r="BE191"/>
  <c r="BE199"/>
  <c r="BE202"/>
  <c r="BE204"/>
  <c r="BE212"/>
  <c r="BE214"/>
  <c r="BE229"/>
  <c r="BE241"/>
  <c r="BE245"/>
  <c r="BE249"/>
  <c r="BE253"/>
  <c r="BE259"/>
  <c r="BE263"/>
  <c r="BE265"/>
  <c r="BE267"/>
  <c r="BE279"/>
  <c r="BE289"/>
  <c r="BE293"/>
  <c r="BE112" i="6"/>
  <c r="BE132"/>
  <c r="BE140"/>
  <c r="BE152"/>
  <c r="BE154"/>
  <c r="BE170"/>
  <c r="BE173"/>
  <c r="BE177"/>
  <c r="BE188"/>
  <c r="BE339"/>
  <c r="BE356"/>
  <c r="BE102" i="7"/>
  <c r="BE104"/>
  <c r="BE140"/>
  <c r="BE153"/>
  <c r="BE180"/>
  <c r="BE188"/>
  <c r="BE211"/>
  <c r="BE222"/>
  <c r="BE231"/>
  <c r="BE235"/>
  <c r="BE240"/>
  <c r="BE244"/>
  <c r="BE246"/>
  <c r="BK148"/>
  <c r="J148"/>
  <c r="J67" s="1"/>
  <c r="BE84" i="8"/>
  <c r="BE91"/>
  <c r="BE100"/>
  <c r="BE102"/>
  <c r="F37" i="3"/>
  <c r="BB57" i="1"/>
  <c r="F36" i="2"/>
  <c r="BA56" i="1"/>
  <c r="F36" i="4"/>
  <c r="BA59" i="1"/>
  <c r="J34" i="8"/>
  <c r="AW64" i="1"/>
  <c r="F39" i="4"/>
  <c r="BD59" i="1"/>
  <c r="F37" i="8"/>
  <c r="BD64" i="1"/>
  <c r="F36" i="7"/>
  <c r="BA63" i="1"/>
  <c r="F36" i="5"/>
  <c r="BA60" i="1"/>
  <c r="F35" i="8"/>
  <c r="BB64" i="1"/>
  <c r="F37" i="6"/>
  <c r="BB62" i="1"/>
  <c r="J36" i="3"/>
  <c r="AW57" i="1"/>
  <c r="F39" i="7"/>
  <c r="BD63" i="1"/>
  <c r="J36" i="5"/>
  <c r="AW60" i="1"/>
  <c r="F36" i="6"/>
  <c r="BA62" i="1"/>
  <c r="F38" i="7"/>
  <c r="BC63" i="1"/>
  <c r="F37" i="2"/>
  <c r="BB56" i="1"/>
  <c r="F39" i="2"/>
  <c r="BD56" i="1"/>
  <c r="J36" i="7"/>
  <c r="AW63" i="1"/>
  <c r="F37" i="5"/>
  <c r="BB60" i="1"/>
  <c r="F37" i="7"/>
  <c r="BB63" i="1"/>
  <c r="F39" i="3"/>
  <c r="BD57" i="1"/>
  <c r="J36" i="6"/>
  <c r="AW62" i="1"/>
  <c r="F34" i="8"/>
  <c r="BA64" i="1"/>
  <c r="F38" i="5"/>
  <c r="BC60" i="1"/>
  <c r="F38" i="4"/>
  <c r="BC59" i="1"/>
  <c r="J36" i="2"/>
  <c r="AW56" i="1"/>
  <c r="F36" i="8"/>
  <c r="BC64" i="1"/>
  <c r="AS54"/>
  <c r="F38" i="2"/>
  <c r="BC56" i="1" s="1"/>
  <c r="F39" i="5"/>
  <c r="BD60" i="1" s="1"/>
  <c r="F36" i="3"/>
  <c r="BA57" i="1" s="1"/>
  <c r="F37" i="4"/>
  <c r="BB59" i="1" s="1"/>
  <c r="F39" i="6"/>
  <c r="BD62" i="1" s="1"/>
  <c r="J36" i="4"/>
  <c r="AW59" i="1" s="1"/>
  <c r="F38" i="3"/>
  <c r="BC57" i="1" s="1"/>
  <c r="F38" i="6"/>
  <c r="BC62" i="1" s="1"/>
  <c r="J97" i="8" l="1"/>
  <c r="J62" s="1"/>
  <c r="T83"/>
  <c r="T82" s="1"/>
  <c r="P94" i="5"/>
  <c r="P93"/>
  <c r="AU60" i="1" s="1"/>
  <c r="R94" i="5"/>
  <c r="R93" s="1"/>
  <c r="P104" i="6"/>
  <c r="AU62" i="1" s="1"/>
  <c r="T94" i="5"/>
  <c r="T93" s="1"/>
  <c r="T97" i="3"/>
  <c r="T96" s="1"/>
  <c r="T97" i="2"/>
  <c r="T96" s="1"/>
  <c r="BK96" i="7"/>
  <c r="J96" s="1"/>
  <c r="J32" s="1"/>
  <c r="AG63" i="1" s="1"/>
  <c r="R104" i="6"/>
  <c r="P97" i="3"/>
  <c r="P96"/>
  <c r="AU57" i="1" s="1"/>
  <c r="R96" i="7"/>
  <c r="R97" i="3"/>
  <c r="R96"/>
  <c r="P97" i="2"/>
  <c r="P96" s="1"/>
  <c r="AU56" i="1" s="1"/>
  <c r="T104" i="6"/>
  <c r="T95" i="4"/>
  <c r="T94" s="1"/>
  <c r="T96" i="7"/>
  <c r="P96"/>
  <c r="AU63" i="1" s="1"/>
  <c r="R97" i="2"/>
  <c r="R96" s="1"/>
  <c r="P95" i="4"/>
  <c r="P94" s="1"/>
  <c r="AU59" i="1" s="1"/>
  <c r="BK104" i="6"/>
  <c r="J104"/>
  <c r="J63" s="1"/>
  <c r="BK94" i="5"/>
  <c r="J94"/>
  <c r="J64"/>
  <c r="R95" i="4"/>
  <c r="R94" s="1"/>
  <c r="J207" i="2"/>
  <c r="J73"/>
  <c r="BK97" i="3"/>
  <c r="J97" s="1"/>
  <c r="J64" s="1"/>
  <c r="BK205"/>
  <c r="J205" s="1"/>
  <c r="J72" s="1"/>
  <c r="J95" i="5"/>
  <c r="J65"/>
  <c r="J105" i="6"/>
  <c r="J64" s="1"/>
  <c r="BK97" i="2"/>
  <c r="J97"/>
  <c r="J64" s="1"/>
  <c r="J97" i="7"/>
  <c r="J64"/>
  <c r="BK95" i="4"/>
  <c r="J95" s="1"/>
  <c r="J64" s="1"/>
  <c r="BK82" i="8"/>
  <c r="J82"/>
  <c r="J59" s="1"/>
  <c r="F35" i="4"/>
  <c r="AZ59" i="1" s="1"/>
  <c r="BA58"/>
  <c r="AW58" s="1"/>
  <c r="J35" i="5"/>
  <c r="AV60" i="1" s="1"/>
  <c r="AT60" s="1"/>
  <c r="BB58"/>
  <c r="AX58" s="1"/>
  <c r="F35" i="2"/>
  <c r="AZ56" i="1" s="1"/>
  <c r="J35" i="6"/>
  <c r="AV62" i="1"/>
  <c r="AT62" s="1"/>
  <c r="BA61"/>
  <c r="AW61"/>
  <c r="F35" i="5"/>
  <c r="AZ60" i="1" s="1"/>
  <c r="J33" i="8"/>
  <c r="AV64" i="1"/>
  <c r="AT64"/>
  <c r="BD58"/>
  <c r="F35" i="6"/>
  <c r="AZ62" i="1"/>
  <c r="BB55"/>
  <c r="BC61"/>
  <c r="AY61" s="1"/>
  <c r="J35" i="4"/>
  <c r="AV59" i="1"/>
  <c r="AT59" s="1"/>
  <c r="BD61"/>
  <c r="BA55"/>
  <c r="AW55" s="1"/>
  <c r="BB61"/>
  <c r="AX61" s="1"/>
  <c r="J35" i="3"/>
  <c r="AV57" i="1"/>
  <c r="AT57" s="1"/>
  <c r="F35" i="7"/>
  <c r="AZ63" i="1"/>
  <c r="BD55"/>
  <c r="BC55"/>
  <c r="AY55" s="1"/>
  <c r="J35" i="7"/>
  <c r="AV63" i="1"/>
  <c r="AT63" s="1"/>
  <c r="F33" i="8"/>
  <c r="AZ64" i="1"/>
  <c r="BC58"/>
  <c r="AY58" s="1"/>
  <c r="F35" i="3"/>
  <c r="AZ57" i="1"/>
  <c r="J35" i="2"/>
  <c r="AV56" i="1" s="1"/>
  <c r="AT56" s="1"/>
  <c r="J41" i="7" l="1"/>
  <c r="BK96" i="2"/>
  <c r="J96" s="1"/>
  <c r="J63" s="1"/>
  <c r="BK94" i="4"/>
  <c r="J94" s="1"/>
  <c r="J32" s="1"/>
  <c r="AG59" i="1" s="1"/>
  <c r="AN59" s="1"/>
  <c r="J63" i="7"/>
  <c r="BK96" i="3"/>
  <c r="J96"/>
  <c r="J63" s="1"/>
  <c r="BK93" i="5"/>
  <c r="J93" s="1"/>
  <c r="J63" s="1"/>
  <c r="AN63" i="1"/>
  <c r="AU55"/>
  <c r="BA54"/>
  <c r="AW54" s="1"/>
  <c r="AK30" s="1"/>
  <c r="AZ55"/>
  <c r="AU61"/>
  <c r="BB54"/>
  <c r="AX54" s="1"/>
  <c r="AU58"/>
  <c r="BC54"/>
  <c r="AY54"/>
  <c r="J30" i="8"/>
  <c r="AG64" i="1" s="1"/>
  <c r="AN64" s="1"/>
  <c r="J32" i="6"/>
  <c r="AG62" i="1" s="1"/>
  <c r="AN62" s="1"/>
  <c r="BD54"/>
  <c r="W33"/>
  <c r="AZ61"/>
  <c r="AV61" s="1"/>
  <c r="AT61" s="1"/>
  <c r="AX55"/>
  <c r="AZ58"/>
  <c r="AV58" s="1"/>
  <c r="AT58" s="1"/>
  <c r="J41" i="4" l="1"/>
  <c r="J63"/>
  <c r="J39" i="8"/>
  <c r="J41" i="6"/>
  <c r="AU54" i="1"/>
  <c r="AZ54"/>
  <c r="W29" s="1"/>
  <c r="J32" i="2"/>
  <c r="AG56" i="1"/>
  <c r="AN56" s="1"/>
  <c r="W32"/>
  <c r="J32" i="5"/>
  <c r="AG60" i="1"/>
  <c r="AN60" s="1"/>
  <c r="W31"/>
  <c r="W30"/>
  <c r="J32" i="3"/>
  <c r="AG57" i="1" s="1"/>
  <c r="AN57" s="1"/>
  <c r="AG61"/>
  <c r="AN61" s="1"/>
  <c r="AV55"/>
  <c r="AT55" s="1"/>
  <c r="J41" i="5" l="1"/>
  <c r="J41" i="2"/>
  <c r="J41" i="3"/>
  <c r="AG55" i="1"/>
  <c r="AV54"/>
  <c r="AK29" s="1"/>
  <c r="AG58"/>
  <c r="AN58" s="1"/>
  <c r="AN55" l="1"/>
  <c r="AG54"/>
  <c r="AT54"/>
  <c r="AN54" l="1"/>
  <c r="AK26"/>
  <c r="AK35" s="1"/>
</calcChain>
</file>

<file path=xl/sharedStrings.xml><?xml version="1.0" encoding="utf-8"?>
<sst xmlns="http://schemas.openxmlformats.org/spreadsheetml/2006/main" count="12514" uniqueCount="1945">
  <si>
    <t>Export Komplet</t>
  </si>
  <si>
    <t>VZ</t>
  </si>
  <si>
    <t>2.0</t>
  </si>
  <si>
    <t>ZAMOK</t>
  </si>
  <si>
    <t>False</t>
  </si>
  <si>
    <t>{679c18ca-4920-4c71-b86c-19796f9cda54}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</si>
  <si>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</si>
  <si>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</si>
  <si>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</si>
  <si>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</si>
  <si>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</si>
  <si>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</si>
  <si>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</si>
  <si>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</si>
  <si>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P03920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</si>
  <si>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</si>
  <si>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</si>
  <si>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IVEP-Brno</t>
  </si>
  <si>
    <t>KSO:</t>
  </si>
  <si>
    <t/>
  </si>
  <si>
    <t>CC-CZ:</t>
  </si>
  <si>
    <t>Místo:</t>
  </si>
  <si>
    <t>Brno</t>
  </si>
  <si>
    <t>Datum:</t>
  </si>
  <si>
    <t>12. 4. 2021</t>
  </si>
  <si>
    <t>Zadavatel:</t>
  </si>
  <si>
    <t>IČ:</t>
  </si>
  <si>
    <t>IVEP, a.s.</t>
  </si>
  <si>
    <t>DIČ:</t>
  </si>
  <si>
    <t>Uchazeč:</t>
  </si>
  <si>
    <t>Vyplň údaj</t>
  </si>
  <si>
    <t>Projektant:</t>
  </si>
  <si>
    <t>Ing. Martin Česák</t>
  </si>
  <si>
    <t>True</t>
  </si>
  <si>
    <t>Zpracovatel:</t>
  </si>
  <si>
    <t>Evelis,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</si>
  <si>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</si>
  <si>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</si>
  <si>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</si>
  <si>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</si>
  <si>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</si>
  <si>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</si>
  <si>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</si>
  <si>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</si>
  <si>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</si>
  <si>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</si>
  <si>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</si>
  <si>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</si>
  <si>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</si>
  <si>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</si>
  <si>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</si>
  <si>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</si>
  <si>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</si>
  <si>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</si>
  <si>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</si>
  <si>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</si>
  <si>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</si>
  <si>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</si>
  <si>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</si>
  <si>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</si>
  <si>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</si>
  <si>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</si>
  <si>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</si>
  <si>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</si>
  <si>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</si>
  <si>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</si>
  <si>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</si>
  <si>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</si>
  <si>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</si>
  <si>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</si>
  <si>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</si>
  <si>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</si>
  <si>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</si>
  <si>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</si>
  <si>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</si>
  <si>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</si>
  <si>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</si>
  <si>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Stavební úpravy</t>
  </si>
  <si>
    <t>STA</t>
  </si>
  <si>
    <t>{938f8f45-0848-45fa-94c8-4d5dad09669d}</t>
  </si>
  <si>
    <t>2</t>
  </si>
  <si>
    <t>/</t>
  </si>
  <si>
    <t>1.1</t>
  </si>
  <si>
    <t>IVEP</t>
  </si>
  <si>
    <t>Soupis</t>
  </si>
  <si>
    <t>{e6129c18-bb8f-4185-9632-6d94ad360ea5}</t>
  </si>
  <si>
    <t>1.2</t>
  </si>
  <si>
    <t>Hala 2</t>
  </si>
  <si>
    <t>{bed93129-ac2f-4054-b6cc-8c3d34197095}</t>
  </si>
  <si>
    <t>Vytápění</t>
  </si>
  <si>
    <t>{7f81f561-ea59-414d-ae8e-22d206c8baad}</t>
  </si>
  <si>
    <t>2.1</t>
  </si>
  <si>
    <t>{5e22b15d-a310-4d4e-8e95-b2ff2ba48101}</t>
  </si>
  <si>
    <t>2.2</t>
  </si>
  <si>
    <t>{58c1dc9d-8e10-4617-83c8-5e540a8c91e2}</t>
  </si>
  <si>
    <t>3</t>
  </si>
  <si>
    <t>Elektroinstalace a MaR</t>
  </si>
  <si>
    <t>{52e698fe-4cda-4b1b-b97c-3e7c2dbc2925}</t>
  </si>
  <si>
    <t>3.1</t>
  </si>
  <si>
    <t>{34715941-921e-4f5a-a283-78566bb71b3d}</t>
  </si>
  <si>
    <t>3.2</t>
  </si>
  <si>
    <t>{404c8665-e70d-4f79-acae-89aba2cef210}</t>
  </si>
  <si>
    <t>4</t>
  </si>
  <si>
    <t>Vedlejší rozpočtové náklady</t>
  </si>
  <si>
    <t>{de29377b-31ab-4455-bd27-feb23d09da14}</t>
  </si>
  <si>
    <t>KRYCÍ LIST SOUPISU PRACÍ</t>
  </si>
  <si>
    <t>Objekt:</t>
  </si>
  <si>
    <t>1 - Stavební úpravy</t>
  </si>
  <si>
    <t>Soupis:</t>
  </si>
  <si>
    <t>1.1 - IVEP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</si>
  <si>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</si>
  <si>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</si>
  <si>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</si>
  <si>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</si>
  <si>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</si>
  <si>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</si>
  <si>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</si>
  <si>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</si>
  <si>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</si>
  <si>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</si>
  <si>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</si>
  <si>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</si>
  <si>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</si>
  <si>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</si>
  <si>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</si>
  <si>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</si>
  <si>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</si>
  <si>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</si>
  <si>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</si>
  <si>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</si>
  <si>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</si>
  <si>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</si>
  <si>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</si>
  <si>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</si>
  <si>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</si>
  <si>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</si>
  <si>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</si>
  <si>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</si>
  <si>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</si>
  <si>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</si>
  <si>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</si>
  <si>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</si>
  <si>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</si>
  <si>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</si>
  <si>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tl vrstvy do 200 mm ručně</t>
  </si>
  <si>
    <t>m2</t>
  </si>
  <si>
    <t>CS ÚRS 2021 01</t>
  </si>
  <si>
    <t>165536194</t>
  </si>
  <si>
    <t>PP</t>
  </si>
  <si>
    <t>Sejmutí ornice ručně při souvislé ploše, tl. vrstvy do 200 mm</t>
  </si>
  <si>
    <t>VV</t>
  </si>
  <si>
    <t>5,2*2,8</t>
  </si>
  <si>
    <t>122211101</t>
  </si>
  <si>
    <t>Odkopávky a prokopávky v hornině třídy těžitelnosti I, skupiny 3 ručně</t>
  </si>
  <si>
    <t>m3</t>
  </si>
  <si>
    <t>1621035196</t>
  </si>
  <si>
    <t>Odkopávky a prokopávky ručně zapažené i nezapažené v hornině třídy těžitelnosti I skupiny 3</t>
  </si>
  <si>
    <t xml:space="preserve">(5,2*2+2,8*2)*0,3*0,3" pro obrubník </t>
  </si>
  <si>
    <t>5,28*2,8*0,5</t>
  </si>
  <si>
    <t>Součet</t>
  </si>
  <si>
    <t>133251101</t>
  </si>
  <si>
    <t>Hloubení šachet nezapažených v hornině třídy těžitelnosti I, skupiny 3 objem do 20 m3</t>
  </si>
  <si>
    <t>-786477774</t>
  </si>
  <si>
    <t>Hloubení nezapažených šachet strojně v hornině třídy těžitelnosti I skupiny 3 do 20 m3</t>
  </si>
  <si>
    <t>" hloubení pro základ TČ</t>
  </si>
  <si>
    <t>1,6*0,8*1,0*2*2</t>
  </si>
  <si>
    <t>162751117</t>
  </si>
  <si>
    <t>Vodorovné přemístění do 10000 m výkopku/sypaniny z horniny třídy těžitelnosti I, skupiny 1 až 3</t>
  </si>
  <si>
    <t>214935270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</si>
  <si>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</si>
  <si>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8,832+5,12-2,56</t>
  </si>
  <si>
    <t>5</t>
  </si>
  <si>
    <t>171251201</t>
  </si>
  <si>
    <t>Uložení sypaniny na skládky nebo meziskládky</t>
  </si>
  <si>
    <t>-878188979</t>
  </si>
  <si>
    <t>Uložení sypaniny na skládky nebo meziskládky bez hutnění s upravením uložené sypaniny do předepsaného tvaru</t>
  </si>
  <si>
    <t>6</t>
  </si>
  <si>
    <t>171201231</t>
  </si>
  <si>
    <t>Poplatek za uložení zeminy a kamení na recyklační skládce (skládkovné) kód odpadu 17 05 04</t>
  </si>
  <si>
    <t>t</t>
  </si>
  <si>
    <t>147054609</t>
  </si>
  <si>
    <t>Poplatek za uložení stavebního odpadu na recyklační skládce (skládkovné) zeminy a kamení zatříděného do Katalogu odpadů pod kódem 17 05 04</t>
  </si>
  <si>
    <t>11,392*1,8</t>
  </si>
  <si>
    <t>7</t>
  </si>
  <si>
    <t>174111102</t>
  </si>
  <si>
    <t>Zásyp v uzavřených prostorech sypaninou se zhutněním ručně</t>
  </si>
  <si>
    <t>969274567</t>
  </si>
  <si>
    <t>Zásyp sypaninou z jakékoliv horniny ručně s uložením výkopku ve vrstvách se zhutněním v uzavřených prostorách s urovnáním povrchu zásypu</t>
  </si>
  <si>
    <t>-1,6*0,4*1,0*2*2</t>
  </si>
  <si>
    <t>8</t>
  </si>
  <si>
    <t>181311103</t>
  </si>
  <si>
    <t>Rozprostření ornice tl vrstvy do 200 mm v rovině nebo ve svahu do 1:5 ručně</t>
  </si>
  <si>
    <t>-791644933</t>
  </si>
  <si>
    <t>Rozprostření a urovnání ornice v rovině nebo ve svahu sklonu do 1:5 ručně při souvislé ploše, tl. vrstvy do 200 mm</t>
  </si>
  <si>
    <t>9</t>
  </si>
  <si>
    <t>181411131</t>
  </si>
  <si>
    <t>Založení parkového trávníku výsevem plochy do 1000 m2 v rovině a ve svahu do 1:5</t>
  </si>
  <si>
    <t>-156015761</t>
  </si>
  <si>
    <t>Založení trávníku na půdě předem připravené plochy do 1000 m2 výsevem včetně utažení parkového v rovině nebo na svahu do 1:5</t>
  </si>
  <si>
    <t>P</t>
  </si>
  <si>
    <t>Poznámka k položce:_x000D_
Zatravněné plochy, dotčené stavbou, budou ohumusovány a osety</t>
  </si>
  <si>
    <t>14,56</t>
  </si>
  <si>
    <t>10</t>
  </si>
  <si>
    <t>M</t>
  </si>
  <si>
    <t>00572410</t>
  </si>
  <si>
    <t>osivo směs travní parková</t>
  </si>
  <si>
    <t>kg</t>
  </si>
  <si>
    <t>1889487984</t>
  </si>
  <si>
    <t>14,56*0,4</t>
  </si>
  <si>
    <t>11</t>
  </si>
  <si>
    <t>183403153</t>
  </si>
  <si>
    <t>Obdělání půdy hrabáním v rovině a svahu do 1:5</t>
  </si>
  <si>
    <t>-1941263429</t>
  </si>
  <si>
    <t>Zakládání</t>
  </si>
  <si>
    <t>12</t>
  </si>
  <si>
    <t>212750103</t>
  </si>
  <si>
    <t>Trativod z drenážních trubek PVC-U SN 4 perforace 360° včetně lože otevřený výkop DN do 160 pro budovy plocha pro vtékání vody min. 80 cm2/m</t>
  </si>
  <si>
    <t>m</t>
  </si>
  <si>
    <t>CS ÚRS 2020 01</t>
  </si>
  <si>
    <t>-1713868853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</si>
  <si>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</si>
  <si>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 xml:space="preserve">5,2+2,8*2 " pro drenáž + odvodnění v úrovní </t>
  </si>
  <si>
    <t>13</t>
  </si>
  <si>
    <t>279113135</t>
  </si>
  <si>
    <t>Základová zeď tl do 400 mm z tvárnic ztraceného bednění včetně výplně z betonu tř. C 16/20</t>
  </si>
  <si>
    <t>551148218</t>
  </si>
  <si>
    <t>Základové zdi z tvárnic ztraceného bednění včetně výplně z betonu bez zvláštních nároků na vliv prostředí třídy C 16/20, tloušťky zdiva přes 300 do 400 mm</t>
  </si>
  <si>
    <t>1,6*1,5*2*2</t>
  </si>
  <si>
    <t>14</t>
  </si>
  <si>
    <t>279361821</t>
  </si>
  <si>
    <t>Výztuž základových zdí nosných betonářskou ocelí 10 505</t>
  </si>
  <si>
    <t>-1704357132</t>
  </si>
  <si>
    <t>Výztuž základových zdí nosných svislých nebo odkloněných od svislice, rovinných nebo oblých, deskových nebo žebrových, včetně výztuže jejich žeber z betonářské oceli 10 505 (R) nebo BSt 500</t>
  </si>
  <si>
    <t>4,8*6/1000*2</t>
  </si>
  <si>
    <t>Svislé a kompletní konstrukce</t>
  </si>
  <si>
    <t>310236241</t>
  </si>
  <si>
    <t>Zazdívka otvorů pl do 0,09 m2 ve zdivu nadzákladovém cihlami pálenými tl do 300 mm</t>
  </si>
  <si>
    <t>kus</t>
  </si>
  <si>
    <t>1953950428</t>
  </si>
  <si>
    <t>Zazdívka otvorů ve zdivu nadzákladovém cihlami pálenými plochy přes 0,0225 m2 do 0,09 m2, ve zdi tl. do 300 mm</t>
  </si>
  <si>
    <t>Úpravy povrchů, podlahy a osazování výplní</t>
  </si>
  <si>
    <t>16</t>
  </si>
  <si>
    <t>611325223</t>
  </si>
  <si>
    <t>Vápenocementová štuková omítka malých ploch do 1,0 m2 na stropech</t>
  </si>
  <si>
    <t>1719721566</t>
  </si>
  <si>
    <t>Vápenocementová omítka jednotlivých malých ploch štuková na stropech, plochy jednotlivě přes 0,25 do 1 m2</t>
  </si>
  <si>
    <t xml:space="preserve">2" práce spojené s rekonstrukcí </t>
  </si>
  <si>
    <t>17</t>
  </si>
  <si>
    <t>612325223</t>
  </si>
  <si>
    <t>Vápenocementová štuková omítka malých ploch do 1,0 m2 na stěnách</t>
  </si>
  <si>
    <t>1646643183</t>
  </si>
  <si>
    <t>Vápenocementová nebo vápenná omítka jednotlivých malých ploch štuková na stěnách, plochy jednotlivě přes 0,25 do 1 m2</t>
  </si>
  <si>
    <t xml:space="preserve">4 " práce spojené s rekonstrukcí </t>
  </si>
  <si>
    <t>18</t>
  </si>
  <si>
    <t>612335223</t>
  </si>
  <si>
    <t xml:space="preserve">Cementová štuková omítka malých ploch do 1,0 m2 na stěnách - vnější </t>
  </si>
  <si>
    <t>1357280095</t>
  </si>
  <si>
    <t>Cementová omítka jednotlivých malých ploch štuková na stěnách, plochy jednotlivě přes 0,25 do 1 m2</t>
  </si>
  <si>
    <t xml:space="preserve">2  " práce spojené s rekonstrukcí </t>
  </si>
  <si>
    <t>19</t>
  </si>
  <si>
    <t>631311121</t>
  </si>
  <si>
    <t>Doplnění dosavadních mazanin betonem prostým plochy do 1 m2 tloušťky do 80 mm</t>
  </si>
  <si>
    <t>-669433172</t>
  </si>
  <si>
    <t>Doplnění dosavadních mazanin prostým betonem s dodáním hmot, bez potěru, plochy jednotlivě do 1 m2 a tl. do 80 mm</t>
  </si>
  <si>
    <t>0,32 " oprava podalhy po odbourání stávajícíh základů</t>
  </si>
  <si>
    <t xml:space="preserve">10,2*6*0,1*0,3 " pro opravu podlahy </t>
  </si>
  <si>
    <t>20</t>
  </si>
  <si>
    <t>632451411</t>
  </si>
  <si>
    <t>Doplnění cementového potěru hlazeného pl do 1 m2 tl do 10 mm</t>
  </si>
  <si>
    <t>-1128707313</t>
  </si>
  <si>
    <t>Doplnění cementového potěru na mazaninách a betonových podkladech (s dodáním hmot), hlazeného dřevěným nebo ocelovým hladítkem, plochy jednotlivě do 1 m2 a tl. do 10 mm</t>
  </si>
  <si>
    <t>6*10,2 " oprava nesoudržných částí podlahy - sjednocení povrchu</t>
  </si>
  <si>
    <t>63712111R</t>
  </si>
  <si>
    <t>Okapový chodník z kačírku tl 500 mm s udusáním</t>
  </si>
  <si>
    <t>-648412454</t>
  </si>
  <si>
    <t>Okapový chodník z kameniva s udusáním a urovnáním povrchu z kačírku tl. 350 mm</t>
  </si>
  <si>
    <t>22</t>
  </si>
  <si>
    <t>637311131</t>
  </si>
  <si>
    <t>Okapový chodník z betonových záhonových obrubníků lože beton</t>
  </si>
  <si>
    <t>1307375108</t>
  </si>
  <si>
    <t>Okapový chodník z obrubníků betonových zahradních, se zalitím spár cementovou maltou do lože z betonu prostého</t>
  </si>
  <si>
    <t>5,2*2+2,8*2</t>
  </si>
  <si>
    <t>Ostatní konstrukce a práce, bourání</t>
  </si>
  <si>
    <t>23</t>
  </si>
  <si>
    <t>916991121</t>
  </si>
  <si>
    <t>Lože pod obrubníky, krajníky nebo obruby z dlažebních kostek z betonu prostého</t>
  </si>
  <si>
    <t>1098697246</t>
  </si>
  <si>
    <t>Lože pod obrubníky, krajníky nebo obruby z dlažebních kostek z betonu prostého</t>
  </si>
  <si>
    <t>(5,2*2+2,8*2)*0,3*0,3</t>
  </si>
  <si>
    <t>24</t>
  </si>
  <si>
    <t>952901111</t>
  </si>
  <si>
    <t>Vyčištění budov bytové a občanské výstavby při výšce podlaží do 4 m</t>
  </si>
  <si>
    <t>1901030514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</si>
  <si>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</si>
  <si>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25</t>
  </si>
  <si>
    <t>965043431</t>
  </si>
  <si>
    <t>Bourání podkladů pod dlažby betonových s potěrem nebo teracem tl do 150 mm pl do 4 m2</t>
  </si>
  <si>
    <t>-1670975823</t>
  </si>
  <si>
    <t>Bourání mazanin betonových s potěrem nebo teracem tl. do 150 mm, plochy do 4 m2</t>
  </si>
  <si>
    <t xml:space="preserve">0,5  " vybourání základů </t>
  </si>
  <si>
    <t xml:space="preserve">6*10,2*0,1*0,3 " pro opravu podlahy </t>
  </si>
  <si>
    <t>26</t>
  </si>
  <si>
    <t>971033351</t>
  </si>
  <si>
    <t>Vybourání otvorů ve zdivu cihelném pl do 0,09 m2 na MVC nebo MV tl do 450 mm</t>
  </si>
  <si>
    <t>1383531002</t>
  </si>
  <si>
    <t>Vybourání otvorů ve zdivu základovém nebo nadzákladovém z cihel, tvárnic, příčkovek z cihel pálených na maltu vápennou nebo vápenocementovou plochy do 0,09 m2, tl. do 450 mm</t>
  </si>
  <si>
    <t>997</t>
  </si>
  <si>
    <t>Přesun sutě</t>
  </si>
  <si>
    <t>27</t>
  </si>
  <si>
    <t>997013211</t>
  </si>
  <si>
    <t>Vnitrostaveništní doprava suti a vybouraných hmot pro budovy v do 6 m ručně</t>
  </si>
  <si>
    <t>-1190895528</t>
  </si>
  <si>
    <t>Vnitrostaveništní doprava suti a vybouraných hmot vodorovně do 50 m svisle ručně (nošením po schodech) pro budovy a haly výšky do 6 m</t>
  </si>
  <si>
    <t>28</t>
  </si>
  <si>
    <t>997013219</t>
  </si>
  <si>
    <t>Příplatek k vnitrostaveništní dopravě suti a vybouraných hmot za zvětšenou dopravu suti ZKD 10 m</t>
  </si>
  <si>
    <t>-1495833217</t>
  </si>
  <si>
    <t>Vnitrostaveništní doprava suti a vybouraných hmot vodorovně do 50 m Příplatek k cenám -3111 až -3217 za zvětšenou vodorovnou dopravu přes vymezenou dopravní vzdálenost za každých dalších i započatých 10 m</t>
  </si>
  <si>
    <t>29</t>
  </si>
  <si>
    <t>997013501</t>
  </si>
  <si>
    <t>Odvoz suti a vybouraných hmot na skládku nebo meziskládku do 1 km se složením</t>
  </si>
  <si>
    <t>1689667954</t>
  </si>
  <si>
    <t>Odvoz suti a vybouraných hmot na skládku nebo meziskládku se složením, na vzdálenost do 1 km</t>
  </si>
  <si>
    <t>30</t>
  </si>
  <si>
    <t>997013509</t>
  </si>
  <si>
    <t>Příplatek k odvozu suti a vybouraných hmot na skládku ZKD 1 km přes 1 km</t>
  </si>
  <si>
    <t>-1546104596</t>
  </si>
  <si>
    <t>Odvoz suti a vybouraných hmot na skládku nebo meziskládku se složením, na vzdálenost Příplatek k ceně za každý další i započatý 1 km přes 1 km</t>
  </si>
  <si>
    <t>5,435*15 'Přepočtené koeficientem množství</t>
  </si>
  <si>
    <t>31</t>
  </si>
  <si>
    <t>997013871</t>
  </si>
  <si>
    <t>Poplatek za uložení stavebního odpadu na recyklační skládce (skládkovné) směsného stavebního a demoličního kód odpadu  17 09 04</t>
  </si>
  <si>
    <t>341175687</t>
  </si>
  <si>
    <t>Poplatek za uložení stavebního odpadu na recyklační skládce (skládkovné) směsného stavebního a demoličního zatříděného do Katalogu odpadů pod kódem 17 09 04</t>
  </si>
  <si>
    <t>998</t>
  </si>
  <si>
    <t>Přesun hmot</t>
  </si>
  <si>
    <t>32</t>
  </si>
  <si>
    <t>998018001</t>
  </si>
  <si>
    <t>Přesun hmot ruční pro budovy v do 6 m</t>
  </si>
  <si>
    <t>-957324835</t>
  </si>
  <si>
    <t>Přesun hmot pro budovy občanské výstavby, bydlení, výrobu a služby ruční - bez užití mechanizace vodorovná dopravní vzdálenost do 100 m pro budovy s jakoukoliv nosnou konstrukcí výšky do 6 m</t>
  </si>
  <si>
    <t>33</t>
  </si>
  <si>
    <t>998018011</t>
  </si>
  <si>
    <t>Příplatek k ručnímu přesunu hmot pro budovy za zvětšený přesun ZKD 100 m</t>
  </si>
  <si>
    <t>-194104683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</si>
  <si>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</si>
  <si>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PSV</t>
  </si>
  <si>
    <t>Práce a dodávky PSV</t>
  </si>
  <si>
    <t>784</t>
  </si>
  <si>
    <t>Dokončovací práce - malby a tapety</t>
  </si>
  <si>
    <t>34</t>
  </si>
  <si>
    <t>784111001</t>
  </si>
  <si>
    <t>Oprášení (ometení ) podkladu v místnostech výšky do 3,80 m</t>
  </si>
  <si>
    <t>1348508574</t>
  </si>
  <si>
    <t>Oprášení (ometení) podkladu v místnostech výšky do 3,80 m</t>
  </si>
  <si>
    <t>100,44+61,2</t>
  </si>
  <si>
    <t>HZS</t>
  </si>
  <si>
    <t>Hodinové zúčtovací sazby</t>
  </si>
  <si>
    <t>35</t>
  </si>
  <si>
    <t>HZS1291</t>
  </si>
  <si>
    <t>Hodinová zúčtovací sazba pomocný stavební dělník</t>
  </si>
  <si>
    <t>hod</t>
  </si>
  <si>
    <t>512</t>
  </si>
  <si>
    <t>-1559370034</t>
  </si>
  <si>
    <t>Hodinové zúčtovací sazby profesí HSV zemní a pomocné práce pomocný stavební dělník</t>
  </si>
  <si>
    <t>Poznámka k položce:_x000D_
 - pomocné práce při stavebnívh prací_x000D_
 - vyklizení dotčené části objektu a zajištění proti přístupu nepovolaných osob uzamčením</t>
  </si>
  <si>
    <t>1.2 - Hala 2</t>
  </si>
  <si>
    <t>3*3</t>
  </si>
  <si>
    <t xml:space="preserve">3*4*0,3*0,3" pro obrubník </t>
  </si>
  <si>
    <t>3*3*0,5</t>
  </si>
  <si>
    <t>1,6*0,8*1,0*2</t>
  </si>
  <si>
    <t>-638143488</t>
  </si>
  <si>
    <t>5,58+2,56-1,28</t>
  </si>
  <si>
    <t>-1124407017</t>
  </si>
  <si>
    <t>1221425615</t>
  </si>
  <si>
    <t>6,86*1,8</t>
  </si>
  <si>
    <t>-1,6*0,4*1,0*2</t>
  </si>
  <si>
    <t>9*0,4</t>
  </si>
  <si>
    <t>-1237435415</t>
  </si>
  <si>
    <t xml:space="preserve">3,0+3 " pro drenáž + odvodnění v úrovní </t>
  </si>
  <si>
    <t>1,6*1,5*2</t>
  </si>
  <si>
    <t>4,8*6/1000</t>
  </si>
  <si>
    <t xml:space="preserve">5,98*2,625*0,1*0,3 " pro opravu podlahy </t>
  </si>
  <si>
    <t>6*2,65 " oprava nesoudržných částí podlahy - sjednocení povrchu</t>
  </si>
  <si>
    <t>1278104460</t>
  </si>
  <si>
    <t>3*4</t>
  </si>
  <si>
    <t>12*0,3*0,3</t>
  </si>
  <si>
    <t>2,284*15 'Přepočtené koeficientem množství</t>
  </si>
  <si>
    <t>15,9+75,826</t>
  </si>
  <si>
    <t>2 - Vytápění</t>
  </si>
  <si>
    <t>2.1 - IVEP</t>
  </si>
  <si>
    <t xml:space="preserve">    713 - Izolace tepelné</t>
  </si>
  <si>
    <t xml:space="preserve">    722 - Zdravotechnika - vnitřní vodovod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</si>
  <si>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</si>
  <si>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</si>
  <si>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</si>
  <si>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</si>
  <si>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</si>
  <si>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N00 - Ostatní náklady</t>
  </si>
  <si>
    <t>713</t>
  </si>
  <si>
    <t>Izolace tepelné</t>
  </si>
  <si>
    <t>713410831</t>
  </si>
  <si>
    <t>Odstranění izolace tepelné potrubí pásy nebo rohožemi s AL fólií staženými drátem tl do 50 mm</t>
  </si>
  <si>
    <t>-509852058</t>
  </si>
  <si>
    <t>Odstranění tepelné izolace potrubí a ohybů pásy nebo rohožemi s povrchovou úpravou hliníkovou fólií připevněnými ocelovým drátem potrubí, tloušťka izolace do 50 mm</t>
  </si>
  <si>
    <t>(36+84)*0,8</t>
  </si>
  <si>
    <t>713410833</t>
  </si>
  <si>
    <t>Odstranění izolace tepelné potrubí pásy nebo rohožemi s AL fólií staženými drátem tl přes 50 mm</t>
  </si>
  <si>
    <t>-2081096837</t>
  </si>
  <si>
    <t>Odstranění tepelné izolace potrubí a ohybů pásy nebo rohožemi s povrchovou úpravou hliníkovou fólií připevněnými ocelovým drátem potrubí, tloušťka izolace přes 50 mm</t>
  </si>
  <si>
    <t>10"R+S</t>
  </si>
  <si>
    <t>98*0,8</t>
  </si>
  <si>
    <t>713410841</t>
  </si>
  <si>
    <t>Odstranění izolace tepelné ohybů pásy nebo rohožemi s AL fólií staženými drátem tl do 50 mm</t>
  </si>
  <si>
    <t>-392241124</t>
  </si>
  <si>
    <t>Odstranění tepelné izolace potrubí a ohybů pásy nebo rohožemi s povrchovou úpravou hliníkovou fólií připevněnými ocelovým drátem ohybů, tloušťka izolace do 50 mm</t>
  </si>
  <si>
    <t>(36+84)*0,2</t>
  </si>
  <si>
    <t>713410843</t>
  </si>
  <si>
    <t>Odstranění izolace tepelné ohybů pásy nebo rohožemi s AL fólií staženými drátem tl přes 50 mm</t>
  </si>
  <si>
    <t>-1017002263</t>
  </si>
  <si>
    <t>Odstranění tepelné izolace potrubí a ohybů pásy nebo rohožemi s povrchovou úpravou hliníkovou fólií připevněnými ocelovým drátem ohybů, tloušťka izolace přes 50 mm</t>
  </si>
  <si>
    <t>98*0,2</t>
  </si>
  <si>
    <t>713490811</t>
  </si>
  <si>
    <t>Demontáž izolace tepelné oplechování pevné potrubí vnějšího obvodu do 500 mm</t>
  </si>
  <si>
    <t>708287105</t>
  </si>
  <si>
    <t>Odstranění tepelné izolace potrubí a ohybů – doplňky a součásti demontáž oplechování pevného vnějšího obvodu do 500 mm potrubí</t>
  </si>
  <si>
    <t>40*0,8"Potrubí</t>
  </si>
  <si>
    <t>713490812</t>
  </si>
  <si>
    <t>Demontáž izolace tepelné oplechování pevné ohybů vnějšího obvodu do 500 mm</t>
  </si>
  <si>
    <t>1564733977</t>
  </si>
  <si>
    <t>Odstranění tepelné izolace potrubí a ohybů – doplňky a součásti demontáž oplechování pevného vnějšího obvodu do 500 mm ohybů</t>
  </si>
  <si>
    <t>40*0,2"Potrubí</t>
  </si>
  <si>
    <t>713E000001</t>
  </si>
  <si>
    <t>Přemístění izolací demontovaný vodorovně do 100 m v objektech výšky do 6 m</t>
  </si>
  <si>
    <t>-169793811</t>
  </si>
  <si>
    <t>Vnitrostaveništní přemístění vybouraných (demontovaných) hmot izolací vodorovně do 100 m v objektech výšky do 6 m</t>
  </si>
  <si>
    <t>28377053</t>
  </si>
  <si>
    <t>pouzdro izolační potrubní z pěnového polyetylenu 32/20mm</t>
  </si>
  <si>
    <t>2077583784</t>
  </si>
  <si>
    <t>63154004</t>
  </si>
  <si>
    <t>pouzdro izolační potrubní z minerální vlny s Al fólií max. 250/100°C 22/20mm</t>
  </si>
  <si>
    <t>362642525</t>
  </si>
  <si>
    <t>63154005</t>
  </si>
  <si>
    <t>pouzdro izolační potrubní z minerální vlny s Al fólií max. 250/100°C 28/20mm</t>
  </si>
  <si>
    <t>1235566045</t>
  </si>
  <si>
    <t>63154532</t>
  </si>
  <si>
    <t>pouzdro izolační potrubní z minerální vlny s Al fólií max. 250/100°C 35/30mm</t>
  </si>
  <si>
    <t>-631328902</t>
  </si>
  <si>
    <t>63154533</t>
  </si>
  <si>
    <t>pouzdro izolační potrubní z minerální vlny s Al fólií max. 250/100°C 42/30mm</t>
  </si>
  <si>
    <t>1268357435</t>
  </si>
  <si>
    <t>63154605</t>
  </si>
  <si>
    <t>pouzdro izolační potrubní z minerální vlny s Al fólií max. 250/100°C 60/50mm</t>
  </si>
  <si>
    <t>-1499152309</t>
  </si>
  <si>
    <t>63154032</t>
  </si>
  <si>
    <t>pouzdro izolační potrubní z minerální vlny s Al fólií max. 250/100°C 76/60mm</t>
  </si>
  <si>
    <t>96275143</t>
  </si>
  <si>
    <t>63154033</t>
  </si>
  <si>
    <t>pouzdro izolační potrubní z minerální vlny s Al fólií max. 250/100°C 89/60mm</t>
  </si>
  <si>
    <t>2059688763</t>
  </si>
  <si>
    <t>63154050</t>
  </si>
  <si>
    <t>pouzdro izolační potrubní z minerální vlny s Al fólií max. 250/100°C 108/80mm</t>
  </si>
  <si>
    <t>-1119386799</t>
  </si>
  <si>
    <t>713-22X</t>
  </si>
  <si>
    <t>Pozinkovaný plech pro oplechování potrubí, dodávka + montáž</t>
  </si>
  <si>
    <t>1971434430</t>
  </si>
  <si>
    <t>713463211</t>
  </si>
  <si>
    <t>Montáž izolace tepelné potrubí potrubními pouzdry s Al fólií staženými Al páskou 1x D do 50 mm</t>
  </si>
  <si>
    <t>-1044008485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</si>
  <si>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</si>
  <si>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713463212</t>
  </si>
  <si>
    <t>Montáž izolace tepelné potrubí potrubními pouzdry s Al fólií staženými Al páskou 1x D do 100 mm</t>
  </si>
  <si>
    <t>2015622407</t>
  </si>
  <si>
    <t>Montáž izolace tepelné potrubí a ohybů tvarovkami nebo deskami potrubními pouzdry s povrchovou úpravou hliníkovou fólií (izolační materiál ve specifikaci) přelepenými samolepící hliníkovou páskou potrubí jednovrstvá D přes 50 do 100 mm</t>
  </si>
  <si>
    <t>713463213</t>
  </si>
  <si>
    <t>Montáž izolace tepelné potrubí potrubními pouzdry s Al fólií staženými Al páskou 1x D do 150 mm</t>
  </si>
  <si>
    <t>1981614106</t>
  </si>
  <si>
    <t>Montáž izolace tepelné potrubí a ohybů tvarovkami nebo deskami potrubními pouzdry s povrchovou úpravou hliníkovou fólií (izolační materiál ve specifikaci) přelepenými samolepící hliníkovou páskou potrubí jednovrstvá D přes 100 do 150 mm</t>
  </si>
  <si>
    <t>713463215</t>
  </si>
  <si>
    <t>Montáž izolace tepelné ohybů potrubními pouzdry s Al fólií staženými Al páskou 1x D do 50 mm</t>
  </si>
  <si>
    <t>7674130</t>
  </si>
  <si>
    <t>Montáž izolace tepelné potrubí a ohybů tvarovkami nebo deskami potrubními pouzdry s povrchovou úpravou hliníkovou fólií (izolační materiál ve specifikaci) přelepenými samolepící hliníkovou páskou ohybů jednovrstvá D do 50 mm</t>
  </si>
  <si>
    <t>713463216</t>
  </si>
  <si>
    <t>Montáž izolace tepelné ohybů potrubními pouzdry s Al fólií staženými Al páskou 1x D do 100 mm</t>
  </si>
  <si>
    <t>450936204</t>
  </si>
  <si>
    <t>Montáž izolace tepelné potrubí a ohybů tvarovkami nebo deskami potrubními pouzdry s povrchovou úpravou hliníkovou fólií (izolační materiál ve specifikaci) přelepenými samolepící hliníkovou páskou ohybů jednovrstvá D přes 50 do 100 mm</t>
  </si>
  <si>
    <t>713463217</t>
  </si>
  <si>
    <t>Montáž izolace tepelné ohybů potrubními pouzdry s Al fólií staženými Al páskou 1x D do 150 mm</t>
  </si>
  <si>
    <t>-1585103271</t>
  </si>
  <si>
    <t>Montáž izolace tepelné potrubí a ohybů tvarovkami nebo deskami potrubními pouzdry s povrchovou úpravou hliníkovou fólií (izolační materiál ve specifikaci) přelepenými samolepící hliníkovou páskou ohybů jednovrstvá D přes 100 do 150 mm</t>
  </si>
  <si>
    <t>713463411</t>
  </si>
  <si>
    <t>Montáž izolace tepelné potrubí a ohybů návlekovými izolačními pouzdry</t>
  </si>
  <si>
    <t>-959679704</t>
  </si>
  <si>
    <t>Montáž izolace tepelné potrubí a ohybů tvarovkami nebo deskami potrubními pouzdry návlekovými izolačními hadicemi potrubí a ohybů</t>
  </si>
  <si>
    <t>998713201</t>
  </si>
  <si>
    <t>Přesun hmot procentní pro izolace tepelné v objektech v do 6 m</t>
  </si>
  <si>
    <t>%</t>
  </si>
  <si>
    <t>852280229</t>
  </si>
  <si>
    <t>Přesun hmot pro izolace tepelné stanovený procentní sazbou (%) z ceny vodorovná dopravní vzdálenost do 50 m v objektech výšky do 6 m</t>
  </si>
  <si>
    <t>998713293</t>
  </si>
  <si>
    <t>Příplatek k přesunu hmot procentní 713 za zvětšený přesun do 500 m</t>
  </si>
  <si>
    <t>1241527279</t>
  </si>
  <si>
    <t>Přesun hmot pro izolace tepelné stanovený procentní sazbou (%) z ceny Příplatek k cenám za zvětšený přesun přes vymezenou největší dopravní vzdálenost do 500 m</t>
  </si>
  <si>
    <t>722</t>
  </si>
  <si>
    <t>Zdravotechnika - vnitřní vodovod</t>
  </si>
  <si>
    <t>722174004</t>
  </si>
  <si>
    <t>Potrubí vodovodní plastové PPR svar polyfúze PN 16 D 32x4,4 mm</t>
  </si>
  <si>
    <t>-1686756070</t>
  </si>
  <si>
    <t>Potrubí z plastových trubek z polypropylenu PPR svařovaných polyfúzně PN 16 (SDR 7,4) D 32 x 4,4</t>
  </si>
  <si>
    <t>722182013</t>
  </si>
  <si>
    <t>Podpůrný žlab pro potrubí D 32</t>
  </si>
  <si>
    <t>-1532663240</t>
  </si>
  <si>
    <t>Podpůrný žlab pro potrubí průměru D 32</t>
  </si>
  <si>
    <t>722290234</t>
  </si>
  <si>
    <t>Proplach a dezinfekce vodovodního potrubí do DN 80</t>
  </si>
  <si>
    <t>-1421152760</t>
  </si>
  <si>
    <t>Zkoušky, proplach a desinfekce vodovodního potrubí proplach a desinfekce vodovodního potrubí do DN 80</t>
  </si>
  <si>
    <t>998722201</t>
  </si>
  <si>
    <t>Přesun hmot procentní pro vnitřní vodovod v objektech v do 6 m</t>
  </si>
  <si>
    <t>616236500</t>
  </si>
  <si>
    <t>Přesun hmot pro vnitřní vodovod stanovený procentní sazbou (%) z ceny vodorovná dopravní vzdálenost do 50 m v objektech výšky do 6 m</t>
  </si>
  <si>
    <t>998722293</t>
  </si>
  <si>
    <t>Příplatek k přesunu hmot procentní 722 za zvětšený přesun do 500 m</t>
  </si>
  <si>
    <t>156662162</t>
  </si>
  <si>
    <t>Přesun hmot pro vnitřní vodovod stanovený procentní sazbou (%) z ceny Příplatek k cenám za zvětšený přesun přes vymezenou největší dopravní vzdálenost do 500 m</t>
  </si>
  <si>
    <t>732</t>
  </si>
  <si>
    <t>Ústřední vytápění - strojovny</t>
  </si>
  <si>
    <t>732-101X</t>
  </si>
  <si>
    <t>Demontáž měřiče tepla DN40 a jeho příslušenství včetně ekologické likvidace, dodávka + demontáž</t>
  </si>
  <si>
    <t>75505294</t>
  </si>
  <si>
    <t>732-102X</t>
  </si>
  <si>
    <t>Demontáž měřiče tepla DN50 a jeho příslušenství včetně ekologické likvidace, dodávka + demontáž</t>
  </si>
  <si>
    <t>2089812093</t>
  </si>
  <si>
    <t>732-103X</t>
  </si>
  <si>
    <t>Demontáž měřiče tepla DN80 a jeho příslušenství včetně ekologické likvidace, dodávka + demontáž</t>
  </si>
  <si>
    <t>152321539</t>
  </si>
  <si>
    <t>Demontáž měřiče tepla DN80 a jeho příslušenství včetně ekologické likvidace, dodávka +demontáž</t>
  </si>
  <si>
    <t>732110813</t>
  </si>
  <si>
    <t>Demontáž rozdělovače nebo sběrače do DN 300</t>
  </si>
  <si>
    <t>-946805019</t>
  </si>
  <si>
    <t>Demontáž těles rozdělovačů a sběračů přes 200 do DN 300</t>
  </si>
  <si>
    <t>36</t>
  </si>
  <si>
    <t>732-1X</t>
  </si>
  <si>
    <t>Vypouštění rozdělovače a sběrače do DN300</t>
  </si>
  <si>
    <t>228236642</t>
  </si>
  <si>
    <t>37</t>
  </si>
  <si>
    <t>732-97X</t>
  </si>
  <si>
    <t>Rozřezání sběrače a rozdělovače, Dodávka + demontáž</t>
  </si>
  <si>
    <t>252998779</t>
  </si>
  <si>
    <t>Rozřezání sběrače a rozdělovače
Položka obsahuje:
demontáž jednotlivých hrdel rozdovače a sběrače (DN80,DN65,DN50,DN40,DN25), 
Rozřezání zařízení pro snadnější manipulaci při likvidaci
vč. ekologické likvidace a odvezení na skládku 
Dodávka + demontáž</t>
  </si>
  <si>
    <t>38</t>
  </si>
  <si>
    <t>732420811</t>
  </si>
  <si>
    <t>Demontáž čerpadla oběhového spirálního DN 25</t>
  </si>
  <si>
    <t>-438008613</t>
  </si>
  <si>
    <t>Demontáž čerpadel oběhových spirálních (do potrubí) DN 25</t>
  </si>
  <si>
    <t>39</t>
  </si>
  <si>
    <t>732420815</t>
  </si>
  <si>
    <t>Demontáž čerpadla oběhového spirálního DN 80</t>
  </si>
  <si>
    <t>1542391341</t>
  </si>
  <si>
    <t>Demontáž čerpadel oběhových spirálních (do potrubí) DN 80</t>
  </si>
  <si>
    <t>40</t>
  </si>
  <si>
    <t>732890801</t>
  </si>
  <si>
    <t>Přesun demontovaných strojoven vodorovně 100 m v objektech výšky do 6 m</t>
  </si>
  <si>
    <t>-789694935</t>
  </si>
  <si>
    <t>Vnitrostaveništní přemístění vybouraných (demontovaných) hmot strojoven vodorovně do 100 m v objektech výšky do 6 m</t>
  </si>
  <si>
    <t>41</t>
  </si>
  <si>
    <t>7321991999</t>
  </si>
  <si>
    <t>Tepelné čerpadlo vzduch/voda o výkonu 55kW při parametrech A7/W35, 30/35°C, Detailnější popis viz technická zpráva, Dodávka + montáž</t>
  </si>
  <si>
    <t>1089026818</t>
  </si>
  <si>
    <t>Tepelné čerpadlo vzduch/voda o výkonu 55kW při parametrech A7/W35, 30/35°C
Detailnější popis viz technická zpráva
Dodávka + montáž</t>
  </si>
  <si>
    <t>42</t>
  </si>
  <si>
    <t>7321991999.1</t>
  </si>
  <si>
    <t>Filtr topné vody pro tepelná čerpadla</t>
  </si>
  <si>
    <t>-393650833</t>
  </si>
  <si>
    <t>Filtr topné vody pro tepelná čerpadla
Dodávka + montáž</t>
  </si>
  <si>
    <t>43</t>
  </si>
  <si>
    <t>7321991999.2</t>
  </si>
  <si>
    <t>Dodatečný beznapěťový kontakt</t>
  </si>
  <si>
    <t>761639346</t>
  </si>
  <si>
    <t>Dodatečný beznapěťový kontakt
Dodávka + montáž</t>
  </si>
  <si>
    <t>44</t>
  </si>
  <si>
    <t>7321991999.3</t>
  </si>
  <si>
    <t>Kaskádová regulace</t>
  </si>
  <si>
    <t>-469007679</t>
  </si>
  <si>
    <t>Kaskádová regulace
Dodávka + montáž</t>
  </si>
  <si>
    <t>45</t>
  </si>
  <si>
    <t>7321991999.4</t>
  </si>
  <si>
    <t>Komunikační karta RS 485</t>
  </si>
  <si>
    <t>682150442</t>
  </si>
  <si>
    <t>Komunikační karta RS 485
Dodávka + montáž</t>
  </si>
  <si>
    <t>46</t>
  </si>
  <si>
    <t>7321991999.5</t>
  </si>
  <si>
    <t>Antivibrační podložky</t>
  </si>
  <si>
    <t>-1158287663</t>
  </si>
  <si>
    <t>Antivibrační podložky
Dodávka + montáž</t>
  </si>
  <si>
    <t>47</t>
  </si>
  <si>
    <t>7321991999.6</t>
  </si>
  <si>
    <t>Kontrola tepelného čerpadla před uvedením do provozu</t>
  </si>
  <si>
    <t>93192848</t>
  </si>
  <si>
    <t>Kontrola tepelného čerpadla před uvedením do provozu
Dodávka + montáž</t>
  </si>
  <si>
    <t>48</t>
  </si>
  <si>
    <t>7321991999.7</t>
  </si>
  <si>
    <t>Uvedení tepelných čerpadel do provozu</t>
  </si>
  <si>
    <t>-115813448</t>
  </si>
  <si>
    <t>Uvedení tepelných čerpadel do provozu
Dodávka + montáž</t>
  </si>
  <si>
    <t>49</t>
  </si>
  <si>
    <t>732199100.1</t>
  </si>
  <si>
    <t>Elektronické oběhové čerpadlo M=9,5 m3/h, P=65 kPa, 1x130 V, 360 W - Ča</t>
  </si>
  <si>
    <t>1662917839</t>
  </si>
  <si>
    <t>Elektronické oběhové čerpadlo M=9,5 m3/h, P=65 kPa, 1x130 V, 360 W - Ča
Dodávka + montáž</t>
  </si>
  <si>
    <t>50</t>
  </si>
  <si>
    <t>732199100.2</t>
  </si>
  <si>
    <t>Elektronické oběhové čerpadlo M=9,5 m3/h, P=65 kPa, 1x130 V, 360 W - Čb</t>
  </si>
  <si>
    <t>-383636565</t>
  </si>
  <si>
    <t>Elektronické oběhové čerpadlo M=9,5 m3/h, P=65 kPa, 1x130 V, 360 W - Čb
Dodávka + montáž</t>
  </si>
  <si>
    <t>51</t>
  </si>
  <si>
    <t>732199100.3</t>
  </si>
  <si>
    <t>Elektronické oběhové čerpadlo M=2,2 m3/h, P=65 kPa, 1x230 V, 153 W - Č1</t>
  </si>
  <si>
    <t>-77840957</t>
  </si>
  <si>
    <t>Elektronické oběhové čerpadlo M=2,2 m3/h, P=65 kPa, 1x230 V, 153 W - Č1
Dodávka + montáž</t>
  </si>
  <si>
    <t>52</t>
  </si>
  <si>
    <t>732199100.4</t>
  </si>
  <si>
    <t>Elektronické oběhové čerpadlo M=13,0 m3/h, P=70 kPa, 1x230 V, 403 W - Č2</t>
  </si>
  <si>
    <t>-978768889</t>
  </si>
  <si>
    <t>Elektronické oběhové čerpadlo M=13,0 m3/h, P=70 kPa, 1x230 V, 403 W - Č2
Dodávka + montáž</t>
  </si>
  <si>
    <t>53</t>
  </si>
  <si>
    <t>732199100.5</t>
  </si>
  <si>
    <t>Elektronické oběhové čerpadlo M=2,2 m3/h, P=65 kPa, 1x230 V, 153 W - Č3</t>
  </si>
  <si>
    <t>1313365424</t>
  </si>
  <si>
    <t>Elektronické oběhové čerpadlo M=2,2 m3/h, P=65 kPa, 1x230 V, 153 W - Č3
Dodávka + montáž</t>
  </si>
  <si>
    <t>54</t>
  </si>
  <si>
    <t>732199100.6</t>
  </si>
  <si>
    <t>Elektronické oběhové čerpadlo M=2,2 m3/h, P=65 kPa, 1x230 V, 153 W - Č4</t>
  </si>
  <si>
    <t>680438390</t>
  </si>
  <si>
    <t>Elektronické oběhové čerpadlo M=2,2 m3/h, P=65 kPa, 1x230 V, 153 W - Č4
Dodávka + montáž</t>
  </si>
  <si>
    <t>55</t>
  </si>
  <si>
    <t>732199100.13</t>
  </si>
  <si>
    <t>Elektrokotel o výkonu 28 kW, součástí je: oběhové čerpadlo, pojistný ventil, odvzdušňovací ventil, regulační zařízení</t>
  </si>
  <si>
    <t>1971040925</t>
  </si>
  <si>
    <t>Elektrokotel o výkonu 28 kW, součástí je: oběhové čerpadlo, pojistný ventil, odvzdušňovací ventil, regulační zařízení
Dodávka + montáž</t>
  </si>
  <si>
    <t>56</t>
  </si>
  <si>
    <t>732199100.21</t>
  </si>
  <si>
    <t>Kombinovaný rozdělovač a sběrač pro tep. čerpadla - Modul 200, hrdla DN65,65,65,65,65,65,100,100, včetně návarků, nátěrů, izolace a oplechování</t>
  </si>
  <si>
    <t>sada</t>
  </si>
  <si>
    <t>-573349956</t>
  </si>
  <si>
    <t>Kombinovaný rozdělovač a sběrač pro tep. čerpadla - Modul 200, hrdla DN65,65,65,65,65,65,100,100, včetně návarků, nátěrů, izolace a oplechování
Dodávka + montáž</t>
  </si>
  <si>
    <t>57</t>
  </si>
  <si>
    <t>732199100.22</t>
  </si>
  <si>
    <t>Rozdělovač topné vody - tělo DN150, L=1,65m, hrdla DN32,32,80,32,32,100, včetně návarků, nátěrů, izolace a oplechování</t>
  </si>
  <si>
    <t>791227023</t>
  </si>
  <si>
    <t>Rozdělovač topné vody - tělo DN150, L=1,65m, hrdla DN32,32,80,32,32,100, včetně návarků, nátěrů, izolace a oplechování
Dodávka + montáž</t>
  </si>
  <si>
    <t>58</t>
  </si>
  <si>
    <t>732199100.23</t>
  </si>
  <si>
    <t>Sběrač topné vody - tělo DN150, L=1,65m, hrdla DN100,32,32,80,32,32, včetně návarků, nátěrů, izolace a oplechování</t>
  </si>
  <si>
    <t>459673325</t>
  </si>
  <si>
    <t>Sběrač topné vody - tělo DN150, L=1,65m, hrdla DN100,32,32,80,32,32, včetně návarků, nátěrů, izolace a oplechování
Dodávka + montáž</t>
  </si>
  <si>
    <t>59</t>
  </si>
  <si>
    <t>732199100.14</t>
  </si>
  <si>
    <t>Akumulační nádoba o objemu 921 litrů</t>
  </si>
  <si>
    <t>1827388061</t>
  </si>
  <si>
    <t>Akumulační nádoba o objemu 921 litrů
Dodávka + montáž</t>
  </si>
  <si>
    <t>60</t>
  </si>
  <si>
    <t>732199100.15</t>
  </si>
  <si>
    <t>Hydraulický vyrovnávač dynamického tlaku R125/50, 30 m3/h</t>
  </si>
  <si>
    <t>-1955940657</t>
  </si>
  <si>
    <t>Hydraulický vyrovnávač dynamického tlaku R125/50, 30 m3/h
Dodávka + montáž</t>
  </si>
  <si>
    <t>61</t>
  </si>
  <si>
    <t>732331615</t>
  </si>
  <si>
    <t>Nádoba tlaková expanzní pro topnou a chladicí soustavu s membránou závitové připojení PN 0,6 o objemu 35 l</t>
  </si>
  <si>
    <t>-1690981929</t>
  </si>
  <si>
    <t>Nádoba tlaková expanzní pro topnou a chladicí soustavu s membránou závitové připojení PN 0,6 o objemu 35 l
Dodávka + montáž</t>
  </si>
  <si>
    <t>62</t>
  </si>
  <si>
    <t>732331615.1</t>
  </si>
  <si>
    <t>Servisní ventil se zajištěním DN 20 pro expanzní nádoby</t>
  </si>
  <si>
    <t>-1000961711</t>
  </si>
  <si>
    <t>Servisní ventil se zajištěním DN 20 pro expanzní nádoby
Dodávka + montáž</t>
  </si>
  <si>
    <t>63</t>
  </si>
  <si>
    <t>732331627</t>
  </si>
  <si>
    <t>Nádoba tlaková expanzní pro topnou a chladicí soustavu s membránou závitové připojení PN 0,6 o objemu 800 l</t>
  </si>
  <si>
    <t>1633904499</t>
  </si>
  <si>
    <t>Nádoby expanzní tlakové pro topné a chladicí soustavy s membránou bez pojistného ventilu se závitovým připojením PN 0,6 o objemu 800 l</t>
  </si>
  <si>
    <t>64</t>
  </si>
  <si>
    <t>732331626.1</t>
  </si>
  <si>
    <t>Servisní ventil se zajištěním DN 25 pro expanzní nádoby</t>
  </si>
  <si>
    <t>1870062721</t>
  </si>
  <si>
    <t>Servisní ventil se zajištěním DN 25 pro expanzní nádoby
Dodávka + montáž</t>
  </si>
  <si>
    <t>65</t>
  </si>
  <si>
    <t>X230050032</t>
  </si>
  <si>
    <t>Ocelový profilový materiál</t>
  </si>
  <si>
    <t>-1143826052</t>
  </si>
  <si>
    <t>Ocelový profilový materiál
Dodávka</t>
  </si>
  <si>
    <t>66</t>
  </si>
  <si>
    <t>230050031</t>
  </si>
  <si>
    <t>Montáž a zhotovení doplňkové konstrukce z profilového materiálu</t>
  </si>
  <si>
    <t>-283957048</t>
  </si>
  <si>
    <t>Doplňkové konstrukce z profilového materiálu zhotovení a montáž</t>
  </si>
  <si>
    <t>67</t>
  </si>
  <si>
    <t>7321991001</t>
  </si>
  <si>
    <t>Orientační štítek</t>
  </si>
  <si>
    <t>-1676148762</t>
  </si>
  <si>
    <t>Orientační štítek
Dodávka</t>
  </si>
  <si>
    <t>68</t>
  </si>
  <si>
    <t>732199100.1.1</t>
  </si>
  <si>
    <t>Montáž orientačních štítků</t>
  </si>
  <si>
    <t>1363625379</t>
  </si>
  <si>
    <t xml:space="preserve">Montáž orientačních štítků
Montáž </t>
  </si>
  <si>
    <t>69</t>
  </si>
  <si>
    <t>998732201</t>
  </si>
  <si>
    <t>Přesun hmot procentní pro strojovny v objektech v do 6 m</t>
  </si>
  <si>
    <t>-508964972</t>
  </si>
  <si>
    <t>Přesun hmot pro strojovny stanovený procentní sazbou (%) z ceny vodorovná dopravní vzdálenost do 50 m v objektech výšky do 6 m</t>
  </si>
  <si>
    <t>70</t>
  </si>
  <si>
    <t>998732293</t>
  </si>
  <si>
    <t>Příplatek k přesunu hmot procentní 732 za zvětšený přesun do 500 m</t>
  </si>
  <si>
    <t>-1834546062</t>
  </si>
  <si>
    <t>Přesun hmot pro strojovny stanovený procentní sazbou (%) z ceny Příplatek k cenám za zvětšený přesun přes vymezenou největší dopravní vzdálenost do 500 m</t>
  </si>
  <si>
    <t>733</t>
  </si>
  <si>
    <t>Ústřední vytápění - rozvodné potrubí</t>
  </si>
  <si>
    <t>71</t>
  </si>
  <si>
    <t>733110806</t>
  </si>
  <si>
    <t>Demontáž potrubí ocelového závitového do DN 32</t>
  </si>
  <si>
    <t>-1474042080</t>
  </si>
  <si>
    <t>Demontáž potrubí z trubek ocelových závitových DN přes 15 do 32</t>
  </si>
  <si>
    <t>72</t>
  </si>
  <si>
    <t>733110808</t>
  </si>
  <si>
    <t>Demontáž potrubí ocelového závitového do DN 50</t>
  </si>
  <si>
    <t>1828937</t>
  </si>
  <si>
    <t>Demontáž potrubí z trubek ocelových závitových DN přes 32 do 50</t>
  </si>
  <si>
    <t>73</t>
  </si>
  <si>
    <t>733120832</t>
  </si>
  <si>
    <t>Demontáž potrubí ocelového hladkého do D 133</t>
  </si>
  <si>
    <t>-1965188617</t>
  </si>
  <si>
    <t>Demontáž potrubí z trubek ocelových hladkých Ø přes 89 do 133</t>
  </si>
  <si>
    <t>74</t>
  </si>
  <si>
    <t>733890801</t>
  </si>
  <si>
    <t>Přemístění potrubí demontovaného vodorovně do 100 m v objektech výšky do 6 m</t>
  </si>
  <si>
    <t>-1319965493</t>
  </si>
  <si>
    <t>Vnitrostaveništní přemístění vybouraných (demontovaných) hmot rozvodů potrubí vodorovně do 100 m v objektech výšky do 6 m</t>
  </si>
  <si>
    <t>75</t>
  </si>
  <si>
    <t>733111103</t>
  </si>
  <si>
    <t>Potrubí ocelové závitové černé bezešvé běžné nízkotlaké DN 15</t>
  </si>
  <si>
    <t>-100501355</t>
  </si>
  <si>
    <t>Potrubí z trubek ocelových závitových černých spojovaných svařováním bezešvých běžných nízkotlakých PN 16 do 115°C DN 15</t>
  </si>
  <si>
    <t>76</t>
  </si>
  <si>
    <t>733111105</t>
  </si>
  <si>
    <t>Potrubí ocelové závitové černé bezešvé běžné nízkotlaké DN 25</t>
  </si>
  <si>
    <t>793304676</t>
  </si>
  <si>
    <t>Potrubí z trubek ocelových závitových černých spojovaných svařováním bezešvých běžných nízkotlakých PN 16 do 115°C DN 25</t>
  </si>
  <si>
    <t>77</t>
  </si>
  <si>
    <t>733111106</t>
  </si>
  <si>
    <t>Potrubí ocelové závitové černé bezešvé běžné nízkotlaké DN 32</t>
  </si>
  <si>
    <t>-601464969</t>
  </si>
  <si>
    <t>Potrubí z trubek ocelových závitových černých spojovaných svařováním bezešvých běžných nízkotlakých PN 16 do 115°C DN 32</t>
  </si>
  <si>
    <t>78</t>
  </si>
  <si>
    <t>733111114</t>
  </si>
  <si>
    <t>Potrubí ocelové závitové černé bezešvé běžné v kotelnách nebo strojovnách DN 20</t>
  </si>
  <si>
    <t>-1896808022</t>
  </si>
  <si>
    <t>Potrubí z trubek ocelových závitových černých spojovaných svařováním bezešvých běžných nízkotlakých PN 16 do 115°C v kotelnách a strojovnách DN 20</t>
  </si>
  <si>
    <t>79</t>
  </si>
  <si>
    <t>733111115</t>
  </si>
  <si>
    <t>Potrubí ocelové závitové černé bezešvé běžné v kotelnách nebo strojovnách DN 25</t>
  </si>
  <si>
    <t>-338823059</t>
  </si>
  <si>
    <t>Potrubí z trubek ocelových závitových černých spojovaných svařováním bezešvých běžných nízkotlakých PN 16 do 115°C v kotelnách a strojovnách DN 25</t>
  </si>
  <si>
    <t>80</t>
  </si>
  <si>
    <t>733111116</t>
  </si>
  <si>
    <t>Potrubí ocelové závitové černé bezešvé běžné v kotelnách nebo strojovnách DN 32</t>
  </si>
  <si>
    <t>705110674</t>
  </si>
  <si>
    <t>Potrubí z trubek ocelových závitových černých spojovaných svařováním bezešvých běžných nízkotlakých PN 16 do 115°C v kotelnách a strojovnách DN 32</t>
  </si>
  <si>
    <t>81</t>
  </si>
  <si>
    <t>733111118</t>
  </si>
  <si>
    <t>Potrubí ocelové závitové černé bezešvé běžné v kotelnách nebo strojovnách DN 50</t>
  </si>
  <si>
    <t>305486729</t>
  </si>
  <si>
    <t>Potrubí z trubek ocelových závitových černých spojovaných svařováním bezešvých běžných nízkotlakých PN 16 do 115°C v kotelnách a strojovnách DN 50</t>
  </si>
  <si>
    <t>82</t>
  </si>
  <si>
    <t>733121222</t>
  </si>
  <si>
    <t>Potrubí ocelové hladké bezešvé v kotelnách nebo strojovnách spojované svařováním D 76x3,2</t>
  </si>
  <si>
    <t>-1424970165</t>
  </si>
  <si>
    <t>Potrubí z trubek ocelových hladkých spojovaných svařováním černých bezešvých v kotelnách a strojovnách Ø 76/3,2</t>
  </si>
  <si>
    <t>83</t>
  </si>
  <si>
    <t>733121225</t>
  </si>
  <si>
    <t>Potrubí ocelové hladké bezešvé v kotelnách nebo strojovnách spojované svařováním D 89x3,6</t>
  </si>
  <si>
    <t>465166396</t>
  </si>
  <si>
    <t>Potrubí z trubek ocelových hladkých spojovaných svařováním černých bezešvých v kotelnách a strojovnách Ø 89/3,6</t>
  </si>
  <si>
    <t>84</t>
  </si>
  <si>
    <t>733121228</t>
  </si>
  <si>
    <t>Potrubí ocelové hladké bezešvé v kotelnách nebo strojovnách spojované svařováním D 108x4,0</t>
  </si>
  <si>
    <t>510173885</t>
  </si>
  <si>
    <t>Potrubí z trubek ocelových hladkých spojovaných svařováním černých bezešvých v kotelnách a strojovnách Ø 108/4,0</t>
  </si>
  <si>
    <t>85</t>
  </si>
  <si>
    <t>733121228.2</t>
  </si>
  <si>
    <t>Přepojení otopných těles</t>
  </si>
  <si>
    <t>-1277577514</t>
  </si>
  <si>
    <t>Přepojení otopných těles na novou otopnou soustavu</t>
  </si>
  <si>
    <t>86</t>
  </si>
  <si>
    <t>998733201</t>
  </si>
  <si>
    <t>Přesun hmot procentní pro rozvody potrubí v objektech v do 6 m</t>
  </si>
  <si>
    <t>-1578362135</t>
  </si>
  <si>
    <t>Přesun hmot pro rozvody potrubí stanovený procentní sazbou z ceny vodorovná dopravní vzdálenost do 50 m v objektech výšky do 6 m</t>
  </si>
  <si>
    <t>87</t>
  </si>
  <si>
    <t>998733293</t>
  </si>
  <si>
    <t>Příplatek k přesunu hmot procentní 733 za zvětšený přesun do 500 m</t>
  </si>
  <si>
    <t>1811487376</t>
  </si>
  <si>
    <t>Přesun hmot pro rozvody potrubí stanovený procentní sazbou z ceny Příplatek k cenám za zvětšený přesun přes vymezenou největší dopravní vzdálenost do 500 m</t>
  </si>
  <si>
    <t>734</t>
  </si>
  <si>
    <t>Ústřední vytápění - armatury</t>
  </si>
  <si>
    <t>88</t>
  </si>
  <si>
    <t>734100812</t>
  </si>
  <si>
    <t>Demontáž armatury přírubové se dvěma přírubami do DN 100</t>
  </si>
  <si>
    <t>-1756034164</t>
  </si>
  <si>
    <t>Demontáž armatur přírubových se dvěma přírubami přes 50 do DN 100</t>
  </si>
  <si>
    <t>89</t>
  </si>
  <si>
    <t>734200811</t>
  </si>
  <si>
    <t>Demontáž armatury závitové s jedním závitem do G 1/2</t>
  </si>
  <si>
    <t>1292213098</t>
  </si>
  <si>
    <t>Demontáž armatur závitových s jedním závitem do G 1/2</t>
  </si>
  <si>
    <t>90</t>
  </si>
  <si>
    <t>734200822</t>
  </si>
  <si>
    <t>Demontáž armatury závitové se dvěma závity do G 1</t>
  </si>
  <si>
    <t>1853154309</t>
  </si>
  <si>
    <t>Demontáž armatur závitových se dvěma závity přes 1/2 do G 1</t>
  </si>
  <si>
    <t>91</t>
  </si>
  <si>
    <t>734200824</t>
  </si>
  <si>
    <t>Demontáž armatury závitové se dvěma závity do G 2</t>
  </si>
  <si>
    <t>-1933337778</t>
  </si>
  <si>
    <t>Demontáž armatur závitových se dvěma závity přes 6/4 do G 2</t>
  </si>
  <si>
    <t>92</t>
  </si>
  <si>
    <t>734410811</t>
  </si>
  <si>
    <t>Demontáž teploměru přímého nebo rohového s ochranným pouzdrem</t>
  </si>
  <si>
    <t>-369202625</t>
  </si>
  <si>
    <t>Demontáž teploměrů s ochranným pouzdrem přímých a rohových</t>
  </si>
  <si>
    <t>93</t>
  </si>
  <si>
    <t>734410831</t>
  </si>
  <si>
    <t>Demontáž teploměru tlakového indikačního pevného</t>
  </si>
  <si>
    <t>327914204</t>
  </si>
  <si>
    <t>Demontáž teploměrů tlakových indikačních pevných</t>
  </si>
  <si>
    <t>94</t>
  </si>
  <si>
    <t>734890801</t>
  </si>
  <si>
    <t>Přemístění demontovaných armatur vodorovně do 100 m v objektech výšky do 6 m</t>
  </si>
  <si>
    <t>1791136305</t>
  </si>
  <si>
    <t>Vnitrostaveništní přemístění vybouraných (demontovaných) hmot armatur vodorovně do 100 m v objektech výšky do 6 m</t>
  </si>
  <si>
    <t>95</t>
  </si>
  <si>
    <t>734192316</t>
  </si>
  <si>
    <t>Klapka přírubová zpětná DN 65 PN 16 do 100°C samočinná</t>
  </si>
  <si>
    <t>2005869546</t>
  </si>
  <si>
    <t>Klapka přírubová zpětná DN 65 PN 16 do 100°C samočinná
Dodávka + montáž</t>
  </si>
  <si>
    <t>96</t>
  </si>
  <si>
    <t>734192317</t>
  </si>
  <si>
    <t>Klapka přírubová zpětná DN 80 PN 16 do 100°C samočinná</t>
  </si>
  <si>
    <t>-453917558</t>
  </si>
  <si>
    <t>Klapka přírubová zpětná DN 80 PN 16 do 100°C samočinná
Dodávka + montáž</t>
  </si>
  <si>
    <t>97</t>
  </si>
  <si>
    <t>734193115</t>
  </si>
  <si>
    <t>Klapka mezipřírubová uzavírací DN 65 PN 16 do 120°C disk tvárná litina</t>
  </si>
  <si>
    <t>-1529839029</t>
  </si>
  <si>
    <t>Klapka mezipřírubová uzavírací DN 65 PN 16 do 120°C disk tvárná litina
Dodávka + montáž</t>
  </si>
  <si>
    <t>98</t>
  </si>
  <si>
    <t>734193116</t>
  </si>
  <si>
    <t>Klapka mezipřírubová uzavírací DN 80 PN 16 do 120°C disk tvárná litina</t>
  </si>
  <si>
    <t>-769816933</t>
  </si>
  <si>
    <t>Klapka mezipřírubová uzavírací DN 80 PN 16 do 120°C disk tvárná litina
Dodávka + montáž</t>
  </si>
  <si>
    <t>99</t>
  </si>
  <si>
    <t>734193117</t>
  </si>
  <si>
    <t>Klapka mezipřírubová uzavírací DN 100 PN 16 do 120°C disk tvárná litina</t>
  </si>
  <si>
    <t>257522312</t>
  </si>
  <si>
    <t>Klapka mezipřírubová uzavírací DN 100 PN 16 do 120°C disk tvárná litina
Dodávka + montáž</t>
  </si>
  <si>
    <t>100</t>
  </si>
  <si>
    <t>732199100.7</t>
  </si>
  <si>
    <t>Třícestný směšovací ventil, DN 100, Kv=124 + Pohon 24 V, ovládání 0-10 V - RV</t>
  </si>
  <si>
    <t>848963403</t>
  </si>
  <si>
    <t>Třícestný směšovací ventil, DN 100, Kv=124 + Pohon 24 V, ovládání 0-10 V - RV
Dodávka + montáž</t>
  </si>
  <si>
    <t>101</t>
  </si>
  <si>
    <t>732199100.8</t>
  </si>
  <si>
    <t>Třícestný směšovací ventil, DN 25, Kv=10 + Pohon 24 V, ovládání 0-10 V - RV1</t>
  </si>
  <si>
    <t>459411722</t>
  </si>
  <si>
    <t>Třícestný směšovací ventil, DN 25, Kv=10 + Pohon 24 V, ovládání 0-10 V - RV1
Dodávka + montáž</t>
  </si>
  <si>
    <t>102</t>
  </si>
  <si>
    <t>732199100.9</t>
  </si>
  <si>
    <t>Třícestný směšovací ventil, DN 25, Kv=10 + Pohon 24 V, ovládání 0-10 V - RV2</t>
  </si>
  <si>
    <t>1974910058</t>
  </si>
  <si>
    <t>Třícestný směšovací ventil, DN 25, Kv=10 + Pohon 24 V, ovládání 0-10 V - RV2
Dodávka + montáž</t>
  </si>
  <si>
    <t>103</t>
  </si>
  <si>
    <t>732199100.10</t>
  </si>
  <si>
    <t>Třícestný směšovací ventil, DN 25, Kv=10 + Pohon 24 V, ovládání 0-10 V - RV3</t>
  </si>
  <si>
    <t>-1725834160</t>
  </si>
  <si>
    <t>Třícestný směšovací ventil, DN 25, Kv=10 + Pohon 24 V, ovládání 0-10 V - RV3
Dodávka + montáž</t>
  </si>
  <si>
    <t>104</t>
  </si>
  <si>
    <t>734211119</t>
  </si>
  <si>
    <t>Ventil závitový odvzdušňovací G 3/8 PN 14 do 120°C automatický</t>
  </si>
  <si>
    <t>-940126182</t>
  </si>
  <si>
    <t>Ventily odvzdušňovací závitové automatické PN 14 do 120°C G 3/8</t>
  </si>
  <si>
    <t>105</t>
  </si>
  <si>
    <t>734242415</t>
  </si>
  <si>
    <t>Ventil závitový zpětný přímý G 5/4 PN 16 do 110°C</t>
  </si>
  <si>
    <t>1333223078</t>
  </si>
  <si>
    <t>Ventily zpětné závitové PN 16 do 110°C přímé G 5/4</t>
  </si>
  <si>
    <t>106</t>
  </si>
  <si>
    <t>734251212.2</t>
  </si>
  <si>
    <t>Ventil závitový pojistný rohový G 1/2*3/4, otevírací tlak 3,0 bar</t>
  </si>
  <si>
    <t>1860814222</t>
  </si>
  <si>
    <t>Ventil závitový pojistný rohový G 1/2*3/4, otevírací tlak 3,0 bar
Dodávka + montáž</t>
  </si>
  <si>
    <t>107</t>
  </si>
  <si>
    <t>734291123</t>
  </si>
  <si>
    <t>Kohout plnící a vypouštěcí G 1/2 PN 10 do 90°C závitový</t>
  </si>
  <si>
    <t>-749977662</t>
  </si>
  <si>
    <t>Ostatní armatury kohouty plnicí a vypouštěcí PN 10 do 90°C G 1/2</t>
  </si>
  <si>
    <t>108</t>
  </si>
  <si>
    <t>734291124</t>
  </si>
  <si>
    <t>Kohout plnící a vypouštěcí G 3/4 PN 10 do 90°C závitový</t>
  </si>
  <si>
    <t>-444673602</t>
  </si>
  <si>
    <t>Ostatní armatury kohouty plnicí a vypouštěcí PN 10 do 90°C G 3/4</t>
  </si>
  <si>
    <t>109</t>
  </si>
  <si>
    <t>734292714</t>
  </si>
  <si>
    <t>Kohout kulový přímý G 3/4 PN 42 do 185°C vnitřní závit</t>
  </si>
  <si>
    <t>-1601287307</t>
  </si>
  <si>
    <t>Ostatní armatury kulové kohouty PN 42 do 185°C přímé vnitřní závit G 3/4</t>
  </si>
  <si>
    <t>110</t>
  </si>
  <si>
    <t>734292715</t>
  </si>
  <si>
    <t>Kohout kulový přímý G 1 PN 42 do 185°C vnitřní závit</t>
  </si>
  <si>
    <t>779307778</t>
  </si>
  <si>
    <t>Ostatní armatury kulové kohouty PN 42 do 185°C přímé vnitřní závit G 1</t>
  </si>
  <si>
    <t>111</t>
  </si>
  <si>
    <t>734292715.1</t>
  </si>
  <si>
    <t>Ruční regulační ventil vyvažovací závitový DN 32 PN 25 do 120 °C</t>
  </si>
  <si>
    <t>-1704452060</t>
  </si>
  <si>
    <t>Ruční regulační ventil vyvažovací závitový DN 32 PN 25 do 120 °C
Dodávka + montáž</t>
  </si>
  <si>
    <t>112</t>
  </si>
  <si>
    <t>734292715.2</t>
  </si>
  <si>
    <t>Ruční regulační ventil vyvažovací přírubový DN 65 PN 25 do 120 °C</t>
  </si>
  <si>
    <t>-1703599553</t>
  </si>
  <si>
    <t>Ruční regulační ventil vyvažovací přírubový DN 65 PN 25 do 120 °C
Dodávka + montáž</t>
  </si>
  <si>
    <t>113</t>
  </si>
  <si>
    <t>734292715.3</t>
  </si>
  <si>
    <t>Ruční regulační ventil vyvažovací přírubový DN 80 PN 25 do 120 °C</t>
  </si>
  <si>
    <t>-981118398</t>
  </si>
  <si>
    <t>Ruční regulační ventil vyvažovací přírubový DN 80 PN 25 do 120 °C
Dodávka + montáž</t>
  </si>
  <si>
    <t>114</t>
  </si>
  <si>
    <t>734292715.4</t>
  </si>
  <si>
    <t>Filtr přírubový s vypouštěcí zátkou DN 80 PN 16 do 250 °C</t>
  </si>
  <si>
    <t>-1115602354</t>
  </si>
  <si>
    <t>Filtr přírubový s vypouštěcí zátkou DN 80 PN 16 do 250 °C
Dodávka + montáž</t>
  </si>
  <si>
    <t>115</t>
  </si>
  <si>
    <t>734292715.5</t>
  </si>
  <si>
    <t>Filtr přírubový s vypouštěcí zátkou DN 65 PN 16 do 250 °C</t>
  </si>
  <si>
    <t>-497444223</t>
  </si>
  <si>
    <t>Filtr přírubový s vypouštěcí zátkou DN 65 PN 16 do 250 °C
Dodávka + montáž</t>
  </si>
  <si>
    <t>116</t>
  </si>
  <si>
    <t>734291265</t>
  </si>
  <si>
    <t>Filtr závitový přímý G 1 1/4 PN 30 do 110°C s vnitřními závity</t>
  </si>
  <si>
    <t>832858895</t>
  </si>
  <si>
    <t>Ostatní armatury filtry závitové PN 30 do 110°C přímé s vnitřními závity G 1 1/4</t>
  </si>
  <si>
    <t>117</t>
  </si>
  <si>
    <t>734292716</t>
  </si>
  <si>
    <t>Kohout kulový přímý G 1 1/4 PN 42 do 185°C vnitřní závit</t>
  </si>
  <si>
    <t>809908338</t>
  </si>
  <si>
    <t>Ostatní armatury kulové kohouty PN 42 do 185°C přímé vnitřní závit G 1 1/4</t>
  </si>
  <si>
    <t>118</t>
  </si>
  <si>
    <t>734292718</t>
  </si>
  <si>
    <t>Kohout kulový přímý G 2 PN 42 do 185°C vnitřní závit</t>
  </si>
  <si>
    <t>1983306479</t>
  </si>
  <si>
    <t>Ostatní armatury kulové kohouty PN 42 do 185°C přímé vnitřní závit G 2</t>
  </si>
  <si>
    <t>119</t>
  </si>
  <si>
    <t>734411102</t>
  </si>
  <si>
    <t>Teploměr technický s pevným stonkem a jímkou zadní připojení průměr 63 mm délky 75 mm</t>
  </si>
  <si>
    <t>316004100</t>
  </si>
  <si>
    <t>Teploměry technické s pevným stonkem a jímkou zadní připojení (axiální) průměr 63 mm délka stonku 75 mm</t>
  </si>
  <si>
    <t>120</t>
  </si>
  <si>
    <t>734421102</t>
  </si>
  <si>
    <t>Tlakoměr s pevným stonkem a zpětnou klapkou tlak 0-16 bar průměr 63 mm spodní připojení</t>
  </si>
  <si>
    <t>1773607609</t>
  </si>
  <si>
    <t>Tlakoměry s pevným stonkem a zpětnou klapkou spodní připojení (radiální) tlaku 0–16 bar průměru 63 mm</t>
  </si>
  <si>
    <t>121</t>
  </si>
  <si>
    <t>734424101</t>
  </si>
  <si>
    <t>Kondenzační smyčka k přivaření zahnutá PN 250 do 300°C</t>
  </si>
  <si>
    <t>-1559535354</t>
  </si>
  <si>
    <t>Tlakoměry kondenzační smyčky k přivaření, PN 250 do 300°C zahnuté</t>
  </si>
  <si>
    <t>122</t>
  </si>
  <si>
    <t>734494213</t>
  </si>
  <si>
    <t>Návarek s trubkovým závitem G 1/2</t>
  </si>
  <si>
    <t>1342398563</t>
  </si>
  <si>
    <t>Měřicí armatury návarky s trubkovým závitem G 1/2</t>
  </si>
  <si>
    <t>123</t>
  </si>
  <si>
    <t>998734201</t>
  </si>
  <si>
    <t>Přesun hmot procentní pro armatury v objektech v do 6 m</t>
  </si>
  <si>
    <t>1928896403</t>
  </si>
  <si>
    <t>Přesun hmot pro armatury stanovený procentní sazbou (%) z ceny vodorovná dopravní vzdálenost do 50 m v objektech výšky do 6 m</t>
  </si>
  <si>
    <t>124</t>
  </si>
  <si>
    <t>998734293</t>
  </si>
  <si>
    <t>Příplatek k přesunu hmot procentní 734 za zvětšený přesun do 500 m</t>
  </si>
  <si>
    <t>488678890</t>
  </si>
  <si>
    <t>Přesun hmot pro armatury stanovený procentní sazbou (%) z ceny Příplatek k cenám za zvětšený přesun přes vymezenou největší dopravní vzdálenost do 500 m</t>
  </si>
  <si>
    <t>735</t>
  </si>
  <si>
    <t>Ústřední vytápění - otopná tělesa</t>
  </si>
  <si>
    <t>125</t>
  </si>
  <si>
    <t>735151832</t>
  </si>
  <si>
    <t>Demontáž otopného tělesa panelového třířadého délka do 2820 mm</t>
  </si>
  <si>
    <t>-1639846738</t>
  </si>
  <si>
    <t>Demontáž otopných těles panelových třířadých stavební délky přes 1500 do 2820 mm</t>
  </si>
  <si>
    <t>126</t>
  </si>
  <si>
    <t>735-1X</t>
  </si>
  <si>
    <t>Zaslepení stávajícího potrubí po demontovaných otopných tělesech včetně drobného materiálu a nátěru, dodávka + montáž</t>
  </si>
  <si>
    <t>-407537402</t>
  </si>
  <si>
    <t>Zaslepení stávajícího potrubí po demontovaných otopných tělesech včetně drobného materiálu a nátěru, dodávka + montáž
Součastí položky je potřebný materiál a montážní práce pro zaslepení stávajícího potrubí.</t>
  </si>
  <si>
    <t>127</t>
  </si>
  <si>
    <t>735890801</t>
  </si>
  <si>
    <t>Přemístění demontovaného otopného tělesa vodorovně 100 m v objektech výšky do 6 m</t>
  </si>
  <si>
    <t>-367689376</t>
  </si>
  <si>
    <t>Vnitrostaveništní přemístění vybouraných (demontovaných) hmot otopných těles vodorovně do 100 m v objektech výšky do 6 m</t>
  </si>
  <si>
    <t>128</t>
  </si>
  <si>
    <t>7351991002.1</t>
  </si>
  <si>
    <t>Sálavý panel 2400 W</t>
  </si>
  <si>
    <t>-807919814</t>
  </si>
  <si>
    <t>Sálavý panel 2400 W
Dodávka + montáž</t>
  </si>
  <si>
    <t>129</t>
  </si>
  <si>
    <t>7351991002.2</t>
  </si>
  <si>
    <t>Regulační zařízení pro ovládání sálavých panelů</t>
  </si>
  <si>
    <t>-1331926678</t>
  </si>
  <si>
    <t>Regulační zařízení pro ovládání sálavých panelů
Dodávka + montáž</t>
  </si>
  <si>
    <t>130</t>
  </si>
  <si>
    <t>7351991002.3</t>
  </si>
  <si>
    <t>Elektrický přímotop 1000 W, 1x230 V</t>
  </si>
  <si>
    <t>-784057105</t>
  </si>
  <si>
    <t>Elektrický přímotop 1000 W, 1x230 V
Dodávka + montáž</t>
  </si>
  <si>
    <t>131</t>
  </si>
  <si>
    <t>998735201</t>
  </si>
  <si>
    <t>Přesun hmot procentní pro otopná tělesa v objektech v do 6 m</t>
  </si>
  <si>
    <t>-1993014766</t>
  </si>
  <si>
    <t>Přesun hmot pro otopná tělesa stanovený procentní sazbou (%) z ceny vodorovná dopravní vzdálenost do 50 m v objektech výšky do 6 m</t>
  </si>
  <si>
    <t>132</t>
  </si>
  <si>
    <t>998735293</t>
  </si>
  <si>
    <t>Příplatek k přesunu hmot procentní 735 za zvětšený přesun do 500 m</t>
  </si>
  <si>
    <t>-1501241613</t>
  </si>
  <si>
    <t>Přesun hmot pro otopná tělesa stanovený procentní sazbou (%) z ceny Příplatek k cenám za zvětšený přesun přes vymezenou největší dopravní vzdálenost do 500 m</t>
  </si>
  <si>
    <t>783</t>
  </si>
  <si>
    <t>Dokončovací práce - nátěry</t>
  </si>
  <si>
    <t>133</t>
  </si>
  <si>
    <t>00618P070</t>
  </si>
  <si>
    <t>Nátěry syntetické KDK barva dražší matný povrch 1x antikorozní, 1x základní, 1x email</t>
  </si>
  <si>
    <t>-1582491034</t>
  </si>
  <si>
    <t>134</t>
  </si>
  <si>
    <t>783614651</t>
  </si>
  <si>
    <t>Základní antikorozní jednonásobný syntetický potrubí DN do 50 mm</t>
  </si>
  <si>
    <t>222586333</t>
  </si>
  <si>
    <t>Základní antikorozní nátěr armatur a kovových potrubí jednonásobný potrubí do DN 50 mm syntetický standardní</t>
  </si>
  <si>
    <t>135</t>
  </si>
  <si>
    <t>783614661</t>
  </si>
  <si>
    <t>Základní antikorozní jednonásobný syntetický potrubí DN do 100 mm</t>
  </si>
  <si>
    <t>1270576254</t>
  </si>
  <si>
    <t>Základní antikorozní nátěr armatur a kovových potrubí jednonásobný potrubí přes DN 50 do DN 100 mm syntetický standardní</t>
  </si>
  <si>
    <t>N00</t>
  </si>
  <si>
    <t>Ostatní náklady</t>
  </si>
  <si>
    <t>136</t>
  </si>
  <si>
    <t>006180002</t>
  </si>
  <si>
    <t>Rozebrání dřevěného obložení</t>
  </si>
  <si>
    <t>1524096263</t>
  </si>
  <si>
    <t>Rozebrání dřevěného obložení za účelem umožnění přístupu ke stávajícím OT</t>
  </si>
  <si>
    <t>137</t>
  </si>
  <si>
    <t>006180008.2</t>
  </si>
  <si>
    <t>Zprovoznění elektrokotle</t>
  </si>
  <si>
    <t>-1245334585</t>
  </si>
  <si>
    <t>138</t>
  </si>
  <si>
    <t>006180008.4</t>
  </si>
  <si>
    <t>Zprovoznění úpravny vody</t>
  </si>
  <si>
    <t>1443873969</t>
  </si>
  <si>
    <t>139</t>
  </si>
  <si>
    <t>44932114</t>
  </si>
  <si>
    <t>přístroj hasicí ruční práškový PG 6 LE</t>
  </si>
  <si>
    <t>1672726557</t>
  </si>
  <si>
    <t>140</t>
  </si>
  <si>
    <t>0950020010</t>
  </si>
  <si>
    <t>Výchozí revize expanzních nádob</t>
  </si>
  <si>
    <t>356480634</t>
  </si>
  <si>
    <t>141</t>
  </si>
  <si>
    <t>006180003</t>
  </si>
  <si>
    <t xml:space="preserve">Vizuální kontrola svarů </t>
  </si>
  <si>
    <t>1911401604</t>
  </si>
  <si>
    <t>142</t>
  </si>
  <si>
    <t>006180004.1</t>
  </si>
  <si>
    <t>Provozní zkouška, zhotovení protokolu</t>
  </si>
  <si>
    <t>159857583</t>
  </si>
  <si>
    <t>143</t>
  </si>
  <si>
    <t>0452000008.1</t>
  </si>
  <si>
    <t>Topná zkouška - v trvání min 72 hodin, zhotovení protokolu</t>
  </si>
  <si>
    <t>465946891</t>
  </si>
  <si>
    <t>144</t>
  </si>
  <si>
    <t>732199100.17</t>
  </si>
  <si>
    <t>Vypuštění soustavy</t>
  </si>
  <si>
    <t>-2005240890</t>
  </si>
  <si>
    <t>145</t>
  </si>
  <si>
    <t>0452000009</t>
  </si>
  <si>
    <t>Propláchnutí a napuštění soustavy</t>
  </si>
  <si>
    <t>430462711</t>
  </si>
  <si>
    <t>Propláchnutí a napuštění soustavy - 1 x proplach + napuštění upravenou vodou</t>
  </si>
  <si>
    <t>146</t>
  </si>
  <si>
    <t>0452000010</t>
  </si>
  <si>
    <t>Tlaková zkouška, zhotovení protokolu</t>
  </si>
  <si>
    <t>761628257</t>
  </si>
  <si>
    <t>147</t>
  </si>
  <si>
    <t>0452000112</t>
  </si>
  <si>
    <t xml:space="preserve">Pojízdné lešení do výšky cca 10 m, pronájem, dodávkam montáž a následná demontáž </t>
  </si>
  <si>
    <t>-623753775</t>
  </si>
  <si>
    <t>148</t>
  </si>
  <si>
    <t>0950020018</t>
  </si>
  <si>
    <t>Návrh deníku a provozního řádu kotelny</t>
  </si>
  <si>
    <t>1024</t>
  </si>
  <si>
    <t>1018689048</t>
  </si>
  <si>
    <t>2.2 - Hala 2</t>
  </si>
  <si>
    <t>1249806390</t>
  </si>
  <si>
    <t>(20)*0,8</t>
  </si>
  <si>
    <t>-1110803822</t>
  </si>
  <si>
    <t>(20)*0,2</t>
  </si>
  <si>
    <t>796216501</t>
  </si>
  <si>
    <t>1680855221</t>
  </si>
  <si>
    <t>pouzdro izolační potrubní z pěnového polyetylenu 32/20mm
Dodávka</t>
  </si>
  <si>
    <t>1348719252</t>
  </si>
  <si>
    <t>pouzdro izolační potrubní z minerální vlny s Al fólií max. 250/100°C 28/20mm
Dodávka</t>
  </si>
  <si>
    <t>1527514090</t>
  </si>
  <si>
    <t>pouzdro izolační potrubní z minerální vlny s Al fólií max. 250/100°C 35/30mm
Dodávka</t>
  </si>
  <si>
    <t>pouzdro izolační potrubní s jednostrannou Al fólií max. 250/100 °C 42/30 mm</t>
  </si>
  <si>
    <t>1450045025</t>
  </si>
  <si>
    <t>pouzdro izolační potrubní s jednostrannou Al fólií max. 250/100 °C 42/30 mm
Dodávka</t>
  </si>
  <si>
    <t>145361789</t>
  </si>
  <si>
    <t>pouzdro izolační potrubní z minerální vlny s Al fólií max. 250/100°C 76/60mm
Dodávka</t>
  </si>
  <si>
    <t>1471099182</t>
  </si>
  <si>
    <t>pouzdro izolační potrubní z minerální vlny s Al fólií max. 250/100°C 89/60mm
Dodávka</t>
  </si>
  <si>
    <t>395424928</t>
  </si>
  <si>
    <t>1570706391</t>
  </si>
  <si>
    <t>Montáž izolace tepelné potrubí potrubními pouzdry s Al fólií staženými Al páskou 1x D do 50 mm
Montáž</t>
  </si>
  <si>
    <t>912343023</t>
  </si>
  <si>
    <t>Montáž izolace tepelné potrubí potrubními pouzdry s Al fólií staženými Al páskou 1x D do 100 mm
Montáž</t>
  </si>
  <si>
    <t>-1349818111</t>
  </si>
  <si>
    <t>Montáž izolace tepelné ohybů potrubními pouzdry s Al fólií staženými Al páskou 1x D do 50 mm
Montáž</t>
  </si>
  <si>
    <t>277619431</t>
  </si>
  <si>
    <t>Montáž izolace tepelné ohybů potrubními pouzdry s Al fólií staženými Al páskou 1x D do 100 mm
Montáž</t>
  </si>
  <si>
    <t>1785825509</t>
  </si>
  <si>
    <t>Montáž izolace tepelné potrubí a ohybů návlekovými izolačními pouzdry
Montáž</t>
  </si>
  <si>
    <t>7134634112</t>
  </si>
  <si>
    <t>Úprava tepelné izolace stávajícího potrubí</t>
  </si>
  <si>
    <t>1308833275</t>
  </si>
  <si>
    <t>-1736460926</t>
  </si>
  <si>
    <t>-1440114152</t>
  </si>
  <si>
    <t>-611464889</t>
  </si>
  <si>
    <t>Potrubí vodovodní plastové PPR svar polyfúze PN 16 D 32x4,4 mm
Dodávka + montáž</t>
  </si>
  <si>
    <t>-1765566860</t>
  </si>
  <si>
    <t>-925874057</t>
  </si>
  <si>
    <t>-238590299</t>
  </si>
  <si>
    <t>1094878873</t>
  </si>
  <si>
    <t>732-99X</t>
  </si>
  <si>
    <t>Demontáž kompaktní výměníkové stanice včetně expazního systému, armatur a plechové skříně</t>
  </si>
  <si>
    <t>1491600922</t>
  </si>
  <si>
    <t>Demontáž kompaktní výměníkové stanice včetně expazního systému, armatur a plechové skříně
Položka obsahuje veškeré demontážní práce spojené s kompaktní stanicí (např. izolace, oplechování, potrubí, armatury, ocelové kce, atd). včetně ekologické likvidace, dodávka + demontáž</t>
  </si>
  <si>
    <t>-1189991679</t>
  </si>
  <si>
    <t>-2026691214</t>
  </si>
  <si>
    <t>2132904008</t>
  </si>
  <si>
    <t>1961684707</t>
  </si>
  <si>
    <t>-1801095176</t>
  </si>
  <si>
    <t>-681143618</t>
  </si>
  <si>
    <t>1239388486</t>
  </si>
  <si>
    <t>-1135755803</t>
  </si>
  <si>
    <t>7321991999.8</t>
  </si>
  <si>
    <t>Externí displej</t>
  </si>
  <si>
    <t>1612910855</t>
  </si>
  <si>
    <t>Externí displej
Dodávka + montáž</t>
  </si>
  <si>
    <t>Elektronické oběhové čerpadlo M=9,5 m3/h, P=65 kPa, 1x130 V, 360 W - Č</t>
  </si>
  <si>
    <t>1274926843</t>
  </si>
  <si>
    <t>Elektronické oběhové čerpadlo M=9,5 m3/h, P=65 kPa, 1x130 V, 360 W - Č
Dodávka + montáž</t>
  </si>
  <si>
    <t>Elektronické oběhové čerpadlo M=2,2 m3/h, P=65 kPa, 1x230 V, 153 W - Č11</t>
  </si>
  <si>
    <t>880089171</t>
  </si>
  <si>
    <t>Elektronické oběhové čerpadlo M=2,2 m3/h, P=65 kPa, 1x230 V, 153 W - Č11
Dodávka + montáž</t>
  </si>
  <si>
    <t>Kombinovaný rozdělovač a sběrač pro tep. čerpadla - Modul 120, hrdla DN32,32,65,65,32,32,80,80, včetně návarků, nátěrů, izolace a oplechování</t>
  </si>
  <si>
    <t>1131860443</t>
  </si>
  <si>
    <t>Kombinovaný rozdělovač a sběrač pro tep. čerpadla - Modul 120, hrdla DN32,32,65,65,32,32,80,80, včetně návarků, nátěrů, izolace a oplechování
Dodávka + montáž</t>
  </si>
  <si>
    <t>Elektronické oběhové čerpadlo M=8,0 m3/h, P=75 kPa, 1x230 V, 360 W - Č12</t>
  </si>
  <si>
    <t>-709692375</t>
  </si>
  <si>
    <t>Elektronické oběhové čerpadlo M=8,0 m3/h, P=75 kPa, 1x230 V, 360 W - Č12
Dodávka + montáž</t>
  </si>
  <si>
    <t>Elektrokotel o výkonu 21 kW, součástí je: oběhové čerpadlo, pojistný ventil, odvzdušňovací ventil, regulační zařízení</t>
  </si>
  <si>
    <t>-476565621</t>
  </si>
  <si>
    <t>Elektrokotel o výkonu 21 kW, součástí je: oběhové čerpadlo, pojistný ventil, odvzdušňovací ventil, regulační zařízení
Dodávka + montáž</t>
  </si>
  <si>
    <t>1353095906</t>
  </si>
  <si>
    <t>Hydraulický vyrovnávač dynamického tlaku R80/50, 12 m3/h</t>
  </si>
  <si>
    <t>-662846259</t>
  </si>
  <si>
    <t>Hydraulický vyrovnávač dynamického tlaku R80/50, 12 m3/h
Dodávka + montáž</t>
  </si>
  <si>
    <t>732331613</t>
  </si>
  <si>
    <t>Nádoba tlaková expanzní pro topnou a chladicí soustavu s membránou závitové připojení PN 0,6 o objemu 18 l</t>
  </si>
  <si>
    <t>2139202074</t>
  </si>
  <si>
    <t>Nádoba tlaková expanzní pro topnou a chladicí soustavu s membránou závitové připojení PN 0,6 o objemu 18 l
Dodávka + montáž</t>
  </si>
  <si>
    <t>-1356822703</t>
  </si>
  <si>
    <t>732331621</t>
  </si>
  <si>
    <t>Nádoba tlaková expanzní pro topnou a chladicí soustavu s membránou závitové připojení PN 0,6 o objemu 200 l</t>
  </si>
  <si>
    <t>-608677490</t>
  </si>
  <si>
    <t>Nádoba tlaková expanzní pro topnou a chladicí soustavu s membránou závitové připojení PN 0,6 o objemu 200 l
Dodávka + montáž</t>
  </si>
  <si>
    <t>-166476863</t>
  </si>
  <si>
    <t>1295364664</t>
  </si>
  <si>
    <t>709299388</t>
  </si>
  <si>
    <t>Montáž a zhotovení doplňkové konstrukce z profilového materiálu
Montáž</t>
  </si>
  <si>
    <t>-669967258</t>
  </si>
  <si>
    <t>1748037668</t>
  </si>
  <si>
    <t>78882591</t>
  </si>
  <si>
    <t>771692800</t>
  </si>
  <si>
    <t>353634359</t>
  </si>
  <si>
    <t>1791692826</t>
  </si>
  <si>
    <t>Potrubí ocelové závitové černé bezešvé běžné nízkotlaké DN 25, PN 16 do 115°C</t>
  </si>
  <si>
    <t>1889652474</t>
  </si>
  <si>
    <t>Potrubí ocelové závitové černé bezešvé běžné nízkotlaké DN 25, PN 16 do 115°C
Dodávka + montáž</t>
  </si>
  <si>
    <t>Potrubí ocelové závitové černé bezešvé běžné nízkotlaké DN 32, PN 16 do 115°C</t>
  </si>
  <si>
    <t>883482429</t>
  </si>
  <si>
    <t>Potrubí ocelové závitové černé bezešvé běžné nízkotlaké DN 32, PN 16 do 115°C
Dodávka + montáž</t>
  </si>
  <si>
    <t>Potrubí ocelové závitové černé bezešvé běžné v kotelnách nebo strojovnách DN 20, PN 16 do 115°C</t>
  </si>
  <si>
    <t>897089808</t>
  </si>
  <si>
    <t>Potrubí ocelové závitové černé bezešvé běžné v kotelnách nebo strojovnách DN 20, PN 16 do 115°C
Dodávka + montáž</t>
  </si>
  <si>
    <t>Potrubí ocelové hladké bezešvé v kotelnách nebo strojovnách spojované svařováním D 76x3,2, PN 16 do 115°C</t>
  </si>
  <si>
    <t>170415938</t>
  </si>
  <si>
    <t>Potrubí ocelové hladké bezešvé v kotelnách nebo strojovnách spojované svařováním D 76x3,2, PN 16 do 115°C
Dodávka + montáž</t>
  </si>
  <si>
    <t>Potrubí ocelové hladké bezešvé v kotelnách nebo strojovnách spojované svařováním D 89x3,6, PN 16 do 115°C</t>
  </si>
  <si>
    <t>-370791219</t>
  </si>
  <si>
    <t>Potrubí ocelové hladké bezešvé v kotelnách nebo strojovnách spojované svařováním D 89x3,6, PN 16 do 115°C
Dodávka + montáž</t>
  </si>
  <si>
    <t>733-88X</t>
  </si>
  <si>
    <t>Zaslepení stávajícího demontovaného potrubí včetně potřebného materiálu, nátěr a zaizolování, dodávka + montáž</t>
  </si>
  <si>
    <t>1339075471</t>
  </si>
  <si>
    <t>-157206270</t>
  </si>
  <si>
    <t>4453393</t>
  </si>
  <si>
    <t>-618707027</t>
  </si>
  <si>
    <t>465522577</t>
  </si>
  <si>
    <t>1929628339</t>
  </si>
  <si>
    <t>-234125191</t>
  </si>
  <si>
    <t>1192972962</t>
  </si>
  <si>
    <t>Třícestný směšovací ventil, DN 65, Kv=49 + Pohon 24 V, ovládání 0-10 V - RV</t>
  </si>
  <si>
    <t>-651303421</t>
  </si>
  <si>
    <t>Třícestný směšovací ventil, DN 65, Kv=49 + Pohon 24 V, ovládání 0-10 V - RV
Dodávka + montáž</t>
  </si>
  <si>
    <t>732199100.92</t>
  </si>
  <si>
    <t>Třícestný směšovací ventil, DN 25, Kv=10 + Pohon 24 V, ovládání 0-10 V - R11</t>
  </si>
  <si>
    <t>-1134008305</t>
  </si>
  <si>
    <t>Třícestný směšovací ventil, DN 25, Kv=10 + Pohon 24 V, ovládání 0-10 V - R11
Dodávka + montáž</t>
  </si>
  <si>
    <t>-374052328</t>
  </si>
  <si>
    <t>Ventil závitový odvzdušňovací G 3/8 PN 14 do 120°C automatický
Dodávka + montáž</t>
  </si>
  <si>
    <t>-804183770</t>
  </si>
  <si>
    <t>Ventil závitový zpětný přímý G 5/4 PN 16 do 110°C
Dodávka + montáž</t>
  </si>
  <si>
    <t>-353698185</t>
  </si>
  <si>
    <t>-1244651661</t>
  </si>
  <si>
    <t>Kohout plnící a vypouštěcí G 1/2 PN 10 do 90°C závitový
Dodávka + montáž</t>
  </si>
  <si>
    <t>-1861175506</t>
  </si>
  <si>
    <t>Kohout kulový přímý G 3/4 PN 42 do 185°C vnitřní závit
Dodávka + montáž</t>
  </si>
  <si>
    <t>-1642335103</t>
  </si>
  <si>
    <t>Kohout kulový přímý G 1 PN 42 do 185°C vnitřní závit
Dodávka + montáž</t>
  </si>
  <si>
    <t>-1583373979</t>
  </si>
  <si>
    <t>Kohout kulový přímý G 1 1/4 PN 42 do 185°C vnitřní závit
Dodávka + montáž</t>
  </si>
  <si>
    <t>-1118676027</t>
  </si>
  <si>
    <t>1765160728</t>
  </si>
  <si>
    <t>-1613316589</t>
  </si>
  <si>
    <t>-1158626605</t>
  </si>
  <si>
    <t>Filtr závitový přímý G 1 1/4 PN 30 do 110°C s vnitřními závity
Dodávka + montáž</t>
  </si>
  <si>
    <t>139323596</t>
  </si>
  <si>
    <t>Teploměr technický s pevným stonkem a jímkou zadní připojení průměr 63 mm délky 75 mm
Dodávka + montáž</t>
  </si>
  <si>
    <t>936016649</t>
  </si>
  <si>
    <t>Tlakoměr s pevným stonkem a zpětnou klapkou tlak 0-16 bar průměr 63 mm spodní připojení
Dodávka + montáž</t>
  </si>
  <si>
    <t>-641957917</t>
  </si>
  <si>
    <t>Kondenzační smyčka k přivaření zahnutá PN 250 do 300°C
Dodávka + montáž</t>
  </si>
  <si>
    <t>1324223424</t>
  </si>
  <si>
    <t>Návarek s trubkovým závitem G 1/2
Dodávka + montáž</t>
  </si>
  <si>
    <t>-162284040</t>
  </si>
  <si>
    <t>1199069407</t>
  </si>
  <si>
    <t>-2058286348</t>
  </si>
  <si>
    <t>856107320</t>
  </si>
  <si>
    <t>-259263209</t>
  </si>
  <si>
    <t>-1862824877</t>
  </si>
  <si>
    <t>-1749683310</t>
  </si>
  <si>
    <t>-2125370171</t>
  </si>
  <si>
    <t>-1915420774</t>
  </si>
  <si>
    <t>-1814090066</t>
  </si>
  <si>
    <t>2030870383</t>
  </si>
  <si>
    <t>-1704826414</t>
  </si>
  <si>
    <t>-1111052467</t>
  </si>
  <si>
    <t>-1159312024</t>
  </si>
  <si>
    <t xml:space="preserve">Pojízdné lešení do výšky cca 10 m, pronájem, dodávka, montáž a následná demontáž </t>
  </si>
  <si>
    <t>1014326321</t>
  </si>
  <si>
    <t>-556889620</t>
  </si>
  <si>
    <t>3 - Elektroinstalace a MaR</t>
  </si>
  <si>
    <t>3.1 - IVEP</t>
  </si>
  <si>
    <t xml:space="preserve"> </t>
  </si>
  <si>
    <t>D1 - 1. ŘÍDÍCÍ SYSTÉM Zař. č. 1 - Zdroj tepla - IVEP - TČ + ELEKTROKOTLE</t>
  </si>
  <si>
    <t>D3 - 1. ŘÍDÍCÍ SYSTÉM Zař. č. 3 - Zdroj tepla - IVEP - loď 1 - infrazářiče, Zař. č. 4 - Zdroj tepla - IVE</t>
  </si>
  <si>
    <t>D4 - 2. PERIFERIE 2. 1. Snímače a akční prvky (teplota, tlak, kvalita,…) Zař. č. 1 - Zdroj tepla - IVEP -</t>
  </si>
  <si>
    <t>D6 - 2. PERIFERIE 2. 1. Snímače a akční prvky (teplota, tlak, kvalita,…) Zař. č. 3 - Zdroj tepla - IVEP -</t>
  </si>
  <si>
    <t>D7 - 2.2. Elektroinstalační zařízení Zař. č. 1 - Zdroj tepla - IVEP - TČ + ELEKTROKOTLE</t>
  </si>
  <si>
    <t>D9 - 3. Rozvaděče 3.1 Rozvaděč RA1 Zař. č. 1 - Zdroj tepla - IVEP - TČ + ELEKTROKOTLE</t>
  </si>
  <si>
    <t xml:space="preserve">D11 - 3. Rozvaděče 3.3 Rozvaděč RA3 a RA4 Zař. č. 3 - Zdroj tepla - IVEP - loď 1 - infrazářiče, Zař. č. 4 </t>
  </si>
  <si>
    <t>D12 - 3.7 Rozvaděče RPOx (strojovna vytápění) Zař. č. 1 - Zdroj tepla - IVEP - TČ + ELEKTROKOTLE</t>
  </si>
  <si>
    <t>D14 - 4. Uzemnění Zař. č. 1 - Zdroj tepla - IVEP - TČ + ELEKTROKOTLE</t>
  </si>
  <si>
    <t>D16 - 5. Kabelové trasy Zař. č. 1 - Zdroj tepla - IVEP - TČ + ELEKTROKOTLE</t>
  </si>
  <si>
    <t>D18 - 5. Kabelové trasy Zař. č. 3 - Zdroj tepla - IVEP - loď 1 - infrazářiče, Zař. č. 4 - Zdroj tepla - IV</t>
  </si>
  <si>
    <t>D19 - 6. SLUŽBY 6.1 Software Zař. č. 1 - Zdroj tepla - IVEP - TČ + ELEKTROKOTLE</t>
  </si>
  <si>
    <t>D21 - 6. SLUŽBY 6.1 Software Zař. č. 3 - Zdroj tepla - IVEP - loď 1 - infrazářiče, Zař. č. 4 - Zdroj tepla</t>
  </si>
  <si>
    <t>D22 - 6.2 Montážní a demontážní práce Zař. č. 1 - Zdroj tepla - IVEP - TČ + ELEKTROKOTLE</t>
  </si>
  <si>
    <t>D24 - 6.2 Montážní a demontážní práce Zař. č. 3 - Zdroj tepla - IVEP - loď 1 - infrazářiče, Zař. č. 4 - Zd</t>
  </si>
  <si>
    <t>D25 - 6.3 Uvedení do provozu Zař. č. 1 - Zdroj tepla - IVEP - TČ + ELEKTROKOTLE</t>
  </si>
  <si>
    <t>D27 - 6.3 Uvedení do provozu Zař. č. 3 - Zdroj tepla - IVEP - loď 1 - infrazářiče, Zař. č. 4 - Zdroj tepla</t>
  </si>
  <si>
    <t>D28 - 6.4 Ostatní služby Zař. č. 1 - Zdroj tepla - IVEP - TČ + ELEKTROKOTLE</t>
  </si>
  <si>
    <t>D30 - 6.4 Ostatní služby Zař. č. 3 - Zdroj tepla - IVEP - loď 1 - infrazářiče, Zař. č. 4 - Zdroj tepla - I</t>
  </si>
  <si>
    <t>D1</t>
  </si>
  <si>
    <t>1. ŘÍDÍCÍ SYSTÉM Zař. č. 1 - Zdroj tepla - IVEP - TČ + ELEKTROKOTLE</t>
  </si>
  <si>
    <t>Pol1</t>
  </si>
  <si>
    <t>Kombinovaný I/O modul s řídící deskou PowerPC 88 I/O, ARM, bez displeje, 2x RS232, 2x RS485, Ethernet, napájení: 20VA, 24VAC/DC+/-10%, počet I/O: 16xAI, 32xDI, 8xAO, 32xDO, interní pojistka T2A D1</t>
  </si>
  <si>
    <t>ks</t>
  </si>
  <si>
    <t>Pol2</t>
  </si>
  <si>
    <t>Modul univerzálních analogových vstupů 8x, 2VA, 10..35VDC, 14..24VAC, vstupní signál: Pt1000, 0-10V, 0..20mA (poue 4 AI) komunikace RS485, ModBus/RTU D2, D3</t>
  </si>
  <si>
    <t>Pol3</t>
  </si>
  <si>
    <t>SoftPLC ovládací panel, LCD displej 4 x 20 znaků, 6 tlačítek, komunikace přes Ethernet, napájení: 6VA, 24VAC/DC+/-10%, montáž do dveří rozvaděče, IP65, rozměry: 158,4 x 105,6 x 41,1 mm HMI1</t>
  </si>
  <si>
    <t>Pol4</t>
  </si>
  <si>
    <t>Ethernet switch, 8x LAN, rychlost portů 100Mb/s SW1</t>
  </si>
  <si>
    <t>Pol5</t>
  </si>
  <si>
    <t>GSM komunikátor, napájení 230V, zálohován Li-on baterií, 2x DI, vč. antény P1</t>
  </si>
  <si>
    <t>D3</t>
  </si>
  <si>
    <t>1. ŘÍDÍCÍ SYSTÉM Zař. č. 3 - Zdroj tepla - IVEP - loď 1 - infrazářiče, Zař. č. 4 - Zdroj tepla - IVE</t>
  </si>
  <si>
    <t>Pol6</t>
  </si>
  <si>
    <t>Pokojový ovladač, komunikativní, displej 60 x 60 mm, otočný knoflík s tlačítkem, teplota, rel. vlhkost, Modbus / RS485, galv. odd., měř. rozsah: teplota: -20..+70°C, vlhkost: 10..90%rH, napájení: 24VAC+/-20%, IP20 6OVL1</t>
  </si>
  <si>
    <t>D4</t>
  </si>
  <si>
    <t>2. PERIFERIE 2. 1. Snímače a akční prvky (teplota, tlak, kvalita,…) Zař. č. 1 - Zdroj tepla - IVEP -</t>
  </si>
  <si>
    <t>Pol7</t>
  </si>
  <si>
    <t>Stonkové teplotní čidlo Pt1000, délka stonku 100mm, průměr 6mm, materiál stonku: nerez, V4A (1.4571) měř. rosah: -50..+150°C, okolní teplota: -20..100°C, IP65, ochr. třída III 1T1.1, 1T1.2, 1T2.1, 1T2.2, 1T7.1, 1T7.2, 1T5.1, 1T5.2, 1T6.1, 1T6.2</t>
  </si>
  <si>
    <t>Pol8</t>
  </si>
  <si>
    <t>Mosazná jímka, Ø8x100 mm, max. 150 °C, max. 10 barů, R1/2 1T1.1, 1T1.2, 1T2.1, 1T2.2, 1T7.1, 1T7.2, 1T5.1, 1T5.2, 1T6.1, 1T6.2</t>
  </si>
  <si>
    <t>Pol9</t>
  </si>
  <si>
    <t>Příložné teplotní čidlo Pt1000, měř. rosah: -30..+110°C, IP65, ochr. třída III 1TC3, 1TC5, 1TC6, 1T3.1, 1T3.2, 1T4.1, 1T4.2</t>
  </si>
  <si>
    <t>Pol10</t>
  </si>
  <si>
    <t>Čidlo tlaku pro neagresivní kapaliny a plyny, měř. rozsah: 0..6 bar, pracovní teplota média: -15..+125°C, výstupní signál: 0-10V, nerezová membrána V2A (1.4305), napájení: 24VAC, IP65, ochr. třída III  1P1, 1P2</t>
  </si>
  <si>
    <t>Čidlo tlaku pro neagresivní kapaliny a plyny, měř. rozsah: 0..6 bar, pracovní teplota média: -15..+125°C, výstupní signál: 0-10V, nerezová membrána V2A (1.4305), napájení: 24VAC, IP65, ochr. třída III 1P1, 1P2</t>
  </si>
  <si>
    <t>Pol11</t>
  </si>
  <si>
    <t>Stonkové teplotní čidlo Pt1000, délka stonku 400mm, průměr 6mm, materiál stonku: nerez, V4A (1.4571) měř. rosah: -50..+150°C, okolní teplota: -20..100°C, IP65, ochr. třída III 1TZ1.1, 1TZ1.2, 1TZ2.1, 1TZ2.2, 1TZ3.1, 1TZ3.2</t>
  </si>
  <si>
    <t>Pol12</t>
  </si>
  <si>
    <t>Mosazná jímka, Ø8x400 mm, max. 150 °C, max. 10 barů, R1/2 1TZ1.1, 1TZ1.2, 1TZ2.1, 1TZ2.2, 1TZ3.1, 1TZ3.2</t>
  </si>
  <si>
    <t>Pol13</t>
  </si>
  <si>
    <t>Regulátor teploty kapilárový, měřící rozsah: 70..140 °C, délka kapiláry 1,6m, kontakty: 1xNO, 1xNC, zatížitelnost kontaktu: 250V, 2A (cos=0,6), IP65, ochr. třída I 1TH1, 1TH2, 1TH3</t>
  </si>
  <si>
    <t>Pol14</t>
  </si>
  <si>
    <t>Omezovač tlaku a podtlaku, vlnovcový, měř. rosah: 63..+630 kPa, teplota regulovaného média: max. 120°C, teplota pracovního prostředí -40..60°C, mikrospínač B, nerezová membrána, zatížení kontaktů 10A při cos fí = 1, IP65 1P3, 1P4</t>
  </si>
  <si>
    <t>Pol15</t>
  </si>
  <si>
    <t>Nerezová jímka 1.4301, Ø10x100 mm, max. telpota: 400 °C, max. tlak: 40 barů, G1/2 1P3, 1P4</t>
  </si>
  <si>
    <t>Pol16</t>
  </si>
  <si>
    <t>Snímač zaplavení s reléovým výstupem, napájení 12..30VDC, spínané napětí 24VDC/AC, IP65, materiál sondy: nerezová ocel 1.4301 1HL1, 1HL2</t>
  </si>
  <si>
    <t>Pol17</t>
  </si>
  <si>
    <t>Venkovní teplotní čidlo Pt1000 se stonkem, měř. rosah: -50..+90°C, IP65, ochr. třída III 1TP1, 1TE1</t>
  </si>
  <si>
    <t>Pol18</t>
  </si>
  <si>
    <t>Regulátor teploty prostorový, průmyslový, mikrospínač typ B, měř. rozsah: +20..+60°C, IP65 1TPH1</t>
  </si>
  <si>
    <t>Pol19</t>
  </si>
  <si>
    <t>Zvuková a optická signalizace, 230V, 108dB, nástěnná montáž, IP65 1ZS1</t>
  </si>
  <si>
    <t>Pol20</t>
  </si>
  <si>
    <t>Kompletní tlačítko 0-1, montáž na zeď, IP65 1STOP1</t>
  </si>
  <si>
    <t>Pol21</t>
  </si>
  <si>
    <t>Topný kabel 15W při 10°C, průmyslové provedení, vč. připojovací a ukončovací sady a montážního materiálu 1EH1, 1EH2, 1EH3, 1EH4, 1EH5, 1EH6</t>
  </si>
  <si>
    <t>Pol22</t>
  </si>
  <si>
    <t>Pomocný mont.materiál (šrouby, matice, podložky, chem. kotvy, eleinstal. krabice, wago svorky, návlečky, značení, apod...)</t>
  </si>
  <si>
    <t>D6</t>
  </si>
  <si>
    <t>2. PERIFERIE 2. 1. Snímače a akční prvky (teplota, tlak, kvalita,…) Zař. č. 3 - Zdroj tepla - IVEP -</t>
  </si>
  <si>
    <t>Pol39</t>
  </si>
  <si>
    <t>Venkovní teplotní čidlo Pt1000 se stonkem, měř. rosah: -50..+90°C, IP65, ochr. třída III 3TP1, 3TP2, 3TP3, 3TP4,4TP1, 4TP2, 4TP3, 4TP4, 5TP1, 5TP2, 5TP3, 5TP4, 6TP1</t>
  </si>
  <si>
    <t>Pol40</t>
  </si>
  <si>
    <t>D7</t>
  </si>
  <si>
    <t>2.2. Elektroinstalační zařízení Zař. č. 1 - Zdroj tepla - IVEP - TČ + ELEKTROKOTLE</t>
  </si>
  <si>
    <t>Pol41</t>
  </si>
  <si>
    <t>Zásuvková skříň s integrovaným jištěním, 1x400V/32A/5-PÓL, 1x400V/16A/5-PÓL, 2x230V/16A, 10kA, 0,03A, IP54 MXZ1</t>
  </si>
  <si>
    <t>Pol42</t>
  </si>
  <si>
    <t>PRIMA 280 PC ET5 PAR-H 7.2, IP66 (KOMPLETNÍ ZÁŘIVKA) SV1 - SV8</t>
  </si>
  <si>
    <t>Pol43</t>
  </si>
  <si>
    <t>Nouzové svítidlo s piktogramem, bateriové, doba svícení 60min, ČSN EN 1838</t>
  </si>
  <si>
    <t>Pol44</t>
  </si>
  <si>
    <t>D9</t>
  </si>
  <si>
    <t>3. Rozvaděče 3.1 Rozvaděč RA1 Zař. č. 1 - Zdroj tepla - IVEP - TČ + ELEKTROKOTLE</t>
  </si>
  <si>
    <t>Pol46</t>
  </si>
  <si>
    <t>Kompletně vyzbrojený rozvaděč RA1, min. zkratová odolnost rozvaděče Icw = 36 kA, Ipk = 75kA</t>
  </si>
  <si>
    <t>Poznámka k položce:_x000D_
Informativní přehled zakládního návrhu rozvaděče_x000D_
Silová část_x000D_
Skříňový, oceloplechový rozvaděč 2000x1000x400mm, IP55, IP20 (vnitřní), vč. mont. desky a příslušenství + podstavec 100mm (dvoukřídlý)._x000D_
Svodič bleskových proudů 1+2. stupeň (signalizace), 3-pól. TN-C, 10/350 = 25kA (celkový 75kA) vč. odjištění_x000D_
Tlačítko a signálky napájení rozvaděče zapnuto/vypnuto. Osvětlení a větrání rozvaděče._x000D_
Nastavitelný hlavní jistič 160..400A, Icu = 36kA, Icm = 75kA, napěťová spoušť._x000D_
Omezovací pojistky, pojistky, jističe hlavních (páteřních) rozvodů v rozvaděči. Jištění zařízení instalovaných v rozvaděči, jištění_x000D_
ovládacích fází, pomocné a signalizační kontakty apod.. Signálky, přepínače, tlačítka, apod.._x000D_
Pomocný mont.materiál (DIN lišty, propojovací lišty, svorky, přepážky svorkovnic, žlaby, vývodky, značení, apod.)._x000D_
Část MaR_x000D_
Přepěťová ochrana  (signalizace) vč. tlumivek pro řídící systém._x000D_
Zásuvky 230V, napájecí zdroje 24VDC (SELV), transformátory 24VAC (SELV), transformátor 400/230V, jističe, trub. pojistky._x000D_
Relé (cívka / kontakt) 6kV, trubičkové pojistky, jističe, tlačítka, signálky, varistory k indukčním zařízením, apod.._x000D_
Pomocný mont.materiál (DIN lišty, propojovací lišty, svorky, přepážky svorkovnic, žlaby, vývodky, značení, apod..)._x000D_
Rozpis hlavních vývodů_x000D_
3-fázový vývod 63A/C - 1x (nutno upřesnit dle doporučení výrobce!) 1TČ1_x000D_
3-fázový vývod 63A/C - 1x (nutno upřesnit dle doporučení výrobce!) 1TČ2_x000D_
3-fázový stykačový vývod 50A/C - 1x 1K1_x000D_
3-fázový stykačový vývod 50A/C - 1x 1K2_x000D_
1-fázový stykačový vývod 0,5kW - 2x 1ČA1, 1ČA2_x000D_
1-fázový stykačový vývod 0,5kW - 4x 1Č3, 1Č4, 1Č5, 1Č6_x000D_
1-fázový vývod 16A/C - 2x NL1_x000D_
1-fázový vývod, 10A/B, proudový chránič 0,03A - 2x_x000D_
3-fázový vývod 40A/C, proudový chránič 0,03A - 1x</t>
  </si>
  <si>
    <t>D11</t>
  </si>
  <si>
    <t xml:space="preserve">3. Rozvaděče 3.3 Rozvaděč RA3 a RA4 Zař. č. 3 - Zdroj tepla - IVEP - loď 1 - infrazářiče, Zař. č. 4 </t>
  </si>
  <si>
    <t>Pol48</t>
  </si>
  <si>
    <t>Kompletně vyzbrojený rozvaděč RA3, min. zkratová odolnost rozvaděče Icw = 36 kA, Ipk = 75kA</t>
  </si>
  <si>
    <t>Poznámka k položce:_x000D_
Informativní přehled zakládního návrhu rozvaděče_x000D_
Silová část_x000D_
Skříňový, oceloplechový rozvaděč 2000x1000x400mm, IP55, IP20 (vnitřní), vč. mont. desky a příslušenství + podstavec 100mm (dvoukřídlý)._x000D_
Svodič bleskových proudů 1+2. stupeň (signalizace), 3-pól. TN-C, 10/350 = 12,5kA (celkový 50kA) vč. odjištění_x000D_
Tlačítko a signálky napájení rozvaděče zapnuto/vypnuto. Osvětlení a větrání rozvaděče._x000D_
Nastavitelný hlavní jistič 160..400A, Icu = 36kA, Icm = 75kA, napěťová spoušť._x000D_
Omezovací pojistky, pojistky, jističe hlavních (páteřních) rozvodů v rozvaděči. Jištění zařízení instalovaných v rozvaděči, jištění_x000D_
ovládacích fází, pomocné a signalizační kontakty apod.. Signálky, přepínače, tlačítka, apod.._x000D_
Pomocný mont.materiál (DIN lišty, propojovací lišty, svorky, přepážky svorkovnic, žlaby, vývodky, značení, apod.)._x000D_
Část MaR_x000D_
Přepěťová ochrana  (signalizace) vč. tlumivek pro řídící systém._x000D_
Zásuvky 230V, napájecí zdroje 24VDC (SELV), transformátory 24VAC (SELV), transformátor 400/230V, jističe, trub. pojistky._x000D_
Relé (cívka / kontakt) 6kV, trubičkové pojistky, jističe, tlačítka, signálky, varistory k indukčním zařízením, apod.._x000D_
Pomocný mont.materiál (DIN lišty, propojovací lišty, svorky, přepážky svorkovnic, žlaby, vývodky, značení, apod..)._x000D_
Rozpis hlavních vývodů_x000D_
3-fázový, stykačový vývod 2,4kW - 4x 3EZ1 - 3EZ10_x000D_
3-fázový, stykačový vývod 2,4kW - 4x 4EZ1 - 4EZ8_x000D_
3-fázový, stykačový vývod 2,4kW - 4x 5EZ1 - 5EZ10</t>
  </si>
  <si>
    <t>Pol49</t>
  </si>
  <si>
    <t>Kompletně vyzbrojený rozvaděč RA4, min. zkratová odolnost rozvaděče Icw &lt; 10 kA, Ipk &lt; 21kA</t>
  </si>
  <si>
    <t>Poznámka k položce:_x000D_
Informativní přehled zakládního návrhu rozvaděče_x000D_
Silová část_x000D_
Nástěný, oceloplechový rozvaděč 800x600x300mm, IP55, IP20 (vnitřní), vč. mont. desky a příslušenství + podstavec 100mm._x000D_
Svodič bleskových proudů 1+2. stupeň (signalizace), 3-pól. TN-C, 10/350 = 12,5kA (celkový 50kA) vč. odjištění_x000D_
Tlačítko a signálky napájení rozvaděče zapnuto/vypnuto. Osvětlení a větrání rozvaděče._x000D_
Hlavní jistič 32A/C_x000D_
Omezovací pojistky, pojistky, jističe hlavních (páteřních) rozvodů v rozvaděči. Jištění zařízení instalovaných v rozvaděči, jištění_x000D_
ovládacích fází, pomocné a signalizační kontakty apod.. Signálky, přepínače, tlačítka, apod.._x000D_
Pomocný mont.materiál (DIN lišty, propojovací lišty, svorky, přepážky svorkovnic, žlaby, vývodky, značení, apod.)._x000D_
Část MaR_x000D_
Přepěťová ochrana  (signalizace) vč. tlumivek pro řídící systém._x000D_
Zásuvky 230V, napájecí zdroje 24VDC (SELV), transformátory 24VAC (SELV), transformátor 400/230V, jističe, trub. pojistky._x000D_
Relé (cívka / kontakt) 6kV, trubičkové pojistky, jističe, tlačítka, signálky, varistory k indukčním zařízením, apod.._x000D_
Pomocný mont.materiál (DIN lišty, propojovací lišty, svorky, přepážky svorkovnic, žlaby, vývodky, značení, apod..)._x000D_
Rozpis hlavních vývodů_x000D_
3-fázový, stykačový vývod 2,4kW - 2x 6EZ1 - 5EZ5_x000D_
1-fázový, stykačový vývod 1kW - 2x 6EP1 - 6EP4</t>
  </si>
  <si>
    <t>D12</t>
  </si>
  <si>
    <t>3.7 Rozvaděče RPOx (strojovna vytápění) Zař. č. 1 - Zdroj tepla - IVEP - TČ + ELEKTROKOTLE</t>
  </si>
  <si>
    <t>Pol50</t>
  </si>
  <si>
    <t>Kompletně vyzbrojená rozvodnice přepěťových ochran LPZ0B - LPZ1</t>
  </si>
  <si>
    <t>Poznámka k položce:_x000D_
Informativní přehled zakládního návrhu rozvodnice Nástěnný, plastová rozvodnice cca 300x400x150 mm (skutečná velikost dle potřeby), IP55, IP20 (vnitřní), vč. montážní desky a příslušenství Ochrana sdělovací kabeláže odporového čidla teploty Pt1000 - 1x Ochrana silové kabeláže k tepelnému čerpadlu - 2x Ochrana silové kabeláže k topným kabelům - 1x Ochrana sdělovací kabeláže k tepelnému čerpadlu - dle počtu I/O</t>
  </si>
  <si>
    <t>D14</t>
  </si>
  <si>
    <t>4. Uzemnění Zař. č. 1 - Zdroj tepla - IVEP - TČ + ELEKTROKOTLE</t>
  </si>
  <si>
    <t>Pol52</t>
  </si>
  <si>
    <t>Zemnící pásek nerez 30x3,5</t>
  </si>
  <si>
    <t>Pol53</t>
  </si>
  <si>
    <t>Nerezová drát, průměr 10mm</t>
  </si>
  <si>
    <t>Pol54</t>
  </si>
  <si>
    <t>Zemnící tyč, délka 1500 průměr 20mm, vč. svorky</t>
  </si>
  <si>
    <t>Pol55</t>
  </si>
  <si>
    <t>Ekvipotenciální svorkovnice</t>
  </si>
  <si>
    <t>Pol56</t>
  </si>
  <si>
    <t>Montážní materiál, svorky pásků a drátů, svorky pro připojení vodičů na obvodovou MET, lisovací oka na měďěné vodiče pospojování, chráničky, antikorozní ochrana přechodů zemničů, antikorozní ochrana spojů, apod..</t>
  </si>
  <si>
    <t>D16</t>
  </si>
  <si>
    <t>5. Kabelové trasy Zař. č. 1 - Zdroj tepla - IVEP - TČ + ELEKTROKOTLE</t>
  </si>
  <si>
    <t>Pol57</t>
  </si>
  <si>
    <t>CY, CYA 1x50</t>
  </si>
  <si>
    <t>Pol58</t>
  </si>
  <si>
    <t>CY, CYA 1x6</t>
  </si>
  <si>
    <t>Pol59</t>
  </si>
  <si>
    <t>JYTY 2x1</t>
  </si>
  <si>
    <t>Pol60</t>
  </si>
  <si>
    <t>JYTY 4x1</t>
  </si>
  <si>
    <t>150</t>
  </si>
  <si>
    <t>Pol61</t>
  </si>
  <si>
    <t>J-Y(st)Y 4x2x0,8</t>
  </si>
  <si>
    <t>152</t>
  </si>
  <si>
    <t>Pol62</t>
  </si>
  <si>
    <t>CYKY-J 3x1,5</t>
  </si>
  <si>
    <t>154</t>
  </si>
  <si>
    <t>Pol63</t>
  </si>
  <si>
    <t>CYKY-J 3x2,5</t>
  </si>
  <si>
    <t>156</t>
  </si>
  <si>
    <t>Pol64</t>
  </si>
  <si>
    <t>CYKY-J 5x1,5</t>
  </si>
  <si>
    <t>158</t>
  </si>
  <si>
    <t>Pol65</t>
  </si>
  <si>
    <t>CYKY-J 5x16</t>
  </si>
  <si>
    <t>160</t>
  </si>
  <si>
    <t>Pol66</t>
  </si>
  <si>
    <t>CYKY-J 5x25</t>
  </si>
  <si>
    <t>162</t>
  </si>
  <si>
    <t>Pol67</t>
  </si>
  <si>
    <t>Drátěný kabelový žlab sedmizimr vel. 400/50 mm vč. výložníků á 2 m, spojek, výškových změn, rohů, odboček, oblouků, spojovacího materiálu, vzájemného vodivého pospojení aj. komplet</t>
  </si>
  <si>
    <t>164</t>
  </si>
  <si>
    <t>Pol68</t>
  </si>
  <si>
    <t>Drátěný kabelový žlab sedmizimr vel. 50/50 mm vč. , spojek, výškových změn, rohů, odboček, oblouků, spojovacího materiálu, vzájemného vodivého pospojení aj. pro montáž svítidel - komplet</t>
  </si>
  <si>
    <t>166</t>
  </si>
  <si>
    <t>Pol69</t>
  </si>
  <si>
    <t>Plný kabelový žlab sedmizimr vel. 100/50 mm vč. víka, výložníků á 2 m, spojek, výškových změn, rohů, odboček, oblouků, spojovacího materiálu, vzájemného vodivého pospojení aj. komplet</t>
  </si>
  <si>
    <t>168</t>
  </si>
  <si>
    <t>Pol70</t>
  </si>
  <si>
    <t>Stínicí plechová přepážka do plného žlabu 100/50 - komplet</t>
  </si>
  <si>
    <t>170</t>
  </si>
  <si>
    <t>Pol71</t>
  </si>
  <si>
    <t>Plastová chránička, tuhá trubka dn 20, 750N, vč. montážního příslušenství (šrouby, podložky, matice, úchyty, apod.)</t>
  </si>
  <si>
    <t>172</t>
  </si>
  <si>
    <t>Pol72</t>
  </si>
  <si>
    <t>Plastová flexfibilní trubka DN20, vč. montážního příslušenství</t>
  </si>
  <si>
    <t>174</t>
  </si>
  <si>
    <t>Pol73</t>
  </si>
  <si>
    <t>Pomocný montážní materiál (chemické kotvy, zavitové tyče, elektroinstalační krabice, stahovací pásky, šrouby, apod..)</t>
  </si>
  <si>
    <t>176</t>
  </si>
  <si>
    <t>Pol74</t>
  </si>
  <si>
    <t>Pomocný motntážní materiál pro pospojení kabelových tras, vč. vodičů s oky, šroubů a matic, apod..</t>
  </si>
  <si>
    <t>178</t>
  </si>
  <si>
    <t>D18</t>
  </si>
  <si>
    <t>5. Kabelové trasy Zař. č. 3 - Zdroj tepla - IVEP - loď 1 - infrazářiče, Zař. č. 4 - Zdroj tepla - IV</t>
  </si>
  <si>
    <t>216</t>
  </si>
  <si>
    <t>Pol76</t>
  </si>
  <si>
    <t>CY, CYA 1x16</t>
  </si>
  <si>
    <t>218</t>
  </si>
  <si>
    <t>220</t>
  </si>
  <si>
    <t>222</t>
  </si>
  <si>
    <t>224</t>
  </si>
  <si>
    <t>Pol77</t>
  </si>
  <si>
    <t>Silový kabel 2,5 - 4mm2 (CYKY-J)</t>
  </si>
  <si>
    <t>226</t>
  </si>
  <si>
    <t>Pol78</t>
  </si>
  <si>
    <t>Drátěný kabelový žlab sedmizimr vel. 200/50 mm vč. výložníků á 2 m, spojek, výškových změn, rohů, odboček, oblouků, spojovacího materiálu, vzájemného vodivého pospojení aj. komplet</t>
  </si>
  <si>
    <t>228</t>
  </si>
  <si>
    <t>Pol79</t>
  </si>
  <si>
    <t>Stínicí plechová přepážka do drátěného žlabu 200/50 - komplet</t>
  </si>
  <si>
    <t>230</t>
  </si>
  <si>
    <t>232</t>
  </si>
  <si>
    <t>234</t>
  </si>
  <si>
    <t>Pol80</t>
  </si>
  <si>
    <t>Plastová chránička, tuhá trubka dn 25, 750N, vč. montážního příslušenství (šrouby, podložky, matice, úchyty, apod.)</t>
  </si>
  <si>
    <t>236</t>
  </si>
  <si>
    <t>Pol81</t>
  </si>
  <si>
    <t>Plastová flexfibilní trubka DN25, vč. montážního příslušenství</t>
  </si>
  <si>
    <t>238</t>
  </si>
  <si>
    <t>Pol82</t>
  </si>
  <si>
    <t>Parapetní plastový kanál do velinu pro napojení sálavých panelů vč. ukončení, vnitřních a vnějšůch rohů, změny výškové úrovně aj.</t>
  </si>
  <si>
    <t>240</t>
  </si>
  <si>
    <t>Pol83</t>
  </si>
  <si>
    <t>242</t>
  </si>
  <si>
    <t>Pol84</t>
  </si>
  <si>
    <t>244</t>
  </si>
  <si>
    <t>D19</t>
  </si>
  <si>
    <t>6. SLUŽBY 6.1 Software Zař. č. 1 - Zdroj tepla - IVEP - TČ + ELEKTROKOTLE</t>
  </si>
  <si>
    <t>Pol85</t>
  </si>
  <si>
    <t>Zpracování software řídících podstanic</t>
  </si>
  <si>
    <t>DB</t>
  </si>
  <si>
    <t>246</t>
  </si>
  <si>
    <t>Pol86</t>
  </si>
  <si>
    <t>Zpracování software displejů a web</t>
  </si>
  <si>
    <t>248</t>
  </si>
  <si>
    <t>Pol87</t>
  </si>
  <si>
    <t>Zpracování software komunikačního rozhraní RS485 ModBus/RTU (tepelná čerpadla)</t>
  </si>
  <si>
    <t>250</t>
  </si>
  <si>
    <t>Pol88</t>
  </si>
  <si>
    <t>Konfigurace GSM modulu</t>
  </si>
  <si>
    <t>252</t>
  </si>
  <si>
    <t>Pol89</t>
  </si>
  <si>
    <t>Konfigurace (parametrizace, provozní a havarijní hodnoty)</t>
  </si>
  <si>
    <t>254</t>
  </si>
  <si>
    <t>D21</t>
  </si>
  <si>
    <t>6. SLUŽBY 6.1 Software Zař. č. 3 - Zdroj tepla - IVEP - loď 1 - infrazářiče, Zař. č. 4 - Zdroj tepla</t>
  </si>
  <si>
    <t>266</t>
  </si>
  <si>
    <t>268</t>
  </si>
  <si>
    <t>Pol91</t>
  </si>
  <si>
    <t>Zpracování software komunikačního rozhraní RS485 ModBus/RTU (prostorový ovladač)</t>
  </si>
  <si>
    <t>270</t>
  </si>
  <si>
    <t>272</t>
  </si>
  <si>
    <t>D22</t>
  </si>
  <si>
    <t>6.2 Montážní a demontážní práce Zař. č. 1 - Zdroj tepla - IVEP - TČ + ELEKTROKOTLE</t>
  </si>
  <si>
    <t>Pol92</t>
  </si>
  <si>
    <t>Vybudování nosných kabelových konstrukcí a tras, vč. položení a zapojení kabelů na obou koncích vč. značení</t>
  </si>
  <si>
    <t>274</t>
  </si>
  <si>
    <t>Pol93</t>
  </si>
  <si>
    <t>Montáž periférií (čidla, servopohony, apod..)</t>
  </si>
  <si>
    <t>276</t>
  </si>
  <si>
    <t>Pol94</t>
  </si>
  <si>
    <t>Osazení rozvaděčů na místo (RA1)</t>
  </si>
  <si>
    <t>278</t>
  </si>
  <si>
    <t>Pol95</t>
  </si>
  <si>
    <t>Realizace uzemnění a pospojení, kontrola celistvost a propojení stávajících částí</t>
  </si>
  <si>
    <t>280</t>
  </si>
  <si>
    <t>Pol96</t>
  </si>
  <si>
    <t>Demontáž stávající technologie (rozvaděče, kabelové trasy, zařízení apod..)</t>
  </si>
  <si>
    <t>282</t>
  </si>
  <si>
    <t>Pol97</t>
  </si>
  <si>
    <t>Recyklace demotnovaného materiálu dle platné legislavtivy</t>
  </si>
  <si>
    <t>284</t>
  </si>
  <si>
    <t>Pol98</t>
  </si>
  <si>
    <t>Písmo-malířské práce za všechny profese, dle předaných podkladů</t>
  </si>
  <si>
    <t>286</t>
  </si>
  <si>
    <t>D24</t>
  </si>
  <si>
    <t>6.2 Montážní a demontážní práce Zař. č. 3 - Zdroj tepla - IVEP - loď 1 - infrazářiče, Zař. č. 4 - Zd</t>
  </si>
  <si>
    <t>Pol104</t>
  </si>
  <si>
    <t>302</t>
  </si>
  <si>
    <t>Pol100</t>
  </si>
  <si>
    <t>304</t>
  </si>
  <si>
    <t>Pol105</t>
  </si>
  <si>
    <t>Osazení rozvaděčů na místo (RA3 - RA4)</t>
  </si>
  <si>
    <t>306</t>
  </si>
  <si>
    <t>308</t>
  </si>
  <si>
    <t>Pol103</t>
  </si>
  <si>
    <t>310</t>
  </si>
  <si>
    <t>Pol106</t>
  </si>
  <si>
    <t>Pronájem plošiny 12m, lešení</t>
  </si>
  <si>
    <t>312</t>
  </si>
  <si>
    <t>314</t>
  </si>
  <si>
    <t>D25</t>
  </si>
  <si>
    <t>6.3 Uvedení do provozu Zař. č. 1 - Zdroj tepla - IVEP - TČ + ELEKTROKOTLE</t>
  </si>
  <si>
    <t>Pol107</t>
  </si>
  <si>
    <t>Uvedení řídicího systému do provozu včetně zaregulování, testování 1:1</t>
  </si>
  <si>
    <t>316</t>
  </si>
  <si>
    <t>Pol108</t>
  </si>
  <si>
    <t>Zaškolení obsluhy v průběhu komplexních zkoušek</t>
  </si>
  <si>
    <t>318</t>
  </si>
  <si>
    <t>Pol109</t>
  </si>
  <si>
    <t>Komplexní zkoušky systému MaR vč. testování havarijních stavů</t>
  </si>
  <si>
    <t>320</t>
  </si>
  <si>
    <t>Pol110</t>
  </si>
  <si>
    <t>Zkušební provoz 48 (96) hod s kontrolou stability řídicího sytému, kontrolou oteplení zařízení a kabelů</t>
  </si>
  <si>
    <t>322</t>
  </si>
  <si>
    <t>D27</t>
  </si>
  <si>
    <t>6.3 Uvedení do provozu Zař. č. 3 - Zdroj tepla - IVEP - loď 1 - infrazářiče, Zař. č. 4 - Zdroj tepla</t>
  </si>
  <si>
    <t>332</t>
  </si>
  <si>
    <t>334</t>
  </si>
  <si>
    <t>336</t>
  </si>
  <si>
    <t>Pol111</t>
  </si>
  <si>
    <t>338</t>
  </si>
  <si>
    <t>D28</t>
  </si>
  <si>
    <t>6.4 Ostatní služby Zař. č. 1 - Zdroj tepla - IVEP - TČ + ELEKTROKOTLE</t>
  </si>
  <si>
    <t>Pol112</t>
  </si>
  <si>
    <t>Zpracování výrobní dokumentace (rozvaděče, rozvodnice s přep. ochranami, apod..)</t>
  </si>
  <si>
    <t>340</t>
  </si>
  <si>
    <t>Pol113</t>
  </si>
  <si>
    <t>Zpracování dokumentace skutečného provedení (schémata, dispozice, rozvaděče, uzemnění, pospojení, osvětlení, apod..)</t>
  </si>
  <si>
    <t>342</t>
  </si>
  <si>
    <t>Pol114</t>
  </si>
  <si>
    <t>Aktualizace protokolu vnějších vlivů</t>
  </si>
  <si>
    <t>344</t>
  </si>
  <si>
    <t>Pol115</t>
  </si>
  <si>
    <t>Zpracování návodů pro obsluhu</t>
  </si>
  <si>
    <t>346</t>
  </si>
  <si>
    <t>Pol116</t>
  </si>
  <si>
    <t>Zpracování předávacích dokumentů</t>
  </si>
  <si>
    <t>348</t>
  </si>
  <si>
    <t>Pol117</t>
  </si>
  <si>
    <t>Revize elektro</t>
  </si>
  <si>
    <t>350</t>
  </si>
  <si>
    <t>Pol118</t>
  </si>
  <si>
    <t>Revize systému vnitřní ochrany před bleskem</t>
  </si>
  <si>
    <t>352</t>
  </si>
  <si>
    <t>D30</t>
  </si>
  <si>
    <t>6.4 Ostatní služby Zař. č. 3 - Zdroj tepla - IVEP - loď 1 - infrazářiče, Zař. č. 4 - Zdroj tepla - I</t>
  </si>
  <si>
    <t>Pol119</t>
  </si>
  <si>
    <t>368</t>
  </si>
  <si>
    <t>370</t>
  </si>
  <si>
    <t>372</t>
  </si>
  <si>
    <t>374</t>
  </si>
  <si>
    <t>376</t>
  </si>
  <si>
    <t>378</t>
  </si>
  <si>
    <t>3.2 - Hala 2</t>
  </si>
  <si>
    <t>D2 - 1. ŘÍDÍCÍ SYSTÉM Zař. č. 2 - Zdroj tepla - HALA 2 - TČ + ELEKTROKOTEL</t>
  </si>
  <si>
    <t>D5 - 2. PERIFERIE 2. 1. Snímače a akční prvky (teplota, tlak, kvalita,…) Zař. č. 2 - Zdroj tepla - HALA 2</t>
  </si>
  <si>
    <t>D8 - 2.2. Elektroinstalační zařízení Zař. č. 2 - Zdroj tepla - HALA 2 - TČ + ELEKTROKOTEL</t>
  </si>
  <si>
    <t>D10 - 3. Rozvaděče 3.2 Rozvaděč RA2 Zař. č. 2 - Zdroj tepla - HALA 2 - TČ + ELEKTROKOTEL</t>
  </si>
  <si>
    <t>D13 - 3.8 Rozvaděče RPOx (dílna) Zař. č. 2 - Zdroj tepla - HALA 2 - TČ + ELEKTROKOTEL</t>
  </si>
  <si>
    <t>D15 - 4. Uzemnění Zař. č. 2 - Zdroj tepla - HALA 2 - TČ + ELEKTROKOTEL</t>
  </si>
  <si>
    <t>D17 - 5. Kabelové trasy Zař. č. 2 - Zdroj tepla - HALA 2 - TČ + ELEKTROKOTEL</t>
  </si>
  <si>
    <t>D20 - 6. SLUŽBY 6.1 Software Zař. č. 2 - Zdroj tepla - HALA 2 - TČ + ELEKTROKOTEL</t>
  </si>
  <si>
    <t>D23 - 6.2 Montážní a demontážní práce Zař. č. 2 - Zdroj tepla - HALA 2 - TČ + ELEKTROKOTEL</t>
  </si>
  <si>
    <t>D26 - 6.3 Uvedení do provozu Zař. č. 2 - Zdroj tepla - HALA 2 - TČ + ELEKTROKOTEL</t>
  </si>
  <si>
    <t>D29 - 6.4 Ostatní služby Zař. č. 2 - Zdroj tepla - HALA 2 - TČ + ELEKTROKOTEL</t>
  </si>
  <si>
    <t>D2</t>
  </si>
  <si>
    <t>1. ŘÍDÍCÍ SYSTÉM Zař. č. 2 - Zdroj tepla - HALA 2 - TČ + ELEKTROKOTEL</t>
  </si>
  <si>
    <t>D5</t>
  </si>
  <si>
    <t>2. PERIFERIE 2. 1. Snímače a akční prvky (teplota, tlak, kvalita,…) Zař. č. 2 - Zdroj tepla - HALA 2</t>
  </si>
  <si>
    <t>Pol23</t>
  </si>
  <si>
    <t>Stonkové teplotní čidlo Pt1000, délka stonku 100mm, průměr 6mm, materiál stonku: nerez, V4A (1.4571) měř. rosah: -50..+150°C, okolní teplota: -20..100°C, IP65, ochr. třída III 2T1.1, 2T1.2, 2T5.1, 2T5.2, 2T6.1, 2T6.2</t>
  </si>
  <si>
    <t>Pol24</t>
  </si>
  <si>
    <t>Mosazná jímka, Ø8x100 mm, max. 150 °C, max. 10 barů, R1/2 2T1.1, 2T1.2, 2T5.1, 2T5.2, 2T6.1, 2T6.2</t>
  </si>
  <si>
    <t>Pol25</t>
  </si>
  <si>
    <t>Příložné teplotní čidlo Pt1000, měř. rosah: -30..+110°C, IP65, ochr. třída III 2TC1, 2T3.2</t>
  </si>
  <si>
    <t>Pol26</t>
  </si>
  <si>
    <t>Čidlo tlaku pro neagresivní kapaliny a plyny, měř. rozsah: 0..6 bar, pracovní teplota média: -15..+125°C, výstupní signál: 0-10V, nerezová membrána V2A (1.4305), napájení: 24VAC, IP65, ochr. třída III  2P1, 2P2</t>
  </si>
  <si>
    <t>Čidlo tlaku pro neagresivní kapaliny a plyny, měř. rozsah: 0..6 bar, pracovní teplota média: -15..+125°C, výstupní signál: 0-10V, nerezová membrána V2A (1.4305), napájení: 24VAC, IP65, ochr. třída III 2P1, 2P2</t>
  </si>
  <si>
    <t>Pol27</t>
  </si>
  <si>
    <t>Stonkové teplotní čidlo Pt1000, délka stonku 400mm, průměr 6mm, materiál stonku: nerez, V4A (1.4571) měř. rosah: -50..+150°C, okolní teplota: -20..100°C, IP65, ochr. třída III 2TZ1.1, 2TZ1.2</t>
  </si>
  <si>
    <t>Pol28</t>
  </si>
  <si>
    <t>Mosazná jímka, Ø8x400 mm, max. 150 °C, max. 10 barů, R1/2 2TZ1.1, 2TZ1.2</t>
  </si>
  <si>
    <t>Pol29</t>
  </si>
  <si>
    <t>Regulátor teploty kapilárový, měřící rozsah: 70..140 °C, délka kapiláry 1,6m, kontakty: 1xNO, 1xNC, zatížitelnost kontaktu: 250V, 2A (cos=0,6), IP65, ochr. třída I 2TH1, 2TH2, 2TH3</t>
  </si>
  <si>
    <t>Pol30</t>
  </si>
  <si>
    <t>Omezovač tlaku a podtlaku, vlnovcový, měř. rosah: 63..+630 kPa, teplota regulovaného média: max. 120°C, teplota pracovního prostředí -40..60°C, mikrospínač B, nerezová membrána, zatížení kontaktů 10A při cos fí = 1, IP65 2P3, 2P4</t>
  </si>
  <si>
    <t>Pol31</t>
  </si>
  <si>
    <t>Nerezová jímka 1.4301, Ø10x100 mm, max. telpota: 400 °C, max. tlak: 40 barů, G1/2 2P3, 2P4</t>
  </si>
  <si>
    <t>Pol32</t>
  </si>
  <si>
    <t>Snímač zaplavení s reléovým výstupem, napájení 12..30VDC, spínané napětí 24VDC/AC, IP65, materiál sondy: nerezová ocel 1.4301 2HL1</t>
  </si>
  <si>
    <t>Pol33</t>
  </si>
  <si>
    <t>Venkovní teplotní čidlo Pt1000 se stonkem, měř. rosah: -50..+90°C, IP65, ochr. třída III 2TP1, 2TE1</t>
  </si>
  <si>
    <t>Pol34</t>
  </si>
  <si>
    <t>Regulátor teploty prostorový, průmyslový, mikrospínač typ B, měř. rozsah: +20..+60°C, IP65 2TPH1</t>
  </si>
  <si>
    <t>Pol35</t>
  </si>
  <si>
    <t>Zvuková a optická signalizace, 230V, 108dB, nástěnná montáž, IP65 2ZS1</t>
  </si>
  <si>
    <t>Pol36</t>
  </si>
  <si>
    <t>Kompletní tlačítko 0-1, montáž na zeď, IP65 2STOP1</t>
  </si>
  <si>
    <t>Pol37</t>
  </si>
  <si>
    <t>Topný kabel 15W při 10°C, průmyslové provedení, vč. připojovací a ukončovací sady a montážního materiálu 2EH1, 2EH2, 2EH3</t>
  </si>
  <si>
    <t>Pol38</t>
  </si>
  <si>
    <t>D8</t>
  </si>
  <si>
    <t>2.2. Elektroinstalační zařízení Zař. č. 2 - Zdroj tepla - HALA 2 - TČ + ELEKTROKOTEL</t>
  </si>
  <si>
    <t>Pol45</t>
  </si>
  <si>
    <t>PRIMA 280 PC ET5 PAR-H 7.2, IP66 (KOMPLETNÍ ZÁŘIVKA) SV1 - SV4</t>
  </si>
  <si>
    <t>D10</t>
  </si>
  <si>
    <t>3. Rozvaděče 3.2 Rozvaděč RA2 Zař. č. 2 - Zdroj tepla - HALA 2 - TČ + ELEKTROKOTEL</t>
  </si>
  <si>
    <t>Pol47</t>
  </si>
  <si>
    <t>Kompletně vyzbrojený rozvaděč RA2, min. zkratová odolnost rozvaděče Icw = 36 kA, Ipk = 75kA</t>
  </si>
  <si>
    <t>Poznámka k položce:_x000D_
Informativní přehled zakládního návrhu rozvaděče_x000D_
Silová část_x000D_
Skříňový, oceloplechový rozvaděč 2000x800x400mm, IP55, IP20 (vnitřní), vč. mont. desky a příslušenství + podstavec 100mm._x000D_
Svodič bleskových proudů 1+2. stupeň (signalizace), 3-pól. TN-C, 10/350 = 25kA (celkový 75kA) vč. odjištění_x000D_
Tlačítko a signálky napájení rozvaděče zapnuto/vypnuto. Osvětlení a větrání rozvaděče._x000D_
Nastavitelný hlavní jistič 80..100A, motorová spoušť, Icu = 36kA, Icm = 75kA, napěťová spoušť._x000D_
Omezovací pojistky, pojistky, jističe hlavních (páteřních) rozvodů v rozvaděči. Jištění zařízení instalovaných v rozvaděči, jištění_x000D_
ovládacích fází, pomocné a signalizační kontakty apod.. Signálky, přepínače, tlačítka, apod.._x000D_
Pomocný mont.materiál (DIN lišty, propojovací lišty, svorky, přepážky svorkovnic, žlaby, vývodky, značení, apod.)._x000D_
Část MaR_x000D_
Přepěťová ochrana  (signalizace) vč. tlumivek pro řídící systém._x000D_
Zásuvky 230V, napájecí zdroje 24VDC (SELV), transformátory 24VAC (SELV), transformátor 400/230V, jističe, trub. pojistky._x000D_
Relé (cívka / kontakt) 6kV, trubičkové pojistky, jističe, tlačítka, signálky, varistory k indukčním zařízením, apod.._x000D_
Pomocný mont.materiál (DIN lišty, propojovací lišty, svorky, přepážky svorkovnic, žlaby, vývodky, značení, apod..)._x000D_
Rozpis hlavních vývodů_x000D_
3-fázový vývod 63A/C - 1x (nutno upřesnit dle doporučení výrobce!) 2TČ1_x000D_
3-fázový stykačový vývod 40A/C - 1x 2K1_x000D_
1-fázový stykačový vývod 0,5kW - 1x 2ČA1_x000D_
1-fázový stykačový vývod 0,5kW - 1x 2Č1, 2Č2_x000D_
1-fázový vývod 16A/C - 1x NL1_x000D_
1-fázový vývod, 10A/B, proudový chránič 0,03A - 2x_x000D_
3-fázový vývod 40A/C, proudový chránič 0,03A - 1x</t>
  </si>
  <si>
    <t>D13</t>
  </si>
  <si>
    <t>3.8 Rozvaděče RPOx (dílna) Zař. č. 2 - Zdroj tepla - HALA 2 - TČ + ELEKTROKOTEL</t>
  </si>
  <si>
    <t>Pol51</t>
  </si>
  <si>
    <t>D15</t>
  </si>
  <si>
    <t>4. Uzemnění Zař. č. 2 - Zdroj tepla - HALA 2 - TČ + ELEKTROKOTEL</t>
  </si>
  <si>
    <t>D17</t>
  </si>
  <si>
    <t>5. Kabelové trasy Zař. č. 2 - Zdroj tepla - HALA 2 - TČ + ELEKTROKOTEL</t>
  </si>
  <si>
    <t>Pol75</t>
  </si>
  <si>
    <t>CY, CYA 1x35</t>
  </si>
  <si>
    <t>180</t>
  </si>
  <si>
    <t>182</t>
  </si>
  <si>
    <t>184</t>
  </si>
  <si>
    <t>186</t>
  </si>
  <si>
    <t>188</t>
  </si>
  <si>
    <t>190</t>
  </si>
  <si>
    <t>192</t>
  </si>
  <si>
    <t>194</t>
  </si>
  <si>
    <t>196</t>
  </si>
  <si>
    <t>198</t>
  </si>
  <si>
    <t>200</t>
  </si>
  <si>
    <t>202</t>
  </si>
  <si>
    <t>204</t>
  </si>
  <si>
    <t>206</t>
  </si>
  <si>
    <t>208</t>
  </si>
  <si>
    <t>210</t>
  </si>
  <si>
    <t>212</t>
  </si>
  <si>
    <t>214</t>
  </si>
  <si>
    <t>D20</t>
  </si>
  <si>
    <t>6. SLUŽBY 6.1 Software Zař. č. 2 - Zdroj tepla - HALA 2 - TČ + ELEKTROKOTEL</t>
  </si>
  <si>
    <t>256</t>
  </si>
  <si>
    <t>258</t>
  </si>
  <si>
    <t>Pol90</t>
  </si>
  <si>
    <t>260</t>
  </si>
  <si>
    <t>262</t>
  </si>
  <si>
    <t>264</t>
  </si>
  <si>
    <t>D23</t>
  </si>
  <si>
    <t>6.2 Montážní a demontážní práce Zař. č. 2 - Zdroj tepla - HALA 2 - TČ + ELEKTROKOTEL</t>
  </si>
  <si>
    <t>Pol99</t>
  </si>
  <si>
    <t>288</t>
  </si>
  <si>
    <t>290</t>
  </si>
  <si>
    <t>Pol101</t>
  </si>
  <si>
    <t>Osazení rozvaděčů na místo (RA2)</t>
  </si>
  <si>
    <t>292</t>
  </si>
  <si>
    <t>Pol102</t>
  </si>
  <si>
    <t>294</t>
  </si>
  <si>
    <t>296</t>
  </si>
  <si>
    <t>298</t>
  </si>
  <si>
    <t>300</t>
  </si>
  <si>
    <t>D26</t>
  </si>
  <si>
    <t>6.3 Uvedení do provozu Zař. č. 2 - Zdroj tepla - HALA 2 - TČ + ELEKTROKOTEL</t>
  </si>
  <si>
    <t>324</t>
  </si>
  <si>
    <t>326</t>
  </si>
  <si>
    <t>328</t>
  </si>
  <si>
    <t>330</t>
  </si>
  <si>
    <t>D29</t>
  </si>
  <si>
    <t>6.4 Ostatní služby Zař. č. 2 - Zdroj tepla - HALA 2 - TČ + ELEKTROKOTEL</t>
  </si>
  <si>
    <t>354</t>
  </si>
  <si>
    <t>Pol120</t>
  </si>
  <si>
    <t>356</t>
  </si>
  <si>
    <t>358</t>
  </si>
  <si>
    <t>360</t>
  </si>
  <si>
    <t>362</t>
  </si>
  <si>
    <t>364</t>
  </si>
  <si>
    <t>366</t>
  </si>
  <si>
    <t>4 - Vedlejší rozpočtové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</si>
  <si>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</si>
  <si>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</si>
  <si>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</si>
  <si>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>VRN</t>
  </si>
  <si>
    <t>030001000</t>
  </si>
  <si>
    <t>Zařízení staveniště</t>
  </si>
  <si>
    <t>273217585</t>
  </si>
  <si>
    <t>033002000</t>
  </si>
  <si>
    <t>Připojení staveniště na inženýrské sítě</t>
  </si>
  <si>
    <t>Kč</t>
  </si>
  <si>
    <t>-19738947</t>
  </si>
  <si>
    <t>Hlavní tituly průvodních činností a nákladů zařízení staveniště připojení na inženýrské sítě</t>
  </si>
  <si>
    <t>034503000</t>
  </si>
  <si>
    <t>Informační tabule na staveništi</t>
  </si>
  <si>
    <t>-1964383532</t>
  </si>
  <si>
    <t>Zařízení staveniště zabezpečení staveniště informační tabule</t>
  </si>
  <si>
    <t>VRN1</t>
  </si>
  <si>
    <t>Průzkumné, geodetické a projektové práce</t>
  </si>
  <si>
    <t>00618P194</t>
  </si>
  <si>
    <t>Dílenská a výrobní dokumentace</t>
  </si>
  <si>
    <t>-900099076</t>
  </si>
  <si>
    <t>013254000</t>
  </si>
  <si>
    <t>Dokumentace skutečného provedení stavby</t>
  </si>
  <si>
    <t>-1841324280</t>
  </si>
  <si>
    <t>045002000</t>
  </si>
  <si>
    <t>Kompletační a koordinační činnost</t>
  </si>
  <si>
    <t>1188492287</t>
  </si>
  <si>
    <t>VRN4</t>
  </si>
  <si>
    <t>Inženýrská činnost</t>
  </si>
  <si>
    <t>00618P1104</t>
  </si>
  <si>
    <t>Vytyčení stávajících podzemních sítí</t>
  </si>
  <si>
    <t>-1436313031</t>
  </si>
  <si>
    <t>00618P1105</t>
  </si>
  <si>
    <t>Mechanizace (plošiny, jeřábnické práce,pronájem zvedací techniky) vč. montáže a demontáže</t>
  </si>
  <si>
    <t>400415741</t>
  </si>
  <si>
    <t>Mechanizace ( plošiny, jeřábnické práce,pronájem zvedací techniky) vč. montáže a demontáže</t>
  </si>
  <si>
    <t>041103000</t>
  </si>
  <si>
    <t>Autorský dozor projektanta</t>
  </si>
  <si>
    <t>-2002901456</t>
  </si>
  <si>
    <t>042503000</t>
  </si>
  <si>
    <t>Plán BOZP na staveništi</t>
  </si>
  <si>
    <t>863182296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</si>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</sst>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6"/>
  <sheetViews>
    <sheetView showGridLines="0" topLeftCell="A10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3"/>
      <c r="AQ5" s="23"/>
      <c r="AR5" s="21"/>
      <c r="BE5" s="33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3"/>
      <c r="AQ6" s="23"/>
      <c r="AR6" s="21"/>
      <c r="BE6" s="33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3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3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8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38"/>
      <c r="BS13" s="18" t="s">
        <v>6</v>
      </c>
    </row>
    <row r="14" spans="1:74" ht="12.75">
      <c r="B14" s="22"/>
      <c r="C14" s="23"/>
      <c r="D14" s="23"/>
      <c r="E14" s="343" t="s">
        <v>30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3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8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3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38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8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3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38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8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8"/>
    </row>
    <row r="23" spans="1:71" s="1" customFormat="1" ht="47.25" customHeight="1">
      <c r="B23" s="22"/>
      <c r="C23" s="23"/>
      <c r="D23" s="23"/>
      <c r="E23" s="345" t="s">
        <v>37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3"/>
      <c r="AP23" s="23"/>
      <c r="AQ23" s="23"/>
      <c r="AR23" s="21"/>
      <c r="BE23" s="33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8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6">
        <f>ROUND(AG54,2)</f>
        <v>0</v>
      </c>
      <c r="AL26" s="347"/>
      <c r="AM26" s="347"/>
      <c r="AN26" s="347"/>
      <c r="AO26" s="347"/>
      <c r="AP26" s="37"/>
      <c r="AQ26" s="37"/>
      <c r="AR26" s="40"/>
      <c r="BE26" s="33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8" t="s">
        <v>39</v>
      </c>
      <c r="M28" s="348"/>
      <c r="N28" s="348"/>
      <c r="O28" s="348"/>
      <c r="P28" s="348"/>
      <c r="Q28" s="37"/>
      <c r="R28" s="37"/>
      <c r="S28" s="37"/>
      <c r="T28" s="37"/>
      <c r="U28" s="37"/>
      <c r="V28" s="37"/>
      <c r="W28" s="348" t="s">
        <v>40</v>
      </c>
      <c r="X28" s="348"/>
      <c r="Y28" s="348"/>
      <c r="Z28" s="348"/>
      <c r="AA28" s="348"/>
      <c r="AB28" s="348"/>
      <c r="AC28" s="348"/>
      <c r="AD28" s="348"/>
      <c r="AE28" s="348"/>
      <c r="AF28" s="37"/>
      <c r="AG28" s="37"/>
      <c r="AH28" s="37"/>
      <c r="AI28" s="37"/>
      <c r="AJ28" s="37"/>
      <c r="AK28" s="348" t="s">
        <v>41</v>
      </c>
      <c r="AL28" s="348"/>
      <c r="AM28" s="348"/>
      <c r="AN28" s="348"/>
      <c r="AO28" s="348"/>
      <c r="AP28" s="37"/>
      <c r="AQ28" s="37"/>
      <c r="AR28" s="40"/>
      <c r="BE28" s="338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51">
        <v>0.21</v>
      </c>
      <c r="M29" s="350"/>
      <c r="N29" s="350"/>
      <c r="O29" s="350"/>
      <c r="P29" s="350"/>
      <c r="Q29" s="42"/>
      <c r="R29" s="42"/>
      <c r="S29" s="42"/>
      <c r="T29" s="42"/>
      <c r="U29" s="42"/>
      <c r="V29" s="42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2"/>
      <c r="AG29" s="42"/>
      <c r="AH29" s="42"/>
      <c r="AI29" s="42"/>
      <c r="AJ29" s="42"/>
      <c r="AK29" s="349">
        <f>ROUND(AV54, 2)</f>
        <v>0</v>
      </c>
      <c r="AL29" s="350"/>
      <c r="AM29" s="350"/>
      <c r="AN29" s="350"/>
      <c r="AO29" s="350"/>
      <c r="AP29" s="42"/>
      <c r="AQ29" s="42"/>
      <c r="AR29" s="43"/>
      <c r="BE29" s="339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51">
        <v>0.15</v>
      </c>
      <c r="M30" s="350"/>
      <c r="N30" s="350"/>
      <c r="O30" s="350"/>
      <c r="P30" s="350"/>
      <c r="Q30" s="42"/>
      <c r="R30" s="42"/>
      <c r="S30" s="42"/>
      <c r="T30" s="42"/>
      <c r="U30" s="42"/>
      <c r="V30" s="42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2"/>
      <c r="AG30" s="42"/>
      <c r="AH30" s="42"/>
      <c r="AI30" s="42"/>
      <c r="AJ30" s="42"/>
      <c r="AK30" s="349">
        <f>ROUND(AW54, 2)</f>
        <v>0</v>
      </c>
      <c r="AL30" s="350"/>
      <c r="AM30" s="350"/>
      <c r="AN30" s="350"/>
      <c r="AO30" s="350"/>
      <c r="AP30" s="42"/>
      <c r="AQ30" s="42"/>
      <c r="AR30" s="43"/>
      <c r="BE30" s="339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51">
        <v>0.21</v>
      </c>
      <c r="M31" s="350"/>
      <c r="N31" s="350"/>
      <c r="O31" s="350"/>
      <c r="P31" s="350"/>
      <c r="Q31" s="42"/>
      <c r="R31" s="42"/>
      <c r="S31" s="42"/>
      <c r="T31" s="42"/>
      <c r="U31" s="42"/>
      <c r="V31" s="42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2"/>
      <c r="AG31" s="42"/>
      <c r="AH31" s="42"/>
      <c r="AI31" s="42"/>
      <c r="AJ31" s="42"/>
      <c r="AK31" s="349">
        <v>0</v>
      </c>
      <c r="AL31" s="350"/>
      <c r="AM31" s="350"/>
      <c r="AN31" s="350"/>
      <c r="AO31" s="350"/>
      <c r="AP31" s="42"/>
      <c r="AQ31" s="42"/>
      <c r="AR31" s="43"/>
      <c r="BE31" s="339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51">
        <v>0.15</v>
      </c>
      <c r="M32" s="350"/>
      <c r="N32" s="350"/>
      <c r="O32" s="350"/>
      <c r="P32" s="350"/>
      <c r="Q32" s="42"/>
      <c r="R32" s="42"/>
      <c r="S32" s="42"/>
      <c r="T32" s="42"/>
      <c r="U32" s="42"/>
      <c r="V32" s="42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2"/>
      <c r="AG32" s="42"/>
      <c r="AH32" s="42"/>
      <c r="AI32" s="42"/>
      <c r="AJ32" s="42"/>
      <c r="AK32" s="349">
        <v>0</v>
      </c>
      <c r="AL32" s="350"/>
      <c r="AM32" s="350"/>
      <c r="AN32" s="350"/>
      <c r="AO32" s="350"/>
      <c r="AP32" s="42"/>
      <c r="AQ32" s="42"/>
      <c r="AR32" s="43"/>
      <c r="BE32" s="339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51">
        <v>0</v>
      </c>
      <c r="M33" s="350"/>
      <c r="N33" s="350"/>
      <c r="O33" s="350"/>
      <c r="P33" s="350"/>
      <c r="Q33" s="42"/>
      <c r="R33" s="42"/>
      <c r="S33" s="42"/>
      <c r="T33" s="42"/>
      <c r="U33" s="42"/>
      <c r="V33" s="42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2"/>
      <c r="AG33" s="42"/>
      <c r="AH33" s="42"/>
      <c r="AI33" s="42"/>
      <c r="AJ33" s="42"/>
      <c r="AK33" s="349">
        <v>0</v>
      </c>
      <c r="AL33" s="350"/>
      <c r="AM33" s="350"/>
      <c r="AN33" s="350"/>
      <c r="AO33" s="35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55" t="s">
        <v>50</v>
      </c>
      <c r="Y35" s="353"/>
      <c r="Z35" s="353"/>
      <c r="AA35" s="353"/>
      <c r="AB35" s="353"/>
      <c r="AC35" s="46"/>
      <c r="AD35" s="46"/>
      <c r="AE35" s="46"/>
      <c r="AF35" s="46"/>
      <c r="AG35" s="46"/>
      <c r="AH35" s="46"/>
      <c r="AI35" s="46"/>
      <c r="AJ35" s="46"/>
      <c r="AK35" s="352">
        <f>SUM(AK26:AK33)</f>
        <v>0</v>
      </c>
      <c r="AL35" s="353"/>
      <c r="AM35" s="353"/>
      <c r="AN35" s="353"/>
      <c r="AO35" s="35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P03920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4" t="str">
        <f>K6</f>
        <v>IVEP-Brno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Brno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63" t="str">
        <f>IF(AN8= "","",AN8)</f>
        <v>12. 4. 2021</v>
      </c>
      <c r="AN47" s="36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IVEP, a.s.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64" t="str">
        <f>IF(E17="","",E17)</f>
        <v>Ing. Martin Česák</v>
      </c>
      <c r="AN49" s="365"/>
      <c r="AO49" s="365"/>
      <c r="AP49" s="365"/>
      <c r="AQ49" s="37"/>
      <c r="AR49" s="40"/>
      <c r="AS49" s="366" t="s">
        <v>52</v>
      </c>
      <c r="AT49" s="36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64" t="str">
        <f>IF(E20="","",E20)</f>
        <v>Evelis, s.r.o.</v>
      </c>
      <c r="AN50" s="365"/>
      <c r="AO50" s="365"/>
      <c r="AP50" s="365"/>
      <c r="AQ50" s="37"/>
      <c r="AR50" s="40"/>
      <c r="AS50" s="368"/>
      <c r="AT50" s="36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70"/>
      <c r="AT51" s="37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29" t="s">
        <v>53</v>
      </c>
      <c r="D52" s="330"/>
      <c r="E52" s="330"/>
      <c r="F52" s="330"/>
      <c r="G52" s="330"/>
      <c r="H52" s="67"/>
      <c r="I52" s="333" t="s">
        <v>54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62" t="s">
        <v>55</v>
      </c>
      <c r="AH52" s="330"/>
      <c r="AI52" s="330"/>
      <c r="AJ52" s="330"/>
      <c r="AK52" s="330"/>
      <c r="AL52" s="330"/>
      <c r="AM52" s="330"/>
      <c r="AN52" s="333" t="s">
        <v>56</v>
      </c>
      <c r="AO52" s="330"/>
      <c r="AP52" s="330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6">
        <f>ROUND(AG55+AG58+AG61+AG64,2)</f>
        <v>0</v>
      </c>
      <c r="AH54" s="336"/>
      <c r="AI54" s="336"/>
      <c r="AJ54" s="336"/>
      <c r="AK54" s="336"/>
      <c r="AL54" s="336"/>
      <c r="AM54" s="336"/>
      <c r="AN54" s="372">
        <f t="shared" ref="AN54:AN64" si="0">SUM(AG54,AT54)</f>
        <v>0</v>
      </c>
      <c r="AO54" s="372"/>
      <c r="AP54" s="372"/>
      <c r="AQ54" s="79" t="s">
        <v>19</v>
      </c>
      <c r="AR54" s="80"/>
      <c r="AS54" s="81">
        <f>ROUND(AS55+AS58+AS61+AS64,2)</f>
        <v>0</v>
      </c>
      <c r="AT54" s="82">
        <f t="shared" ref="AT54:AT64" si="1">ROUND(SUM(AV54:AW54),2)</f>
        <v>0</v>
      </c>
      <c r="AU54" s="83">
        <f>ROUND(AU55+AU58+AU61+AU64,5)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ROUND(AZ55+AZ58+AZ61+AZ64,2)</f>
        <v>0</v>
      </c>
      <c r="BA54" s="82">
        <f>ROUND(BA55+BA58+BA61+BA64,2)</f>
        <v>0</v>
      </c>
      <c r="BB54" s="82">
        <f>ROUND(BB55+BB58+BB61+BB64,2)</f>
        <v>0</v>
      </c>
      <c r="BC54" s="82">
        <f>ROUND(BC55+BC58+BC61+BC64,2)</f>
        <v>0</v>
      </c>
      <c r="BD54" s="84">
        <f>ROUND(BD55+BD58+BD61+BD64,2)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B55" s="87"/>
      <c r="C55" s="88"/>
      <c r="D55" s="331" t="s">
        <v>76</v>
      </c>
      <c r="E55" s="331"/>
      <c r="F55" s="331"/>
      <c r="G55" s="331"/>
      <c r="H55" s="331"/>
      <c r="I55" s="89"/>
      <c r="J55" s="331" t="s">
        <v>77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57">
        <f>ROUND(SUM(AG56:AG57),2)</f>
        <v>0</v>
      </c>
      <c r="AH55" s="358"/>
      <c r="AI55" s="358"/>
      <c r="AJ55" s="358"/>
      <c r="AK55" s="358"/>
      <c r="AL55" s="358"/>
      <c r="AM55" s="358"/>
      <c r="AN55" s="359">
        <f t="shared" si="0"/>
        <v>0</v>
      </c>
      <c r="AO55" s="358"/>
      <c r="AP55" s="358"/>
      <c r="AQ55" s="90" t="s">
        <v>78</v>
      </c>
      <c r="AR55" s="91"/>
      <c r="AS55" s="92">
        <f>ROUND(SUM(AS56:AS57),2)</f>
        <v>0</v>
      </c>
      <c r="AT55" s="93">
        <f t="shared" si="1"/>
        <v>0</v>
      </c>
      <c r="AU55" s="94">
        <f>ROUND(SUM(AU56:AU57),5)</f>
        <v>0</v>
      </c>
      <c r="AV55" s="93">
        <f>ROUND(AZ55*L29,2)</f>
        <v>0</v>
      </c>
      <c r="AW55" s="93">
        <f>ROUND(BA55*L30,2)</f>
        <v>0</v>
      </c>
      <c r="AX55" s="93">
        <f>ROUND(BB55*L29,2)</f>
        <v>0</v>
      </c>
      <c r="AY55" s="93">
        <f>ROUND(BC55*L30,2)</f>
        <v>0</v>
      </c>
      <c r="AZ55" s="93">
        <f>ROUND(SUM(AZ56:AZ57),2)</f>
        <v>0</v>
      </c>
      <c r="BA55" s="93">
        <f>ROUND(SUM(BA56:BA57),2)</f>
        <v>0</v>
      </c>
      <c r="BB55" s="93">
        <f>ROUND(SUM(BB56:BB57),2)</f>
        <v>0</v>
      </c>
      <c r="BC55" s="93">
        <f>ROUND(SUM(BC56:BC57),2)</f>
        <v>0</v>
      </c>
      <c r="BD55" s="95">
        <f>ROUND(SUM(BD56:BD57),2)</f>
        <v>0</v>
      </c>
      <c r="BS55" s="96" t="s">
        <v>71</v>
      </c>
      <c r="BT55" s="96" t="s">
        <v>76</v>
      </c>
      <c r="BU55" s="96" t="s">
        <v>73</v>
      </c>
      <c r="BV55" s="96" t="s">
        <v>74</v>
      </c>
      <c r="BW55" s="96" t="s">
        <v>79</v>
      </c>
      <c r="BX55" s="96" t="s">
        <v>5</v>
      </c>
      <c r="CL55" s="96" t="s">
        <v>19</v>
      </c>
      <c r="CM55" s="96" t="s">
        <v>80</v>
      </c>
    </row>
    <row r="56" spans="1:91" s="4" customFormat="1" ht="16.5" customHeight="1">
      <c r="A56" s="97" t="s">
        <v>81</v>
      </c>
      <c r="B56" s="52"/>
      <c r="C56" s="98"/>
      <c r="D56" s="98"/>
      <c r="E56" s="332" t="s">
        <v>82</v>
      </c>
      <c r="F56" s="332"/>
      <c r="G56" s="332"/>
      <c r="H56" s="332"/>
      <c r="I56" s="332"/>
      <c r="J56" s="98"/>
      <c r="K56" s="332" t="s">
        <v>83</v>
      </c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60">
        <f>'1.1 - IVEP'!J32</f>
        <v>0</v>
      </c>
      <c r="AH56" s="361"/>
      <c r="AI56" s="361"/>
      <c r="AJ56" s="361"/>
      <c r="AK56" s="361"/>
      <c r="AL56" s="361"/>
      <c r="AM56" s="361"/>
      <c r="AN56" s="360">
        <f t="shared" si="0"/>
        <v>0</v>
      </c>
      <c r="AO56" s="361"/>
      <c r="AP56" s="361"/>
      <c r="AQ56" s="99" t="s">
        <v>84</v>
      </c>
      <c r="AR56" s="54"/>
      <c r="AS56" s="100">
        <v>0</v>
      </c>
      <c r="AT56" s="101">
        <f t="shared" si="1"/>
        <v>0</v>
      </c>
      <c r="AU56" s="102">
        <f>'1.1 - IVEP'!P96</f>
        <v>0</v>
      </c>
      <c r="AV56" s="101">
        <f>'1.1 - IVEP'!J35</f>
        <v>0</v>
      </c>
      <c r="AW56" s="101">
        <f>'1.1 - IVEP'!J36</f>
        <v>0</v>
      </c>
      <c r="AX56" s="101">
        <f>'1.1 - IVEP'!J37</f>
        <v>0</v>
      </c>
      <c r="AY56" s="101">
        <f>'1.1 - IVEP'!J38</f>
        <v>0</v>
      </c>
      <c r="AZ56" s="101">
        <f>'1.1 - IVEP'!F35</f>
        <v>0</v>
      </c>
      <c r="BA56" s="101">
        <f>'1.1 - IVEP'!F36</f>
        <v>0</v>
      </c>
      <c r="BB56" s="101">
        <f>'1.1 - IVEP'!F37</f>
        <v>0</v>
      </c>
      <c r="BC56" s="101">
        <f>'1.1 - IVEP'!F38</f>
        <v>0</v>
      </c>
      <c r="BD56" s="103">
        <f>'1.1 - IVEP'!F39</f>
        <v>0</v>
      </c>
      <c r="BT56" s="104" t="s">
        <v>80</v>
      </c>
      <c r="BV56" s="104" t="s">
        <v>74</v>
      </c>
      <c r="BW56" s="104" t="s">
        <v>85</v>
      </c>
      <c r="BX56" s="104" t="s">
        <v>79</v>
      </c>
      <c r="CL56" s="104" t="s">
        <v>19</v>
      </c>
    </row>
    <row r="57" spans="1:91" s="4" customFormat="1" ht="16.5" customHeight="1">
      <c r="A57" s="97" t="s">
        <v>81</v>
      </c>
      <c r="B57" s="52"/>
      <c r="C57" s="98"/>
      <c r="D57" s="98"/>
      <c r="E57" s="332" t="s">
        <v>86</v>
      </c>
      <c r="F57" s="332"/>
      <c r="G57" s="332"/>
      <c r="H57" s="332"/>
      <c r="I57" s="332"/>
      <c r="J57" s="98"/>
      <c r="K57" s="332" t="s">
        <v>87</v>
      </c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60">
        <f>'1.2 - Hala 2'!J32</f>
        <v>0</v>
      </c>
      <c r="AH57" s="361"/>
      <c r="AI57" s="361"/>
      <c r="AJ57" s="361"/>
      <c r="AK57" s="361"/>
      <c r="AL57" s="361"/>
      <c r="AM57" s="361"/>
      <c r="AN57" s="360">
        <f t="shared" si="0"/>
        <v>0</v>
      </c>
      <c r="AO57" s="361"/>
      <c r="AP57" s="361"/>
      <c r="AQ57" s="99" t="s">
        <v>84</v>
      </c>
      <c r="AR57" s="54"/>
      <c r="AS57" s="100">
        <v>0</v>
      </c>
      <c r="AT57" s="101">
        <f t="shared" si="1"/>
        <v>0</v>
      </c>
      <c r="AU57" s="102">
        <f>'1.2 - Hala 2'!P96</f>
        <v>0</v>
      </c>
      <c r="AV57" s="101">
        <f>'1.2 - Hala 2'!J35</f>
        <v>0</v>
      </c>
      <c r="AW57" s="101">
        <f>'1.2 - Hala 2'!J36</f>
        <v>0</v>
      </c>
      <c r="AX57" s="101">
        <f>'1.2 - Hala 2'!J37</f>
        <v>0</v>
      </c>
      <c r="AY57" s="101">
        <f>'1.2 - Hala 2'!J38</f>
        <v>0</v>
      </c>
      <c r="AZ57" s="101">
        <f>'1.2 - Hala 2'!F35</f>
        <v>0</v>
      </c>
      <c r="BA57" s="101">
        <f>'1.2 - Hala 2'!F36</f>
        <v>0</v>
      </c>
      <c r="BB57" s="101">
        <f>'1.2 - Hala 2'!F37</f>
        <v>0</v>
      </c>
      <c r="BC57" s="101">
        <f>'1.2 - Hala 2'!F38</f>
        <v>0</v>
      </c>
      <c r="BD57" s="103">
        <f>'1.2 - Hala 2'!F39</f>
        <v>0</v>
      </c>
      <c r="BT57" s="104" t="s">
        <v>80</v>
      </c>
      <c r="BV57" s="104" t="s">
        <v>74</v>
      </c>
      <c r="BW57" s="104" t="s">
        <v>88</v>
      </c>
      <c r="BX57" s="104" t="s">
        <v>79</v>
      </c>
      <c r="CL57" s="104" t="s">
        <v>19</v>
      </c>
    </row>
    <row r="58" spans="1:91" s="7" customFormat="1" ht="16.5" customHeight="1">
      <c r="B58" s="87"/>
      <c r="C58" s="88"/>
      <c r="D58" s="331" t="s">
        <v>80</v>
      </c>
      <c r="E58" s="331"/>
      <c r="F58" s="331"/>
      <c r="G58" s="331"/>
      <c r="H58" s="331"/>
      <c r="I58" s="89"/>
      <c r="J58" s="331" t="s">
        <v>89</v>
      </c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57">
        <f>ROUND(SUM(AG59:AG60),2)</f>
        <v>0</v>
      </c>
      <c r="AH58" s="358"/>
      <c r="AI58" s="358"/>
      <c r="AJ58" s="358"/>
      <c r="AK58" s="358"/>
      <c r="AL58" s="358"/>
      <c r="AM58" s="358"/>
      <c r="AN58" s="359">
        <f t="shared" si="0"/>
        <v>0</v>
      </c>
      <c r="AO58" s="358"/>
      <c r="AP58" s="358"/>
      <c r="AQ58" s="90" t="s">
        <v>78</v>
      </c>
      <c r="AR58" s="91"/>
      <c r="AS58" s="92">
        <f>ROUND(SUM(AS59:AS60),2)</f>
        <v>0</v>
      </c>
      <c r="AT58" s="93">
        <f t="shared" si="1"/>
        <v>0</v>
      </c>
      <c r="AU58" s="94">
        <f>ROUND(SUM(AU59:AU60),5)</f>
        <v>0</v>
      </c>
      <c r="AV58" s="93">
        <f>ROUND(AZ58*L29,2)</f>
        <v>0</v>
      </c>
      <c r="AW58" s="93">
        <f>ROUND(BA58*L30,2)</f>
        <v>0</v>
      </c>
      <c r="AX58" s="93">
        <f>ROUND(BB58*L29,2)</f>
        <v>0</v>
      </c>
      <c r="AY58" s="93">
        <f>ROUND(BC58*L30,2)</f>
        <v>0</v>
      </c>
      <c r="AZ58" s="93">
        <f>ROUND(SUM(AZ59:AZ60),2)</f>
        <v>0</v>
      </c>
      <c r="BA58" s="93">
        <f>ROUND(SUM(BA59:BA60),2)</f>
        <v>0</v>
      </c>
      <c r="BB58" s="93">
        <f>ROUND(SUM(BB59:BB60),2)</f>
        <v>0</v>
      </c>
      <c r="BC58" s="93">
        <f>ROUND(SUM(BC59:BC60),2)</f>
        <v>0</v>
      </c>
      <c r="BD58" s="95">
        <f>ROUND(SUM(BD59:BD60),2)</f>
        <v>0</v>
      </c>
      <c r="BS58" s="96" t="s">
        <v>71</v>
      </c>
      <c r="BT58" s="96" t="s">
        <v>76</v>
      </c>
      <c r="BU58" s="96" t="s">
        <v>73</v>
      </c>
      <c r="BV58" s="96" t="s">
        <v>74</v>
      </c>
      <c r="BW58" s="96" t="s">
        <v>90</v>
      </c>
      <c r="BX58" s="96" t="s">
        <v>5</v>
      </c>
      <c r="CL58" s="96" t="s">
        <v>19</v>
      </c>
      <c r="CM58" s="96" t="s">
        <v>80</v>
      </c>
    </row>
    <row r="59" spans="1:91" s="4" customFormat="1" ht="16.5" customHeight="1">
      <c r="A59" s="97" t="s">
        <v>81</v>
      </c>
      <c r="B59" s="52"/>
      <c r="C59" s="98"/>
      <c r="D59" s="98"/>
      <c r="E59" s="332" t="s">
        <v>91</v>
      </c>
      <c r="F59" s="332"/>
      <c r="G59" s="332"/>
      <c r="H59" s="332"/>
      <c r="I59" s="332"/>
      <c r="J59" s="98"/>
      <c r="K59" s="332" t="s">
        <v>83</v>
      </c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60">
        <f>'2.1 - IVEP'!J32</f>
        <v>0</v>
      </c>
      <c r="AH59" s="361"/>
      <c r="AI59" s="361"/>
      <c r="AJ59" s="361"/>
      <c r="AK59" s="361"/>
      <c r="AL59" s="361"/>
      <c r="AM59" s="361"/>
      <c r="AN59" s="360">
        <f t="shared" si="0"/>
        <v>0</v>
      </c>
      <c r="AO59" s="361"/>
      <c r="AP59" s="361"/>
      <c r="AQ59" s="99" t="s">
        <v>84</v>
      </c>
      <c r="AR59" s="54"/>
      <c r="AS59" s="100">
        <v>0</v>
      </c>
      <c r="AT59" s="101">
        <f t="shared" si="1"/>
        <v>0</v>
      </c>
      <c r="AU59" s="102">
        <f>'2.1 - IVEP'!P94</f>
        <v>0</v>
      </c>
      <c r="AV59" s="101">
        <f>'2.1 - IVEP'!J35</f>
        <v>0</v>
      </c>
      <c r="AW59" s="101">
        <f>'2.1 - IVEP'!J36</f>
        <v>0</v>
      </c>
      <c r="AX59" s="101">
        <f>'2.1 - IVEP'!J37</f>
        <v>0</v>
      </c>
      <c r="AY59" s="101">
        <f>'2.1 - IVEP'!J38</f>
        <v>0</v>
      </c>
      <c r="AZ59" s="101">
        <f>'2.1 - IVEP'!F35</f>
        <v>0</v>
      </c>
      <c r="BA59" s="101">
        <f>'2.1 - IVEP'!F36</f>
        <v>0</v>
      </c>
      <c r="BB59" s="101">
        <f>'2.1 - IVEP'!F37</f>
        <v>0</v>
      </c>
      <c r="BC59" s="101">
        <f>'2.1 - IVEP'!F38</f>
        <v>0</v>
      </c>
      <c r="BD59" s="103">
        <f>'2.1 - IVEP'!F39</f>
        <v>0</v>
      </c>
      <c r="BT59" s="104" t="s">
        <v>80</v>
      </c>
      <c r="BV59" s="104" t="s">
        <v>74</v>
      </c>
      <c r="BW59" s="104" t="s">
        <v>92</v>
      </c>
      <c r="BX59" s="104" t="s">
        <v>90</v>
      </c>
      <c r="CL59" s="104" t="s">
        <v>19</v>
      </c>
    </row>
    <row r="60" spans="1:91" s="4" customFormat="1" ht="16.5" customHeight="1">
      <c r="A60" s="97" t="s">
        <v>81</v>
      </c>
      <c r="B60" s="52"/>
      <c r="C60" s="98"/>
      <c r="D60" s="98"/>
      <c r="E60" s="332" t="s">
        <v>93</v>
      </c>
      <c r="F60" s="332"/>
      <c r="G60" s="332"/>
      <c r="H60" s="332"/>
      <c r="I60" s="332"/>
      <c r="J60" s="98"/>
      <c r="K60" s="332" t="s">
        <v>87</v>
      </c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60">
        <f>'2.2 - Hala 2'!J32</f>
        <v>0</v>
      </c>
      <c r="AH60" s="361"/>
      <c r="AI60" s="361"/>
      <c r="AJ60" s="361"/>
      <c r="AK60" s="361"/>
      <c r="AL60" s="361"/>
      <c r="AM60" s="361"/>
      <c r="AN60" s="360">
        <f t="shared" si="0"/>
        <v>0</v>
      </c>
      <c r="AO60" s="361"/>
      <c r="AP60" s="361"/>
      <c r="AQ60" s="99" t="s">
        <v>84</v>
      </c>
      <c r="AR60" s="54"/>
      <c r="AS60" s="100">
        <v>0</v>
      </c>
      <c r="AT60" s="101">
        <f t="shared" si="1"/>
        <v>0</v>
      </c>
      <c r="AU60" s="102">
        <f>'2.2 - Hala 2'!P93</f>
        <v>0</v>
      </c>
      <c r="AV60" s="101">
        <f>'2.2 - Hala 2'!J35</f>
        <v>0</v>
      </c>
      <c r="AW60" s="101">
        <f>'2.2 - Hala 2'!J36</f>
        <v>0</v>
      </c>
      <c r="AX60" s="101">
        <f>'2.2 - Hala 2'!J37</f>
        <v>0</v>
      </c>
      <c r="AY60" s="101">
        <f>'2.2 - Hala 2'!J38</f>
        <v>0</v>
      </c>
      <c r="AZ60" s="101">
        <f>'2.2 - Hala 2'!F35</f>
        <v>0</v>
      </c>
      <c r="BA60" s="101">
        <f>'2.2 - Hala 2'!F36</f>
        <v>0</v>
      </c>
      <c r="BB60" s="101">
        <f>'2.2 - Hala 2'!F37</f>
        <v>0</v>
      </c>
      <c r="BC60" s="101">
        <f>'2.2 - Hala 2'!F38</f>
        <v>0</v>
      </c>
      <c r="BD60" s="103">
        <f>'2.2 - Hala 2'!F39</f>
        <v>0</v>
      </c>
      <c r="BT60" s="104" t="s">
        <v>80</v>
      </c>
      <c r="BV60" s="104" t="s">
        <v>74</v>
      </c>
      <c r="BW60" s="104" t="s">
        <v>94</v>
      </c>
      <c r="BX60" s="104" t="s">
        <v>90</v>
      </c>
      <c r="CL60" s="104" t="s">
        <v>19</v>
      </c>
    </row>
    <row r="61" spans="1:91" s="7" customFormat="1" ht="16.5" customHeight="1">
      <c r="B61" s="87"/>
      <c r="C61" s="88"/>
      <c r="D61" s="331" t="s">
        <v>95</v>
      </c>
      <c r="E61" s="331"/>
      <c r="F61" s="331"/>
      <c r="G61" s="331"/>
      <c r="H61" s="331"/>
      <c r="I61" s="89"/>
      <c r="J61" s="331" t="s">
        <v>96</v>
      </c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57">
        <f>ROUND(SUM(AG62:AG63),2)</f>
        <v>0</v>
      </c>
      <c r="AH61" s="358"/>
      <c r="AI61" s="358"/>
      <c r="AJ61" s="358"/>
      <c r="AK61" s="358"/>
      <c r="AL61" s="358"/>
      <c r="AM61" s="358"/>
      <c r="AN61" s="359">
        <f t="shared" si="0"/>
        <v>0</v>
      </c>
      <c r="AO61" s="358"/>
      <c r="AP61" s="358"/>
      <c r="AQ61" s="90" t="s">
        <v>78</v>
      </c>
      <c r="AR61" s="91"/>
      <c r="AS61" s="92">
        <f>ROUND(SUM(AS62:AS63),2)</f>
        <v>0</v>
      </c>
      <c r="AT61" s="93">
        <f t="shared" si="1"/>
        <v>0</v>
      </c>
      <c r="AU61" s="94">
        <f>ROUND(SUM(AU62:AU63),5)</f>
        <v>0</v>
      </c>
      <c r="AV61" s="93">
        <f>ROUND(AZ61*L29,2)</f>
        <v>0</v>
      </c>
      <c r="AW61" s="93">
        <f>ROUND(BA61*L30,2)</f>
        <v>0</v>
      </c>
      <c r="AX61" s="93">
        <f>ROUND(BB61*L29,2)</f>
        <v>0</v>
      </c>
      <c r="AY61" s="93">
        <f>ROUND(BC61*L30,2)</f>
        <v>0</v>
      </c>
      <c r="AZ61" s="93">
        <f>ROUND(SUM(AZ62:AZ63),2)</f>
        <v>0</v>
      </c>
      <c r="BA61" s="93">
        <f>ROUND(SUM(BA62:BA63),2)</f>
        <v>0</v>
      </c>
      <c r="BB61" s="93">
        <f>ROUND(SUM(BB62:BB63),2)</f>
        <v>0</v>
      </c>
      <c r="BC61" s="93">
        <f>ROUND(SUM(BC62:BC63),2)</f>
        <v>0</v>
      </c>
      <c r="BD61" s="95">
        <f>ROUND(SUM(BD62:BD63),2)</f>
        <v>0</v>
      </c>
      <c r="BS61" s="96" t="s">
        <v>71</v>
      </c>
      <c r="BT61" s="96" t="s">
        <v>76</v>
      </c>
      <c r="BU61" s="96" t="s">
        <v>73</v>
      </c>
      <c r="BV61" s="96" t="s">
        <v>74</v>
      </c>
      <c r="BW61" s="96" t="s">
        <v>97</v>
      </c>
      <c r="BX61" s="96" t="s">
        <v>5</v>
      </c>
      <c r="CL61" s="96" t="s">
        <v>19</v>
      </c>
      <c r="CM61" s="96" t="s">
        <v>80</v>
      </c>
    </row>
    <row r="62" spans="1:91" s="4" customFormat="1" ht="16.5" customHeight="1">
      <c r="A62" s="97" t="s">
        <v>81</v>
      </c>
      <c r="B62" s="52"/>
      <c r="C62" s="98"/>
      <c r="D62" s="98"/>
      <c r="E62" s="332" t="s">
        <v>98</v>
      </c>
      <c r="F62" s="332"/>
      <c r="G62" s="332"/>
      <c r="H62" s="332"/>
      <c r="I62" s="332"/>
      <c r="J62" s="98"/>
      <c r="K62" s="332" t="s">
        <v>83</v>
      </c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60">
        <f>'3.1 - IVEP'!J32</f>
        <v>0</v>
      </c>
      <c r="AH62" s="361"/>
      <c r="AI62" s="361"/>
      <c r="AJ62" s="361"/>
      <c r="AK62" s="361"/>
      <c r="AL62" s="361"/>
      <c r="AM62" s="361"/>
      <c r="AN62" s="360">
        <f t="shared" si="0"/>
        <v>0</v>
      </c>
      <c r="AO62" s="361"/>
      <c r="AP62" s="361"/>
      <c r="AQ62" s="99" t="s">
        <v>84</v>
      </c>
      <c r="AR62" s="54"/>
      <c r="AS62" s="100">
        <v>0</v>
      </c>
      <c r="AT62" s="101">
        <f t="shared" si="1"/>
        <v>0</v>
      </c>
      <c r="AU62" s="102">
        <f>'3.1 - IVEP'!P104</f>
        <v>0</v>
      </c>
      <c r="AV62" s="101">
        <f>'3.1 - IVEP'!J35</f>
        <v>0</v>
      </c>
      <c r="AW62" s="101">
        <f>'3.1 - IVEP'!J36</f>
        <v>0</v>
      </c>
      <c r="AX62" s="101">
        <f>'3.1 - IVEP'!J37</f>
        <v>0</v>
      </c>
      <c r="AY62" s="101">
        <f>'3.1 - IVEP'!J38</f>
        <v>0</v>
      </c>
      <c r="AZ62" s="101">
        <f>'3.1 - IVEP'!F35</f>
        <v>0</v>
      </c>
      <c r="BA62" s="101">
        <f>'3.1 - IVEP'!F36</f>
        <v>0</v>
      </c>
      <c r="BB62" s="101">
        <f>'3.1 - IVEP'!F37</f>
        <v>0</v>
      </c>
      <c r="BC62" s="101">
        <f>'3.1 - IVEP'!F38</f>
        <v>0</v>
      </c>
      <c r="BD62" s="103">
        <f>'3.1 - IVEP'!F39</f>
        <v>0</v>
      </c>
      <c r="BT62" s="104" t="s">
        <v>80</v>
      </c>
      <c r="BV62" s="104" t="s">
        <v>74</v>
      </c>
      <c r="BW62" s="104" t="s">
        <v>99</v>
      </c>
      <c r="BX62" s="104" t="s">
        <v>97</v>
      </c>
      <c r="CL62" s="104" t="s">
        <v>19</v>
      </c>
    </row>
    <row r="63" spans="1:91" s="4" customFormat="1" ht="16.5" customHeight="1">
      <c r="A63" s="97" t="s">
        <v>81</v>
      </c>
      <c r="B63" s="52"/>
      <c r="C63" s="98"/>
      <c r="D63" s="98"/>
      <c r="E63" s="332" t="s">
        <v>100</v>
      </c>
      <c r="F63" s="332"/>
      <c r="G63" s="332"/>
      <c r="H63" s="332"/>
      <c r="I63" s="332"/>
      <c r="J63" s="98"/>
      <c r="K63" s="332" t="s">
        <v>87</v>
      </c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60">
        <f>'3.2 - Hala 2'!J32</f>
        <v>0</v>
      </c>
      <c r="AH63" s="361"/>
      <c r="AI63" s="361"/>
      <c r="AJ63" s="361"/>
      <c r="AK63" s="361"/>
      <c r="AL63" s="361"/>
      <c r="AM63" s="361"/>
      <c r="AN63" s="360">
        <f t="shared" si="0"/>
        <v>0</v>
      </c>
      <c r="AO63" s="361"/>
      <c r="AP63" s="361"/>
      <c r="AQ63" s="99" t="s">
        <v>84</v>
      </c>
      <c r="AR63" s="54"/>
      <c r="AS63" s="100">
        <v>0</v>
      </c>
      <c r="AT63" s="101">
        <f t="shared" si="1"/>
        <v>0</v>
      </c>
      <c r="AU63" s="102">
        <f>'3.2 - Hala 2'!P96</f>
        <v>0</v>
      </c>
      <c r="AV63" s="101">
        <f>'3.2 - Hala 2'!J35</f>
        <v>0</v>
      </c>
      <c r="AW63" s="101">
        <f>'3.2 - Hala 2'!J36</f>
        <v>0</v>
      </c>
      <c r="AX63" s="101">
        <f>'3.2 - Hala 2'!J37</f>
        <v>0</v>
      </c>
      <c r="AY63" s="101">
        <f>'3.2 - Hala 2'!J38</f>
        <v>0</v>
      </c>
      <c r="AZ63" s="101">
        <f>'3.2 - Hala 2'!F35</f>
        <v>0</v>
      </c>
      <c r="BA63" s="101">
        <f>'3.2 - Hala 2'!F36</f>
        <v>0</v>
      </c>
      <c r="BB63" s="101">
        <f>'3.2 - Hala 2'!F37</f>
        <v>0</v>
      </c>
      <c r="BC63" s="101">
        <f>'3.2 - Hala 2'!F38</f>
        <v>0</v>
      </c>
      <c r="BD63" s="103">
        <f>'3.2 - Hala 2'!F39</f>
        <v>0</v>
      </c>
      <c r="BT63" s="104" t="s">
        <v>80</v>
      </c>
      <c r="BV63" s="104" t="s">
        <v>74</v>
      </c>
      <c r="BW63" s="104" t="s">
        <v>101</v>
      </c>
      <c r="BX63" s="104" t="s">
        <v>97</v>
      </c>
      <c r="CL63" s="104" t="s">
        <v>19</v>
      </c>
    </row>
    <row r="64" spans="1:91" s="7" customFormat="1" ht="16.5" customHeight="1">
      <c r="A64" s="97" t="s">
        <v>81</v>
      </c>
      <c r="B64" s="87"/>
      <c r="C64" s="88"/>
      <c r="D64" s="331" t="s">
        <v>102</v>
      </c>
      <c r="E64" s="331"/>
      <c r="F64" s="331"/>
      <c r="G64" s="331"/>
      <c r="H64" s="331"/>
      <c r="I64" s="89"/>
      <c r="J64" s="331" t="s">
        <v>103</v>
      </c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59">
        <f>'4 - Vedlejší rozpočtové n...'!J30</f>
        <v>0</v>
      </c>
      <c r="AH64" s="358"/>
      <c r="AI64" s="358"/>
      <c r="AJ64" s="358"/>
      <c r="AK64" s="358"/>
      <c r="AL64" s="358"/>
      <c r="AM64" s="358"/>
      <c r="AN64" s="359">
        <f t="shared" si="0"/>
        <v>0</v>
      </c>
      <c r="AO64" s="358"/>
      <c r="AP64" s="358"/>
      <c r="AQ64" s="90" t="s">
        <v>78</v>
      </c>
      <c r="AR64" s="91"/>
      <c r="AS64" s="105">
        <v>0</v>
      </c>
      <c r="AT64" s="106">
        <f t="shared" si="1"/>
        <v>0</v>
      </c>
      <c r="AU64" s="107">
        <f>'4 - Vedlejší rozpočtové n...'!P82</f>
        <v>0</v>
      </c>
      <c r="AV64" s="106">
        <f>'4 - Vedlejší rozpočtové n...'!J33</f>
        <v>0</v>
      </c>
      <c r="AW64" s="106">
        <f>'4 - Vedlejší rozpočtové n...'!J34</f>
        <v>0</v>
      </c>
      <c r="AX64" s="106">
        <f>'4 - Vedlejší rozpočtové n...'!J35</f>
        <v>0</v>
      </c>
      <c r="AY64" s="106">
        <f>'4 - Vedlejší rozpočtové n...'!J36</f>
        <v>0</v>
      </c>
      <c r="AZ64" s="106">
        <f>'4 - Vedlejší rozpočtové n...'!F33</f>
        <v>0</v>
      </c>
      <c r="BA64" s="106">
        <f>'4 - Vedlejší rozpočtové n...'!F34</f>
        <v>0</v>
      </c>
      <c r="BB64" s="106">
        <f>'4 - Vedlejší rozpočtové n...'!F35</f>
        <v>0</v>
      </c>
      <c r="BC64" s="106">
        <f>'4 - Vedlejší rozpočtové n...'!F36</f>
        <v>0</v>
      </c>
      <c r="BD64" s="108">
        <f>'4 - Vedlejší rozpočtové n...'!F37</f>
        <v>0</v>
      </c>
      <c r="BT64" s="96" t="s">
        <v>76</v>
      </c>
      <c r="BV64" s="96" t="s">
        <v>74</v>
      </c>
      <c r="BW64" s="96" t="s">
        <v>104</v>
      </c>
      <c r="BX64" s="96" t="s">
        <v>5</v>
      </c>
      <c r="CL64" s="96" t="s">
        <v>19</v>
      </c>
      <c r="CM64" s="96" t="s">
        <v>80</v>
      </c>
    </row>
    <row r="65" spans="1:57" s="2" customFormat="1" ht="30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  <row r="66" spans="1:57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0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</row>
  </sheetData>
  <sheetProtection algorithmName="SHA-512" hashValue="p5kdycycTBMIKWMm/qkdK6+5Ldr85vvt76WfJadzH2B4mdUeG7rnHrYGv1pjxOD2OmFgEnBOlwnrx87eue0zqQ==" saltValue="gct4mYiIuZgV4UU2mTphuZLaq6Q4PqWdtH58wfh+vZGHIxWJQXMynNsQF037x4aXIzP/TyE9wrZt3+d3MQwzjg==" spinCount="100000" sheet="1" objects="1" scenarios="1" formatColumns="0" formatRows="0"/>
  <mergeCells count="78">
    <mergeCell ref="AS49:AT51"/>
    <mergeCell ref="AN54:AP54"/>
    <mergeCell ref="AM50:AP50"/>
    <mergeCell ref="AN55:AP55"/>
    <mergeCell ref="AN57:AP57"/>
    <mergeCell ref="AN64:AP64"/>
    <mergeCell ref="AN63:AP63"/>
    <mergeCell ref="AN56:AP56"/>
    <mergeCell ref="AN52:AP52"/>
    <mergeCell ref="AN62:AP62"/>
    <mergeCell ref="AN59:AP59"/>
    <mergeCell ref="AN61:AP61"/>
    <mergeCell ref="AN60:AP60"/>
    <mergeCell ref="AN58:AP58"/>
    <mergeCell ref="AK35:AO35"/>
    <mergeCell ref="X35:AB35"/>
    <mergeCell ref="AR2:BE2"/>
    <mergeCell ref="AG58:AM58"/>
    <mergeCell ref="AG64:AM64"/>
    <mergeCell ref="AG63:AM63"/>
    <mergeCell ref="AG62:AM62"/>
    <mergeCell ref="AG61:AM61"/>
    <mergeCell ref="AG57:AM57"/>
    <mergeCell ref="AG60:AM60"/>
    <mergeCell ref="AG52:AM52"/>
    <mergeCell ref="AG55:AM55"/>
    <mergeCell ref="AG59:AM59"/>
    <mergeCell ref="AG56:AM56"/>
    <mergeCell ref="AM47:AN47"/>
    <mergeCell ref="AM49:AP49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K56:AF56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K57:AF57"/>
    <mergeCell ref="K60:AF60"/>
    <mergeCell ref="K62:AF62"/>
    <mergeCell ref="K59:AF59"/>
    <mergeCell ref="K63:AF63"/>
    <mergeCell ref="C52:G52"/>
    <mergeCell ref="D64:H64"/>
    <mergeCell ref="D58:H58"/>
    <mergeCell ref="D55:H55"/>
    <mergeCell ref="D61:H61"/>
    <mergeCell ref="E59:I59"/>
    <mergeCell ref="E56:I56"/>
    <mergeCell ref="E60:I60"/>
    <mergeCell ref="E62:I62"/>
    <mergeCell ref="E63:I63"/>
    <mergeCell ref="E57:I57"/>
    <mergeCell ref="I52:AF52"/>
    <mergeCell ref="J61:AF61"/>
    <mergeCell ref="J55:AF55"/>
    <mergeCell ref="J58:AF58"/>
    <mergeCell ref="J64:AF64"/>
  </mergeCells>
  <hyperlinks>
    <hyperlink ref="A56" location="'1.1 - IVEP'!C2" display="/"/>
    <hyperlink ref="A57" location="'1.2 - Hala 2'!C2" display="/"/>
    <hyperlink ref="A59" location="'2.1 - IVEP'!C2" display="/"/>
    <hyperlink ref="A60" location="'2.2 - Hala 2'!C2" display="/"/>
    <hyperlink ref="A62" location="'3.1 - IVEP'!C2" display="/"/>
    <hyperlink ref="A63" location="'3.2 - Hala 2'!C2" display="/"/>
    <hyperlink ref="A64" location="'4 - Vedlejší rozpočtové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6"/>
  <sheetViews>
    <sheetView showGridLines="0" tabSelected="1" topLeftCell="A5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85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IVEP-Brno</v>
      </c>
      <c r="F7" s="374"/>
      <c r="G7" s="374"/>
      <c r="H7" s="374"/>
      <c r="L7" s="21"/>
    </row>
    <row r="8" spans="1:46" s="1" customFormat="1" ht="12" customHeight="1">
      <c r="B8" s="21"/>
      <c r="D8" s="113" t="s">
        <v>106</v>
      </c>
      <c r="L8" s="21"/>
    </row>
    <row r="9" spans="1:46" s="2" customFormat="1" ht="16.5" customHeight="1">
      <c r="A9" s="35"/>
      <c r="B9" s="40"/>
      <c r="C9" s="35"/>
      <c r="D9" s="35"/>
      <c r="E9" s="373" t="s">
        <v>107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108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109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12. 4. 2021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/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>IVEP, a.s.</v>
      </c>
      <c r="F17" s="35"/>
      <c r="G17" s="35"/>
      <c r="H17" s="35"/>
      <c r="I17" s="113" t="s">
        <v>28</v>
      </c>
      <c r="J17" s="104" t="str">
        <f>IF('Rekapitulace stavby'!AN11="","",'Rekapitulace stavby'!AN11)</f>
        <v/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>Ing. Martin Česák</v>
      </c>
      <c r="F23" s="35"/>
      <c r="G23" s="35"/>
      <c r="H23" s="35"/>
      <c r="I23" s="113" t="s">
        <v>28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>Evelis, s.r.o.</v>
      </c>
      <c r="F26" s="35"/>
      <c r="G26" s="35"/>
      <c r="H26" s="35"/>
      <c r="I26" s="113" t="s">
        <v>28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ROUND(J96,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ROUND((SUM(BE96:BE215)),  2)</f>
        <v>0</v>
      </c>
      <c r="G35" s="35"/>
      <c r="H35" s="35"/>
      <c r="I35" s="125">
        <v>0.21</v>
      </c>
      <c r="J35" s="124">
        <f>ROUND(((SUM(BE96:BE215))*I35),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ROUND((SUM(BF96:BF215)),  2)</f>
        <v>0</v>
      </c>
      <c r="G36" s="35"/>
      <c r="H36" s="35"/>
      <c r="I36" s="125">
        <v>0.15</v>
      </c>
      <c r="J36" s="124">
        <f>ROUND(((SUM(BF96:BF215))*I36),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ROUND((SUM(BG96:BG215)),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ROUND((SUM(BH96:BH215)),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ROUND((SUM(BI96:BI215)),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110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IVEP-Brno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107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108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1.1 - IVEP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Brno</v>
      </c>
      <c r="G56" s="37"/>
      <c r="H56" s="37"/>
      <c r="I56" s="30" t="s">
        <v>23</v>
      </c>
      <c r="J56" s="60" t="str">
        <f>IF(J14="","",J14)</f>
        <v>12. 4. 2021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IVEP, a.s.</v>
      </c>
      <c r="G58" s="37"/>
      <c r="H58" s="37"/>
      <c r="I58" s="30" t="s">
        <v>31</v>
      </c>
      <c r="J58" s="33" t="str">
        <f>E23</f>
        <v>Ing. Martin Česák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>Evelis,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111</v>
      </c>
      <c r="D61" s="138"/>
      <c r="E61" s="138"/>
      <c r="F61" s="138"/>
      <c r="G61" s="138"/>
      <c r="H61" s="138"/>
      <c r="I61" s="138"/>
      <c r="J61" s="139" t="s">
        <v>112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J96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113</v>
      </c>
    </row>
    <row r="64" spans="1:47" s="9" customFormat="1" ht="24.95" customHeight="1">
      <c r="B64" s="141"/>
      <c r="C64" s="142"/>
      <c r="D64" s="143" t="s">
        <v>114</v>
      </c>
      <c r="E64" s="144"/>
      <c r="F64" s="144"/>
      <c r="G64" s="144"/>
      <c r="H64" s="144"/>
      <c r="I64" s="144"/>
      <c r="J64" s="145">
        <f>J97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115</v>
      </c>
      <c r="E65" s="149"/>
      <c r="F65" s="149"/>
      <c r="G65" s="149"/>
      <c r="H65" s="149"/>
      <c r="I65" s="149"/>
      <c r="J65" s="150">
        <f>J98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116</v>
      </c>
      <c r="E66" s="149"/>
      <c r="F66" s="149"/>
      <c r="G66" s="149"/>
      <c r="H66" s="149"/>
      <c r="I66" s="149"/>
      <c r="J66" s="150">
        <f>J137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117</v>
      </c>
      <c r="E67" s="149"/>
      <c r="F67" s="149"/>
      <c r="G67" s="149"/>
      <c r="H67" s="149"/>
      <c r="I67" s="149"/>
      <c r="J67" s="150">
        <f>J148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118</v>
      </c>
      <c r="E68" s="149"/>
      <c r="F68" s="149"/>
      <c r="G68" s="149"/>
      <c r="H68" s="149"/>
      <c r="I68" s="149"/>
      <c r="J68" s="150">
        <f>J151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119</v>
      </c>
      <c r="E69" s="149"/>
      <c r="F69" s="149"/>
      <c r="G69" s="149"/>
      <c r="H69" s="149"/>
      <c r="I69" s="149"/>
      <c r="J69" s="150">
        <f>J176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120</v>
      </c>
      <c r="E70" s="149"/>
      <c r="F70" s="149"/>
      <c r="G70" s="149"/>
      <c r="H70" s="149"/>
      <c r="I70" s="149"/>
      <c r="J70" s="150">
        <f>J189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121</v>
      </c>
      <c r="E71" s="149"/>
      <c r="F71" s="149"/>
      <c r="G71" s="149"/>
      <c r="H71" s="149"/>
      <c r="I71" s="149"/>
      <c r="J71" s="150">
        <f>J201</f>
        <v>0</v>
      </c>
      <c r="K71" s="98"/>
      <c r="L71" s="151"/>
    </row>
    <row r="72" spans="1:31" s="9" customFormat="1" ht="24.95" customHeight="1">
      <c r="B72" s="141"/>
      <c r="C72" s="142"/>
      <c r="D72" s="143" t="s">
        <v>122</v>
      </c>
      <c r="E72" s="144"/>
      <c r="F72" s="144"/>
      <c r="G72" s="144"/>
      <c r="H72" s="144"/>
      <c r="I72" s="144"/>
      <c r="J72" s="145">
        <f>J206</f>
        <v>0</v>
      </c>
      <c r="K72" s="142"/>
      <c r="L72" s="146"/>
    </row>
    <row r="73" spans="1:31" s="10" customFormat="1" ht="19.899999999999999" customHeight="1">
      <c r="B73" s="147"/>
      <c r="C73" s="98"/>
      <c r="D73" s="148" t="s">
        <v>123</v>
      </c>
      <c r="E73" s="149"/>
      <c r="F73" s="149"/>
      <c r="G73" s="149"/>
      <c r="H73" s="149"/>
      <c r="I73" s="149"/>
      <c r="J73" s="150">
        <f>J207</f>
        <v>0</v>
      </c>
      <c r="K73" s="98"/>
      <c r="L73" s="151"/>
    </row>
    <row r="74" spans="1:31" s="9" customFormat="1" ht="24.95" customHeight="1">
      <c r="B74" s="141"/>
      <c r="C74" s="142"/>
      <c r="D74" s="143" t="s">
        <v>124</v>
      </c>
      <c r="E74" s="144"/>
      <c r="F74" s="144"/>
      <c r="G74" s="144"/>
      <c r="H74" s="144"/>
      <c r="I74" s="144"/>
      <c r="J74" s="145">
        <f>J211</f>
        <v>0</v>
      </c>
      <c r="K74" s="142"/>
      <c r="L74" s="146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125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80" t="str">
        <f>E7</f>
        <v>IVEP-Brno</v>
      </c>
      <c r="F84" s="381"/>
      <c r="G84" s="381"/>
      <c r="H84" s="381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1" customFormat="1" ht="12" customHeight="1">
      <c r="B85" s="22"/>
      <c r="C85" s="30" t="s">
        <v>106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63" s="2" customFormat="1" ht="16.5" customHeight="1">
      <c r="A86" s="35"/>
      <c r="B86" s="36"/>
      <c r="C86" s="37"/>
      <c r="D86" s="37"/>
      <c r="E86" s="380" t="s">
        <v>107</v>
      </c>
      <c r="F86" s="382"/>
      <c r="G86" s="382"/>
      <c r="H86" s="382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108</v>
      </c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34" t="str">
        <f>E11</f>
        <v>1.1 - IVEP</v>
      </c>
      <c r="F88" s="382"/>
      <c r="G88" s="382"/>
      <c r="H88" s="382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21</v>
      </c>
      <c r="D90" s="37"/>
      <c r="E90" s="37"/>
      <c r="F90" s="28" t="str">
        <f>F14</f>
        <v>Brno</v>
      </c>
      <c r="G90" s="37"/>
      <c r="H90" s="37"/>
      <c r="I90" s="30" t="s">
        <v>23</v>
      </c>
      <c r="J90" s="60" t="str">
        <f>IF(J14="","",J14)</f>
        <v>12. 4. 2021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25</v>
      </c>
      <c r="D92" s="37"/>
      <c r="E92" s="37"/>
      <c r="F92" s="28" t="str">
        <f>E17</f>
        <v>IVEP, a.s.</v>
      </c>
      <c r="G92" s="37"/>
      <c r="H92" s="37"/>
      <c r="I92" s="30" t="s">
        <v>31</v>
      </c>
      <c r="J92" s="33" t="str">
        <f>E23</f>
        <v>Ing. Martin Česák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5.2" customHeight="1">
      <c r="A93" s="35"/>
      <c r="B93" s="36"/>
      <c r="C93" s="30" t="s">
        <v>29</v>
      </c>
      <c r="D93" s="37"/>
      <c r="E93" s="37"/>
      <c r="F93" s="28" t="str">
        <f>IF(E20="","",E20)</f>
        <v>Vyplň údaj</v>
      </c>
      <c r="G93" s="37"/>
      <c r="H93" s="37"/>
      <c r="I93" s="30" t="s">
        <v>34</v>
      </c>
      <c r="J93" s="33" t="str">
        <f>E26</f>
        <v>Evelis, s.r.o.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52"/>
      <c r="B95" s="153"/>
      <c r="C95" s="154" t="s">
        <v>126</v>
      </c>
      <c r="D95" s="155" t="s">
        <v>57</v>
      </c>
      <c r="E95" s="155" t="s">
        <v>53</v>
      </c>
      <c r="F95" s="155" t="s">
        <v>54</v>
      </c>
      <c r="G95" s="155" t="s">
        <v>127</v>
      </c>
      <c r="H95" s="155" t="s">
        <v>128</v>
      </c>
      <c r="I95" s="155" t="s">
        <v>129</v>
      </c>
      <c r="J95" s="155" t="s">
        <v>112</v>
      </c>
      <c r="K95" s="156" t="s">
        <v>130</v>
      </c>
      <c r="L95" s="157"/>
      <c r="M95" s="69" t="s">
        <v>19</v>
      </c>
      <c r="N95" s="70" t="s">
        <v>42</v>
      </c>
      <c r="O95" s="70" t="s">
        <v>131</v>
      </c>
      <c r="P95" s="70" t="s">
        <v>132</v>
      </c>
      <c r="Q95" s="70" t="s">
        <v>133</v>
      </c>
      <c r="R95" s="70" t="s">
        <v>134</v>
      </c>
      <c r="S95" s="70" t="s">
        <v>135</v>
      </c>
      <c r="T95" s="71" t="s">
        <v>136</v>
      </c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</row>
    <row r="96" spans="1:63" s="2" customFormat="1" ht="22.9" customHeight="1">
      <c r="A96" s="35"/>
      <c r="B96" s="36"/>
      <c r="C96" s="76" t="s">
        <v>137</v>
      </c>
      <c r="D96" s="37"/>
      <c r="E96" s="37"/>
      <c r="F96" s="37"/>
      <c r="G96" s="37"/>
      <c r="H96" s="37"/>
      <c r="I96" s="37"/>
      <c r="J96" s="158">
        <f>BK96</f>
        <v>0</v>
      </c>
      <c r="K96" s="37"/>
      <c r="L96" s="40"/>
      <c r="M96" s="72"/>
      <c r="N96" s="159"/>
      <c r="O96" s="73"/>
      <c r="P96" s="160">
        <f>P97+P206+P211</f>
        <v>0</v>
      </c>
      <c r="Q96" s="73"/>
      <c r="R96" s="160">
        <f>R97+R206+R211</f>
        <v>34.049235840000001</v>
      </c>
      <c r="S96" s="73"/>
      <c r="T96" s="161">
        <f>T97+T206+T211</f>
        <v>5.4352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71</v>
      </c>
      <c r="AU96" s="18" t="s">
        <v>113</v>
      </c>
      <c r="BK96" s="162">
        <f>BK97+BK206+BK211</f>
        <v>0</v>
      </c>
    </row>
    <row r="97" spans="1:65" s="12" customFormat="1" ht="25.9" customHeight="1">
      <c r="B97" s="163"/>
      <c r="C97" s="164"/>
      <c r="D97" s="165" t="s">
        <v>71</v>
      </c>
      <c r="E97" s="166" t="s">
        <v>138</v>
      </c>
      <c r="F97" s="166" t="s">
        <v>139</v>
      </c>
      <c r="G97" s="164"/>
      <c r="H97" s="164"/>
      <c r="I97" s="167"/>
      <c r="J97" s="168">
        <f>BK97</f>
        <v>0</v>
      </c>
      <c r="K97" s="164"/>
      <c r="L97" s="169"/>
      <c r="M97" s="170"/>
      <c r="N97" s="171"/>
      <c r="O97" s="171"/>
      <c r="P97" s="172">
        <f>P98+P137+P148+P151+P176+P189+P201</f>
        <v>0</v>
      </c>
      <c r="Q97" s="171"/>
      <c r="R97" s="172">
        <f>R98+R137+R148+R151+R176+R189+R201</f>
        <v>34.049235840000001</v>
      </c>
      <c r="S97" s="171"/>
      <c r="T97" s="173">
        <f>T98+T137+T148+T151+T176+T189+T201</f>
        <v>5.4352</v>
      </c>
      <c r="AR97" s="174" t="s">
        <v>76</v>
      </c>
      <c r="AT97" s="175" t="s">
        <v>71</v>
      </c>
      <c r="AU97" s="175" t="s">
        <v>72</v>
      </c>
      <c r="AY97" s="174" t="s">
        <v>140</v>
      </c>
      <c r="BK97" s="176">
        <f>BK98+BK137+BK148+BK151+BK176+BK189+BK201</f>
        <v>0</v>
      </c>
    </row>
    <row r="98" spans="1:65" s="12" customFormat="1" ht="22.9" customHeight="1">
      <c r="B98" s="163"/>
      <c r="C98" s="164"/>
      <c r="D98" s="165" t="s">
        <v>71</v>
      </c>
      <c r="E98" s="177" t="s">
        <v>76</v>
      </c>
      <c r="F98" s="177" t="s">
        <v>141</v>
      </c>
      <c r="G98" s="164"/>
      <c r="H98" s="164"/>
      <c r="I98" s="167"/>
      <c r="J98" s="178">
        <f>BK98</f>
        <v>0</v>
      </c>
      <c r="K98" s="164"/>
      <c r="L98" s="169"/>
      <c r="M98" s="170"/>
      <c r="N98" s="171"/>
      <c r="O98" s="171"/>
      <c r="P98" s="172">
        <f>SUM(P99:P136)</f>
        <v>0</v>
      </c>
      <c r="Q98" s="171"/>
      <c r="R98" s="172">
        <f>SUM(R99:R136)</f>
        <v>5.8240000000000002E-3</v>
      </c>
      <c r="S98" s="171"/>
      <c r="T98" s="173">
        <f>SUM(T99:T136)</f>
        <v>0</v>
      </c>
      <c r="AR98" s="174" t="s">
        <v>76</v>
      </c>
      <c r="AT98" s="175" t="s">
        <v>71</v>
      </c>
      <c r="AU98" s="175" t="s">
        <v>76</v>
      </c>
      <c r="AY98" s="174" t="s">
        <v>140</v>
      </c>
      <c r="BK98" s="176">
        <f>SUM(BK99:BK136)</f>
        <v>0</v>
      </c>
    </row>
    <row r="99" spans="1:65" s="2" customFormat="1" ht="16.5" customHeight="1">
      <c r="A99" s="35"/>
      <c r="B99" s="36"/>
      <c r="C99" s="179" t="s">
        <v>76</v>
      </c>
      <c r="D99" s="179" t="s">
        <v>142</v>
      </c>
      <c r="E99" s="180" t="s">
        <v>143</v>
      </c>
      <c r="F99" s="181" t="s">
        <v>144</v>
      </c>
      <c r="G99" s="182" t="s">
        <v>145</v>
      </c>
      <c r="H99" s="183">
        <v>14.56</v>
      </c>
      <c r="I99" s="184"/>
      <c r="J99" s="185">
        <f>ROUND(I99*H99,2)</f>
        <v>0</v>
      </c>
      <c r="K99" s="181" t="s">
        <v>146</v>
      </c>
      <c r="L99" s="40"/>
      <c r="M99" s="186" t="s">
        <v>19</v>
      </c>
      <c r="N99" s="187" t="s">
        <v>43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102</v>
      </c>
      <c r="AT99" s="190" t="s">
        <v>142</v>
      </c>
      <c r="AU99" s="190" t="s">
        <v>80</v>
      </c>
      <c r="AY99" s="18" t="s">
        <v>140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76</v>
      </c>
      <c r="BK99" s="191">
        <f>ROUND(I99*H99,2)</f>
        <v>0</v>
      </c>
      <c r="BL99" s="18" t="s">
        <v>102</v>
      </c>
      <c r="BM99" s="190" t="s">
        <v>147</v>
      </c>
    </row>
    <row r="100" spans="1:65" s="2" customFormat="1" ht="11.25">
      <c r="A100" s="35"/>
      <c r="B100" s="36"/>
      <c r="C100" s="37"/>
      <c r="D100" s="192" t="s">
        <v>148</v>
      </c>
      <c r="E100" s="37"/>
      <c r="F100" s="193" t="s">
        <v>149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148</v>
      </c>
      <c r="AU100" s="18" t="s">
        <v>80</v>
      </c>
    </row>
    <row r="101" spans="1:65" s="13" customFormat="1" ht="11.25">
      <c r="B101" s="197"/>
      <c r="C101" s="198"/>
      <c r="D101" s="192" t="s">
        <v>150</v>
      </c>
      <c r="E101" s="199" t="s">
        <v>19</v>
      </c>
      <c r="F101" s="200" t="s">
        <v>151</v>
      </c>
      <c r="G101" s="198"/>
      <c r="H101" s="201">
        <v>14.56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150</v>
      </c>
      <c r="AU101" s="207" t="s">
        <v>80</v>
      </c>
      <c r="AV101" s="13" t="s">
        <v>80</v>
      </c>
      <c r="AW101" s="13" t="s">
        <v>33</v>
      </c>
      <c r="AX101" s="13" t="s">
        <v>76</v>
      </c>
      <c r="AY101" s="207" t="s">
        <v>140</v>
      </c>
    </row>
    <row r="102" spans="1:65" s="2" customFormat="1" ht="16.5" customHeight="1">
      <c r="A102" s="35"/>
      <c r="B102" s="36"/>
      <c r="C102" s="179" t="s">
        <v>80</v>
      </c>
      <c r="D102" s="179" t="s">
        <v>142</v>
      </c>
      <c r="E102" s="180" t="s">
        <v>152</v>
      </c>
      <c r="F102" s="181" t="s">
        <v>153</v>
      </c>
      <c r="G102" s="182" t="s">
        <v>154</v>
      </c>
      <c r="H102" s="183">
        <v>8.8320000000000007</v>
      </c>
      <c r="I102" s="184"/>
      <c r="J102" s="185">
        <f>ROUND(I102*H102,2)</f>
        <v>0</v>
      </c>
      <c r="K102" s="181" t="s">
        <v>146</v>
      </c>
      <c r="L102" s="40"/>
      <c r="M102" s="186" t="s">
        <v>19</v>
      </c>
      <c r="N102" s="187" t="s">
        <v>43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102</v>
      </c>
      <c r="AT102" s="190" t="s">
        <v>142</v>
      </c>
      <c r="AU102" s="190" t="s">
        <v>80</v>
      </c>
      <c r="AY102" s="18" t="s">
        <v>140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76</v>
      </c>
      <c r="BK102" s="191">
        <f>ROUND(I102*H102,2)</f>
        <v>0</v>
      </c>
      <c r="BL102" s="18" t="s">
        <v>102</v>
      </c>
      <c r="BM102" s="190" t="s">
        <v>155</v>
      </c>
    </row>
    <row r="103" spans="1:65" s="2" customFormat="1" ht="11.25">
      <c r="A103" s="35"/>
      <c r="B103" s="36"/>
      <c r="C103" s="37"/>
      <c r="D103" s="192" t="s">
        <v>148</v>
      </c>
      <c r="E103" s="37"/>
      <c r="F103" s="193" t="s">
        <v>156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148</v>
      </c>
      <c r="AU103" s="18" t="s">
        <v>80</v>
      </c>
    </row>
    <row r="104" spans="1:65" s="13" customFormat="1" ht="11.25">
      <c r="B104" s="197"/>
      <c r="C104" s="198"/>
      <c r="D104" s="192" t="s">
        <v>150</v>
      </c>
      <c r="E104" s="199" t="s">
        <v>19</v>
      </c>
      <c r="F104" s="200" t="s">
        <v>157</v>
      </c>
      <c r="G104" s="198"/>
      <c r="H104" s="201">
        <v>1.44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150</v>
      </c>
      <c r="AU104" s="207" t="s">
        <v>80</v>
      </c>
      <c r="AV104" s="13" t="s">
        <v>80</v>
      </c>
      <c r="AW104" s="13" t="s">
        <v>33</v>
      </c>
      <c r="AX104" s="13" t="s">
        <v>72</v>
      </c>
      <c r="AY104" s="207" t="s">
        <v>140</v>
      </c>
    </row>
    <row r="105" spans="1:65" s="13" customFormat="1" ht="11.25">
      <c r="B105" s="197"/>
      <c r="C105" s="198"/>
      <c r="D105" s="192" t="s">
        <v>150</v>
      </c>
      <c r="E105" s="199" t="s">
        <v>19</v>
      </c>
      <c r="F105" s="200" t="s">
        <v>158</v>
      </c>
      <c r="G105" s="198"/>
      <c r="H105" s="201">
        <v>7.3920000000000003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150</v>
      </c>
      <c r="AU105" s="207" t="s">
        <v>80</v>
      </c>
      <c r="AV105" s="13" t="s">
        <v>80</v>
      </c>
      <c r="AW105" s="13" t="s">
        <v>33</v>
      </c>
      <c r="AX105" s="13" t="s">
        <v>72</v>
      </c>
      <c r="AY105" s="207" t="s">
        <v>140</v>
      </c>
    </row>
    <row r="106" spans="1:65" s="14" customFormat="1" ht="11.25">
      <c r="B106" s="208"/>
      <c r="C106" s="209"/>
      <c r="D106" s="192" t="s">
        <v>150</v>
      </c>
      <c r="E106" s="210" t="s">
        <v>19</v>
      </c>
      <c r="F106" s="211" t="s">
        <v>159</v>
      </c>
      <c r="G106" s="209"/>
      <c r="H106" s="212">
        <v>8.8320000000000007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150</v>
      </c>
      <c r="AU106" s="218" t="s">
        <v>80</v>
      </c>
      <c r="AV106" s="14" t="s">
        <v>102</v>
      </c>
      <c r="AW106" s="14" t="s">
        <v>33</v>
      </c>
      <c r="AX106" s="14" t="s">
        <v>76</v>
      </c>
      <c r="AY106" s="218" t="s">
        <v>140</v>
      </c>
    </row>
    <row r="107" spans="1:65" s="2" customFormat="1" ht="16.5" customHeight="1">
      <c r="A107" s="35"/>
      <c r="B107" s="36"/>
      <c r="C107" s="179" t="s">
        <v>95</v>
      </c>
      <c r="D107" s="179" t="s">
        <v>142</v>
      </c>
      <c r="E107" s="180" t="s">
        <v>160</v>
      </c>
      <c r="F107" s="181" t="s">
        <v>161</v>
      </c>
      <c r="G107" s="182" t="s">
        <v>154</v>
      </c>
      <c r="H107" s="183">
        <v>5.12</v>
      </c>
      <c r="I107" s="184"/>
      <c r="J107" s="185">
        <f>ROUND(I107*H107,2)</f>
        <v>0</v>
      </c>
      <c r="K107" s="181" t="s">
        <v>146</v>
      </c>
      <c r="L107" s="40"/>
      <c r="M107" s="186" t="s">
        <v>19</v>
      </c>
      <c r="N107" s="187" t="s">
        <v>43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102</v>
      </c>
      <c r="AT107" s="190" t="s">
        <v>142</v>
      </c>
      <c r="AU107" s="190" t="s">
        <v>80</v>
      </c>
      <c r="AY107" s="18" t="s">
        <v>140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76</v>
      </c>
      <c r="BK107" s="191">
        <f>ROUND(I107*H107,2)</f>
        <v>0</v>
      </c>
      <c r="BL107" s="18" t="s">
        <v>102</v>
      </c>
      <c r="BM107" s="190" t="s">
        <v>162</v>
      </c>
    </row>
    <row r="108" spans="1:65" s="2" customFormat="1" ht="11.25">
      <c r="A108" s="35"/>
      <c r="B108" s="36"/>
      <c r="C108" s="37"/>
      <c r="D108" s="192" t="s">
        <v>148</v>
      </c>
      <c r="E108" s="37"/>
      <c r="F108" s="193" t="s">
        <v>163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148</v>
      </c>
      <c r="AU108" s="18" t="s">
        <v>80</v>
      </c>
    </row>
    <row r="109" spans="1:65" s="15" customFormat="1" ht="11.25">
      <c r="B109" s="219"/>
      <c r="C109" s="220"/>
      <c r="D109" s="192" t="s">
        <v>150</v>
      </c>
      <c r="E109" s="221" t="s">
        <v>19</v>
      </c>
      <c r="F109" s="222" t="s">
        <v>164</v>
      </c>
      <c r="G109" s="220"/>
      <c r="H109" s="221" t="s">
        <v>19</v>
      </c>
      <c r="I109" s="223"/>
      <c r="J109" s="220"/>
      <c r="K109" s="220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150</v>
      </c>
      <c r="AU109" s="228" t="s">
        <v>80</v>
      </c>
      <c r="AV109" s="15" t="s">
        <v>76</v>
      </c>
      <c r="AW109" s="15" t="s">
        <v>33</v>
      </c>
      <c r="AX109" s="15" t="s">
        <v>72</v>
      </c>
      <c r="AY109" s="228" t="s">
        <v>140</v>
      </c>
    </row>
    <row r="110" spans="1:65" s="13" customFormat="1" ht="11.25">
      <c r="B110" s="197"/>
      <c r="C110" s="198"/>
      <c r="D110" s="192" t="s">
        <v>150</v>
      </c>
      <c r="E110" s="199" t="s">
        <v>19</v>
      </c>
      <c r="F110" s="200" t="s">
        <v>165</v>
      </c>
      <c r="G110" s="198"/>
      <c r="H110" s="201">
        <v>5.12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150</v>
      </c>
      <c r="AU110" s="207" t="s">
        <v>80</v>
      </c>
      <c r="AV110" s="13" t="s">
        <v>80</v>
      </c>
      <c r="AW110" s="13" t="s">
        <v>33</v>
      </c>
      <c r="AX110" s="13" t="s">
        <v>72</v>
      </c>
      <c r="AY110" s="207" t="s">
        <v>140</v>
      </c>
    </row>
    <row r="111" spans="1:65" s="14" customFormat="1" ht="11.25">
      <c r="B111" s="208"/>
      <c r="C111" s="209"/>
      <c r="D111" s="192" t="s">
        <v>150</v>
      </c>
      <c r="E111" s="210" t="s">
        <v>19</v>
      </c>
      <c r="F111" s="211" t="s">
        <v>159</v>
      </c>
      <c r="G111" s="209"/>
      <c r="H111" s="212">
        <v>5.12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150</v>
      </c>
      <c r="AU111" s="218" t="s">
        <v>80</v>
      </c>
      <c r="AV111" s="14" t="s">
        <v>102</v>
      </c>
      <c r="AW111" s="14" t="s">
        <v>33</v>
      </c>
      <c r="AX111" s="14" t="s">
        <v>76</v>
      </c>
      <c r="AY111" s="218" t="s">
        <v>140</v>
      </c>
    </row>
    <row r="112" spans="1:65" s="2" customFormat="1" ht="16.5" customHeight="1">
      <c r="A112" s="35"/>
      <c r="B112" s="36"/>
      <c r="C112" s="179" t="s">
        <v>102</v>
      </c>
      <c r="D112" s="179" t="s">
        <v>142</v>
      </c>
      <c r="E112" s="180" t="s">
        <v>166</v>
      </c>
      <c r="F112" s="181" t="s">
        <v>167</v>
      </c>
      <c r="G112" s="182" t="s">
        <v>154</v>
      </c>
      <c r="H112" s="183">
        <v>11.391999999999999</v>
      </c>
      <c r="I112" s="184"/>
      <c r="J112" s="185">
        <f>ROUND(I112*H112,2)</f>
        <v>0</v>
      </c>
      <c r="K112" s="181" t="s">
        <v>146</v>
      </c>
      <c r="L112" s="40"/>
      <c r="M112" s="186" t="s">
        <v>19</v>
      </c>
      <c r="N112" s="187" t="s">
        <v>43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102</v>
      </c>
      <c r="AT112" s="190" t="s">
        <v>142</v>
      </c>
      <c r="AU112" s="190" t="s">
        <v>80</v>
      </c>
      <c r="AY112" s="18" t="s">
        <v>140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76</v>
      </c>
      <c r="BK112" s="191">
        <f>ROUND(I112*H112,2)</f>
        <v>0</v>
      </c>
      <c r="BL112" s="18" t="s">
        <v>102</v>
      </c>
      <c r="BM112" s="190" t="s">
        <v>168</v>
      </c>
    </row>
    <row r="113" spans="1:65" s="2" customFormat="1" ht="19.5">
      <c r="A113" s="35"/>
      <c r="B113" s="36"/>
      <c r="C113" s="37"/>
      <c r="D113" s="192" t="s">
        <v>148</v>
      </c>
      <c r="E113" s="37"/>
      <c r="F113" s="193" t="s">
        <v>169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148</v>
      </c>
      <c r="AU113" s="18" t="s">
        <v>80</v>
      </c>
    </row>
    <row r="114" spans="1:65" s="13" customFormat="1" ht="11.25">
      <c r="B114" s="197"/>
      <c r="C114" s="198"/>
      <c r="D114" s="192" t="s">
        <v>150</v>
      </c>
      <c r="E114" s="199" t="s">
        <v>19</v>
      </c>
      <c r="F114" s="200" t="s">
        <v>170</v>
      </c>
      <c r="G114" s="198"/>
      <c r="H114" s="201">
        <v>11.391999999999999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150</v>
      </c>
      <c r="AU114" s="207" t="s">
        <v>80</v>
      </c>
      <c r="AV114" s="13" t="s">
        <v>80</v>
      </c>
      <c r="AW114" s="13" t="s">
        <v>33</v>
      </c>
      <c r="AX114" s="13" t="s">
        <v>76</v>
      </c>
      <c r="AY114" s="207" t="s">
        <v>140</v>
      </c>
    </row>
    <row r="115" spans="1:65" s="2" customFormat="1" ht="16.5" customHeight="1">
      <c r="A115" s="35"/>
      <c r="B115" s="36"/>
      <c r="C115" s="179" t="s">
        <v>171</v>
      </c>
      <c r="D115" s="179" t="s">
        <v>142</v>
      </c>
      <c r="E115" s="180" t="s">
        <v>172</v>
      </c>
      <c r="F115" s="181" t="s">
        <v>173</v>
      </c>
      <c r="G115" s="182" t="s">
        <v>154</v>
      </c>
      <c r="H115" s="183">
        <v>11.391999999999999</v>
      </c>
      <c r="I115" s="184"/>
      <c r="J115" s="185">
        <f>ROUND(I115*H115,2)</f>
        <v>0</v>
      </c>
      <c r="K115" s="181" t="s">
        <v>146</v>
      </c>
      <c r="L115" s="40"/>
      <c r="M115" s="186" t="s">
        <v>19</v>
      </c>
      <c r="N115" s="187" t="s">
        <v>43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102</v>
      </c>
      <c r="AT115" s="190" t="s">
        <v>142</v>
      </c>
      <c r="AU115" s="190" t="s">
        <v>80</v>
      </c>
      <c r="AY115" s="18" t="s">
        <v>140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76</v>
      </c>
      <c r="BK115" s="191">
        <f>ROUND(I115*H115,2)</f>
        <v>0</v>
      </c>
      <c r="BL115" s="18" t="s">
        <v>102</v>
      </c>
      <c r="BM115" s="190" t="s">
        <v>174</v>
      </c>
    </row>
    <row r="116" spans="1:65" s="2" customFormat="1" ht="11.25">
      <c r="A116" s="35"/>
      <c r="B116" s="36"/>
      <c r="C116" s="37"/>
      <c r="D116" s="192" t="s">
        <v>148</v>
      </c>
      <c r="E116" s="37"/>
      <c r="F116" s="193" t="s">
        <v>175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148</v>
      </c>
      <c r="AU116" s="18" t="s">
        <v>80</v>
      </c>
    </row>
    <row r="117" spans="1:65" s="2" customFormat="1" ht="16.5" customHeight="1">
      <c r="A117" s="35"/>
      <c r="B117" s="36"/>
      <c r="C117" s="179" t="s">
        <v>176</v>
      </c>
      <c r="D117" s="179" t="s">
        <v>142</v>
      </c>
      <c r="E117" s="180" t="s">
        <v>177</v>
      </c>
      <c r="F117" s="181" t="s">
        <v>178</v>
      </c>
      <c r="G117" s="182" t="s">
        <v>179</v>
      </c>
      <c r="H117" s="183">
        <v>20.506</v>
      </c>
      <c r="I117" s="184"/>
      <c r="J117" s="185">
        <f>ROUND(I117*H117,2)</f>
        <v>0</v>
      </c>
      <c r="K117" s="181" t="s">
        <v>146</v>
      </c>
      <c r="L117" s="40"/>
      <c r="M117" s="186" t="s">
        <v>19</v>
      </c>
      <c r="N117" s="187" t="s">
        <v>43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102</v>
      </c>
      <c r="AT117" s="190" t="s">
        <v>142</v>
      </c>
      <c r="AU117" s="190" t="s">
        <v>80</v>
      </c>
      <c r="AY117" s="18" t="s">
        <v>140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76</v>
      </c>
      <c r="BK117" s="191">
        <f>ROUND(I117*H117,2)</f>
        <v>0</v>
      </c>
      <c r="BL117" s="18" t="s">
        <v>102</v>
      </c>
      <c r="BM117" s="190" t="s">
        <v>180</v>
      </c>
    </row>
    <row r="118" spans="1:65" s="2" customFormat="1" ht="19.5">
      <c r="A118" s="35"/>
      <c r="B118" s="36"/>
      <c r="C118" s="37"/>
      <c r="D118" s="192" t="s">
        <v>148</v>
      </c>
      <c r="E118" s="37"/>
      <c r="F118" s="193" t="s">
        <v>181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148</v>
      </c>
      <c r="AU118" s="18" t="s">
        <v>80</v>
      </c>
    </row>
    <row r="119" spans="1:65" s="13" customFormat="1" ht="11.25">
      <c r="B119" s="197"/>
      <c r="C119" s="198"/>
      <c r="D119" s="192" t="s">
        <v>150</v>
      </c>
      <c r="E119" s="199" t="s">
        <v>19</v>
      </c>
      <c r="F119" s="200" t="s">
        <v>182</v>
      </c>
      <c r="G119" s="198"/>
      <c r="H119" s="201">
        <v>20.506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150</v>
      </c>
      <c r="AU119" s="207" t="s">
        <v>80</v>
      </c>
      <c r="AV119" s="13" t="s">
        <v>80</v>
      </c>
      <c r="AW119" s="13" t="s">
        <v>33</v>
      </c>
      <c r="AX119" s="13" t="s">
        <v>76</v>
      </c>
      <c r="AY119" s="207" t="s">
        <v>140</v>
      </c>
    </row>
    <row r="120" spans="1:65" s="2" customFormat="1" ht="16.5" customHeight="1">
      <c r="A120" s="35"/>
      <c r="B120" s="36"/>
      <c r="C120" s="179" t="s">
        <v>183</v>
      </c>
      <c r="D120" s="179" t="s">
        <v>142</v>
      </c>
      <c r="E120" s="180" t="s">
        <v>184</v>
      </c>
      <c r="F120" s="181" t="s">
        <v>185</v>
      </c>
      <c r="G120" s="182" t="s">
        <v>154</v>
      </c>
      <c r="H120" s="183">
        <v>2.56</v>
      </c>
      <c r="I120" s="184"/>
      <c r="J120" s="185">
        <f>ROUND(I120*H120,2)</f>
        <v>0</v>
      </c>
      <c r="K120" s="181" t="s">
        <v>146</v>
      </c>
      <c r="L120" s="40"/>
      <c r="M120" s="186" t="s">
        <v>19</v>
      </c>
      <c r="N120" s="187" t="s">
        <v>43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102</v>
      </c>
      <c r="AT120" s="190" t="s">
        <v>142</v>
      </c>
      <c r="AU120" s="190" t="s">
        <v>80</v>
      </c>
      <c r="AY120" s="18" t="s">
        <v>140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76</v>
      </c>
      <c r="BK120" s="191">
        <f>ROUND(I120*H120,2)</f>
        <v>0</v>
      </c>
      <c r="BL120" s="18" t="s">
        <v>102</v>
      </c>
      <c r="BM120" s="190" t="s">
        <v>186</v>
      </c>
    </row>
    <row r="121" spans="1:65" s="2" customFormat="1" ht="19.5">
      <c r="A121" s="35"/>
      <c r="B121" s="36"/>
      <c r="C121" s="37"/>
      <c r="D121" s="192" t="s">
        <v>148</v>
      </c>
      <c r="E121" s="37"/>
      <c r="F121" s="193" t="s">
        <v>187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148</v>
      </c>
      <c r="AU121" s="18" t="s">
        <v>80</v>
      </c>
    </row>
    <row r="122" spans="1:65" s="15" customFormat="1" ht="11.25">
      <c r="B122" s="219"/>
      <c r="C122" s="220"/>
      <c r="D122" s="192" t="s">
        <v>150</v>
      </c>
      <c r="E122" s="221" t="s">
        <v>19</v>
      </c>
      <c r="F122" s="222" t="s">
        <v>164</v>
      </c>
      <c r="G122" s="220"/>
      <c r="H122" s="221" t="s">
        <v>19</v>
      </c>
      <c r="I122" s="223"/>
      <c r="J122" s="220"/>
      <c r="K122" s="220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150</v>
      </c>
      <c r="AU122" s="228" t="s">
        <v>80</v>
      </c>
      <c r="AV122" s="15" t="s">
        <v>76</v>
      </c>
      <c r="AW122" s="15" t="s">
        <v>33</v>
      </c>
      <c r="AX122" s="15" t="s">
        <v>72</v>
      </c>
      <c r="AY122" s="228" t="s">
        <v>140</v>
      </c>
    </row>
    <row r="123" spans="1:65" s="13" customFormat="1" ht="11.25">
      <c r="B123" s="197"/>
      <c r="C123" s="198"/>
      <c r="D123" s="192" t="s">
        <v>150</v>
      </c>
      <c r="E123" s="199" t="s">
        <v>19</v>
      </c>
      <c r="F123" s="200" t="s">
        <v>165</v>
      </c>
      <c r="G123" s="198"/>
      <c r="H123" s="201">
        <v>5.12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150</v>
      </c>
      <c r="AU123" s="207" t="s">
        <v>80</v>
      </c>
      <c r="AV123" s="13" t="s">
        <v>80</v>
      </c>
      <c r="AW123" s="13" t="s">
        <v>33</v>
      </c>
      <c r="AX123" s="13" t="s">
        <v>72</v>
      </c>
      <c r="AY123" s="207" t="s">
        <v>140</v>
      </c>
    </row>
    <row r="124" spans="1:65" s="13" customFormat="1" ht="11.25">
      <c r="B124" s="197"/>
      <c r="C124" s="198"/>
      <c r="D124" s="192" t="s">
        <v>150</v>
      </c>
      <c r="E124" s="199" t="s">
        <v>19</v>
      </c>
      <c r="F124" s="200" t="s">
        <v>188</v>
      </c>
      <c r="G124" s="198"/>
      <c r="H124" s="201">
        <v>-2.56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150</v>
      </c>
      <c r="AU124" s="207" t="s">
        <v>80</v>
      </c>
      <c r="AV124" s="13" t="s">
        <v>80</v>
      </c>
      <c r="AW124" s="13" t="s">
        <v>33</v>
      </c>
      <c r="AX124" s="13" t="s">
        <v>72</v>
      </c>
      <c r="AY124" s="207" t="s">
        <v>140</v>
      </c>
    </row>
    <row r="125" spans="1:65" s="14" customFormat="1" ht="11.25">
      <c r="B125" s="208"/>
      <c r="C125" s="209"/>
      <c r="D125" s="192" t="s">
        <v>150</v>
      </c>
      <c r="E125" s="210" t="s">
        <v>19</v>
      </c>
      <c r="F125" s="211" t="s">
        <v>159</v>
      </c>
      <c r="G125" s="209"/>
      <c r="H125" s="212">
        <v>2.56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150</v>
      </c>
      <c r="AU125" s="218" t="s">
        <v>80</v>
      </c>
      <c r="AV125" s="14" t="s">
        <v>102</v>
      </c>
      <c r="AW125" s="14" t="s">
        <v>33</v>
      </c>
      <c r="AX125" s="14" t="s">
        <v>76</v>
      </c>
      <c r="AY125" s="218" t="s">
        <v>140</v>
      </c>
    </row>
    <row r="126" spans="1:65" s="2" customFormat="1" ht="16.5" customHeight="1">
      <c r="A126" s="35"/>
      <c r="B126" s="36"/>
      <c r="C126" s="179" t="s">
        <v>189</v>
      </c>
      <c r="D126" s="179" t="s">
        <v>142</v>
      </c>
      <c r="E126" s="180" t="s">
        <v>190</v>
      </c>
      <c r="F126" s="181" t="s">
        <v>191</v>
      </c>
      <c r="G126" s="182" t="s">
        <v>145</v>
      </c>
      <c r="H126" s="183">
        <v>14.56</v>
      </c>
      <c r="I126" s="184"/>
      <c r="J126" s="185">
        <f>ROUND(I126*H126,2)</f>
        <v>0</v>
      </c>
      <c r="K126" s="181" t="s">
        <v>146</v>
      </c>
      <c r="L126" s="40"/>
      <c r="M126" s="186" t="s">
        <v>19</v>
      </c>
      <c r="N126" s="187" t="s">
        <v>43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102</v>
      </c>
      <c r="AT126" s="190" t="s">
        <v>142</v>
      </c>
      <c r="AU126" s="190" t="s">
        <v>80</v>
      </c>
      <c r="AY126" s="18" t="s">
        <v>140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76</v>
      </c>
      <c r="BK126" s="191">
        <f>ROUND(I126*H126,2)</f>
        <v>0</v>
      </c>
      <c r="BL126" s="18" t="s">
        <v>102</v>
      </c>
      <c r="BM126" s="190" t="s">
        <v>192</v>
      </c>
    </row>
    <row r="127" spans="1:65" s="2" customFormat="1" ht="11.25">
      <c r="A127" s="35"/>
      <c r="B127" s="36"/>
      <c r="C127" s="37"/>
      <c r="D127" s="192" t="s">
        <v>148</v>
      </c>
      <c r="E127" s="37"/>
      <c r="F127" s="193" t="s">
        <v>193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148</v>
      </c>
      <c r="AU127" s="18" t="s">
        <v>80</v>
      </c>
    </row>
    <row r="128" spans="1:65" s="2" customFormat="1" ht="16.5" customHeight="1">
      <c r="A128" s="35"/>
      <c r="B128" s="36"/>
      <c r="C128" s="179" t="s">
        <v>194</v>
      </c>
      <c r="D128" s="179" t="s">
        <v>142</v>
      </c>
      <c r="E128" s="180" t="s">
        <v>195</v>
      </c>
      <c r="F128" s="181" t="s">
        <v>196</v>
      </c>
      <c r="G128" s="182" t="s">
        <v>145</v>
      </c>
      <c r="H128" s="183">
        <v>14.56</v>
      </c>
      <c r="I128" s="184"/>
      <c r="J128" s="185">
        <f>ROUND(I128*H128,2)</f>
        <v>0</v>
      </c>
      <c r="K128" s="181" t="s">
        <v>146</v>
      </c>
      <c r="L128" s="40"/>
      <c r="M128" s="186" t="s">
        <v>19</v>
      </c>
      <c r="N128" s="187" t="s">
        <v>43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102</v>
      </c>
      <c r="AT128" s="190" t="s">
        <v>142</v>
      </c>
      <c r="AU128" s="190" t="s">
        <v>80</v>
      </c>
      <c r="AY128" s="18" t="s">
        <v>140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76</v>
      </c>
      <c r="BK128" s="191">
        <f>ROUND(I128*H128,2)</f>
        <v>0</v>
      </c>
      <c r="BL128" s="18" t="s">
        <v>102</v>
      </c>
      <c r="BM128" s="190" t="s">
        <v>197</v>
      </c>
    </row>
    <row r="129" spans="1:65" s="2" customFormat="1" ht="11.25">
      <c r="A129" s="35"/>
      <c r="B129" s="36"/>
      <c r="C129" s="37"/>
      <c r="D129" s="192" t="s">
        <v>148</v>
      </c>
      <c r="E129" s="37"/>
      <c r="F129" s="193" t="s">
        <v>198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148</v>
      </c>
      <c r="AU129" s="18" t="s">
        <v>80</v>
      </c>
    </row>
    <row r="130" spans="1:65" s="2" customFormat="1" ht="19.5">
      <c r="A130" s="35"/>
      <c r="B130" s="36"/>
      <c r="C130" s="37"/>
      <c r="D130" s="192" t="s">
        <v>199</v>
      </c>
      <c r="E130" s="37"/>
      <c r="F130" s="229" t="s">
        <v>200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80</v>
      </c>
    </row>
    <row r="131" spans="1:65" s="13" customFormat="1" ht="11.25">
      <c r="B131" s="197"/>
      <c r="C131" s="198"/>
      <c r="D131" s="192" t="s">
        <v>150</v>
      </c>
      <c r="E131" s="199" t="s">
        <v>19</v>
      </c>
      <c r="F131" s="200" t="s">
        <v>201</v>
      </c>
      <c r="G131" s="198"/>
      <c r="H131" s="201">
        <v>14.56</v>
      </c>
      <c r="I131" s="202"/>
      <c r="J131" s="198"/>
      <c r="K131" s="198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150</v>
      </c>
      <c r="AU131" s="207" t="s">
        <v>80</v>
      </c>
      <c r="AV131" s="13" t="s">
        <v>80</v>
      </c>
      <c r="AW131" s="13" t="s">
        <v>33</v>
      </c>
      <c r="AX131" s="13" t="s">
        <v>76</v>
      </c>
      <c r="AY131" s="207" t="s">
        <v>140</v>
      </c>
    </row>
    <row r="132" spans="1:65" s="2" customFormat="1" ht="16.5" customHeight="1">
      <c r="A132" s="35"/>
      <c r="B132" s="36"/>
      <c r="C132" s="230" t="s">
        <v>202</v>
      </c>
      <c r="D132" s="230" t="s">
        <v>203</v>
      </c>
      <c r="E132" s="231" t="s">
        <v>204</v>
      </c>
      <c r="F132" s="232" t="s">
        <v>205</v>
      </c>
      <c r="G132" s="233" t="s">
        <v>206</v>
      </c>
      <c r="H132" s="234">
        <v>5.8239999999999998</v>
      </c>
      <c r="I132" s="235"/>
      <c r="J132" s="236">
        <f>ROUND(I132*H132,2)</f>
        <v>0</v>
      </c>
      <c r="K132" s="232" t="s">
        <v>146</v>
      </c>
      <c r="L132" s="237"/>
      <c r="M132" s="238" t="s">
        <v>19</v>
      </c>
      <c r="N132" s="239" t="s">
        <v>43</v>
      </c>
      <c r="O132" s="65"/>
      <c r="P132" s="188">
        <f>O132*H132</f>
        <v>0</v>
      </c>
      <c r="Q132" s="188">
        <v>1E-3</v>
      </c>
      <c r="R132" s="188">
        <f>Q132*H132</f>
        <v>5.8240000000000002E-3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189</v>
      </c>
      <c r="AT132" s="190" t="s">
        <v>203</v>
      </c>
      <c r="AU132" s="190" t="s">
        <v>80</v>
      </c>
      <c r="AY132" s="18" t="s">
        <v>140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76</v>
      </c>
      <c r="BK132" s="191">
        <f>ROUND(I132*H132,2)</f>
        <v>0</v>
      </c>
      <c r="BL132" s="18" t="s">
        <v>102</v>
      </c>
      <c r="BM132" s="190" t="s">
        <v>207</v>
      </c>
    </row>
    <row r="133" spans="1:65" s="2" customFormat="1" ht="11.25">
      <c r="A133" s="35"/>
      <c r="B133" s="36"/>
      <c r="C133" s="37"/>
      <c r="D133" s="192" t="s">
        <v>148</v>
      </c>
      <c r="E133" s="37"/>
      <c r="F133" s="193" t="s">
        <v>205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148</v>
      </c>
      <c r="AU133" s="18" t="s">
        <v>80</v>
      </c>
    </row>
    <row r="134" spans="1:65" s="13" customFormat="1" ht="11.25">
      <c r="B134" s="197"/>
      <c r="C134" s="198"/>
      <c r="D134" s="192" t="s">
        <v>150</v>
      </c>
      <c r="E134" s="199" t="s">
        <v>19</v>
      </c>
      <c r="F134" s="200" t="s">
        <v>208</v>
      </c>
      <c r="G134" s="198"/>
      <c r="H134" s="201">
        <v>5.8239999999999998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150</v>
      </c>
      <c r="AU134" s="207" t="s">
        <v>80</v>
      </c>
      <c r="AV134" s="13" t="s">
        <v>80</v>
      </c>
      <c r="AW134" s="13" t="s">
        <v>33</v>
      </c>
      <c r="AX134" s="13" t="s">
        <v>76</v>
      </c>
      <c r="AY134" s="207" t="s">
        <v>140</v>
      </c>
    </row>
    <row r="135" spans="1:65" s="2" customFormat="1" ht="16.5" customHeight="1">
      <c r="A135" s="35"/>
      <c r="B135" s="36"/>
      <c r="C135" s="179" t="s">
        <v>209</v>
      </c>
      <c r="D135" s="179" t="s">
        <v>142</v>
      </c>
      <c r="E135" s="180" t="s">
        <v>210</v>
      </c>
      <c r="F135" s="181" t="s">
        <v>211</v>
      </c>
      <c r="G135" s="182" t="s">
        <v>145</v>
      </c>
      <c r="H135" s="183">
        <v>14.56</v>
      </c>
      <c r="I135" s="184"/>
      <c r="J135" s="185">
        <f>ROUND(I135*H135,2)</f>
        <v>0</v>
      </c>
      <c r="K135" s="181" t="s">
        <v>19</v>
      </c>
      <c r="L135" s="40"/>
      <c r="M135" s="186" t="s">
        <v>19</v>
      </c>
      <c r="N135" s="187" t="s">
        <v>43</v>
      </c>
      <c r="O135" s="65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102</v>
      </c>
      <c r="AT135" s="190" t="s">
        <v>142</v>
      </c>
      <c r="AU135" s="190" t="s">
        <v>80</v>
      </c>
      <c r="AY135" s="18" t="s">
        <v>140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76</v>
      </c>
      <c r="BK135" s="191">
        <f>ROUND(I135*H135,2)</f>
        <v>0</v>
      </c>
      <c r="BL135" s="18" t="s">
        <v>102</v>
      </c>
      <c r="BM135" s="190" t="s">
        <v>212</v>
      </c>
    </row>
    <row r="136" spans="1:65" s="2" customFormat="1" ht="11.25">
      <c r="A136" s="35"/>
      <c r="B136" s="36"/>
      <c r="C136" s="37"/>
      <c r="D136" s="192" t="s">
        <v>148</v>
      </c>
      <c r="E136" s="37"/>
      <c r="F136" s="193" t="s">
        <v>211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148</v>
      </c>
      <c r="AU136" s="18" t="s">
        <v>80</v>
      </c>
    </row>
    <row r="137" spans="1:65" s="12" customFormat="1" ht="22.9" customHeight="1">
      <c r="B137" s="163"/>
      <c r="C137" s="164"/>
      <c r="D137" s="165" t="s">
        <v>71</v>
      </c>
      <c r="E137" s="177" t="s">
        <v>80</v>
      </c>
      <c r="F137" s="177" t="s">
        <v>213</v>
      </c>
      <c r="G137" s="164"/>
      <c r="H137" s="164"/>
      <c r="I137" s="167"/>
      <c r="J137" s="178">
        <f>BK137</f>
        <v>0</v>
      </c>
      <c r="K137" s="164"/>
      <c r="L137" s="169"/>
      <c r="M137" s="170"/>
      <c r="N137" s="171"/>
      <c r="O137" s="171"/>
      <c r="P137" s="172">
        <f>SUM(P138:P147)</f>
        <v>0</v>
      </c>
      <c r="Q137" s="171"/>
      <c r="R137" s="172">
        <f>SUM(R138:R147)</f>
        <v>12.3449572</v>
      </c>
      <c r="S137" s="171"/>
      <c r="T137" s="173">
        <f>SUM(T138:T147)</f>
        <v>0</v>
      </c>
      <c r="AR137" s="174" t="s">
        <v>76</v>
      </c>
      <c r="AT137" s="175" t="s">
        <v>71</v>
      </c>
      <c r="AU137" s="175" t="s">
        <v>76</v>
      </c>
      <c r="AY137" s="174" t="s">
        <v>140</v>
      </c>
      <c r="BK137" s="176">
        <f>SUM(BK138:BK147)</f>
        <v>0</v>
      </c>
    </row>
    <row r="138" spans="1:65" s="2" customFormat="1" ht="24">
      <c r="A138" s="35"/>
      <c r="B138" s="36"/>
      <c r="C138" s="179" t="s">
        <v>214</v>
      </c>
      <c r="D138" s="179" t="s">
        <v>142</v>
      </c>
      <c r="E138" s="180" t="s">
        <v>215</v>
      </c>
      <c r="F138" s="181" t="s">
        <v>216</v>
      </c>
      <c r="G138" s="182" t="s">
        <v>217</v>
      </c>
      <c r="H138" s="183">
        <v>10.8</v>
      </c>
      <c r="I138" s="184"/>
      <c r="J138" s="185">
        <f>ROUND(I138*H138,2)</f>
        <v>0</v>
      </c>
      <c r="K138" s="181" t="s">
        <v>218</v>
      </c>
      <c r="L138" s="40"/>
      <c r="M138" s="186" t="s">
        <v>19</v>
      </c>
      <c r="N138" s="187" t="s">
        <v>43</v>
      </c>
      <c r="O138" s="65"/>
      <c r="P138" s="188">
        <f>O138*H138</f>
        <v>0</v>
      </c>
      <c r="Q138" s="188">
        <v>0.28714000000000001</v>
      </c>
      <c r="R138" s="188">
        <f>Q138*H138</f>
        <v>3.1011120000000001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102</v>
      </c>
      <c r="AT138" s="190" t="s">
        <v>142</v>
      </c>
      <c r="AU138" s="190" t="s">
        <v>80</v>
      </c>
      <c r="AY138" s="18" t="s">
        <v>140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76</v>
      </c>
      <c r="BK138" s="191">
        <f>ROUND(I138*H138,2)</f>
        <v>0</v>
      </c>
      <c r="BL138" s="18" t="s">
        <v>102</v>
      </c>
      <c r="BM138" s="190" t="s">
        <v>219</v>
      </c>
    </row>
    <row r="139" spans="1:65" s="2" customFormat="1" ht="19.5">
      <c r="A139" s="35"/>
      <c r="B139" s="36"/>
      <c r="C139" s="37"/>
      <c r="D139" s="192" t="s">
        <v>148</v>
      </c>
      <c r="E139" s="37"/>
      <c r="F139" s="193" t="s">
        <v>220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148</v>
      </c>
      <c r="AU139" s="18" t="s">
        <v>80</v>
      </c>
    </row>
    <row r="140" spans="1:65" s="13" customFormat="1" ht="11.25">
      <c r="B140" s="197"/>
      <c r="C140" s="198"/>
      <c r="D140" s="192" t="s">
        <v>150</v>
      </c>
      <c r="E140" s="199" t="s">
        <v>19</v>
      </c>
      <c r="F140" s="200" t="s">
        <v>221</v>
      </c>
      <c r="G140" s="198"/>
      <c r="H140" s="201">
        <v>10.8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150</v>
      </c>
      <c r="AU140" s="207" t="s">
        <v>80</v>
      </c>
      <c r="AV140" s="13" t="s">
        <v>80</v>
      </c>
      <c r="AW140" s="13" t="s">
        <v>33</v>
      </c>
      <c r="AX140" s="13" t="s">
        <v>72</v>
      </c>
      <c r="AY140" s="207" t="s">
        <v>140</v>
      </c>
    </row>
    <row r="141" spans="1:65" s="14" customFormat="1" ht="11.25">
      <c r="B141" s="208"/>
      <c r="C141" s="209"/>
      <c r="D141" s="192" t="s">
        <v>150</v>
      </c>
      <c r="E141" s="210" t="s">
        <v>19</v>
      </c>
      <c r="F141" s="211" t="s">
        <v>159</v>
      </c>
      <c r="G141" s="209"/>
      <c r="H141" s="212">
        <v>10.8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150</v>
      </c>
      <c r="AU141" s="218" t="s">
        <v>80</v>
      </c>
      <c r="AV141" s="14" t="s">
        <v>102</v>
      </c>
      <c r="AW141" s="14" t="s">
        <v>33</v>
      </c>
      <c r="AX141" s="14" t="s">
        <v>76</v>
      </c>
      <c r="AY141" s="218" t="s">
        <v>140</v>
      </c>
    </row>
    <row r="142" spans="1:65" s="2" customFormat="1" ht="16.5" customHeight="1">
      <c r="A142" s="35"/>
      <c r="B142" s="36"/>
      <c r="C142" s="179" t="s">
        <v>222</v>
      </c>
      <c r="D142" s="179" t="s">
        <v>142</v>
      </c>
      <c r="E142" s="180" t="s">
        <v>223</v>
      </c>
      <c r="F142" s="181" t="s">
        <v>224</v>
      </c>
      <c r="G142" s="182" t="s">
        <v>145</v>
      </c>
      <c r="H142" s="183">
        <v>9.6</v>
      </c>
      <c r="I142" s="184"/>
      <c r="J142" s="185">
        <f>ROUND(I142*H142,2)</f>
        <v>0</v>
      </c>
      <c r="K142" s="181" t="s">
        <v>146</v>
      </c>
      <c r="L142" s="40"/>
      <c r="M142" s="186" t="s">
        <v>19</v>
      </c>
      <c r="N142" s="187" t="s">
        <v>43</v>
      </c>
      <c r="O142" s="65"/>
      <c r="P142" s="188">
        <f>O142*H142</f>
        <v>0</v>
      </c>
      <c r="Q142" s="188">
        <v>0.95650000000000002</v>
      </c>
      <c r="R142" s="188">
        <f>Q142*H142</f>
        <v>9.1823999999999995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102</v>
      </c>
      <c r="AT142" s="190" t="s">
        <v>142</v>
      </c>
      <c r="AU142" s="190" t="s">
        <v>80</v>
      </c>
      <c r="AY142" s="18" t="s">
        <v>140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76</v>
      </c>
      <c r="BK142" s="191">
        <f>ROUND(I142*H142,2)</f>
        <v>0</v>
      </c>
      <c r="BL142" s="18" t="s">
        <v>102</v>
      </c>
      <c r="BM142" s="190" t="s">
        <v>225</v>
      </c>
    </row>
    <row r="143" spans="1:65" s="2" customFormat="1" ht="19.5">
      <c r="A143" s="35"/>
      <c r="B143" s="36"/>
      <c r="C143" s="37"/>
      <c r="D143" s="192" t="s">
        <v>148</v>
      </c>
      <c r="E143" s="37"/>
      <c r="F143" s="193" t="s">
        <v>226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148</v>
      </c>
      <c r="AU143" s="18" t="s">
        <v>80</v>
      </c>
    </row>
    <row r="144" spans="1:65" s="13" customFormat="1" ht="11.25">
      <c r="B144" s="197"/>
      <c r="C144" s="198"/>
      <c r="D144" s="192" t="s">
        <v>150</v>
      </c>
      <c r="E144" s="199" t="s">
        <v>19</v>
      </c>
      <c r="F144" s="200" t="s">
        <v>227</v>
      </c>
      <c r="G144" s="198"/>
      <c r="H144" s="201">
        <v>9.6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150</v>
      </c>
      <c r="AU144" s="207" t="s">
        <v>80</v>
      </c>
      <c r="AV144" s="13" t="s">
        <v>80</v>
      </c>
      <c r="AW144" s="13" t="s">
        <v>33</v>
      </c>
      <c r="AX144" s="13" t="s">
        <v>76</v>
      </c>
      <c r="AY144" s="207" t="s">
        <v>140</v>
      </c>
    </row>
    <row r="145" spans="1:65" s="2" customFormat="1" ht="16.5" customHeight="1">
      <c r="A145" s="35"/>
      <c r="B145" s="36"/>
      <c r="C145" s="179" t="s">
        <v>228</v>
      </c>
      <c r="D145" s="179" t="s">
        <v>142</v>
      </c>
      <c r="E145" s="180" t="s">
        <v>229</v>
      </c>
      <c r="F145" s="181" t="s">
        <v>230</v>
      </c>
      <c r="G145" s="182" t="s">
        <v>179</v>
      </c>
      <c r="H145" s="183">
        <v>5.8000000000000003E-2</v>
      </c>
      <c r="I145" s="184"/>
      <c r="J145" s="185">
        <f>ROUND(I145*H145,2)</f>
        <v>0</v>
      </c>
      <c r="K145" s="181" t="s">
        <v>146</v>
      </c>
      <c r="L145" s="40"/>
      <c r="M145" s="186" t="s">
        <v>19</v>
      </c>
      <c r="N145" s="187" t="s">
        <v>43</v>
      </c>
      <c r="O145" s="65"/>
      <c r="P145" s="188">
        <f>O145*H145</f>
        <v>0</v>
      </c>
      <c r="Q145" s="188">
        <v>1.0593999999999999</v>
      </c>
      <c r="R145" s="188">
        <f>Q145*H145</f>
        <v>6.1445199999999998E-2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102</v>
      </c>
      <c r="AT145" s="190" t="s">
        <v>142</v>
      </c>
      <c r="AU145" s="190" t="s">
        <v>80</v>
      </c>
      <c r="AY145" s="18" t="s">
        <v>140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76</v>
      </c>
      <c r="BK145" s="191">
        <f>ROUND(I145*H145,2)</f>
        <v>0</v>
      </c>
      <c r="BL145" s="18" t="s">
        <v>102</v>
      </c>
      <c r="BM145" s="190" t="s">
        <v>231</v>
      </c>
    </row>
    <row r="146" spans="1:65" s="2" customFormat="1" ht="19.5">
      <c r="A146" s="35"/>
      <c r="B146" s="36"/>
      <c r="C146" s="37"/>
      <c r="D146" s="192" t="s">
        <v>148</v>
      </c>
      <c r="E146" s="37"/>
      <c r="F146" s="193" t="s">
        <v>232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148</v>
      </c>
      <c r="AU146" s="18" t="s">
        <v>80</v>
      </c>
    </row>
    <row r="147" spans="1:65" s="13" customFormat="1" ht="11.25">
      <c r="B147" s="197"/>
      <c r="C147" s="198"/>
      <c r="D147" s="192" t="s">
        <v>150</v>
      </c>
      <c r="E147" s="199" t="s">
        <v>19</v>
      </c>
      <c r="F147" s="200" t="s">
        <v>233</v>
      </c>
      <c r="G147" s="198"/>
      <c r="H147" s="201">
        <v>5.8000000000000003E-2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150</v>
      </c>
      <c r="AU147" s="207" t="s">
        <v>80</v>
      </c>
      <c r="AV147" s="13" t="s">
        <v>80</v>
      </c>
      <c r="AW147" s="13" t="s">
        <v>33</v>
      </c>
      <c r="AX147" s="13" t="s">
        <v>76</v>
      </c>
      <c r="AY147" s="207" t="s">
        <v>140</v>
      </c>
    </row>
    <row r="148" spans="1:65" s="12" customFormat="1" ht="22.9" customHeight="1">
      <c r="B148" s="163"/>
      <c r="C148" s="164"/>
      <c r="D148" s="165" t="s">
        <v>71</v>
      </c>
      <c r="E148" s="177" t="s">
        <v>95</v>
      </c>
      <c r="F148" s="177" t="s">
        <v>234</v>
      </c>
      <c r="G148" s="164"/>
      <c r="H148" s="164"/>
      <c r="I148" s="167"/>
      <c r="J148" s="178">
        <f>BK148</f>
        <v>0</v>
      </c>
      <c r="K148" s="164"/>
      <c r="L148" s="169"/>
      <c r="M148" s="170"/>
      <c r="N148" s="171"/>
      <c r="O148" s="171"/>
      <c r="P148" s="172">
        <f>SUM(P149:P150)</f>
        <v>0</v>
      </c>
      <c r="Q148" s="171"/>
      <c r="R148" s="172">
        <f>SUM(R149:R150)</f>
        <v>0.19372</v>
      </c>
      <c r="S148" s="171"/>
      <c r="T148" s="173">
        <f>SUM(T149:T150)</f>
        <v>0</v>
      </c>
      <c r="AR148" s="174" t="s">
        <v>76</v>
      </c>
      <c r="AT148" s="175" t="s">
        <v>71</v>
      </c>
      <c r="AU148" s="175" t="s">
        <v>76</v>
      </c>
      <c r="AY148" s="174" t="s">
        <v>140</v>
      </c>
      <c r="BK148" s="176">
        <f>SUM(BK149:BK150)</f>
        <v>0</v>
      </c>
    </row>
    <row r="149" spans="1:65" s="2" customFormat="1" ht="16.5" customHeight="1">
      <c r="A149" s="35"/>
      <c r="B149" s="36"/>
      <c r="C149" s="179" t="s">
        <v>8</v>
      </c>
      <c r="D149" s="179" t="s">
        <v>142</v>
      </c>
      <c r="E149" s="180" t="s">
        <v>235</v>
      </c>
      <c r="F149" s="181" t="s">
        <v>236</v>
      </c>
      <c r="G149" s="182" t="s">
        <v>237</v>
      </c>
      <c r="H149" s="183">
        <v>4</v>
      </c>
      <c r="I149" s="184"/>
      <c r="J149" s="185">
        <f>ROUND(I149*H149,2)</f>
        <v>0</v>
      </c>
      <c r="K149" s="181" t="s">
        <v>146</v>
      </c>
      <c r="L149" s="40"/>
      <c r="M149" s="186" t="s">
        <v>19</v>
      </c>
      <c r="N149" s="187" t="s">
        <v>43</v>
      </c>
      <c r="O149" s="65"/>
      <c r="P149" s="188">
        <f>O149*H149</f>
        <v>0</v>
      </c>
      <c r="Q149" s="188">
        <v>4.8430000000000001E-2</v>
      </c>
      <c r="R149" s="188">
        <f>Q149*H149</f>
        <v>0.19372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102</v>
      </c>
      <c r="AT149" s="190" t="s">
        <v>142</v>
      </c>
      <c r="AU149" s="190" t="s">
        <v>80</v>
      </c>
      <c r="AY149" s="18" t="s">
        <v>140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76</v>
      </c>
      <c r="BK149" s="191">
        <f>ROUND(I149*H149,2)</f>
        <v>0</v>
      </c>
      <c r="BL149" s="18" t="s">
        <v>102</v>
      </c>
      <c r="BM149" s="190" t="s">
        <v>238</v>
      </c>
    </row>
    <row r="150" spans="1:65" s="2" customFormat="1" ht="11.25">
      <c r="A150" s="35"/>
      <c r="B150" s="36"/>
      <c r="C150" s="37"/>
      <c r="D150" s="192" t="s">
        <v>148</v>
      </c>
      <c r="E150" s="37"/>
      <c r="F150" s="193" t="s">
        <v>239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148</v>
      </c>
      <c r="AU150" s="18" t="s">
        <v>80</v>
      </c>
    </row>
    <row r="151" spans="1:65" s="12" customFormat="1" ht="22.9" customHeight="1">
      <c r="B151" s="163"/>
      <c r="C151" s="164"/>
      <c r="D151" s="165" t="s">
        <v>71</v>
      </c>
      <c r="E151" s="177" t="s">
        <v>176</v>
      </c>
      <c r="F151" s="177" t="s">
        <v>240</v>
      </c>
      <c r="G151" s="164"/>
      <c r="H151" s="164"/>
      <c r="I151" s="167"/>
      <c r="J151" s="178">
        <f>BK151</f>
        <v>0</v>
      </c>
      <c r="K151" s="164"/>
      <c r="L151" s="169"/>
      <c r="M151" s="170"/>
      <c r="N151" s="171"/>
      <c r="O151" s="171"/>
      <c r="P151" s="172">
        <f>SUM(P152:P175)</f>
        <v>0</v>
      </c>
      <c r="Q151" s="171"/>
      <c r="R151" s="172">
        <f>SUM(R152:R175)</f>
        <v>18.253157040000005</v>
      </c>
      <c r="S151" s="171"/>
      <c r="T151" s="173">
        <f>SUM(T152:T175)</f>
        <v>0</v>
      </c>
      <c r="AR151" s="174" t="s">
        <v>76</v>
      </c>
      <c r="AT151" s="175" t="s">
        <v>71</v>
      </c>
      <c r="AU151" s="175" t="s">
        <v>76</v>
      </c>
      <c r="AY151" s="174" t="s">
        <v>140</v>
      </c>
      <c r="BK151" s="176">
        <f>SUM(BK152:BK175)</f>
        <v>0</v>
      </c>
    </row>
    <row r="152" spans="1:65" s="2" customFormat="1" ht="16.5" customHeight="1">
      <c r="A152" s="35"/>
      <c r="B152" s="36"/>
      <c r="C152" s="179" t="s">
        <v>241</v>
      </c>
      <c r="D152" s="179" t="s">
        <v>142</v>
      </c>
      <c r="E152" s="180" t="s">
        <v>242</v>
      </c>
      <c r="F152" s="181" t="s">
        <v>243</v>
      </c>
      <c r="G152" s="182" t="s">
        <v>237</v>
      </c>
      <c r="H152" s="183">
        <v>2</v>
      </c>
      <c r="I152" s="184"/>
      <c r="J152" s="185">
        <f>ROUND(I152*H152,2)</f>
        <v>0</v>
      </c>
      <c r="K152" s="181" t="s">
        <v>146</v>
      </c>
      <c r="L152" s="40"/>
      <c r="M152" s="186" t="s">
        <v>19</v>
      </c>
      <c r="N152" s="187" t="s">
        <v>43</v>
      </c>
      <c r="O152" s="65"/>
      <c r="P152" s="188">
        <f>O152*H152</f>
        <v>0</v>
      </c>
      <c r="Q152" s="188">
        <v>4.1500000000000002E-2</v>
      </c>
      <c r="R152" s="188">
        <f>Q152*H152</f>
        <v>8.3000000000000004E-2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102</v>
      </c>
      <c r="AT152" s="190" t="s">
        <v>142</v>
      </c>
      <c r="AU152" s="190" t="s">
        <v>80</v>
      </c>
      <c r="AY152" s="18" t="s">
        <v>140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76</v>
      </c>
      <c r="BK152" s="191">
        <f>ROUND(I152*H152,2)</f>
        <v>0</v>
      </c>
      <c r="BL152" s="18" t="s">
        <v>102</v>
      </c>
      <c r="BM152" s="190" t="s">
        <v>244</v>
      </c>
    </row>
    <row r="153" spans="1:65" s="2" customFormat="1" ht="11.25">
      <c r="A153" s="35"/>
      <c r="B153" s="36"/>
      <c r="C153" s="37"/>
      <c r="D153" s="192" t="s">
        <v>148</v>
      </c>
      <c r="E153" s="37"/>
      <c r="F153" s="193" t="s">
        <v>245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148</v>
      </c>
      <c r="AU153" s="18" t="s">
        <v>80</v>
      </c>
    </row>
    <row r="154" spans="1:65" s="13" customFormat="1" ht="11.25">
      <c r="B154" s="197"/>
      <c r="C154" s="198"/>
      <c r="D154" s="192" t="s">
        <v>150</v>
      </c>
      <c r="E154" s="199" t="s">
        <v>19</v>
      </c>
      <c r="F154" s="200" t="s">
        <v>246</v>
      </c>
      <c r="G154" s="198"/>
      <c r="H154" s="201">
        <v>2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150</v>
      </c>
      <c r="AU154" s="207" t="s">
        <v>80</v>
      </c>
      <c r="AV154" s="13" t="s">
        <v>80</v>
      </c>
      <c r="AW154" s="13" t="s">
        <v>33</v>
      </c>
      <c r="AX154" s="13" t="s">
        <v>76</v>
      </c>
      <c r="AY154" s="207" t="s">
        <v>140</v>
      </c>
    </row>
    <row r="155" spans="1:65" s="2" customFormat="1" ht="16.5" customHeight="1">
      <c r="A155" s="35"/>
      <c r="B155" s="36"/>
      <c r="C155" s="179" t="s">
        <v>247</v>
      </c>
      <c r="D155" s="179" t="s">
        <v>142</v>
      </c>
      <c r="E155" s="180" t="s">
        <v>248</v>
      </c>
      <c r="F155" s="181" t="s">
        <v>249</v>
      </c>
      <c r="G155" s="182" t="s">
        <v>237</v>
      </c>
      <c r="H155" s="183">
        <v>4</v>
      </c>
      <c r="I155" s="184"/>
      <c r="J155" s="185">
        <f>ROUND(I155*H155,2)</f>
        <v>0</v>
      </c>
      <c r="K155" s="181" t="s">
        <v>146</v>
      </c>
      <c r="L155" s="40"/>
      <c r="M155" s="186" t="s">
        <v>19</v>
      </c>
      <c r="N155" s="187" t="s">
        <v>43</v>
      </c>
      <c r="O155" s="65"/>
      <c r="P155" s="188">
        <f>O155*H155</f>
        <v>0</v>
      </c>
      <c r="Q155" s="188">
        <v>4.1500000000000002E-2</v>
      </c>
      <c r="R155" s="188">
        <f>Q155*H155</f>
        <v>0.16600000000000001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102</v>
      </c>
      <c r="AT155" s="190" t="s">
        <v>142</v>
      </c>
      <c r="AU155" s="190" t="s">
        <v>80</v>
      </c>
      <c r="AY155" s="18" t="s">
        <v>140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76</v>
      </c>
      <c r="BK155" s="191">
        <f>ROUND(I155*H155,2)</f>
        <v>0</v>
      </c>
      <c r="BL155" s="18" t="s">
        <v>102</v>
      </c>
      <c r="BM155" s="190" t="s">
        <v>250</v>
      </c>
    </row>
    <row r="156" spans="1:65" s="2" customFormat="1" ht="11.25">
      <c r="A156" s="35"/>
      <c r="B156" s="36"/>
      <c r="C156" s="37"/>
      <c r="D156" s="192" t="s">
        <v>148</v>
      </c>
      <c r="E156" s="37"/>
      <c r="F156" s="193" t="s">
        <v>251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148</v>
      </c>
      <c r="AU156" s="18" t="s">
        <v>80</v>
      </c>
    </row>
    <row r="157" spans="1:65" s="13" customFormat="1" ht="11.25">
      <c r="B157" s="197"/>
      <c r="C157" s="198"/>
      <c r="D157" s="192" t="s">
        <v>150</v>
      </c>
      <c r="E157" s="199" t="s">
        <v>19</v>
      </c>
      <c r="F157" s="200" t="s">
        <v>252</v>
      </c>
      <c r="G157" s="198"/>
      <c r="H157" s="201">
        <v>4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150</v>
      </c>
      <c r="AU157" s="207" t="s">
        <v>80</v>
      </c>
      <c r="AV157" s="13" t="s">
        <v>80</v>
      </c>
      <c r="AW157" s="13" t="s">
        <v>33</v>
      </c>
      <c r="AX157" s="13" t="s">
        <v>76</v>
      </c>
      <c r="AY157" s="207" t="s">
        <v>140</v>
      </c>
    </row>
    <row r="158" spans="1:65" s="2" customFormat="1" ht="16.5" customHeight="1">
      <c r="A158" s="35"/>
      <c r="B158" s="36"/>
      <c r="C158" s="179" t="s">
        <v>253</v>
      </c>
      <c r="D158" s="179" t="s">
        <v>142</v>
      </c>
      <c r="E158" s="180" t="s">
        <v>254</v>
      </c>
      <c r="F158" s="181" t="s">
        <v>255</v>
      </c>
      <c r="G158" s="182" t="s">
        <v>237</v>
      </c>
      <c r="H158" s="183">
        <v>2</v>
      </c>
      <c r="I158" s="184"/>
      <c r="J158" s="185">
        <f>ROUND(I158*H158,2)</f>
        <v>0</v>
      </c>
      <c r="K158" s="181" t="s">
        <v>146</v>
      </c>
      <c r="L158" s="40"/>
      <c r="M158" s="186" t="s">
        <v>19</v>
      </c>
      <c r="N158" s="187" t="s">
        <v>43</v>
      </c>
      <c r="O158" s="65"/>
      <c r="P158" s="188">
        <f>O158*H158</f>
        <v>0</v>
      </c>
      <c r="Q158" s="188">
        <v>5.11E-2</v>
      </c>
      <c r="R158" s="188">
        <f>Q158*H158</f>
        <v>0.1022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102</v>
      </c>
      <c r="AT158" s="190" t="s">
        <v>142</v>
      </c>
      <c r="AU158" s="190" t="s">
        <v>80</v>
      </c>
      <c r="AY158" s="18" t="s">
        <v>140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76</v>
      </c>
      <c r="BK158" s="191">
        <f>ROUND(I158*H158,2)</f>
        <v>0</v>
      </c>
      <c r="BL158" s="18" t="s">
        <v>102</v>
      </c>
      <c r="BM158" s="190" t="s">
        <v>256</v>
      </c>
    </row>
    <row r="159" spans="1:65" s="2" customFormat="1" ht="11.25">
      <c r="A159" s="35"/>
      <c r="B159" s="36"/>
      <c r="C159" s="37"/>
      <c r="D159" s="192" t="s">
        <v>148</v>
      </c>
      <c r="E159" s="37"/>
      <c r="F159" s="193" t="s">
        <v>257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148</v>
      </c>
      <c r="AU159" s="18" t="s">
        <v>80</v>
      </c>
    </row>
    <row r="160" spans="1:65" s="13" customFormat="1" ht="11.25">
      <c r="B160" s="197"/>
      <c r="C160" s="198"/>
      <c r="D160" s="192" t="s">
        <v>150</v>
      </c>
      <c r="E160" s="199" t="s">
        <v>19</v>
      </c>
      <c r="F160" s="200" t="s">
        <v>258</v>
      </c>
      <c r="G160" s="198"/>
      <c r="H160" s="201">
        <v>2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150</v>
      </c>
      <c r="AU160" s="207" t="s">
        <v>80</v>
      </c>
      <c r="AV160" s="13" t="s">
        <v>80</v>
      </c>
      <c r="AW160" s="13" t="s">
        <v>33</v>
      </c>
      <c r="AX160" s="13" t="s">
        <v>76</v>
      </c>
      <c r="AY160" s="207" t="s">
        <v>140</v>
      </c>
    </row>
    <row r="161" spans="1:65" s="2" customFormat="1" ht="16.5" customHeight="1">
      <c r="A161" s="35"/>
      <c r="B161" s="36"/>
      <c r="C161" s="179" t="s">
        <v>259</v>
      </c>
      <c r="D161" s="179" t="s">
        <v>142</v>
      </c>
      <c r="E161" s="180" t="s">
        <v>260</v>
      </c>
      <c r="F161" s="181" t="s">
        <v>261</v>
      </c>
      <c r="G161" s="182" t="s">
        <v>154</v>
      </c>
      <c r="H161" s="183">
        <v>2.1560000000000001</v>
      </c>
      <c r="I161" s="184"/>
      <c r="J161" s="185">
        <f>ROUND(I161*H161,2)</f>
        <v>0</v>
      </c>
      <c r="K161" s="181" t="s">
        <v>146</v>
      </c>
      <c r="L161" s="40"/>
      <c r="M161" s="186" t="s">
        <v>19</v>
      </c>
      <c r="N161" s="187" t="s">
        <v>43</v>
      </c>
      <c r="O161" s="65"/>
      <c r="P161" s="188">
        <f>O161*H161</f>
        <v>0</v>
      </c>
      <c r="Q161" s="188">
        <v>2.2563399999999998</v>
      </c>
      <c r="R161" s="188">
        <f>Q161*H161</f>
        <v>4.8646690399999999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102</v>
      </c>
      <c r="AT161" s="190" t="s">
        <v>142</v>
      </c>
      <c r="AU161" s="190" t="s">
        <v>80</v>
      </c>
      <c r="AY161" s="18" t="s">
        <v>140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76</v>
      </c>
      <c r="BK161" s="191">
        <f>ROUND(I161*H161,2)</f>
        <v>0</v>
      </c>
      <c r="BL161" s="18" t="s">
        <v>102</v>
      </c>
      <c r="BM161" s="190" t="s">
        <v>262</v>
      </c>
    </row>
    <row r="162" spans="1:65" s="2" customFormat="1" ht="11.25">
      <c r="A162" s="35"/>
      <c r="B162" s="36"/>
      <c r="C162" s="37"/>
      <c r="D162" s="192" t="s">
        <v>148</v>
      </c>
      <c r="E162" s="37"/>
      <c r="F162" s="193" t="s">
        <v>263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148</v>
      </c>
      <c r="AU162" s="18" t="s">
        <v>80</v>
      </c>
    </row>
    <row r="163" spans="1:65" s="13" customFormat="1" ht="11.25">
      <c r="B163" s="197"/>
      <c r="C163" s="198"/>
      <c r="D163" s="192" t="s">
        <v>150</v>
      </c>
      <c r="E163" s="199" t="s">
        <v>19</v>
      </c>
      <c r="F163" s="200" t="s">
        <v>264</v>
      </c>
      <c r="G163" s="198"/>
      <c r="H163" s="201">
        <v>0.32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150</v>
      </c>
      <c r="AU163" s="207" t="s">
        <v>80</v>
      </c>
      <c r="AV163" s="13" t="s">
        <v>80</v>
      </c>
      <c r="AW163" s="13" t="s">
        <v>33</v>
      </c>
      <c r="AX163" s="13" t="s">
        <v>72</v>
      </c>
      <c r="AY163" s="207" t="s">
        <v>140</v>
      </c>
    </row>
    <row r="164" spans="1:65" s="13" customFormat="1" ht="11.25">
      <c r="B164" s="197"/>
      <c r="C164" s="198"/>
      <c r="D164" s="192" t="s">
        <v>150</v>
      </c>
      <c r="E164" s="199" t="s">
        <v>19</v>
      </c>
      <c r="F164" s="200" t="s">
        <v>265</v>
      </c>
      <c r="G164" s="198"/>
      <c r="H164" s="201">
        <v>1.8360000000000001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150</v>
      </c>
      <c r="AU164" s="207" t="s">
        <v>80</v>
      </c>
      <c r="AV164" s="13" t="s">
        <v>80</v>
      </c>
      <c r="AW164" s="13" t="s">
        <v>33</v>
      </c>
      <c r="AX164" s="13" t="s">
        <v>72</v>
      </c>
      <c r="AY164" s="207" t="s">
        <v>140</v>
      </c>
    </row>
    <row r="165" spans="1:65" s="14" customFormat="1" ht="11.25">
      <c r="B165" s="208"/>
      <c r="C165" s="209"/>
      <c r="D165" s="192" t="s">
        <v>150</v>
      </c>
      <c r="E165" s="210" t="s">
        <v>19</v>
      </c>
      <c r="F165" s="211" t="s">
        <v>159</v>
      </c>
      <c r="G165" s="209"/>
      <c r="H165" s="212">
        <v>2.1560000000000001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150</v>
      </c>
      <c r="AU165" s="218" t="s">
        <v>80</v>
      </c>
      <c r="AV165" s="14" t="s">
        <v>102</v>
      </c>
      <c r="AW165" s="14" t="s">
        <v>33</v>
      </c>
      <c r="AX165" s="14" t="s">
        <v>76</v>
      </c>
      <c r="AY165" s="218" t="s">
        <v>140</v>
      </c>
    </row>
    <row r="166" spans="1:65" s="2" customFormat="1" ht="16.5" customHeight="1">
      <c r="A166" s="35"/>
      <c r="B166" s="36"/>
      <c r="C166" s="179" t="s">
        <v>266</v>
      </c>
      <c r="D166" s="179" t="s">
        <v>142</v>
      </c>
      <c r="E166" s="180" t="s">
        <v>267</v>
      </c>
      <c r="F166" s="181" t="s">
        <v>268</v>
      </c>
      <c r="G166" s="182" t="s">
        <v>145</v>
      </c>
      <c r="H166" s="183">
        <v>61.2</v>
      </c>
      <c r="I166" s="184"/>
      <c r="J166" s="185">
        <f>ROUND(I166*H166,2)</f>
        <v>0</v>
      </c>
      <c r="K166" s="181" t="s">
        <v>146</v>
      </c>
      <c r="L166" s="40"/>
      <c r="M166" s="186" t="s">
        <v>19</v>
      </c>
      <c r="N166" s="187" t="s">
        <v>43</v>
      </c>
      <c r="O166" s="65"/>
      <c r="P166" s="188">
        <f>O166*H166</f>
        <v>0</v>
      </c>
      <c r="Q166" s="188">
        <v>2.6339999999999999E-2</v>
      </c>
      <c r="R166" s="188">
        <f>Q166*H166</f>
        <v>1.6120080000000001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102</v>
      </c>
      <c r="AT166" s="190" t="s">
        <v>142</v>
      </c>
      <c r="AU166" s="190" t="s">
        <v>80</v>
      </c>
      <c r="AY166" s="18" t="s">
        <v>140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76</v>
      </c>
      <c r="BK166" s="191">
        <f>ROUND(I166*H166,2)</f>
        <v>0</v>
      </c>
      <c r="BL166" s="18" t="s">
        <v>102</v>
      </c>
      <c r="BM166" s="190" t="s">
        <v>269</v>
      </c>
    </row>
    <row r="167" spans="1:65" s="2" customFormat="1" ht="19.5">
      <c r="A167" s="35"/>
      <c r="B167" s="36"/>
      <c r="C167" s="37"/>
      <c r="D167" s="192" t="s">
        <v>148</v>
      </c>
      <c r="E167" s="37"/>
      <c r="F167" s="193" t="s">
        <v>270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148</v>
      </c>
      <c r="AU167" s="18" t="s">
        <v>80</v>
      </c>
    </row>
    <row r="168" spans="1:65" s="13" customFormat="1" ht="11.25">
      <c r="B168" s="197"/>
      <c r="C168" s="198"/>
      <c r="D168" s="192" t="s">
        <v>150</v>
      </c>
      <c r="E168" s="199" t="s">
        <v>19</v>
      </c>
      <c r="F168" s="200" t="s">
        <v>271</v>
      </c>
      <c r="G168" s="198"/>
      <c r="H168" s="201">
        <v>61.2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150</v>
      </c>
      <c r="AU168" s="207" t="s">
        <v>80</v>
      </c>
      <c r="AV168" s="13" t="s">
        <v>80</v>
      </c>
      <c r="AW168" s="13" t="s">
        <v>33</v>
      </c>
      <c r="AX168" s="13" t="s">
        <v>72</v>
      </c>
      <c r="AY168" s="207" t="s">
        <v>140</v>
      </c>
    </row>
    <row r="169" spans="1:65" s="14" customFormat="1" ht="11.25">
      <c r="B169" s="208"/>
      <c r="C169" s="209"/>
      <c r="D169" s="192" t="s">
        <v>150</v>
      </c>
      <c r="E169" s="210" t="s">
        <v>19</v>
      </c>
      <c r="F169" s="211" t="s">
        <v>159</v>
      </c>
      <c r="G169" s="209"/>
      <c r="H169" s="212">
        <v>61.2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150</v>
      </c>
      <c r="AU169" s="218" t="s">
        <v>80</v>
      </c>
      <c r="AV169" s="14" t="s">
        <v>102</v>
      </c>
      <c r="AW169" s="14" t="s">
        <v>33</v>
      </c>
      <c r="AX169" s="14" t="s">
        <v>76</v>
      </c>
      <c r="AY169" s="218" t="s">
        <v>140</v>
      </c>
    </row>
    <row r="170" spans="1:65" s="2" customFormat="1" ht="16.5" customHeight="1">
      <c r="A170" s="35"/>
      <c r="B170" s="36"/>
      <c r="C170" s="179" t="s">
        <v>7</v>
      </c>
      <c r="D170" s="179" t="s">
        <v>142</v>
      </c>
      <c r="E170" s="180" t="s">
        <v>272</v>
      </c>
      <c r="F170" s="181" t="s">
        <v>273</v>
      </c>
      <c r="G170" s="182" t="s">
        <v>145</v>
      </c>
      <c r="H170" s="183">
        <v>14.56</v>
      </c>
      <c r="I170" s="184"/>
      <c r="J170" s="185">
        <f>ROUND(I170*H170,2)</f>
        <v>0</v>
      </c>
      <c r="K170" s="181" t="s">
        <v>19</v>
      </c>
      <c r="L170" s="40"/>
      <c r="M170" s="186" t="s">
        <v>19</v>
      </c>
      <c r="N170" s="187" t="s">
        <v>43</v>
      </c>
      <c r="O170" s="65"/>
      <c r="P170" s="188">
        <f>O170*H170</f>
        <v>0</v>
      </c>
      <c r="Q170" s="188">
        <v>0.64300000000000002</v>
      </c>
      <c r="R170" s="188">
        <f>Q170*H170</f>
        <v>9.3620800000000006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102</v>
      </c>
      <c r="AT170" s="190" t="s">
        <v>142</v>
      </c>
      <c r="AU170" s="190" t="s">
        <v>80</v>
      </c>
      <c r="AY170" s="18" t="s">
        <v>140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76</v>
      </c>
      <c r="BK170" s="191">
        <f>ROUND(I170*H170,2)</f>
        <v>0</v>
      </c>
      <c r="BL170" s="18" t="s">
        <v>102</v>
      </c>
      <c r="BM170" s="190" t="s">
        <v>274</v>
      </c>
    </row>
    <row r="171" spans="1:65" s="2" customFormat="1" ht="11.25">
      <c r="A171" s="35"/>
      <c r="B171" s="36"/>
      <c r="C171" s="37"/>
      <c r="D171" s="192" t="s">
        <v>148</v>
      </c>
      <c r="E171" s="37"/>
      <c r="F171" s="193" t="s">
        <v>275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148</v>
      </c>
      <c r="AU171" s="18" t="s">
        <v>80</v>
      </c>
    </row>
    <row r="172" spans="1:65" s="13" customFormat="1" ht="11.25">
      <c r="B172" s="197"/>
      <c r="C172" s="198"/>
      <c r="D172" s="192" t="s">
        <v>150</v>
      </c>
      <c r="E172" s="199" t="s">
        <v>19</v>
      </c>
      <c r="F172" s="200" t="s">
        <v>151</v>
      </c>
      <c r="G172" s="198"/>
      <c r="H172" s="201">
        <v>14.56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150</v>
      </c>
      <c r="AU172" s="207" t="s">
        <v>80</v>
      </c>
      <c r="AV172" s="13" t="s">
        <v>80</v>
      </c>
      <c r="AW172" s="13" t="s">
        <v>33</v>
      </c>
      <c r="AX172" s="13" t="s">
        <v>76</v>
      </c>
      <c r="AY172" s="207" t="s">
        <v>140</v>
      </c>
    </row>
    <row r="173" spans="1:65" s="2" customFormat="1" ht="16.5" customHeight="1">
      <c r="A173" s="35"/>
      <c r="B173" s="36"/>
      <c r="C173" s="179" t="s">
        <v>276</v>
      </c>
      <c r="D173" s="179" t="s">
        <v>142</v>
      </c>
      <c r="E173" s="180" t="s">
        <v>277</v>
      </c>
      <c r="F173" s="181" t="s">
        <v>278</v>
      </c>
      <c r="G173" s="182" t="s">
        <v>217</v>
      </c>
      <c r="H173" s="183">
        <v>16</v>
      </c>
      <c r="I173" s="184"/>
      <c r="J173" s="185">
        <f>ROUND(I173*H173,2)</f>
        <v>0</v>
      </c>
      <c r="K173" s="181" t="s">
        <v>146</v>
      </c>
      <c r="L173" s="40"/>
      <c r="M173" s="186" t="s">
        <v>19</v>
      </c>
      <c r="N173" s="187" t="s">
        <v>43</v>
      </c>
      <c r="O173" s="65"/>
      <c r="P173" s="188">
        <f>O173*H173</f>
        <v>0</v>
      </c>
      <c r="Q173" s="188">
        <v>0.12895000000000001</v>
      </c>
      <c r="R173" s="188">
        <f>Q173*H173</f>
        <v>2.0632000000000001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102</v>
      </c>
      <c r="AT173" s="190" t="s">
        <v>142</v>
      </c>
      <c r="AU173" s="190" t="s">
        <v>80</v>
      </c>
      <c r="AY173" s="18" t="s">
        <v>140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76</v>
      </c>
      <c r="BK173" s="191">
        <f>ROUND(I173*H173,2)</f>
        <v>0</v>
      </c>
      <c r="BL173" s="18" t="s">
        <v>102</v>
      </c>
      <c r="BM173" s="190" t="s">
        <v>279</v>
      </c>
    </row>
    <row r="174" spans="1:65" s="2" customFormat="1" ht="11.25">
      <c r="A174" s="35"/>
      <c r="B174" s="36"/>
      <c r="C174" s="37"/>
      <c r="D174" s="192" t="s">
        <v>148</v>
      </c>
      <c r="E174" s="37"/>
      <c r="F174" s="193" t="s">
        <v>280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148</v>
      </c>
      <c r="AU174" s="18" t="s">
        <v>80</v>
      </c>
    </row>
    <row r="175" spans="1:65" s="13" customFormat="1" ht="11.25">
      <c r="B175" s="197"/>
      <c r="C175" s="198"/>
      <c r="D175" s="192" t="s">
        <v>150</v>
      </c>
      <c r="E175" s="199" t="s">
        <v>19</v>
      </c>
      <c r="F175" s="200" t="s">
        <v>281</v>
      </c>
      <c r="G175" s="198"/>
      <c r="H175" s="201">
        <v>16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150</v>
      </c>
      <c r="AU175" s="207" t="s">
        <v>80</v>
      </c>
      <c r="AV175" s="13" t="s">
        <v>80</v>
      </c>
      <c r="AW175" s="13" t="s">
        <v>33</v>
      </c>
      <c r="AX175" s="13" t="s">
        <v>76</v>
      </c>
      <c r="AY175" s="207" t="s">
        <v>140</v>
      </c>
    </row>
    <row r="176" spans="1:65" s="12" customFormat="1" ht="22.9" customHeight="1">
      <c r="B176" s="163"/>
      <c r="C176" s="164"/>
      <c r="D176" s="165" t="s">
        <v>71</v>
      </c>
      <c r="E176" s="177" t="s">
        <v>194</v>
      </c>
      <c r="F176" s="177" t="s">
        <v>282</v>
      </c>
      <c r="G176" s="164"/>
      <c r="H176" s="164"/>
      <c r="I176" s="167"/>
      <c r="J176" s="178">
        <f>BK176</f>
        <v>0</v>
      </c>
      <c r="K176" s="164"/>
      <c r="L176" s="169"/>
      <c r="M176" s="170"/>
      <c r="N176" s="171"/>
      <c r="O176" s="171"/>
      <c r="P176" s="172">
        <f>SUM(P177:P188)</f>
        <v>0</v>
      </c>
      <c r="Q176" s="171"/>
      <c r="R176" s="172">
        <f>SUM(R177:R188)</f>
        <v>3.2515775999999992</v>
      </c>
      <c r="S176" s="171"/>
      <c r="T176" s="173">
        <f>SUM(T177:T188)</f>
        <v>5.4352</v>
      </c>
      <c r="AR176" s="174" t="s">
        <v>76</v>
      </c>
      <c r="AT176" s="175" t="s">
        <v>71</v>
      </c>
      <c r="AU176" s="175" t="s">
        <v>76</v>
      </c>
      <c r="AY176" s="174" t="s">
        <v>140</v>
      </c>
      <c r="BK176" s="176">
        <f>SUM(BK177:BK188)</f>
        <v>0</v>
      </c>
    </row>
    <row r="177" spans="1:65" s="2" customFormat="1" ht="16.5" customHeight="1">
      <c r="A177" s="35"/>
      <c r="B177" s="36"/>
      <c r="C177" s="179" t="s">
        <v>283</v>
      </c>
      <c r="D177" s="179" t="s">
        <v>142</v>
      </c>
      <c r="E177" s="180" t="s">
        <v>284</v>
      </c>
      <c r="F177" s="181" t="s">
        <v>285</v>
      </c>
      <c r="G177" s="182" t="s">
        <v>154</v>
      </c>
      <c r="H177" s="183">
        <v>1.44</v>
      </c>
      <c r="I177" s="184"/>
      <c r="J177" s="185">
        <f>ROUND(I177*H177,2)</f>
        <v>0</v>
      </c>
      <c r="K177" s="181" t="s">
        <v>146</v>
      </c>
      <c r="L177" s="40"/>
      <c r="M177" s="186" t="s">
        <v>19</v>
      </c>
      <c r="N177" s="187" t="s">
        <v>43</v>
      </c>
      <c r="O177" s="65"/>
      <c r="P177" s="188">
        <f>O177*H177</f>
        <v>0</v>
      </c>
      <c r="Q177" s="188">
        <v>2.2563399999999998</v>
      </c>
      <c r="R177" s="188">
        <f>Q177*H177</f>
        <v>3.2491295999999994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102</v>
      </c>
      <c r="AT177" s="190" t="s">
        <v>142</v>
      </c>
      <c r="AU177" s="190" t="s">
        <v>80</v>
      </c>
      <c r="AY177" s="18" t="s">
        <v>140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76</v>
      </c>
      <c r="BK177" s="191">
        <f>ROUND(I177*H177,2)</f>
        <v>0</v>
      </c>
      <c r="BL177" s="18" t="s">
        <v>102</v>
      </c>
      <c r="BM177" s="190" t="s">
        <v>286</v>
      </c>
    </row>
    <row r="178" spans="1:65" s="2" customFormat="1" ht="11.25">
      <c r="A178" s="35"/>
      <c r="B178" s="36"/>
      <c r="C178" s="37"/>
      <c r="D178" s="192" t="s">
        <v>148</v>
      </c>
      <c r="E178" s="37"/>
      <c r="F178" s="193" t="s">
        <v>287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148</v>
      </c>
      <c r="AU178" s="18" t="s">
        <v>80</v>
      </c>
    </row>
    <row r="179" spans="1:65" s="13" customFormat="1" ht="11.25">
      <c r="B179" s="197"/>
      <c r="C179" s="198"/>
      <c r="D179" s="192" t="s">
        <v>150</v>
      </c>
      <c r="E179" s="199" t="s">
        <v>19</v>
      </c>
      <c r="F179" s="200" t="s">
        <v>288</v>
      </c>
      <c r="G179" s="198"/>
      <c r="H179" s="201">
        <v>1.44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150</v>
      </c>
      <c r="AU179" s="207" t="s">
        <v>80</v>
      </c>
      <c r="AV179" s="13" t="s">
        <v>80</v>
      </c>
      <c r="AW179" s="13" t="s">
        <v>33</v>
      </c>
      <c r="AX179" s="13" t="s">
        <v>76</v>
      </c>
      <c r="AY179" s="207" t="s">
        <v>140</v>
      </c>
    </row>
    <row r="180" spans="1:65" s="2" customFormat="1" ht="16.5" customHeight="1">
      <c r="A180" s="35"/>
      <c r="B180" s="36"/>
      <c r="C180" s="179" t="s">
        <v>289</v>
      </c>
      <c r="D180" s="179" t="s">
        <v>142</v>
      </c>
      <c r="E180" s="180" t="s">
        <v>290</v>
      </c>
      <c r="F180" s="181" t="s">
        <v>291</v>
      </c>
      <c r="G180" s="182" t="s">
        <v>145</v>
      </c>
      <c r="H180" s="183">
        <v>61.2</v>
      </c>
      <c r="I180" s="184"/>
      <c r="J180" s="185">
        <f>ROUND(I180*H180,2)</f>
        <v>0</v>
      </c>
      <c r="K180" s="181" t="s">
        <v>146</v>
      </c>
      <c r="L180" s="40"/>
      <c r="M180" s="186" t="s">
        <v>19</v>
      </c>
      <c r="N180" s="187" t="s">
        <v>43</v>
      </c>
      <c r="O180" s="65"/>
      <c r="P180" s="188">
        <f>O180*H180</f>
        <v>0</v>
      </c>
      <c r="Q180" s="188">
        <v>4.0000000000000003E-5</v>
      </c>
      <c r="R180" s="188">
        <f>Q180*H180</f>
        <v>2.4480000000000005E-3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102</v>
      </c>
      <c r="AT180" s="190" t="s">
        <v>142</v>
      </c>
      <c r="AU180" s="190" t="s">
        <v>80</v>
      </c>
      <c r="AY180" s="18" t="s">
        <v>140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76</v>
      </c>
      <c r="BK180" s="191">
        <f>ROUND(I180*H180,2)</f>
        <v>0</v>
      </c>
      <c r="BL180" s="18" t="s">
        <v>102</v>
      </c>
      <c r="BM180" s="190" t="s">
        <v>292</v>
      </c>
    </row>
    <row r="181" spans="1:65" s="2" customFormat="1" ht="29.25">
      <c r="A181" s="35"/>
      <c r="B181" s="36"/>
      <c r="C181" s="37"/>
      <c r="D181" s="192" t="s">
        <v>148</v>
      </c>
      <c r="E181" s="37"/>
      <c r="F181" s="193" t="s">
        <v>293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148</v>
      </c>
      <c r="AU181" s="18" t="s">
        <v>80</v>
      </c>
    </row>
    <row r="182" spans="1:65" s="2" customFormat="1" ht="16.5" customHeight="1">
      <c r="A182" s="35"/>
      <c r="B182" s="36"/>
      <c r="C182" s="179" t="s">
        <v>294</v>
      </c>
      <c r="D182" s="179" t="s">
        <v>142</v>
      </c>
      <c r="E182" s="180" t="s">
        <v>295</v>
      </c>
      <c r="F182" s="181" t="s">
        <v>296</v>
      </c>
      <c r="G182" s="182" t="s">
        <v>154</v>
      </c>
      <c r="H182" s="183">
        <v>2.3359999999999999</v>
      </c>
      <c r="I182" s="184"/>
      <c r="J182" s="185">
        <f>ROUND(I182*H182,2)</f>
        <v>0</v>
      </c>
      <c r="K182" s="181" t="s">
        <v>146</v>
      </c>
      <c r="L182" s="40"/>
      <c r="M182" s="186" t="s">
        <v>19</v>
      </c>
      <c r="N182" s="187" t="s">
        <v>43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2.2000000000000002</v>
      </c>
      <c r="T182" s="189">
        <f>S182*H182</f>
        <v>5.1391999999999998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102</v>
      </c>
      <c r="AT182" s="190" t="s">
        <v>142</v>
      </c>
      <c r="AU182" s="190" t="s">
        <v>80</v>
      </c>
      <c r="AY182" s="18" t="s">
        <v>140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76</v>
      </c>
      <c r="BK182" s="191">
        <f>ROUND(I182*H182,2)</f>
        <v>0</v>
      </c>
      <c r="BL182" s="18" t="s">
        <v>102</v>
      </c>
      <c r="BM182" s="190" t="s">
        <v>297</v>
      </c>
    </row>
    <row r="183" spans="1:65" s="2" customFormat="1" ht="11.25">
      <c r="A183" s="35"/>
      <c r="B183" s="36"/>
      <c r="C183" s="37"/>
      <c r="D183" s="192" t="s">
        <v>148</v>
      </c>
      <c r="E183" s="37"/>
      <c r="F183" s="193" t="s">
        <v>298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148</v>
      </c>
      <c r="AU183" s="18" t="s">
        <v>80</v>
      </c>
    </row>
    <row r="184" spans="1:65" s="13" customFormat="1" ht="11.25">
      <c r="B184" s="197"/>
      <c r="C184" s="198"/>
      <c r="D184" s="192" t="s">
        <v>150</v>
      </c>
      <c r="E184" s="199" t="s">
        <v>19</v>
      </c>
      <c r="F184" s="200" t="s">
        <v>299</v>
      </c>
      <c r="G184" s="198"/>
      <c r="H184" s="201">
        <v>0.5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150</v>
      </c>
      <c r="AU184" s="207" t="s">
        <v>80</v>
      </c>
      <c r="AV184" s="13" t="s">
        <v>80</v>
      </c>
      <c r="AW184" s="13" t="s">
        <v>33</v>
      </c>
      <c r="AX184" s="13" t="s">
        <v>72</v>
      </c>
      <c r="AY184" s="207" t="s">
        <v>140</v>
      </c>
    </row>
    <row r="185" spans="1:65" s="13" customFormat="1" ht="11.25">
      <c r="B185" s="197"/>
      <c r="C185" s="198"/>
      <c r="D185" s="192" t="s">
        <v>150</v>
      </c>
      <c r="E185" s="199" t="s">
        <v>19</v>
      </c>
      <c r="F185" s="200" t="s">
        <v>300</v>
      </c>
      <c r="G185" s="198"/>
      <c r="H185" s="201">
        <v>1.8360000000000001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150</v>
      </c>
      <c r="AU185" s="207" t="s">
        <v>80</v>
      </c>
      <c r="AV185" s="13" t="s">
        <v>80</v>
      </c>
      <c r="AW185" s="13" t="s">
        <v>33</v>
      </c>
      <c r="AX185" s="13" t="s">
        <v>72</v>
      </c>
      <c r="AY185" s="207" t="s">
        <v>140</v>
      </c>
    </row>
    <row r="186" spans="1:65" s="14" customFormat="1" ht="11.25">
      <c r="B186" s="208"/>
      <c r="C186" s="209"/>
      <c r="D186" s="192" t="s">
        <v>150</v>
      </c>
      <c r="E186" s="210" t="s">
        <v>19</v>
      </c>
      <c r="F186" s="211" t="s">
        <v>159</v>
      </c>
      <c r="G186" s="209"/>
      <c r="H186" s="212">
        <v>2.3359999999999999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150</v>
      </c>
      <c r="AU186" s="218" t="s">
        <v>80</v>
      </c>
      <c r="AV186" s="14" t="s">
        <v>102</v>
      </c>
      <c r="AW186" s="14" t="s">
        <v>33</v>
      </c>
      <c r="AX186" s="14" t="s">
        <v>76</v>
      </c>
      <c r="AY186" s="218" t="s">
        <v>140</v>
      </c>
    </row>
    <row r="187" spans="1:65" s="2" customFormat="1" ht="16.5" customHeight="1">
      <c r="A187" s="35"/>
      <c r="B187" s="36"/>
      <c r="C187" s="179" t="s">
        <v>301</v>
      </c>
      <c r="D187" s="179" t="s">
        <v>142</v>
      </c>
      <c r="E187" s="180" t="s">
        <v>302</v>
      </c>
      <c r="F187" s="181" t="s">
        <v>303</v>
      </c>
      <c r="G187" s="182" t="s">
        <v>237</v>
      </c>
      <c r="H187" s="183">
        <v>4</v>
      </c>
      <c r="I187" s="184"/>
      <c r="J187" s="185">
        <f>ROUND(I187*H187,2)</f>
        <v>0</v>
      </c>
      <c r="K187" s="181" t="s">
        <v>146</v>
      </c>
      <c r="L187" s="40"/>
      <c r="M187" s="186" t="s">
        <v>19</v>
      </c>
      <c r="N187" s="187" t="s">
        <v>43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7.3999999999999996E-2</v>
      </c>
      <c r="T187" s="189">
        <f>S187*H187</f>
        <v>0.29599999999999999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102</v>
      </c>
      <c r="AT187" s="190" t="s">
        <v>142</v>
      </c>
      <c r="AU187" s="190" t="s">
        <v>80</v>
      </c>
      <c r="AY187" s="18" t="s">
        <v>140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76</v>
      </c>
      <c r="BK187" s="191">
        <f>ROUND(I187*H187,2)</f>
        <v>0</v>
      </c>
      <c r="BL187" s="18" t="s">
        <v>102</v>
      </c>
      <c r="BM187" s="190" t="s">
        <v>304</v>
      </c>
    </row>
    <row r="188" spans="1:65" s="2" customFormat="1" ht="19.5">
      <c r="A188" s="35"/>
      <c r="B188" s="36"/>
      <c r="C188" s="37"/>
      <c r="D188" s="192" t="s">
        <v>148</v>
      </c>
      <c r="E188" s="37"/>
      <c r="F188" s="193" t="s">
        <v>305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148</v>
      </c>
      <c r="AU188" s="18" t="s">
        <v>80</v>
      </c>
    </row>
    <row r="189" spans="1:65" s="12" customFormat="1" ht="22.9" customHeight="1">
      <c r="B189" s="163"/>
      <c r="C189" s="164"/>
      <c r="D189" s="165" t="s">
        <v>71</v>
      </c>
      <c r="E189" s="177" t="s">
        <v>306</v>
      </c>
      <c r="F189" s="177" t="s">
        <v>307</v>
      </c>
      <c r="G189" s="164"/>
      <c r="H189" s="164"/>
      <c r="I189" s="167"/>
      <c r="J189" s="178">
        <f>BK189</f>
        <v>0</v>
      </c>
      <c r="K189" s="164"/>
      <c r="L189" s="169"/>
      <c r="M189" s="170"/>
      <c r="N189" s="171"/>
      <c r="O189" s="171"/>
      <c r="P189" s="172">
        <f>SUM(P190:P200)</f>
        <v>0</v>
      </c>
      <c r="Q189" s="171"/>
      <c r="R189" s="172">
        <f>SUM(R190:R200)</f>
        <v>0</v>
      </c>
      <c r="S189" s="171"/>
      <c r="T189" s="173">
        <f>SUM(T190:T200)</f>
        <v>0</v>
      </c>
      <c r="AR189" s="174" t="s">
        <v>76</v>
      </c>
      <c r="AT189" s="175" t="s">
        <v>71</v>
      </c>
      <c r="AU189" s="175" t="s">
        <v>76</v>
      </c>
      <c r="AY189" s="174" t="s">
        <v>140</v>
      </c>
      <c r="BK189" s="176">
        <f>SUM(BK190:BK200)</f>
        <v>0</v>
      </c>
    </row>
    <row r="190" spans="1:65" s="2" customFormat="1" ht="16.5" customHeight="1">
      <c r="A190" s="35"/>
      <c r="B190" s="36"/>
      <c r="C190" s="179" t="s">
        <v>308</v>
      </c>
      <c r="D190" s="179" t="s">
        <v>142</v>
      </c>
      <c r="E190" s="180" t="s">
        <v>309</v>
      </c>
      <c r="F190" s="181" t="s">
        <v>310</v>
      </c>
      <c r="G190" s="182" t="s">
        <v>179</v>
      </c>
      <c r="H190" s="183">
        <v>5.4349999999999996</v>
      </c>
      <c r="I190" s="184"/>
      <c r="J190" s="185">
        <f>ROUND(I190*H190,2)</f>
        <v>0</v>
      </c>
      <c r="K190" s="181" t="s">
        <v>146</v>
      </c>
      <c r="L190" s="40"/>
      <c r="M190" s="186" t="s">
        <v>19</v>
      </c>
      <c r="N190" s="187" t="s">
        <v>43</v>
      </c>
      <c r="O190" s="65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102</v>
      </c>
      <c r="AT190" s="190" t="s">
        <v>142</v>
      </c>
      <c r="AU190" s="190" t="s">
        <v>80</v>
      </c>
      <c r="AY190" s="18" t="s">
        <v>140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76</v>
      </c>
      <c r="BK190" s="191">
        <f>ROUND(I190*H190,2)</f>
        <v>0</v>
      </c>
      <c r="BL190" s="18" t="s">
        <v>102</v>
      </c>
      <c r="BM190" s="190" t="s">
        <v>311</v>
      </c>
    </row>
    <row r="191" spans="1:65" s="2" customFormat="1" ht="19.5">
      <c r="A191" s="35"/>
      <c r="B191" s="36"/>
      <c r="C191" s="37"/>
      <c r="D191" s="192" t="s">
        <v>148</v>
      </c>
      <c r="E191" s="37"/>
      <c r="F191" s="193" t="s">
        <v>312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148</v>
      </c>
      <c r="AU191" s="18" t="s">
        <v>80</v>
      </c>
    </row>
    <row r="192" spans="1:65" s="2" customFormat="1" ht="21.75" customHeight="1">
      <c r="A192" s="35"/>
      <c r="B192" s="36"/>
      <c r="C192" s="179" t="s">
        <v>313</v>
      </c>
      <c r="D192" s="179" t="s">
        <v>142</v>
      </c>
      <c r="E192" s="180" t="s">
        <v>314</v>
      </c>
      <c r="F192" s="181" t="s">
        <v>315</v>
      </c>
      <c r="G192" s="182" t="s">
        <v>179</v>
      </c>
      <c r="H192" s="183">
        <v>5.4349999999999996</v>
      </c>
      <c r="I192" s="184"/>
      <c r="J192" s="185">
        <f>ROUND(I192*H192,2)</f>
        <v>0</v>
      </c>
      <c r="K192" s="181" t="s">
        <v>146</v>
      </c>
      <c r="L192" s="40"/>
      <c r="M192" s="186" t="s">
        <v>19</v>
      </c>
      <c r="N192" s="187" t="s">
        <v>43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102</v>
      </c>
      <c r="AT192" s="190" t="s">
        <v>142</v>
      </c>
      <c r="AU192" s="190" t="s">
        <v>80</v>
      </c>
      <c r="AY192" s="18" t="s">
        <v>140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76</v>
      </c>
      <c r="BK192" s="191">
        <f>ROUND(I192*H192,2)</f>
        <v>0</v>
      </c>
      <c r="BL192" s="18" t="s">
        <v>102</v>
      </c>
      <c r="BM192" s="190" t="s">
        <v>316</v>
      </c>
    </row>
    <row r="193" spans="1:65" s="2" customFormat="1" ht="19.5">
      <c r="A193" s="35"/>
      <c r="B193" s="36"/>
      <c r="C193" s="37"/>
      <c r="D193" s="192" t="s">
        <v>148</v>
      </c>
      <c r="E193" s="37"/>
      <c r="F193" s="193" t="s">
        <v>317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148</v>
      </c>
      <c r="AU193" s="18" t="s">
        <v>80</v>
      </c>
    </row>
    <row r="194" spans="1:65" s="2" customFormat="1" ht="16.5" customHeight="1">
      <c r="A194" s="35"/>
      <c r="B194" s="36"/>
      <c r="C194" s="179" t="s">
        <v>318</v>
      </c>
      <c r="D194" s="179" t="s">
        <v>142</v>
      </c>
      <c r="E194" s="180" t="s">
        <v>319</v>
      </c>
      <c r="F194" s="181" t="s">
        <v>320</v>
      </c>
      <c r="G194" s="182" t="s">
        <v>179</v>
      </c>
      <c r="H194" s="183">
        <v>5.4349999999999996</v>
      </c>
      <c r="I194" s="184"/>
      <c r="J194" s="185">
        <f>ROUND(I194*H194,2)</f>
        <v>0</v>
      </c>
      <c r="K194" s="181" t="s">
        <v>146</v>
      </c>
      <c r="L194" s="40"/>
      <c r="M194" s="186" t="s">
        <v>19</v>
      </c>
      <c r="N194" s="187" t="s">
        <v>43</v>
      </c>
      <c r="O194" s="65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102</v>
      </c>
      <c r="AT194" s="190" t="s">
        <v>142</v>
      </c>
      <c r="AU194" s="190" t="s">
        <v>80</v>
      </c>
      <c r="AY194" s="18" t="s">
        <v>140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76</v>
      </c>
      <c r="BK194" s="191">
        <f>ROUND(I194*H194,2)</f>
        <v>0</v>
      </c>
      <c r="BL194" s="18" t="s">
        <v>102</v>
      </c>
      <c r="BM194" s="190" t="s">
        <v>321</v>
      </c>
    </row>
    <row r="195" spans="1:65" s="2" customFormat="1" ht="11.25">
      <c r="A195" s="35"/>
      <c r="B195" s="36"/>
      <c r="C195" s="37"/>
      <c r="D195" s="192" t="s">
        <v>148</v>
      </c>
      <c r="E195" s="37"/>
      <c r="F195" s="193" t="s">
        <v>322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148</v>
      </c>
      <c r="AU195" s="18" t="s">
        <v>80</v>
      </c>
    </row>
    <row r="196" spans="1:65" s="2" customFormat="1" ht="16.5" customHeight="1">
      <c r="A196" s="35"/>
      <c r="B196" s="36"/>
      <c r="C196" s="179" t="s">
        <v>323</v>
      </c>
      <c r="D196" s="179" t="s">
        <v>142</v>
      </c>
      <c r="E196" s="180" t="s">
        <v>324</v>
      </c>
      <c r="F196" s="181" t="s">
        <v>325</v>
      </c>
      <c r="G196" s="182" t="s">
        <v>179</v>
      </c>
      <c r="H196" s="183">
        <v>81.525000000000006</v>
      </c>
      <c r="I196" s="184"/>
      <c r="J196" s="185">
        <f>ROUND(I196*H196,2)</f>
        <v>0</v>
      </c>
      <c r="K196" s="181" t="s">
        <v>146</v>
      </c>
      <c r="L196" s="40"/>
      <c r="M196" s="186" t="s">
        <v>19</v>
      </c>
      <c r="N196" s="187" t="s">
        <v>43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102</v>
      </c>
      <c r="AT196" s="190" t="s">
        <v>142</v>
      </c>
      <c r="AU196" s="190" t="s">
        <v>80</v>
      </c>
      <c r="AY196" s="18" t="s">
        <v>140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76</v>
      </c>
      <c r="BK196" s="191">
        <f>ROUND(I196*H196,2)</f>
        <v>0</v>
      </c>
      <c r="BL196" s="18" t="s">
        <v>102</v>
      </c>
      <c r="BM196" s="190" t="s">
        <v>326</v>
      </c>
    </row>
    <row r="197" spans="1:65" s="2" customFormat="1" ht="19.5">
      <c r="A197" s="35"/>
      <c r="B197" s="36"/>
      <c r="C197" s="37"/>
      <c r="D197" s="192" t="s">
        <v>148</v>
      </c>
      <c r="E197" s="37"/>
      <c r="F197" s="193" t="s">
        <v>327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148</v>
      </c>
      <c r="AU197" s="18" t="s">
        <v>80</v>
      </c>
    </row>
    <row r="198" spans="1:65" s="13" customFormat="1" ht="11.25">
      <c r="B198" s="197"/>
      <c r="C198" s="198"/>
      <c r="D198" s="192" t="s">
        <v>150</v>
      </c>
      <c r="E198" s="198"/>
      <c r="F198" s="200" t="s">
        <v>328</v>
      </c>
      <c r="G198" s="198"/>
      <c r="H198" s="201">
        <v>81.525000000000006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150</v>
      </c>
      <c r="AU198" s="207" t="s">
        <v>80</v>
      </c>
      <c r="AV198" s="13" t="s">
        <v>80</v>
      </c>
      <c r="AW198" s="13" t="s">
        <v>4</v>
      </c>
      <c r="AX198" s="13" t="s">
        <v>76</v>
      </c>
      <c r="AY198" s="207" t="s">
        <v>140</v>
      </c>
    </row>
    <row r="199" spans="1:65" s="2" customFormat="1" ht="24">
      <c r="A199" s="35"/>
      <c r="B199" s="36"/>
      <c r="C199" s="179" t="s">
        <v>329</v>
      </c>
      <c r="D199" s="179" t="s">
        <v>142</v>
      </c>
      <c r="E199" s="180" t="s">
        <v>330</v>
      </c>
      <c r="F199" s="181" t="s">
        <v>331</v>
      </c>
      <c r="G199" s="182" t="s">
        <v>179</v>
      </c>
      <c r="H199" s="183">
        <v>5.4349999999999996</v>
      </c>
      <c r="I199" s="184"/>
      <c r="J199" s="185">
        <f>ROUND(I199*H199,2)</f>
        <v>0</v>
      </c>
      <c r="K199" s="181" t="s">
        <v>146</v>
      </c>
      <c r="L199" s="40"/>
      <c r="M199" s="186" t="s">
        <v>19</v>
      </c>
      <c r="N199" s="187" t="s">
        <v>43</v>
      </c>
      <c r="O199" s="65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102</v>
      </c>
      <c r="AT199" s="190" t="s">
        <v>142</v>
      </c>
      <c r="AU199" s="190" t="s">
        <v>80</v>
      </c>
      <c r="AY199" s="18" t="s">
        <v>140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76</v>
      </c>
      <c r="BK199" s="191">
        <f>ROUND(I199*H199,2)</f>
        <v>0</v>
      </c>
      <c r="BL199" s="18" t="s">
        <v>102</v>
      </c>
      <c r="BM199" s="190" t="s">
        <v>332</v>
      </c>
    </row>
    <row r="200" spans="1:65" s="2" customFormat="1" ht="19.5">
      <c r="A200" s="35"/>
      <c r="B200" s="36"/>
      <c r="C200" s="37"/>
      <c r="D200" s="192" t="s">
        <v>148</v>
      </c>
      <c r="E200" s="37"/>
      <c r="F200" s="193" t="s">
        <v>333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148</v>
      </c>
      <c r="AU200" s="18" t="s">
        <v>80</v>
      </c>
    </row>
    <row r="201" spans="1:65" s="12" customFormat="1" ht="22.9" customHeight="1">
      <c r="B201" s="163"/>
      <c r="C201" s="164"/>
      <c r="D201" s="165" t="s">
        <v>71</v>
      </c>
      <c r="E201" s="177" t="s">
        <v>334</v>
      </c>
      <c r="F201" s="177" t="s">
        <v>335</v>
      </c>
      <c r="G201" s="164"/>
      <c r="H201" s="164"/>
      <c r="I201" s="167"/>
      <c r="J201" s="178">
        <f>BK201</f>
        <v>0</v>
      </c>
      <c r="K201" s="164"/>
      <c r="L201" s="169"/>
      <c r="M201" s="170"/>
      <c r="N201" s="171"/>
      <c r="O201" s="171"/>
      <c r="P201" s="172">
        <f>SUM(P202:P205)</f>
        <v>0</v>
      </c>
      <c r="Q201" s="171"/>
      <c r="R201" s="172">
        <f>SUM(R202:R205)</f>
        <v>0</v>
      </c>
      <c r="S201" s="171"/>
      <c r="T201" s="173">
        <f>SUM(T202:T205)</f>
        <v>0</v>
      </c>
      <c r="AR201" s="174" t="s">
        <v>76</v>
      </c>
      <c r="AT201" s="175" t="s">
        <v>71</v>
      </c>
      <c r="AU201" s="175" t="s">
        <v>76</v>
      </c>
      <c r="AY201" s="174" t="s">
        <v>140</v>
      </c>
      <c r="BK201" s="176">
        <f>SUM(BK202:BK205)</f>
        <v>0</v>
      </c>
    </row>
    <row r="202" spans="1:65" s="2" customFormat="1" ht="16.5" customHeight="1">
      <c r="A202" s="35"/>
      <c r="B202" s="36"/>
      <c r="C202" s="179" t="s">
        <v>336</v>
      </c>
      <c r="D202" s="179" t="s">
        <v>142</v>
      </c>
      <c r="E202" s="180" t="s">
        <v>337</v>
      </c>
      <c r="F202" s="181" t="s">
        <v>338</v>
      </c>
      <c r="G202" s="182" t="s">
        <v>179</v>
      </c>
      <c r="H202" s="183">
        <v>34.048999999999999</v>
      </c>
      <c r="I202" s="184"/>
      <c r="J202" s="185">
        <f>ROUND(I202*H202,2)</f>
        <v>0</v>
      </c>
      <c r="K202" s="181" t="s">
        <v>146</v>
      </c>
      <c r="L202" s="40"/>
      <c r="M202" s="186" t="s">
        <v>19</v>
      </c>
      <c r="N202" s="187" t="s">
        <v>43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102</v>
      </c>
      <c r="AT202" s="190" t="s">
        <v>142</v>
      </c>
      <c r="AU202" s="190" t="s">
        <v>80</v>
      </c>
      <c r="AY202" s="18" t="s">
        <v>140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76</v>
      </c>
      <c r="BK202" s="191">
        <f>ROUND(I202*H202,2)</f>
        <v>0</v>
      </c>
      <c r="BL202" s="18" t="s">
        <v>102</v>
      </c>
      <c r="BM202" s="190" t="s">
        <v>339</v>
      </c>
    </row>
    <row r="203" spans="1:65" s="2" customFormat="1" ht="19.5">
      <c r="A203" s="35"/>
      <c r="B203" s="36"/>
      <c r="C203" s="37"/>
      <c r="D203" s="192" t="s">
        <v>148</v>
      </c>
      <c r="E203" s="37"/>
      <c r="F203" s="193" t="s">
        <v>340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148</v>
      </c>
      <c r="AU203" s="18" t="s">
        <v>80</v>
      </c>
    </row>
    <row r="204" spans="1:65" s="2" customFormat="1" ht="16.5" customHeight="1">
      <c r="A204" s="35"/>
      <c r="B204" s="36"/>
      <c r="C204" s="179" t="s">
        <v>341</v>
      </c>
      <c r="D204" s="179" t="s">
        <v>142</v>
      </c>
      <c r="E204" s="180" t="s">
        <v>342</v>
      </c>
      <c r="F204" s="181" t="s">
        <v>343</v>
      </c>
      <c r="G204" s="182" t="s">
        <v>179</v>
      </c>
      <c r="H204" s="183">
        <v>34.048999999999999</v>
      </c>
      <c r="I204" s="184"/>
      <c r="J204" s="185">
        <f>ROUND(I204*H204,2)</f>
        <v>0</v>
      </c>
      <c r="K204" s="181" t="s">
        <v>146</v>
      </c>
      <c r="L204" s="40"/>
      <c r="M204" s="186" t="s">
        <v>19</v>
      </c>
      <c r="N204" s="187" t="s">
        <v>43</v>
      </c>
      <c r="O204" s="65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102</v>
      </c>
      <c r="AT204" s="190" t="s">
        <v>142</v>
      </c>
      <c r="AU204" s="190" t="s">
        <v>80</v>
      </c>
      <c r="AY204" s="18" t="s">
        <v>140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76</v>
      </c>
      <c r="BK204" s="191">
        <f>ROUND(I204*H204,2)</f>
        <v>0</v>
      </c>
      <c r="BL204" s="18" t="s">
        <v>102</v>
      </c>
      <c r="BM204" s="190" t="s">
        <v>344</v>
      </c>
    </row>
    <row r="205" spans="1:65" s="2" customFormat="1" ht="19.5">
      <c r="A205" s="35"/>
      <c r="B205" s="36"/>
      <c r="C205" s="37"/>
      <c r="D205" s="192" t="s">
        <v>148</v>
      </c>
      <c r="E205" s="37"/>
      <c r="F205" s="193" t="s">
        <v>345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148</v>
      </c>
      <c r="AU205" s="18" t="s">
        <v>80</v>
      </c>
    </row>
    <row r="206" spans="1:65" s="12" customFormat="1" ht="25.9" customHeight="1">
      <c r="B206" s="163"/>
      <c r="C206" s="164"/>
      <c r="D206" s="165" t="s">
        <v>71</v>
      </c>
      <c r="E206" s="166" t="s">
        <v>346</v>
      </c>
      <c r="F206" s="166" t="s">
        <v>347</v>
      </c>
      <c r="G206" s="164"/>
      <c r="H206" s="164"/>
      <c r="I206" s="167"/>
      <c r="J206" s="168">
        <f>BK206</f>
        <v>0</v>
      </c>
      <c r="K206" s="164"/>
      <c r="L206" s="169"/>
      <c r="M206" s="170"/>
      <c r="N206" s="171"/>
      <c r="O206" s="171"/>
      <c r="P206" s="172">
        <f>P207</f>
        <v>0</v>
      </c>
      <c r="Q206" s="171"/>
      <c r="R206" s="172">
        <f>R207</f>
        <v>0</v>
      </c>
      <c r="S206" s="171"/>
      <c r="T206" s="173">
        <f>T207</f>
        <v>0</v>
      </c>
      <c r="AR206" s="174" t="s">
        <v>80</v>
      </c>
      <c r="AT206" s="175" t="s">
        <v>71</v>
      </c>
      <c r="AU206" s="175" t="s">
        <v>72</v>
      </c>
      <c r="AY206" s="174" t="s">
        <v>140</v>
      </c>
      <c r="BK206" s="176">
        <f>BK207</f>
        <v>0</v>
      </c>
    </row>
    <row r="207" spans="1:65" s="12" customFormat="1" ht="22.9" customHeight="1">
      <c r="B207" s="163"/>
      <c r="C207" s="164"/>
      <c r="D207" s="165" t="s">
        <v>71</v>
      </c>
      <c r="E207" s="177" t="s">
        <v>348</v>
      </c>
      <c r="F207" s="177" t="s">
        <v>349</v>
      </c>
      <c r="G207" s="164"/>
      <c r="H207" s="164"/>
      <c r="I207" s="167"/>
      <c r="J207" s="178">
        <f>BK207</f>
        <v>0</v>
      </c>
      <c r="K207" s="164"/>
      <c r="L207" s="169"/>
      <c r="M207" s="170"/>
      <c r="N207" s="171"/>
      <c r="O207" s="171"/>
      <c r="P207" s="172">
        <f>SUM(P208:P210)</f>
        <v>0</v>
      </c>
      <c r="Q207" s="171"/>
      <c r="R207" s="172">
        <f>SUM(R208:R210)</f>
        <v>0</v>
      </c>
      <c r="S207" s="171"/>
      <c r="T207" s="173">
        <f>SUM(T208:T210)</f>
        <v>0</v>
      </c>
      <c r="AR207" s="174" t="s">
        <v>80</v>
      </c>
      <c r="AT207" s="175" t="s">
        <v>71</v>
      </c>
      <c r="AU207" s="175" t="s">
        <v>76</v>
      </c>
      <c r="AY207" s="174" t="s">
        <v>140</v>
      </c>
      <c r="BK207" s="176">
        <f>SUM(BK208:BK210)</f>
        <v>0</v>
      </c>
    </row>
    <row r="208" spans="1:65" s="2" customFormat="1" ht="16.5" customHeight="1">
      <c r="A208" s="35"/>
      <c r="B208" s="36"/>
      <c r="C208" s="179" t="s">
        <v>350</v>
      </c>
      <c r="D208" s="179" t="s">
        <v>142</v>
      </c>
      <c r="E208" s="180" t="s">
        <v>351</v>
      </c>
      <c r="F208" s="181" t="s">
        <v>352</v>
      </c>
      <c r="G208" s="182" t="s">
        <v>145</v>
      </c>
      <c r="H208" s="183">
        <v>161.63999999999999</v>
      </c>
      <c r="I208" s="184"/>
      <c r="J208" s="185">
        <f>ROUND(I208*H208,2)</f>
        <v>0</v>
      </c>
      <c r="K208" s="181" t="s">
        <v>146</v>
      </c>
      <c r="L208" s="40"/>
      <c r="M208" s="186" t="s">
        <v>19</v>
      </c>
      <c r="N208" s="187" t="s">
        <v>43</v>
      </c>
      <c r="O208" s="65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241</v>
      </c>
      <c r="AT208" s="190" t="s">
        <v>142</v>
      </c>
      <c r="AU208" s="190" t="s">
        <v>80</v>
      </c>
      <c r="AY208" s="18" t="s">
        <v>140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76</v>
      </c>
      <c r="BK208" s="191">
        <f>ROUND(I208*H208,2)</f>
        <v>0</v>
      </c>
      <c r="BL208" s="18" t="s">
        <v>241</v>
      </c>
      <c r="BM208" s="190" t="s">
        <v>353</v>
      </c>
    </row>
    <row r="209" spans="1:65" s="2" customFormat="1" ht="11.25">
      <c r="A209" s="35"/>
      <c r="B209" s="36"/>
      <c r="C209" s="37"/>
      <c r="D209" s="192" t="s">
        <v>148</v>
      </c>
      <c r="E209" s="37"/>
      <c r="F209" s="193" t="s">
        <v>354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148</v>
      </c>
      <c r="AU209" s="18" t="s">
        <v>80</v>
      </c>
    </row>
    <row r="210" spans="1:65" s="13" customFormat="1" ht="11.25">
      <c r="B210" s="197"/>
      <c r="C210" s="198"/>
      <c r="D210" s="192" t="s">
        <v>150</v>
      </c>
      <c r="E210" s="199" t="s">
        <v>19</v>
      </c>
      <c r="F210" s="200" t="s">
        <v>355</v>
      </c>
      <c r="G210" s="198"/>
      <c r="H210" s="201">
        <v>161.63999999999999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150</v>
      </c>
      <c r="AU210" s="207" t="s">
        <v>80</v>
      </c>
      <c r="AV210" s="13" t="s">
        <v>80</v>
      </c>
      <c r="AW210" s="13" t="s">
        <v>33</v>
      </c>
      <c r="AX210" s="13" t="s">
        <v>76</v>
      </c>
      <c r="AY210" s="207" t="s">
        <v>140</v>
      </c>
    </row>
    <row r="211" spans="1:65" s="12" customFormat="1" ht="25.9" customHeight="1">
      <c r="B211" s="163"/>
      <c r="C211" s="164"/>
      <c r="D211" s="165" t="s">
        <v>71</v>
      </c>
      <c r="E211" s="166" t="s">
        <v>356</v>
      </c>
      <c r="F211" s="166" t="s">
        <v>357</v>
      </c>
      <c r="G211" s="164"/>
      <c r="H211" s="164"/>
      <c r="I211" s="167"/>
      <c r="J211" s="168">
        <f>BK211</f>
        <v>0</v>
      </c>
      <c r="K211" s="164"/>
      <c r="L211" s="169"/>
      <c r="M211" s="170"/>
      <c r="N211" s="171"/>
      <c r="O211" s="171"/>
      <c r="P211" s="172">
        <f>SUM(P212:P215)</f>
        <v>0</v>
      </c>
      <c r="Q211" s="171"/>
      <c r="R211" s="172">
        <f>SUM(R212:R215)</f>
        <v>0</v>
      </c>
      <c r="S211" s="171"/>
      <c r="T211" s="173">
        <f>SUM(T212:T215)</f>
        <v>0</v>
      </c>
      <c r="AR211" s="174" t="s">
        <v>102</v>
      </c>
      <c r="AT211" s="175" t="s">
        <v>71</v>
      </c>
      <c r="AU211" s="175" t="s">
        <v>72</v>
      </c>
      <c r="AY211" s="174" t="s">
        <v>140</v>
      </c>
      <c r="BK211" s="176">
        <f>SUM(BK212:BK215)</f>
        <v>0</v>
      </c>
    </row>
    <row r="212" spans="1:65" s="2" customFormat="1" ht="16.5" customHeight="1">
      <c r="A212" s="35"/>
      <c r="B212" s="36"/>
      <c r="C212" s="179" t="s">
        <v>358</v>
      </c>
      <c r="D212" s="179" t="s">
        <v>142</v>
      </c>
      <c r="E212" s="180" t="s">
        <v>359</v>
      </c>
      <c r="F212" s="181" t="s">
        <v>360</v>
      </c>
      <c r="G212" s="182" t="s">
        <v>361</v>
      </c>
      <c r="H212" s="183">
        <v>10</v>
      </c>
      <c r="I212" s="184"/>
      <c r="J212" s="185">
        <f>ROUND(I212*H212,2)</f>
        <v>0</v>
      </c>
      <c r="K212" s="181" t="s">
        <v>146</v>
      </c>
      <c r="L212" s="40"/>
      <c r="M212" s="186" t="s">
        <v>19</v>
      </c>
      <c r="N212" s="187" t="s">
        <v>43</v>
      </c>
      <c r="O212" s="65"/>
      <c r="P212" s="188">
        <f>O212*H212</f>
        <v>0</v>
      </c>
      <c r="Q212" s="188">
        <v>0</v>
      </c>
      <c r="R212" s="188">
        <f>Q212*H212</f>
        <v>0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362</v>
      </c>
      <c r="AT212" s="190" t="s">
        <v>142</v>
      </c>
      <c r="AU212" s="190" t="s">
        <v>76</v>
      </c>
      <c r="AY212" s="18" t="s">
        <v>140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76</v>
      </c>
      <c r="BK212" s="191">
        <f>ROUND(I212*H212,2)</f>
        <v>0</v>
      </c>
      <c r="BL212" s="18" t="s">
        <v>362</v>
      </c>
      <c r="BM212" s="190" t="s">
        <v>363</v>
      </c>
    </row>
    <row r="213" spans="1:65" s="2" customFormat="1" ht="11.25">
      <c r="A213" s="35"/>
      <c r="B213" s="36"/>
      <c r="C213" s="37"/>
      <c r="D213" s="192" t="s">
        <v>148</v>
      </c>
      <c r="E213" s="37"/>
      <c r="F213" s="193" t="s">
        <v>364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148</v>
      </c>
      <c r="AU213" s="18" t="s">
        <v>76</v>
      </c>
    </row>
    <row r="214" spans="1:65" s="2" customFormat="1" ht="29.25">
      <c r="A214" s="35"/>
      <c r="B214" s="36"/>
      <c r="C214" s="37"/>
      <c r="D214" s="192" t="s">
        <v>199</v>
      </c>
      <c r="E214" s="37"/>
      <c r="F214" s="229" t="s">
        <v>365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76</v>
      </c>
    </row>
    <row r="215" spans="1:65" s="13" customFormat="1" ht="11.25">
      <c r="B215" s="197"/>
      <c r="C215" s="198"/>
      <c r="D215" s="192" t="s">
        <v>150</v>
      </c>
      <c r="E215" s="199" t="s">
        <v>19</v>
      </c>
      <c r="F215" s="200" t="s">
        <v>202</v>
      </c>
      <c r="G215" s="198"/>
      <c r="H215" s="201">
        <v>10</v>
      </c>
      <c r="I215" s="202"/>
      <c r="J215" s="198"/>
      <c r="K215" s="198"/>
      <c r="L215" s="203"/>
      <c r="M215" s="240"/>
      <c r="N215" s="241"/>
      <c r="O215" s="241"/>
      <c r="P215" s="241"/>
      <c r="Q215" s="241"/>
      <c r="R215" s="241"/>
      <c r="S215" s="241"/>
      <c r="T215" s="242"/>
      <c r="AT215" s="207" t="s">
        <v>150</v>
      </c>
      <c r="AU215" s="207" t="s">
        <v>76</v>
      </c>
      <c r="AV215" s="13" t="s">
        <v>80</v>
      </c>
      <c r="AW215" s="13" t="s">
        <v>33</v>
      </c>
      <c r="AX215" s="13" t="s">
        <v>76</v>
      </c>
      <c r="AY215" s="207" t="s">
        <v>140</v>
      </c>
    </row>
    <row r="216" spans="1:65" s="2" customFormat="1" ht="6.95" customHeight="1">
      <c r="A216" s="35"/>
      <c r="B216" s="48"/>
      <c r="C216" s="49"/>
      <c r="D216" s="49"/>
      <c r="E216" s="49"/>
      <c r="F216" s="49"/>
      <c r="G216" s="49"/>
      <c r="H216" s="49"/>
      <c r="I216" s="49"/>
      <c r="J216" s="49"/>
      <c r="K216" s="49"/>
      <c r="L216" s="40"/>
      <c r="M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</sheetData>
  <sheetProtection algorithmName="SHA-512" hashValue="YSgvUJfcmRabM2+FlhRygLdKqs1QgYZ+25qa2fQqRYiG4gqLOBi+kKzaKsB91o4l9mFijKmDJwsbHzew9jYJDA==" saltValue="dl5TvsESFq+fT6YlQZ4gHJVp6Cjm0EK1iVvNsm0400DtKKFI5iJ0T2OwlAo5ihFqououOHfOYqn1Hxts3ljd/g==" spinCount="100000" sheet="1" objects="1" scenarios="1" formatColumns="0" formatRows="0" autoFilter="0"/>
  <autoFilter ref="C95:K215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IVEP-Brno</v>
      </c>
      <c r="F7" s="374"/>
      <c r="G7" s="374"/>
      <c r="H7" s="374"/>
      <c r="L7" s="21"/>
    </row>
    <row r="8" spans="1:46" s="1" customFormat="1" ht="12" customHeight="1">
      <c r="B8" s="21"/>
      <c r="D8" s="113" t="s">
        <v>106</v>
      </c>
      <c r="L8" s="21"/>
    </row>
    <row r="9" spans="1:46" s="2" customFormat="1" ht="16.5" customHeight="1">
      <c r="A9" s="35"/>
      <c r="B9" s="40"/>
      <c r="C9" s="35"/>
      <c r="D9" s="35"/>
      <c r="E9" s="373" t="s">
        <v>107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108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366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12. 4. 2021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/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>IVEP, a.s.</v>
      </c>
      <c r="F17" s="35"/>
      <c r="G17" s="35"/>
      <c r="H17" s="35"/>
      <c r="I17" s="113" t="s">
        <v>28</v>
      </c>
      <c r="J17" s="104" t="str">
        <f>IF('Rekapitulace stavby'!AN11="","",'Rekapitulace stavby'!AN11)</f>
        <v/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>Ing. Martin Česák</v>
      </c>
      <c r="F23" s="35"/>
      <c r="G23" s="35"/>
      <c r="H23" s="35"/>
      <c r="I23" s="113" t="s">
        <v>28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>Evelis, s.r.o.</v>
      </c>
      <c r="F26" s="35"/>
      <c r="G26" s="35"/>
      <c r="H26" s="35"/>
      <c r="I26" s="113" t="s">
        <v>28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ROUND(J96,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ROUND((SUM(BE96:BE214)),  2)</f>
        <v>0</v>
      </c>
      <c r="G35" s="35"/>
      <c r="H35" s="35"/>
      <c r="I35" s="125">
        <v>0.21</v>
      </c>
      <c r="J35" s="124">
        <f>ROUND(((SUM(BE96:BE214))*I35),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ROUND((SUM(BF96:BF214)),  2)</f>
        <v>0</v>
      </c>
      <c r="G36" s="35"/>
      <c r="H36" s="35"/>
      <c r="I36" s="125">
        <v>0.15</v>
      </c>
      <c r="J36" s="124">
        <f>ROUND(((SUM(BF96:BF214))*I36),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ROUND((SUM(BG96:BG214)),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ROUND((SUM(BH96:BH214)),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ROUND((SUM(BI96:BI214)),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110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IVEP-Brno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107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108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1.2 - Hala 2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Brno</v>
      </c>
      <c r="G56" s="37"/>
      <c r="H56" s="37"/>
      <c r="I56" s="30" t="s">
        <v>23</v>
      </c>
      <c r="J56" s="60" t="str">
        <f>IF(J14="","",J14)</f>
        <v>12. 4. 2021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IVEP, a.s.</v>
      </c>
      <c r="G58" s="37"/>
      <c r="H58" s="37"/>
      <c r="I58" s="30" t="s">
        <v>31</v>
      </c>
      <c r="J58" s="33" t="str">
        <f>E23</f>
        <v>Ing. Martin Česák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>Evelis,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111</v>
      </c>
      <c r="D61" s="138"/>
      <c r="E61" s="138"/>
      <c r="F61" s="138"/>
      <c r="G61" s="138"/>
      <c r="H61" s="138"/>
      <c r="I61" s="138"/>
      <c r="J61" s="139" t="s">
        <v>112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J96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113</v>
      </c>
    </row>
    <row r="64" spans="1:47" s="9" customFormat="1" ht="24.95" customHeight="1">
      <c r="B64" s="141"/>
      <c r="C64" s="142"/>
      <c r="D64" s="143" t="s">
        <v>114</v>
      </c>
      <c r="E64" s="144"/>
      <c r="F64" s="144"/>
      <c r="G64" s="144"/>
      <c r="H64" s="144"/>
      <c r="I64" s="144"/>
      <c r="J64" s="145">
        <f>J97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115</v>
      </c>
      <c r="E65" s="149"/>
      <c r="F65" s="149"/>
      <c r="G65" s="149"/>
      <c r="H65" s="149"/>
      <c r="I65" s="149"/>
      <c r="J65" s="150">
        <f>J98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116</v>
      </c>
      <c r="E66" s="149"/>
      <c r="F66" s="149"/>
      <c r="G66" s="149"/>
      <c r="H66" s="149"/>
      <c r="I66" s="149"/>
      <c r="J66" s="150">
        <f>J137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117</v>
      </c>
      <c r="E67" s="149"/>
      <c r="F67" s="149"/>
      <c r="G67" s="149"/>
      <c r="H67" s="149"/>
      <c r="I67" s="149"/>
      <c r="J67" s="150">
        <f>J148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118</v>
      </c>
      <c r="E68" s="149"/>
      <c r="F68" s="149"/>
      <c r="G68" s="149"/>
      <c r="H68" s="149"/>
      <c r="I68" s="149"/>
      <c r="J68" s="150">
        <f>J151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119</v>
      </c>
      <c r="E69" s="149"/>
      <c r="F69" s="149"/>
      <c r="G69" s="149"/>
      <c r="H69" s="149"/>
      <c r="I69" s="149"/>
      <c r="J69" s="150">
        <f>J175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120</v>
      </c>
      <c r="E70" s="149"/>
      <c r="F70" s="149"/>
      <c r="G70" s="149"/>
      <c r="H70" s="149"/>
      <c r="I70" s="149"/>
      <c r="J70" s="150">
        <f>J188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121</v>
      </c>
      <c r="E71" s="149"/>
      <c r="F71" s="149"/>
      <c r="G71" s="149"/>
      <c r="H71" s="149"/>
      <c r="I71" s="149"/>
      <c r="J71" s="150">
        <f>J200</f>
        <v>0</v>
      </c>
      <c r="K71" s="98"/>
      <c r="L71" s="151"/>
    </row>
    <row r="72" spans="1:31" s="9" customFormat="1" ht="24.95" customHeight="1">
      <c r="B72" s="141"/>
      <c r="C72" s="142"/>
      <c r="D72" s="143" t="s">
        <v>122</v>
      </c>
      <c r="E72" s="144"/>
      <c r="F72" s="144"/>
      <c r="G72" s="144"/>
      <c r="H72" s="144"/>
      <c r="I72" s="144"/>
      <c r="J72" s="145">
        <f>J205</f>
        <v>0</v>
      </c>
      <c r="K72" s="142"/>
      <c r="L72" s="146"/>
    </row>
    <row r="73" spans="1:31" s="10" customFormat="1" ht="19.899999999999999" customHeight="1">
      <c r="B73" s="147"/>
      <c r="C73" s="98"/>
      <c r="D73" s="148" t="s">
        <v>123</v>
      </c>
      <c r="E73" s="149"/>
      <c r="F73" s="149"/>
      <c r="G73" s="149"/>
      <c r="H73" s="149"/>
      <c r="I73" s="149"/>
      <c r="J73" s="150">
        <f>J206</f>
        <v>0</v>
      </c>
      <c r="K73" s="98"/>
      <c r="L73" s="151"/>
    </row>
    <row r="74" spans="1:31" s="9" customFormat="1" ht="24.95" customHeight="1">
      <c r="B74" s="141"/>
      <c r="C74" s="142"/>
      <c r="D74" s="143" t="s">
        <v>124</v>
      </c>
      <c r="E74" s="144"/>
      <c r="F74" s="144"/>
      <c r="G74" s="144"/>
      <c r="H74" s="144"/>
      <c r="I74" s="144"/>
      <c r="J74" s="145">
        <f>J210</f>
        <v>0</v>
      </c>
      <c r="K74" s="142"/>
      <c r="L74" s="146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125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80" t="str">
        <f>E7</f>
        <v>IVEP-Brno</v>
      </c>
      <c r="F84" s="381"/>
      <c r="G84" s="381"/>
      <c r="H84" s="381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1" customFormat="1" ht="12" customHeight="1">
      <c r="B85" s="22"/>
      <c r="C85" s="30" t="s">
        <v>106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63" s="2" customFormat="1" ht="16.5" customHeight="1">
      <c r="A86" s="35"/>
      <c r="B86" s="36"/>
      <c r="C86" s="37"/>
      <c r="D86" s="37"/>
      <c r="E86" s="380" t="s">
        <v>107</v>
      </c>
      <c r="F86" s="382"/>
      <c r="G86" s="382"/>
      <c r="H86" s="382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108</v>
      </c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34" t="str">
        <f>E11</f>
        <v>1.2 - Hala 2</v>
      </c>
      <c r="F88" s="382"/>
      <c r="G88" s="382"/>
      <c r="H88" s="382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21</v>
      </c>
      <c r="D90" s="37"/>
      <c r="E90" s="37"/>
      <c r="F90" s="28" t="str">
        <f>F14</f>
        <v>Brno</v>
      </c>
      <c r="G90" s="37"/>
      <c r="H90" s="37"/>
      <c r="I90" s="30" t="s">
        <v>23</v>
      </c>
      <c r="J90" s="60" t="str">
        <f>IF(J14="","",J14)</f>
        <v>12. 4. 2021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25</v>
      </c>
      <c r="D92" s="37"/>
      <c r="E92" s="37"/>
      <c r="F92" s="28" t="str">
        <f>E17</f>
        <v>IVEP, a.s.</v>
      </c>
      <c r="G92" s="37"/>
      <c r="H92" s="37"/>
      <c r="I92" s="30" t="s">
        <v>31</v>
      </c>
      <c r="J92" s="33" t="str">
        <f>E23</f>
        <v>Ing. Martin Česák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5.2" customHeight="1">
      <c r="A93" s="35"/>
      <c r="B93" s="36"/>
      <c r="C93" s="30" t="s">
        <v>29</v>
      </c>
      <c r="D93" s="37"/>
      <c r="E93" s="37"/>
      <c r="F93" s="28" t="str">
        <f>IF(E20="","",E20)</f>
        <v>Vyplň údaj</v>
      </c>
      <c r="G93" s="37"/>
      <c r="H93" s="37"/>
      <c r="I93" s="30" t="s">
        <v>34</v>
      </c>
      <c r="J93" s="33" t="str">
        <f>E26</f>
        <v>Evelis, s.r.o.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52"/>
      <c r="B95" s="153"/>
      <c r="C95" s="154" t="s">
        <v>126</v>
      </c>
      <c r="D95" s="155" t="s">
        <v>57</v>
      </c>
      <c r="E95" s="155" t="s">
        <v>53</v>
      </c>
      <c r="F95" s="155" t="s">
        <v>54</v>
      </c>
      <c r="G95" s="155" t="s">
        <v>127</v>
      </c>
      <c r="H95" s="155" t="s">
        <v>128</v>
      </c>
      <c r="I95" s="155" t="s">
        <v>129</v>
      </c>
      <c r="J95" s="155" t="s">
        <v>112</v>
      </c>
      <c r="K95" s="156" t="s">
        <v>130</v>
      </c>
      <c r="L95" s="157"/>
      <c r="M95" s="69" t="s">
        <v>19</v>
      </c>
      <c r="N95" s="70" t="s">
        <v>42</v>
      </c>
      <c r="O95" s="70" t="s">
        <v>131</v>
      </c>
      <c r="P95" s="70" t="s">
        <v>132</v>
      </c>
      <c r="Q95" s="70" t="s">
        <v>133</v>
      </c>
      <c r="R95" s="70" t="s">
        <v>134</v>
      </c>
      <c r="S95" s="70" t="s">
        <v>135</v>
      </c>
      <c r="T95" s="71" t="s">
        <v>136</v>
      </c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</row>
    <row r="96" spans="1:63" s="2" customFormat="1" ht="22.9" customHeight="1">
      <c r="A96" s="35"/>
      <c r="B96" s="36"/>
      <c r="C96" s="76" t="s">
        <v>137</v>
      </c>
      <c r="D96" s="37"/>
      <c r="E96" s="37"/>
      <c r="F96" s="37"/>
      <c r="G96" s="37"/>
      <c r="H96" s="37"/>
      <c r="I96" s="37"/>
      <c r="J96" s="158">
        <f>BK96</f>
        <v>0</v>
      </c>
      <c r="K96" s="37"/>
      <c r="L96" s="40"/>
      <c r="M96" s="72"/>
      <c r="N96" s="159"/>
      <c r="O96" s="73"/>
      <c r="P96" s="160">
        <f>P97+P205+P210</f>
        <v>0</v>
      </c>
      <c r="Q96" s="73"/>
      <c r="R96" s="160">
        <f>R97+R205+R210</f>
        <v>18.146707939999999</v>
      </c>
      <c r="S96" s="73"/>
      <c r="T96" s="161">
        <f>T97+T205+T210</f>
        <v>2.2842000000000002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71</v>
      </c>
      <c r="AU96" s="18" t="s">
        <v>113</v>
      </c>
      <c r="BK96" s="162">
        <f>BK97+BK205+BK210</f>
        <v>0</v>
      </c>
    </row>
    <row r="97" spans="1:65" s="12" customFormat="1" ht="25.9" customHeight="1">
      <c r="B97" s="163"/>
      <c r="C97" s="164"/>
      <c r="D97" s="165" t="s">
        <v>71</v>
      </c>
      <c r="E97" s="166" t="s">
        <v>138</v>
      </c>
      <c r="F97" s="166" t="s">
        <v>139</v>
      </c>
      <c r="G97" s="164"/>
      <c r="H97" s="164"/>
      <c r="I97" s="167"/>
      <c r="J97" s="168">
        <f>BK97</f>
        <v>0</v>
      </c>
      <c r="K97" s="164"/>
      <c r="L97" s="169"/>
      <c r="M97" s="170"/>
      <c r="N97" s="171"/>
      <c r="O97" s="171"/>
      <c r="P97" s="172">
        <f>P98+P137+P148+P151+P175+P188+P200</f>
        <v>0</v>
      </c>
      <c r="Q97" s="171"/>
      <c r="R97" s="172">
        <f>R98+R137+R148+R151+R175+R188+R200</f>
        <v>18.146707939999999</v>
      </c>
      <c r="S97" s="171"/>
      <c r="T97" s="173">
        <f>T98+T137+T148+T151+T175+T188+T200</f>
        <v>2.2842000000000002</v>
      </c>
      <c r="AR97" s="174" t="s">
        <v>76</v>
      </c>
      <c r="AT97" s="175" t="s">
        <v>71</v>
      </c>
      <c r="AU97" s="175" t="s">
        <v>72</v>
      </c>
      <c r="AY97" s="174" t="s">
        <v>140</v>
      </c>
      <c r="BK97" s="176">
        <f>BK98+BK137+BK148+BK151+BK175+BK188+BK200</f>
        <v>0</v>
      </c>
    </row>
    <row r="98" spans="1:65" s="12" customFormat="1" ht="22.9" customHeight="1">
      <c r="B98" s="163"/>
      <c r="C98" s="164"/>
      <c r="D98" s="165" t="s">
        <v>71</v>
      </c>
      <c r="E98" s="177" t="s">
        <v>76</v>
      </c>
      <c r="F98" s="177" t="s">
        <v>141</v>
      </c>
      <c r="G98" s="164"/>
      <c r="H98" s="164"/>
      <c r="I98" s="167"/>
      <c r="J98" s="178">
        <f>BK98</f>
        <v>0</v>
      </c>
      <c r="K98" s="164"/>
      <c r="L98" s="169"/>
      <c r="M98" s="170"/>
      <c r="N98" s="171"/>
      <c r="O98" s="171"/>
      <c r="P98" s="172">
        <f>SUM(P99:P136)</f>
        <v>0</v>
      </c>
      <c r="Q98" s="171"/>
      <c r="R98" s="172">
        <f>SUM(R99:R136)</f>
        <v>3.6000000000000003E-3</v>
      </c>
      <c r="S98" s="171"/>
      <c r="T98" s="173">
        <f>SUM(T99:T136)</f>
        <v>0</v>
      </c>
      <c r="AR98" s="174" t="s">
        <v>76</v>
      </c>
      <c r="AT98" s="175" t="s">
        <v>71</v>
      </c>
      <c r="AU98" s="175" t="s">
        <v>76</v>
      </c>
      <c r="AY98" s="174" t="s">
        <v>140</v>
      </c>
      <c r="BK98" s="176">
        <f>SUM(BK99:BK136)</f>
        <v>0</v>
      </c>
    </row>
    <row r="99" spans="1:65" s="2" customFormat="1" ht="16.5" customHeight="1">
      <c r="A99" s="35"/>
      <c r="B99" s="36"/>
      <c r="C99" s="179" t="s">
        <v>76</v>
      </c>
      <c r="D99" s="179" t="s">
        <v>142</v>
      </c>
      <c r="E99" s="180" t="s">
        <v>143</v>
      </c>
      <c r="F99" s="181" t="s">
        <v>144</v>
      </c>
      <c r="G99" s="182" t="s">
        <v>145</v>
      </c>
      <c r="H99" s="183">
        <v>9</v>
      </c>
      <c r="I99" s="184"/>
      <c r="J99" s="185">
        <f>ROUND(I99*H99,2)</f>
        <v>0</v>
      </c>
      <c r="K99" s="181" t="s">
        <v>146</v>
      </c>
      <c r="L99" s="40"/>
      <c r="M99" s="186" t="s">
        <v>19</v>
      </c>
      <c r="N99" s="187" t="s">
        <v>43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102</v>
      </c>
      <c r="AT99" s="190" t="s">
        <v>142</v>
      </c>
      <c r="AU99" s="190" t="s">
        <v>80</v>
      </c>
      <c r="AY99" s="18" t="s">
        <v>140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76</v>
      </c>
      <c r="BK99" s="191">
        <f>ROUND(I99*H99,2)</f>
        <v>0</v>
      </c>
      <c r="BL99" s="18" t="s">
        <v>102</v>
      </c>
      <c r="BM99" s="190" t="s">
        <v>147</v>
      </c>
    </row>
    <row r="100" spans="1:65" s="2" customFormat="1" ht="11.25">
      <c r="A100" s="35"/>
      <c r="B100" s="36"/>
      <c r="C100" s="37"/>
      <c r="D100" s="192" t="s">
        <v>148</v>
      </c>
      <c r="E100" s="37"/>
      <c r="F100" s="193" t="s">
        <v>149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148</v>
      </c>
      <c r="AU100" s="18" t="s">
        <v>80</v>
      </c>
    </row>
    <row r="101" spans="1:65" s="13" customFormat="1" ht="11.25">
      <c r="B101" s="197"/>
      <c r="C101" s="198"/>
      <c r="D101" s="192" t="s">
        <v>150</v>
      </c>
      <c r="E101" s="199" t="s">
        <v>19</v>
      </c>
      <c r="F101" s="200" t="s">
        <v>367</v>
      </c>
      <c r="G101" s="198"/>
      <c r="H101" s="201">
        <v>9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150</v>
      </c>
      <c r="AU101" s="207" t="s">
        <v>80</v>
      </c>
      <c r="AV101" s="13" t="s">
        <v>80</v>
      </c>
      <c r="AW101" s="13" t="s">
        <v>33</v>
      </c>
      <c r="AX101" s="13" t="s">
        <v>76</v>
      </c>
      <c r="AY101" s="207" t="s">
        <v>140</v>
      </c>
    </row>
    <row r="102" spans="1:65" s="2" customFormat="1" ht="16.5" customHeight="1">
      <c r="A102" s="35"/>
      <c r="B102" s="36"/>
      <c r="C102" s="179" t="s">
        <v>80</v>
      </c>
      <c r="D102" s="179" t="s">
        <v>142</v>
      </c>
      <c r="E102" s="180" t="s">
        <v>152</v>
      </c>
      <c r="F102" s="181" t="s">
        <v>153</v>
      </c>
      <c r="G102" s="182" t="s">
        <v>154</v>
      </c>
      <c r="H102" s="183">
        <v>5.58</v>
      </c>
      <c r="I102" s="184"/>
      <c r="J102" s="185">
        <f>ROUND(I102*H102,2)</f>
        <v>0</v>
      </c>
      <c r="K102" s="181" t="s">
        <v>146</v>
      </c>
      <c r="L102" s="40"/>
      <c r="M102" s="186" t="s">
        <v>19</v>
      </c>
      <c r="N102" s="187" t="s">
        <v>43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102</v>
      </c>
      <c r="AT102" s="190" t="s">
        <v>142</v>
      </c>
      <c r="AU102" s="190" t="s">
        <v>80</v>
      </c>
      <c r="AY102" s="18" t="s">
        <v>140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76</v>
      </c>
      <c r="BK102" s="191">
        <f>ROUND(I102*H102,2)</f>
        <v>0</v>
      </c>
      <c r="BL102" s="18" t="s">
        <v>102</v>
      </c>
      <c r="BM102" s="190" t="s">
        <v>155</v>
      </c>
    </row>
    <row r="103" spans="1:65" s="2" customFormat="1" ht="11.25">
      <c r="A103" s="35"/>
      <c r="B103" s="36"/>
      <c r="C103" s="37"/>
      <c r="D103" s="192" t="s">
        <v>148</v>
      </c>
      <c r="E103" s="37"/>
      <c r="F103" s="193" t="s">
        <v>156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148</v>
      </c>
      <c r="AU103" s="18" t="s">
        <v>80</v>
      </c>
    </row>
    <row r="104" spans="1:65" s="13" customFormat="1" ht="11.25">
      <c r="B104" s="197"/>
      <c r="C104" s="198"/>
      <c r="D104" s="192" t="s">
        <v>150</v>
      </c>
      <c r="E104" s="199" t="s">
        <v>19</v>
      </c>
      <c r="F104" s="200" t="s">
        <v>368</v>
      </c>
      <c r="G104" s="198"/>
      <c r="H104" s="201">
        <v>1.08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150</v>
      </c>
      <c r="AU104" s="207" t="s">
        <v>80</v>
      </c>
      <c r="AV104" s="13" t="s">
        <v>80</v>
      </c>
      <c r="AW104" s="13" t="s">
        <v>33</v>
      </c>
      <c r="AX104" s="13" t="s">
        <v>72</v>
      </c>
      <c r="AY104" s="207" t="s">
        <v>140</v>
      </c>
    </row>
    <row r="105" spans="1:65" s="13" customFormat="1" ht="11.25">
      <c r="B105" s="197"/>
      <c r="C105" s="198"/>
      <c r="D105" s="192" t="s">
        <v>150</v>
      </c>
      <c r="E105" s="199" t="s">
        <v>19</v>
      </c>
      <c r="F105" s="200" t="s">
        <v>369</v>
      </c>
      <c r="G105" s="198"/>
      <c r="H105" s="201">
        <v>4.5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150</v>
      </c>
      <c r="AU105" s="207" t="s">
        <v>80</v>
      </c>
      <c r="AV105" s="13" t="s">
        <v>80</v>
      </c>
      <c r="AW105" s="13" t="s">
        <v>33</v>
      </c>
      <c r="AX105" s="13" t="s">
        <v>72</v>
      </c>
      <c r="AY105" s="207" t="s">
        <v>140</v>
      </c>
    </row>
    <row r="106" spans="1:65" s="14" customFormat="1" ht="11.25">
      <c r="B106" s="208"/>
      <c r="C106" s="209"/>
      <c r="D106" s="192" t="s">
        <v>150</v>
      </c>
      <c r="E106" s="210" t="s">
        <v>19</v>
      </c>
      <c r="F106" s="211" t="s">
        <v>159</v>
      </c>
      <c r="G106" s="209"/>
      <c r="H106" s="212">
        <v>5.58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150</v>
      </c>
      <c r="AU106" s="218" t="s">
        <v>80</v>
      </c>
      <c r="AV106" s="14" t="s">
        <v>102</v>
      </c>
      <c r="AW106" s="14" t="s">
        <v>33</v>
      </c>
      <c r="AX106" s="14" t="s">
        <v>76</v>
      </c>
      <c r="AY106" s="218" t="s">
        <v>140</v>
      </c>
    </row>
    <row r="107" spans="1:65" s="2" customFormat="1" ht="16.5" customHeight="1">
      <c r="A107" s="35"/>
      <c r="B107" s="36"/>
      <c r="C107" s="179" t="s">
        <v>95</v>
      </c>
      <c r="D107" s="179" t="s">
        <v>142</v>
      </c>
      <c r="E107" s="180" t="s">
        <v>160</v>
      </c>
      <c r="F107" s="181" t="s">
        <v>161</v>
      </c>
      <c r="G107" s="182" t="s">
        <v>154</v>
      </c>
      <c r="H107" s="183">
        <v>2.56</v>
      </c>
      <c r="I107" s="184"/>
      <c r="J107" s="185">
        <f>ROUND(I107*H107,2)</f>
        <v>0</v>
      </c>
      <c r="K107" s="181" t="s">
        <v>146</v>
      </c>
      <c r="L107" s="40"/>
      <c r="M107" s="186" t="s">
        <v>19</v>
      </c>
      <c r="N107" s="187" t="s">
        <v>43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102</v>
      </c>
      <c r="AT107" s="190" t="s">
        <v>142</v>
      </c>
      <c r="AU107" s="190" t="s">
        <v>80</v>
      </c>
      <c r="AY107" s="18" t="s">
        <v>140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76</v>
      </c>
      <c r="BK107" s="191">
        <f>ROUND(I107*H107,2)</f>
        <v>0</v>
      </c>
      <c r="BL107" s="18" t="s">
        <v>102</v>
      </c>
      <c r="BM107" s="190" t="s">
        <v>162</v>
      </c>
    </row>
    <row r="108" spans="1:65" s="2" customFormat="1" ht="11.25">
      <c r="A108" s="35"/>
      <c r="B108" s="36"/>
      <c r="C108" s="37"/>
      <c r="D108" s="192" t="s">
        <v>148</v>
      </c>
      <c r="E108" s="37"/>
      <c r="F108" s="193" t="s">
        <v>163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148</v>
      </c>
      <c r="AU108" s="18" t="s">
        <v>80</v>
      </c>
    </row>
    <row r="109" spans="1:65" s="15" customFormat="1" ht="11.25">
      <c r="B109" s="219"/>
      <c r="C109" s="220"/>
      <c r="D109" s="192" t="s">
        <v>150</v>
      </c>
      <c r="E109" s="221" t="s">
        <v>19</v>
      </c>
      <c r="F109" s="222" t="s">
        <v>164</v>
      </c>
      <c r="G109" s="220"/>
      <c r="H109" s="221" t="s">
        <v>19</v>
      </c>
      <c r="I109" s="223"/>
      <c r="J109" s="220"/>
      <c r="K109" s="220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150</v>
      </c>
      <c r="AU109" s="228" t="s">
        <v>80</v>
      </c>
      <c r="AV109" s="15" t="s">
        <v>76</v>
      </c>
      <c r="AW109" s="15" t="s">
        <v>33</v>
      </c>
      <c r="AX109" s="15" t="s">
        <v>72</v>
      </c>
      <c r="AY109" s="228" t="s">
        <v>140</v>
      </c>
    </row>
    <row r="110" spans="1:65" s="13" customFormat="1" ht="11.25">
      <c r="B110" s="197"/>
      <c r="C110" s="198"/>
      <c r="D110" s="192" t="s">
        <v>150</v>
      </c>
      <c r="E110" s="199" t="s">
        <v>19</v>
      </c>
      <c r="F110" s="200" t="s">
        <v>370</v>
      </c>
      <c r="G110" s="198"/>
      <c r="H110" s="201">
        <v>2.56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150</v>
      </c>
      <c r="AU110" s="207" t="s">
        <v>80</v>
      </c>
      <c r="AV110" s="13" t="s">
        <v>80</v>
      </c>
      <c r="AW110" s="13" t="s">
        <v>33</v>
      </c>
      <c r="AX110" s="13" t="s">
        <v>72</v>
      </c>
      <c r="AY110" s="207" t="s">
        <v>140</v>
      </c>
    </row>
    <row r="111" spans="1:65" s="14" customFormat="1" ht="11.25">
      <c r="B111" s="208"/>
      <c r="C111" s="209"/>
      <c r="D111" s="192" t="s">
        <v>150</v>
      </c>
      <c r="E111" s="210" t="s">
        <v>19</v>
      </c>
      <c r="F111" s="211" t="s">
        <v>159</v>
      </c>
      <c r="G111" s="209"/>
      <c r="H111" s="212">
        <v>2.56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150</v>
      </c>
      <c r="AU111" s="218" t="s">
        <v>80</v>
      </c>
      <c r="AV111" s="14" t="s">
        <v>102</v>
      </c>
      <c r="AW111" s="14" t="s">
        <v>33</v>
      </c>
      <c r="AX111" s="14" t="s">
        <v>76</v>
      </c>
      <c r="AY111" s="218" t="s">
        <v>140</v>
      </c>
    </row>
    <row r="112" spans="1:65" s="2" customFormat="1" ht="16.5" customHeight="1">
      <c r="A112" s="35"/>
      <c r="B112" s="36"/>
      <c r="C112" s="179" t="s">
        <v>102</v>
      </c>
      <c r="D112" s="179" t="s">
        <v>142</v>
      </c>
      <c r="E112" s="180" t="s">
        <v>166</v>
      </c>
      <c r="F112" s="181" t="s">
        <v>167</v>
      </c>
      <c r="G112" s="182" t="s">
        <v>154</v>
      </c>
      <c r="H112" s="183">
        <v>6.86</v>
      </c>
      <c r="I112" s="184"/>
      <c r="J112" s="185">
        <f>ROUND(I112*H112,2)</f>
        <v>0</v>
      </c>
      <c r="K112" s="181" t="s">
        <v>146</v>
      </c>
      <c r="L112" s="40"/>
      <c r="M112" s="186" t="s">
        <v>19</v>
      </c>
      <c r="N112" s="187" t="s">
        <v>43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102</v>
      </c>
      <c r="AT112" s="190" t="s">
        <v>142</v>
      </c>
      <c r="AU112" s="190" t="s">
        <v>80</v>
      </c>
      <c r="AY112" s="18" t="s">
        <v>140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76</v>
      </c>
      <c r="BK112" s="191">
        <f>ROUND(I112*H112,2)</f>
        <v>0</v>
      </c>
      <c r="BL112" s="18" t="s">
        <v>102</v>
      </c>
      <c r="BM112" s="190" t="s">
        <v>371</v>
      </c>
    </row>
    <row r="113" spans="1:65" s="2" customFormat="1" ht="19.5">
      <c r="A113" s="35"/>
      <c r="B113" s="36"/>
      <c r="C113" s="37"/>
      <c r="D113" s="192" t="s">
        <v>148</v>
      </c>
      <c r="E113" s="37"/>
      <c r="F113" s="193" t="s">
        <v>169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148</v>
      </c>
      <c r="AU113" s="18" t="s">
        <v>80</v>
      </c>
    </row>
    <row r="114" spans="1:65" s="13" customFormat="1" ht="11.25">
      <c r="B114" s="197"/>
      <c r="C114" s="198"/>
      <c r="D114" s="192" t="s">
        <v>150</v>
      </c>
      <c r="E114" s="199" t="s">
        <v>19</v>
      </c>
      <c r="F114" s="200" t="s">
        <v>372</v>
      </c>
      <c r="G114" s="198"/>
      <c r="H114" s="201">
        <v>6.86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150</v>
      </c>
      <c r="AU114" s="207" t="s">
        <v>80</v>
      </c>
      <c r="AV114" s="13" t="s">
        <v>80</v>
      </c>
      <c r="AW114" s="13" t="s">
        <v>33</v>
      </c>
      <c r="AX114" s="13" t="s">
        <v>76</v>
      </c>
      <c r="AY114" s="207" t="s">
        <v>140</v>
      </c>
    </row>
    <row r="115" spans="1:65" s="2" customFormat="1" ht="16.5" customHeight="1">
      <c r="A115" s="35"/>
      <c r="B115" s="36"/>
      <c r="C115" s="179" t="s">
        <v>171</v>
      </c>
      <c r="D115" s="179" t="s">
        <v>142</v>
      </c>
      <c r="E115" s="180" t="s">
        <v>172</v>
      </c>
      <c r="F115" s="181" t="s">
        <v>173</v>
      </c>
      <c r="G115" s="182" t="s">
        <v>154</v>
      </c>
      <c r="H115" s="183">
        <v>6.86</v>
      </c>
      <c r="I115" s="184"/>
      <c r="J115" s="185">
        <f>ROUND(I115*H115,2)</f>
        <v>0</v>
      </c>
      <c r="K115" s="181" t="s">
        <v>146</v>
      </c>
      <c r="L115" s="40"/>
      <c r="M115" s="186" t="s">
        <v>19</v>
      </c>
      <c r="N115" s="187" t="s">
        <v>43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102</v>
      </c>
      <c r="AT115" s="190" t="s">
        <v>142</v>
      </c>
      <c r="AU115" s="190" t="s">
        <v>80</v>
      </c>
      <c r="AY115" s="18" t="s">
        <v>140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76</v>
      </c>
      <c r="BK115" s="191">
        <f>ROUND(I115*H115,2)</f>
        <v>0</v>
      </c>
      <c r="BL115" s="18" t="s">
        <v>102</v>
      </c>
      <c r="BM115" s="190" t="s">
        <v>373</v>
      </c>
    </row>
    <row r="116" spans="1:65" s="2" customFormat="1" ht="11.25">
      <c r="A116" s="35"/>
      <c r="B116" s="36"/>
      <c r="C116" s="37"/>
      <c r="D116" s="192" t="s">
        <v>148</v>
      </c>
      <c r="E116" s="37"/>
      <c r="F116" s="193" t="s">
        <v>175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148</v>
      </c>
      <c r="AU116" s="18" t="s">
        <v>80</v>
      </c>
    </row>
    <row r="117" spans="1:65" s="2" customFormat="1" ht="16.5" customHeight="1">
      <c r="A117" s="35"/>
      <c r="B117" s="36"/>
      <c r="C117" s="179" t="s">
        <v>176</v>
      </c>
      <c r="D117" s="179" t="s">
        <v>142</v>
      </c>
      <c r="E117" s="180" t="s">
        <v>177</v>
      </c>
      <c r="F117" s="181" t="s">
        <v>178</v>
      </c>
      <c r="G117" s="182" t="s">
        <v>179</v>
      </c>
      <c r="H117" s="183">
        <v>12.348000000000001</v>
      </c>
      <c r="I117" s="184"/>
      <c r="J117" s="185">
        <f>ROUND(I117*H117,2)</f>
        <v>0</v>
      </c>
      <c r="K117" s="181" t="s">
        <v>146</v>
      </c>
      <c r="L117" s="40"/>
      <c r="M117" s="186" t="s">
        <v>19</v>
      </c>
      <c r="N117" s="187" t="s">
        <v>43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102</v>
      </c>
      <c r="AT117" s="190" t="s">
        <v>142</v>
      </c>
      <c r="AU117" s="190" t="s">
        <v>80</v>
      </c>
      <c r="AY117" s="18" t="s">
        <v>140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76</v>
      </c>
      <c r="BK117" s="191">
        <f>ROUND(I117*H117,2)</f>
        <v>0</v>
      </c>
      <c r="BL117" s="18" t="s">
        <v>102</v>
      </c>
      <c r="BM117" s="190" t="s">
        <v>374</v>
      </c>
    </row>
    <row r="118" spans="1:65" s="2" customFormat="1" ht="19.5">
      <c r="A118" s="35"/>
      <c r="B118" s="36"/>
      <c r="C118" s="37"/>
      <c r="D118" s="192" t="s">
        <v>148</v>
      </c>
      <c r="E118" s="37"/>
      <c r="F118" s="193" t="s">
        <v>181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148</v>
      </c>
      <c r="AU118" s="18" t="s">
        <v>80</v>
      </c>
    </row>
    <row r="119" spans="1:65" s="13" customFormat="1" ht="11.25">
      <c r="B119" s="197"/>
      <c r="C119" s="198"/>
      <c r="D119" s="192" t="s">
        <v>150</v>
      </c>
      <c r="E119" s="199" t="s">
        <v>19</v>
      </c>
      <c r="F119" s="200" t="s">
        <v>375</v>
      </c>
      <c r="G119" s="198"/>
      <c r="H119" s="201">
        <v>12.348000000000001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150</v>
      </c>
      <c r="AU119" s="207" t="s">
        <v>80</v>
      </c>
      <c r="AV119" s="13" t="s">
        <v>80</v>
      </c>
      <c r="AW119" s="13" t="s">
        <v>33</v>
      </c>
      <c r="AX119" s="13" t="s">
        <v>76</v>
      </c>
      <c r="AY119" s="207" t="s">
        <v>140</v>
      </c>
    </row>
    <row r="120" spans="1:65" s="2" customFormat="1" ht="16.5" customHeight="1">
      <c r="A120" s="35"/>
      <c r="B120" s="36"/>
      <c r="C120" s="179" t="s">
        <v>183</v>
      </c>
      <c r="D120" s="179" t="s">
        <v>142</v>
      </c>
      <c r="E120" s="180" t="s">
        <v>184</v>
      </c>
      <c r="F120" s="181" t="s">
        <v>185</v>
      </c>
      <c r="G120" s="182" t="s">
        <v>154</v>
      </c>
      <c r="H120" s="183">
        <v>1.28</v>
      </c>
      <c r="I120" s="184"/>
      <c r="J120" s="185">
        <f>ROUND(I120*H120,2)</f>
        <v>0</v>
      </c>
      <c r="K120" s="181" t="s">
        <v>146</v>
      </c>
      <c r="L120" s="40"/>
      <c r="M120" s="186" t="s">
        <v>19</v>
      </c>
      <c r="N120" s="187" t="s">
        <v>43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102</v>
      </c>
      <c r="AT120" s="190" t="s">
        <v>142</v>
      </c>
      <c r="AU120" s="190" t="s">
        <v>80</v>
      </c>
      <c r="AY120" s="18" t="s">
        <v>140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76</v>
      </c>
      <c r="BK120" s="191">
        <f>ROUND(I120*H120,2)</f>
        <v>0</v>
      </c>
      <c r="BL120" s="18" t="s">
        <v>102</v>
      </c>
      <c r="BM120" s="190" t="s">
        <v>186</v>
      </c>
    </row>
    <row r="121" spans="1:65" s="2" customFormat="1" ht="19.5">
      <c r="A121" s="35"/>
      <c r="B121" s="36"/>
      <c r="C121" s="37"/>
      <c r="D121" s="192" t="s">
        <v>148</v>
      </c>
      <c r="E121" s="37"/>
      <c r="F121" s="193" t="s">
        <v>187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148</v>
      </c>
      <c r="AU121" s="18" t="s">
        <v>80</v>
      </c>
    </row>
    <row r="122" spans="1:65" s="15" customFormat="1" ht="11.25">
      <c r="B122" s="219"/>
      <c r="C122" s="220"/>
      <c r="D122" s="192" t="s">
        <v>150</v>
      </c>
      <c r="E122" s="221" t="s">
        <v>19</v>
      </c>
      <c r="F122" s="222" t="s">
        <v>164</v>
      </c>
      <c r="G122" s="220"/>
      <c r="H122" s="221" t="s">
        <v>19</v>
      </c>
      <c r="I122" s="223"/>
      <c r="J122" s="220"/>
      <c r="K122" s="220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150</v>
      </c>
      <c r="AU122" s="228" t="s">
        <v>80</v>
      </c>
      <c r="AV122" s="15" t="s">
        <v>76</v>
      </c>
      <c r="AW122" s="15" t="s">
        <v>33</v>
      </c>
      <c r="AX122" s="15" t="s">
        <v>72</v>
      </c>
      <c r="AY122" s="228" t="s">
        <v>140</v>
      </c>
    </row>
    <row r="123" spans="1:65" s="13" customFormat="1" ht="11.25">
      <c r="B123" s="197"/>
      <c r="C123" s="198"/>
      <c r="D123" s="192" t="s">
        <v>150</v>
      </c>
      <c r="E123" s="199" t="s">
        <v>19</v>
      </c>
      <c r="F123" s="200" t="s">
        <v>370</v>
      </c>
      <c r="G123" s="198"/>
      <c r="H123" s="201">
        <v>2.56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150</v>
      </c>
      <c r="AU123" s="207" t="s">
        <v>80</v>
      </c>
      <c r="AV123" s="13" t="s">
        <v>80</v>
      </c>
      <c r="AW123" s="13" t="s">
        <v>33</v>
      </c>
      <c r="AX123" s="13" t="s">
        <v>72</v>
      </c>
      <c r="AY123" s="207" t="s">
        <v>140</v>
      </c>
    </row>
    <row r="124" spans="1:65" s="13" customFormat="1" ht="11.25">
      <c r="B124" s="197"/>
      <c r="C124" s="198"/>
      <c r="D124" s="192" t="s">
        <v>150</v>
      </c>
      <c r="E124" s="199" t="s">
        <v>19</v>
      </c>
      <c r="F124" s="200" t="s">
        <v>376</v>
      </c>
      <c r="G124" s="198"/>
      <c r="H124" s="201">
        <v>-1.28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150</v>
      </c>
      <c r="AU124" s="207" t="s">
        <v>80</v>
      </c>
      <c r="AV124" s="13" t="s">
        <v>80</v>
      </c>
      <c r="AW124" s="13" t="s">
        <v>33</v>
      </c>
      <c r="AX124" s="13" t="s">
        <v>72</v>
      </c>
      <c r="AY124" s="207" t="s">
        <v>140</v>
      </c>
    </row>
    <row r="125" spans="1:65" s="14" customFormat="1" ht="11.25">
      <c r="B125" s="208"/>
      <c r="C125" s="209"/>
      <c r="D125" s="192" t="s">
        <v>150</v>
      </c>
      <c r="E125" s="210" t="s">
        <v>19</v>
      </c>
      <c r="F125" s="211" t="s">
        <v>159</v>
      </c>
      <c r="G125" s="209"/>
      <c r="H125" s="212">
        <v>1.28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150</v>
      </c>
      <c r="AU125" s="218" t="s">
        <v>80</v>
      </c>
      <c r="AV125" s="14" t="s">
        <v>102</v>
      </c>
      <c r="AW125" s="14" t="s">
        <v>33</v>
      </c>
      <c r="AX125" s="14" t="s">
        <v>76</v>
      </c>
      <c r="AY125" s="218" t="s">
        <v>140</v>
      </c>
    </row>
    <row r="126" spans="1:65" s="2" customFormat="1" ht="16.5" customHeight="1">
      <c r="A126" s="35"/>
      <c r="B126" s="36"/>
      <c r="C126" s="179" t="s">
        <v>189</v>
      </c>
      <c r="D126" s="179" t="s">
        <v>142</v>
      </c>
      <c r="E126" s="180" t="s">
        <v>190</v>
      </c>
      <c r="F126" s="181" t="s">
        <v>191</v>
      </c>
      <c r="G126" s="182" t="s">
        <v>145</v>
      </c>
      <c r="H126" s="183">
        <v>9</v>
      </c>
      <c r="I126" s="184"/>
      <c r="J126" s="185">
        <f>ROUND(I126*H126,2)</f>
        <v>0</v>
      </c>
      <c r="K126" s="181" t="s">
        <v>146</v>
      </c>
      <c r="L126" s="40"/>
      <c r="M126" s="186" t="s">
        <v>19</v>
      </c>
      <c r="N126" s="187" t="s">
        <v>43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102</v>
      </c>
      <c r="AT126" s="190" t="s">
        <v>142</v>
      </c>
      <c r="AU126" s="190" t="s">
        <v>80</v>
      </c>
      <c r="AY126" s="18" t="s">
        <v>140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76</v>
      </c>
      <c r="BK126" s="191">
        <f>ROUND(I126*H126,2)</f>
        <v>0</v>
      </c>
      <c r="BL126" s="18" t="s">
        <v>102</v>
      </c>
      <c r="BM126" s="190" t="s">
        <v>192</v>
      </c>
    </row>
    <row r="127" spans="1:65" s="2" customFormat="1" ht="11.25">
      <c r="A127" s="35"/>
      <c r="B127" s="36"/>
      <c r="C127" s="37"/>
      <c r="D127" s="192" t="s">
        <v>148</v>
      </c>
      <c r="E127" s="37"/>
      <c r="F127" s="193" t="s">
        <v>193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148</v>
      </c>
      <c r="AU127" s="18" t="s">
        <v>80</v>
      </c>
    </row>
    <row r="128" spans="1:65" s="2" customFormat="1" ht="16.5" customHeight="1">
      <c r="A128" s="35"/>
      <c r="B128" s="36"/>
      <c r="C128" s="179" t="s">
        <v>194</v>
      </c>
      <c r="D128" s="179" t="s">
        <v>142</v>
      </c>
      <c r="E128" s="180" t="s">
        <v>195</v>
      </c>
      <c r="F128" s="181" t="s">
        <v>196</v>
      </c>
      <c r="G128" s="182" t="s">
        <v>145</v>
      </c>
      <c r="H128" s="183">
        <v>9</v>
      </c>
      <c r="I128" s="184"/>
      <c r="J128" s="185">
        <f>ROUND(I128*H128,2)</f>
        <v>0</v>
      </c>
      <c r="K128" s="181" t="s">
        <v>146</v>
      </c>
      <c r="L128" s="40"/>
      <c r="M128" s="186" t="s">
        <v>19</v>
      </c>
      <c r="N128" s="187" t="s">
        <v>43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102</v>
      </c>
      <c r="AT128" s="190" t="s">
        <v>142</v>
      </c>
      <c r="AU128" s="190" t="s">
        <v>80</v>
      </c>
      <c r="AY128" s="18" t="s">
        <v>140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76</v>
      </c>
      <c r="BK128" s="191">
        <f>ROUND(I128*H128,2)</f>
        <v>0</v>
      </c>
      <c r="BL128" s="18" t="s">
        <v>102</v>
      </c>
      <c r="BM128" s="190" t="s">
        <v>197</v>
      </c>
    </row>
    <row r="129" spans="1:65" s="2" customFormat="1" ht="11.25">
      <c r="A129" s="35"/>
      <c r="B129" s="36"/>
      <c r="C129" s="37"/>
      <c r="D129" s="192" t="s">
        <v>148</v>
      </c>
      <c r="E129" s="37"/>
      <c r="F129" s="193" t="s">
        <v>198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148</v>
      </c>
      <c r="AU129" s="18" t="s">
        <v>80</v>
      </c>
    </row>
    <row r="130" spans="1:65" s="2" customFormat="1" ht="19.5">
      <c r="A130" s="35"/>
      <c r="B130" s="36"/>
      <c r="C130" s="37"/>
      <c r="D130" s="192" t="s">
        <v>199</v>
      </c>
      <c r="E130" s="37"/>
      <c r="F130" s="229" t="s">
        <v>200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80</v>
      </c>
    </row>
    <row r="131" spans="1:65" s="13" customFormat="1" ht="11.25">
      <c r="B131" s="197"/>
      <c r="C131" s="198"/>
      <c r="D131" s="192" t="s">
        <v>150</v>
      </c>
      <c r="E131" s="199" t="s">
        <v>19</v>
      </c>
      <c r="F131" s="200" t="s">
        <v>194</v>
      </c>
      <c r="G131" s="198"/>
      <c r="H131" s="201">
        <v>9</v>
      </c>
      <c r="I131" s="202"/>
      <c r="J131" s="198"/>
      <c r="K131" s="198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150</v>
      </c>
      <c r="AU131" s="207" t="s">
        <v>80</v>
      </c>
      <c r="AV131" s="13" t="s">
        <v>80</v>
      </c>
      <c r="AW131" s="13" t="s">
        <v>33</v>
      </c>
      <c r="AX131" s="13" t="s">
        <v>76</v>
      </c>
      <c r="AY131" s="207" t="s">
        <v>140</v>
      </c>
    </row>
    <row r="132" spans="1:65" s="2" customFormat="1" ht="16.5" customHeight="1">
      <c r="A132" s="35"/>
      <c r="B132" s="36"/>
      <c r="C132" s="230" t="s">
        <v>202</v>
      </c>
      <c r="D132" s="230" t="s">
        <v>203</v>
      </c>
      <c r="E132" s="231" t="s">
        <v>204</v>
      </c>
      <c r="F132" s="232" t="s">
        <v>205</v>
      </c>
      <c r="G132" s="233" t="s">
        <v>206</v>
      </c>
      <c r="H132" s="234">
        <v>3.6</v>
      </c>
      <c r="I132" s="235"/>
      <c r="J132" s="236">
        <f>ROUND(I132*H132,2)</f>
        <v>0</v>
      </c>
      <c r="K132" s="232" t="s">
        <v>146</v>
      </c>
      <c r="L132" s="237"/>
      <c r="M132" s="238" t="s">
        <v>19</v>
      </c>
      <c r="N132" s="239" t="s">
        <v>43</v>
      </c>
      <c r="O132" s="65"/>
      <c r="P132" s="188">
        <f>O132*H132</f>
        <v>0</v>
      </c>
      <c r="Q132" s="188">
        <v>1E-3</v>
      </c>
      <c r="R132" s="188">
        <f>Q132*H132</f>
        <v>3.6000000000000003E-3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189</v>
      </c>
      <c r="AT132" s="190" t="s">
        <v>203</v>
      </c>
      <c r="AU132" s="190" t="s">
        <v>80</v>
      </c>
      <c r="AY132" s="18" t="s">
        <v>140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76</v>
      </c>
      <c r="BK132" s="191">
        <f>ROUND(I132*H132,2)</f>
        <v>0</v>
      </c>
      <c r="BL132" s="18" t="s">
        <v>102</v>
      </c>
      <c r="BM132" s="190" t="s">
        <v>207</v>
      </c>
    </row>
    <row r="133" spans="1:65" s="2" customFormat="1" ht="11.25">
      <c r="A133" s="35"/>
      <c r="B133" s="36"/>
      <c r="C133" s="37"/>
      <c r="D133" s="192" t="s">
        <v>148</v>
      </c>
      <c r="E133" s="37"/>
      <c r="F133" s="193" t="s">
        <v>205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148</v>
      </c>
      <c r="AU133" s="18" t="s">
        <v>80</v>
      </c>
    </row>
    <row r="134" spans="1:65" s="13" customFormat="1" ht="11.25">
      <c r="B134" s="197"/>
      <c r="C134" s="198"/>
      <c r="D134" s="192" t="s">
        <v>150</v>
      </c>
      <c r="E134" s="199" t="s">
        <v>19</v>
      </c>
      <c r="F134" s="200" t="s">
        <v>377</v>
      </c>
      <c r="G134" s="198"/>
      <c r="H134" s="201">
        <v>3.6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150</v>
      </c>
      <c r="AU134" s="207" t="s">
        <v>80</v>
      </c>
      <c r="AV134" s="13" t="s">
        <v>80</v>
      </c>
      <c r="AW134" s="13" t="s">
        <v>33</v>
      </c>
      <c r="AX134" s="13" t="s">
        <v>76</v>
      </c>
      <c r="AY134" s="207" t="s">
        <v>140</v>
      </c>
    </row>
    <row r="135" spans="1:65" s="2" customFormat="1" ht="16.5" customHeight="1">
      <c r="A135" s="35"/>
      <c r="B135" s="36"/>
      <c r="C135" s="179" t="s">
        <v>209</v>
      </c>
      <c r="D135" s="179" t="s">
        <v>142</v>
      </c>
      <c r="E135" s="180" t="s">
        <v>210</v>
      </c>
      <c r="F135" s="181" t="s">
        <v>211</v>
      </c>
      <c r="G135" s="182" t="s">
        <v>145</v>
      </c>
      <c r="H135" s="183">
        <v>9</v>
      </c>
      <c r="I135" s="184"/>
      <c r="J135" s="185">
        <f>ROUND(I135*H135,2)</f>
        <v>0</v>
      </c>
      <c r="K135" s="181" t="s">
        <v>19</v>
      </c>
      <c r="L135" s="40"/>
      <c r="M135" s="186" t="s">
        <v>19</v>
      </c>
      <c r="N135" s="187" t="s">
        <v>43</v>
      </c>
      <c r="O135" s="65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102</v>
      </c>
      <c r="AT135" s="190" t="s">
        <v>142</v>
      </c>
      <c r="AU135" s="190" t="s">
        <v>80</v>
      </c>
      <c r="AY135" s="18" t="s">
        <v>140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76</v>
      </c>
      <c r="BK135" s="191">
        <f>ROUND(I135*H135,2)</f>
        <v>0</v>
      </c>
      <c r="BL135" s="18" t="s">
        <v>102</v>
      </c>
      <c r="BM135" s="190" t="s">
        <v>212</v>
      </c>
    </row>
    <row r="136" spans="1:65" s="2" customFormat="1" ht="11.25">
      <c r="A136" s="35"/>
      <c r="B136" s="36"/>
      <c r="C136" s="37"/>
      <c r="D136" s="192" t="s">
        <v>148</v>
      </c>
      <c r="E136" s="37"/>
      <c r="F136" s="193" t="s">
        <v>211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148</v>
      </c>
      <c r="AU136" s="18" t="s">
        <v>80</v>
      </c>
    </row>
    <row r="137" spans="1:65" s="12" customFormat="1" ht="22.9" customHeight="1">
      <c r="B137" s="163"/>
      <c r="C137" s="164"/>
      <c r="D137" s="165" t="s">
        <v>71</v>
      </c>
      <c r="E137" s="177" t="s">
        <v>80</v>
      </c>
      <c r="F137" s="177" t="s">
        <v>213</v>
      </c>
      <c r="G137" s="164"/>
      <c r="H137" s="164"/>
      <c r="I137" s="167"/>
      <c r="J137" s="178">
        <f>BK137</f>
        <v>0</v>
      </c>
      <c r="K137" s="164"/>
      <c r="L137" s="169"/>
      <c r="M137" s="170"/>
      <c r="N137" s="171"/>
      <c r="O137" s="171"/>
      <c r="P137" s="172">
        <f>SUM(P138:P147)</f>
        <v>0</v>
      </c>
      <c r="Q137" s="171"/>
      <c r="R137" s="172">
        <f>SUM(R138:R147)</f>
        <v>6.3447626000000001</v>
      </c>
      <c r="S137" s="171"/>
      <c r="T137" s="173">
        <f>SUM(T138:T147)</f>
        <v>0</v>
      </c>
      <c r="AR137" s="174" t="s">
        <v>76</v>
      </c>
      <c r="AT137" s="175" t="s">
        <v>71</v>
      </c>
      <c r="AU137" s="175" t="s">
        <v>76</v>
      </c>
      <c r="AY137" s="174" t="s">
        <v>140</v>
      </c>
      <c r="BK137" s="176">
        <f>SUM(BK138:BK147)</f>
        <v>0</v>
      </c>
    </row>
    <row r="138" spans="1:65" s="2" customFormat="1" ht="24">
      <c r="A138" s="35"/>
      <c r="B138" s="36"/>
      <c r="C138" s="179" t="s">
        <v>214</v>
      </c>
      <c r="D138" s="179" t="s">
        <v>142</v>
      </c>
      <c r="E138" s="180" t="s">
        <v>215</v>
      </c>
      <c r="F138" s="181" t="s">
        <v>216</v>
      </c>
      <c r="G138" s="182" t="s">
        <v>217</v>
      </c>
      <c r="H138" s="183">
        <v>6</v>
      </c>
      <c r="I138" s="184"/>
      <c r="J138" s="185">
        <f>ROUND(I138*H138,2)</f>
        <v>0</v>
      </c>
      <c r="K138" s="181" t="s">
        <v>218</v>
      </c>
      <c r="L138" s="40"/>
      <c r="M138" s="186" t="s">
        <v>19</v>
      </c>
      <c r="N138" s="187" t="s">
        <v>43</v>
      </c>
      <c r="O138" s="65"/>
      <c r="P138" s="188">
        <f>O138*H138</f>
        <v>0</v>
      </c>
      <c r="Q138" s="188">
        <v>0.28714000000000001</v>
      </c>
      <c r="R138" s="188">
        <f>Q138*H138</f>
        <v>1.7228400000000001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102</v>
      </c>
      <c r="AT138" s="190" t="s">
        <v>142</v>
      </c>
      <c r="AU138" s="190" t="s">
        <v>80</v>
      </c>
      <c r="AY138" s="18" t="s">
        <v>140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76</v>
      </c>
      <c r="BK138" s="191">
        <f>ROUND(I138*H138,2)</f>
        <v>0</v>
      </c>
      <c r="BL138" s="18" t="s">
        <v>102</v>
      </c>
      <c r="BM138" s="190" t="s">
        <v>378</v>
      </c>
    </row>
    <row r="139" spans="1:65" s="2" customFormat="1" ht="19.5">
      <c r="A139" s="35"/>
      <c r="B139" s="36"/>
      <c r="C139" s="37"/>
      <c r="D139" s="192" t="s">
        <v>148</v>
      </c>
      <c r="E139" s="37"/>
      <c r="F139" s="193" t="s">
        <v>220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148</v>
      </c>
      <c r="AU139" s="18" t="s">
        <v>80</v>
      </c>
    </row>
    <row r="140" spans="1:65" s="13" customFormat="1" ht="11.25">
      <c r="B140" s="197"/>
      <c r="C140" s="198"/>
      <c r="D140" s="192" t="s">
        <v>150</v>
      </c>
      <c r="E140" s="199" t="s">
        <v>19</v>
      </c>
      <c r="F140" s="200" t="s">
        <v>379</v>
      </c>
      <c r="G140" s="198"/>
      <c r="H140" s="201">
        <v>6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150</v>
      </c>
      <c r="AU140" s="207" t="s">
        <v>80</v>
      </c>
      <c r="AV140" s="13" t="s">
        <v>80</v>
      </c>
      <c r="AW140" s="13" t="s">
        <v>33</v>
      </c>
      <c r="AX140" s="13" t="s">
        <v>72</v>
      </c>
      <c r="AY140" s="207" t="s">
        <v>140</v>
      </c>
    </row>
    <row r="141" spans="1:65" s="14" customFormat="1" ht="11.25">
      <c r="B141" s="208"/>
      <c r="C141" s="209"/>
      <c r="D141" s="192" t="s">
        <v>150</v>
      </c>
      <c r="E141" s="210" t="s">
        <v>19</v>
      </c>
      <c r="F141" s="211" t="s">
        <v>159</v>
      </c>
      <c r="G141" s="209"/>
      <c r="H141" s="212">
        <v>6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150</v>
      </c>
      <c r="AU141" s="218" t="s">
        <v>80</v>
      </c>
      <c r="AV141" s="14" t="s">
        <v>102</v>
      </c>
      <c r="AW141" s="14" t="s">
        <v>33</v>
      </c>
      <c r="AX141" s="14" t="s">
        <v>76</v>
      </c>
      <c r="AY141" s="218" t="s">
        <v>140</v>
      </c>
    </row>
    <row r="142" spans="1:65" s="2" customFormat="1" ht="16.5" customHeight="1">
      <c r="A142" s="35"/>
      <c r="B142" s="36"/>
      <c r="C142" s="179" t="s">
        <v>222</v>
      </c>
      <c r="D142" s="179" t="s">
        <v>142</v>
      </c>
      <c r="E142" s="180" t="s">
        <v>223</v>
      </c>
      <c r="F142" s="181" t="s">
        <v>224</v>
      </c>
      <c r="G142" s="182" t="s">
        <v>145</v>
      </c>
      <c r="H142" s="183">
        <v>4.8</v>
      </c>
      <c r="I142" s="184"/>
      <c r="J142" s="185">
        <f>ROUND(I142*H142,2)</f>
        <v>0</v>
      </c>
      <c r="K142" s="181" t="s">
        <v>146</v>
      </c>
      <c r="L142" s="40"/>
      <c r="M142" s="186" t="s">
        <v>19</v>
      </c>
      <c r="N142" s="187" t="s">
        <v>43</v>
      </c>
      <c r="O142" s="65"/>
      <c r="P142" s="188">
        <f>O142*H142</f>
        <v>0</v>
      </c>
      <c r="Q142" s="188">
        <v>0.95650000000000002</v>
      </c>
      <c r="R142" s="188">
        <f>Q142*H142</f>
        <v>4.5911999999999997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102</v>
      </c>
      <c r="AT142" s="190" t="s">
        <v>142</v>
      </c>
      <c r="AU142" s="190" t="s">
        <v>80</v>
      </c>
      <c r="AY142" s="18" t="s">
        <v>140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76</v>
      </c>
      <c r="BK142" s="191">
        <f>ROUND(I142*H142,2)</f>
        <v>0</v>
      </c>
      <c r="BL142" s="18" t="s">
        <v>102</v>
      </c>
      <c r="BM142" s="190" t="s">
        <v>225</v>
      </c>
    </row>
    <row r="143" spans="1:65" s="2" customFormat="1" ht="19.5">
      <c r="A143" s="35"/>
      <c r="B143" s="36"/>
      <c r="C143" s="37"/>
      <c r="D143" s="192" t="s">
        <v>148</v>
      </c>
      <c r="E143" s="37"/>
      <c r="F143" s="193" t="s">
        <v>226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148</v>
      </c>
      <c r="AU143" s="18" t="s">
        <v>80</v>
      </c>
    </row>
    <row r="144" spans="1:65" s="13" customFormat="1" ht="11.25">
      <c r="B144" s="197"/>
      <c r="C144" s="198"/>
      <c r="D144" s="192" t="s">
        <v>150</v>
      </c>
      <c r="E144" s="199" t="s">
        <v>19</v>
      </c>
      <c r="F144" s="200" t="s">
        <v>380</v>
      </c>
      <c r="G144" s="198"/>
      <c r="H144" s="201">
        <v>4.8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150</v>
      </c>
      <c r="AU144" s="207" t="s">
        <v>80</v>
      </c>
      <c r="AV144" s="13" t="s">
        <v>80</v>
      </c>
      <c r="AW144" s="13" t="s">
        <v>33</v>
      </c>
      <c r="AX144" s="13" t="s">
        <v>76</v>
      </c>
      <c r="AY144" s="207" t="s">
        <v>140</v>
      </c>
    </row>
    <row r="145" spans="1:65" s="2" customFormat="1" ht="16.5" customHeight="1">
      <c r="A145" s="35"/>
      <c r="B145" s="36"/>
      <c r="C145" s="179" t="s">
        <v>228</v>
      </c>
      <c r="D145" s="179" t="s">
        <v>142</v>
      </c>
      <c r="E145" s="180" t="s">
        <v>229</v>
      </c>
      <c r="F145" s="181" t="s">
        <v>230</v>
      </c>
      <c r="G145" s="182" t="s">
        <v>179</v>
      </c>
      <c r="H145" s="183">
        <v>2.9000000000000001E-2</v>
      </c>
      <c r="I145" s="184"/>
      <c r="J145" s="185">
        <f>ROUND(I145*H145,2)</f>
        <v>0</v>
      </c>
      <c r="K145" s="181" t="s">
        <v>146</v>
      </c>
      <c r="L145" s="40"/>
      <c r="M145" s="186" t="s">
        <v>19</v>
      </c>
      <c r="N145" s="187" t="s">
        <v>43</v>
      </c>
      <c r="O145" s="65"/>
      <c r="P145" s="188">
        <f>O145*H145</f>
        <v>0</v>
      </c>
      <c r="Q145" s="188">
        <v>1.0593999999999999</v>
      </c>
      <c r="R145" s="188">
        <f>Q145*H145</f>
        <v>3.0722599999999999E-2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102</v>
      </c>
      <c r="AT145" s="190" t="s">
        <v>142</v>
      </c>
      <c r="AU145" s="190" t="s">
        <v>80</v>
      </c>
      <c r="AY145" s="18" t="s">
        <v>140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76</v>
      </c>
      <c r="BK145" s="191">
        <f>ROUND(I145*H145,2)</f>
        <v>0</v>
      </c>
      <c r="BL145" s="18" t="s">
        <v>102</v>
      </c>
      <c r="BM145" s="190" t="s">
        <v>231</v>
      </c>
    </row>
    <row r="146" spans="1:65" s="2" customFormat="1" ht="19.5">
      <c r="A146" s="35"/>
      <c r="B146" s="36"/>
      <c r="C146" s="37"/>
      <c r="D146" s="192" t="s">
        <v>148</v>
      </c>
      <c r="E146" s="37"/>
      <c r="F146" s="193" t="s">
        <v>232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148</v>
      </c>
      <c r="AU146" s="18" t="s">
        <v>80</v>
      </c>
    </row>
    <row r="147" spans="1:65" s="13" customFormat="1" ht="11.25">
      <c r="B147" s="197"/>
      <c r="C147" s="198"/>
      <c r="D147" s="192" t="s">
        <v>150</v>
      </c>
      <c r="E147" s="199" t="s">
        <v>19</v>
      </c>
      <c r="F147" s="200" t="s">
        <v>381</v>
      </c>
      <c r="G147" s="198"/>
      <c r="H147" s="201">
        <v>2.9000000000000001E-2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150</v>
      </c>
      <c r="AU147" s="207" t="s">
        <v>80</v>
      </c>
      <c r="AV147" s="13" t="s">
        <v>80</v>
      </c>
      <c r="AW147" s="13" t="s">
        <v>33</v>
      </c>
      <c r="AX147" s="13" t="s">
        <v>76</v>
      </c>
      <c r="AY147" s="207" t="s">
        <v>140</v>
      </c>
    </row>
    <row r="148" spans="1:65" s="12" customFormat="1" ht="22.9" customHeight="1">
      <c r="B148" s="163"/>
      <c r="C148" s="164"/>
      <c r="D148" s="165" t="s">
        <v>71</v>
      </c>
      <c r="E148" s="177" t="s">
        <v>95</v>
      </c>
      <c r="F148" s="177" t="s">
        <v>234</v>
      </c>
      <c r="G148" s="164"/>
      <c r="H148" s="164"/>
      <c r="I148" s="167"/>
      <c r="J148" s="178">
        <f>BK148</f>
        <v>0</v>
      </c>
      <c r="K148" s="164"/>
      <c r="L148" s="169"/>
      <c r="M148" s="170"/>
      <c r="N148" s="171"/>
      <c r="O148" s="171"/>
      <c r="P148" s="172">
        <f>SUM(P149:P150)</f>
        <v>0</v>
      </c>
      <c r="Q148" s="171"/>
      <c r="R148" s="172">
        <f>SUM(R149:R150)</f>
        <v>0.19372</v>
      </c>
      <c r="S148" s="171"/>
      <c r="T148" s="173">
        <f>SUM(T149:T150)</f>
        <v>0</v>
      </c>
      <c r="AR148" s="174" t="s">
        <v>76</v>
      </c>
      <c r="AT148" s="175" t="s">
        <v>71</v>
      </c>
      <c r="AU148" s="175" t="s">
        <v>76</v>
      </c>
      <c r="AY148" s="174" t="s">
        <v>140</v>
      </c>
      <c r="BK148" s="176">
        <f>SUM(BK149:BK150)</f>
        <v>0</v>
      </c>
    </row>
    <row r="149" spans="1:65" s="2" customFormat="1" ht="16.5" customHeight="1">
      <c r="A149" s="35"/>
      <c r="B149" s="36"/>
      <c r="C149" s="179" t="s">
        <v>8</v>
      </c>
      <c r="D149" s="179" t="s">
        <v>142</v>
      </c>
      <c r="E149" s="180" t="s">
        <v>235</v>
      </c>
      <c r="F149" s="181" t="s">
        <v>236</v>
      </c>
      <c r="G149" s="182" t="s">
        <v>237</v>
      </c>
      <c r="H149" s="183">
        <v>4</v>
      </c>
      <c r="I149" s="184"/>
      <c r="J149" s="185">
        <f>ROUND(I149*H149,2)</f>
        <v>0</v>
      </c>
      <c r="K149" s="181" t="s">
        <v>146</v>
      </c>
      <c r="L149" s="40"/>
      <c r="M149" s="186" t="s">
        <v>19</v>
      </c>
      <c r="N149" s="187" t="s">
        <v>43</v>
      </c>
      <c r="O149" s="65"/>
      <c r="P149" s="188">
        <f>O149*H149</f>
        <v>0</v>
      </c>
      <c r="Q149" s="188">
        <v>4.8430000000000001E-2</v>
      </c>
      <c r="R149" s="188">
        <f>Q149*H149</f>
        <v>0.19372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102</v>
      </c>
      <c r="AT149" s="190" t="s">
        <v>142</v>
      </c>
      <c r="AU149" s="190" t="s">
        <v>80</v>
      </c>
      <c r="AY149" s="18" t="s">
        <v>140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76</v>
      </c>
      <c r="BK149" s="191">
        <f>ROUND(I149*H149,2)</f>
        <v>0</v>
      </c>
      <c r="BL149" s="18" t="s">
        <v>102</v>
      </c>
      <c r="BM149" s="190" t="s">
        <v>238</v>
      </c>
    </row>
    <row r="150" spans="1:65" s="2" customFormat="1" ht="11.25">
      <c r="A150" s="35"/>
      <c r="B150" s="36"/>
      <c r="C150" s="37"/>
      <c r="D150" s="192" t="s">
        <v>148</v>
      </c>
      <c r="E150" s="37"/>
      <c r="F150" s="193" t="s">
        <v>239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148</v>
      </c>
      <c r="AU150" s="18" t="s">
        <v>80</v>
      </c>
    </row>
    <row r="151" spans="1:65" s="12" customFormat="1" ht="22.9" customHeight="1">
      <c r="B151" s="163"/>
      <c r="C151" s="164"/>
      <c r="D151" s="165" t="s">
        <v>71</v>
      </c>
      <c r="E151" s="177" t="s">
        <v>176</v>
      </c>
      <c r="F151" s="177" t="s">
        <v>240</v>
      </c>
      <c r="G151" s="164"/>
      <c r="H151" s="164"/>
      <c r="I151" s="167"/>
      <c r="J151" s="178">
        <f>BK151</f>
        <v>0</v>
      </c>
      <c r="K151" s="164"/>
      <c r="L151" s="169"/>
      <c r="M151" s="170"/>
      <c r="N151" s="171"/>
      <c r="O151" s="171"/>
      <c r="P151" s="172">
        <f>SUM(P152:P174)</f>
        <v>0</v>
      </c>
      <c r="Q151" s="171"/>
      <c r="R151" s="172">
        <f>SUM(R152:R174)</f>
        <v>9.1671421399999993</v>
      </c>
      <c r="S151" s="171"/>
      <c r="T151" s="173">
        <f>SUM(T152:T174)</f>
        <v>0</v>
      </c>
      <c r="AR151" s="174" t="s">
        <v>76</v>
      </c>
      <c r="AT151" s="175" t="s">
        <v>71</v>
      </c>
      <c r="AU151" s="175" t="s">
        <v>76</v>
      </c>
      <c r="AY151" s="174" t="s">
        <v>140</v>
      </c>
      <c r="BK151" s="176">
        <f>SUM(BK152:BK174)</f>
        <v>0</v>
      </c>
    </row>
    <row r="152" spans="1:65" s="2" customFormat="1" ht="16.5" customHeight="1">
      <c r="A152" s="35"/>
      <c r="B152" s="36"/>
      <c r="C152" s="179" t="s">
        <v>241</v>
      </c>
      <c r="D152" s="179" t="s">
        <v>142</v>
      </c>
      <c r="E152" s="180" t="s">
        <v>242</v>
      </c>
      <c r="F152" s="181" t="s">
        <v>243</v>
      </c>
      <c r="G152" s="182" t="s">
        <v>237</v>
      </c>
      <c r="H152" s="183">
        <v>2</v>
      </c>
      <c r="I152" s="184"/>
      <c r="J152" s="185">
        <f>ROUND(I152*H152,2)</f>
        <v>0</v>
      </c>
      <c r="K152" s="181" t="s">
        <v>146</v>
      </c>
      <c r="L152" s="40"/>
      <c r="M152" s="186" t="s">
        <v>19</v>
      </c>
      <c r="N152" s="187" t="s">
        <v>43</v>
      </c>
      <c r="O152" s="65"/>
      <c r="P152" s="188">
        <f>O152*H152</f>
        <v>0</v>
      </c>
      <c r="Q152" s="188">
        <v>4.1500000000000002E-2</v>
      </c>
      <c r="R152" s="188">
        <f>Q152*H152</f>
        <v>8.3000000000000004E-2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102</v>
      </c>
      <c r="AT152" s="190" t="s">
        <v>142</v>
      </c>
      <c r="AU152" s="190" t="s">
        <v>80</v>
      </c>
      <c r="AY152" s="18" t="s">
        <v>140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76</v>
      </c>
      <c r="BK152" s="191">
        <f>ROUND(I152*H152,2)</f>
        <v>0</v>
      </c>
      <c r="BL152" s="18" t="s">
        <v>102</v>
      </c>
      <c r="BM152" s="190" t="s">
        <v>244</v>
      </c>
    </row>
    <row r="153" spans="1:65" s="2" customFormat="1" ht="11.25">
      <c r="A153" s="35"/>
      <c r="B153" s="36"/>
      <c r="C153" s="37"/>
      <c r="D153" s="192" t="s">
        <v>148</v>
      </c>
      <c r="E153" s="37"/>
      <c r="F153" s="193" t="s">
        <v>245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148</v>
      </c>
      <c r="AU153" s="18" t="s">
        <v>80</v>
      </c>
    </row>
    <row r="154" spans="1:65" s="13" customFormat="1" ht="11.25">
      <c r="B154" s="197"/>
      <c r="C154" s="198"/>
      <c r="D154" s="192" t="s">
        <v>150</v>
      </c>
      <c r="E154" s="199" t="s">
        <v>19</v>
      </c>
      <c r="F154" s="200" t="s">
        <v>246</v>
      </c>
      <c r="G154" s="198"/>
      <c r="H154" s="201">
        <v>2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150</v>
      </c>
      <c r="AU154" s="207" t="s">
        <v>80</v>
      </c>
      <c r="AV154" s="13" t="s">
        <v>80</v>
      </c>
      <c r="AW154" s="13" t="s">
        <v>33</v>
      </c>
      <c r="AX154" s="13" t="s">
        <v>76</v>
      </c>
      <c r="AY154" s="207" t="s">
        <v>140</v>
      </c>
    </row>
    <row r="155" spans="1:65" s="2" customFormat="1" ht="16.5" customHeight="1">
      <c r="A155" s="35"/>
      <c r="B155" s="36"/>
      <c r="C155" s="179" t="s">
        <v>247</v>
      </c>
      <c r="D155" s="179" t="s">
        <v>142</v>
      </c>
      <c r="E155" s="180" t="s">
        <v>248</v>
      </c>
      <c r="F155" s="181" t="s">
        <v>249</v>
      </c>
      <c r="G155" s="182" t="s">
        <v>237</v>
      </c>
      <c r="H155" s="183">
        <v>4</v>
      </c>
      <c r="I155" s="184"/>
      <c r="J155" s="185">
        <f>ROUND(I155*H155,2)</f>
        <v>0</v>
      </c>
      <c r="K155" s="181" t="s">
        <v>146</v>
      </c>
      <c r="L155" s="40"/>
      <c r="M155" s="186" t="s">
        <v>19</v>
      </c>
      <c r="N155" s="187" t="s">
        <v>43</v>
      </c>
      <c r="O155" s="65"/>
      <c r="P155" s="188">
        <f>O155*H155</f>
        <v>0</v>
      </c>
      <c r="Q155" s="188">
        <v>4.1500000000000002E-2</v>
      </c>
      <c r="R155" s="188">
        <f>Q155*H155</f>
        <v>0.16600000000000001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102</v>
      </c>
      <c r="AT155" s="190" t="s">
        <v>142</v>
      </c>
      <c r="AU155" s="190" t="s">
        <v>80</v>
      </c>
      <c r="AY155" s="18" t="s">
        <v>140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76</v>
      </c>
      <c r="BK155" s="191">
        <f>ROUND(I155*H155,2)</f>
        <v>0</v>
      </c>
      <c r="BL155" s="18" t="s">
        <v>102</v>
      </c>
      <c r="BM155" s="190" t="s">
        <v>250</v>
      </c>
    </row>
    <row r="156" spans="1:65" s="2" customFormat="1" ht="11.25">
      <c r="A156" s="35"/>
      <c r="B156" s="36"/>
      <c r="C156" s="37"/>
      <c r="D156" s="192" t="s">
        <v>148</v>
      </c>
      <c r="E156" s="37"/>
      <c r="F156" s="193" t="s">
        <v>251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148</v>
      </c>
      <c r="AU156" s="18" t="s">
        <v>80</v>
      </c>
    </row>
    <row r="157" spans="1:65" s="13" customFormat="1" ht="11.25">
      <c r="B157" s="197"/>
      <c r="C157" s="198"/>
      <c r="D157" s="192" t="s">
        <v>150</v>
      </c>
      <c r="E157" s="199" t="s">
        <v>19</v>
      </c>
      <c r="F157" s="200" t="s">
        <v>252</v>
      </c>
      <c r="G157" s="198"/>
      <c r="H157" s="201">
        <v>4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150</v>
      </c>
      <c r="AU157" s="207" t="s">
        <v>80</v>
      </c>
      <c r="AV157" s="13" t="s">
        <v>80</v>
      </c>
      <c r="AW157" s="13" t="s">
        <v>33</v>
      </c>
      <c r="AX157" s="13" t="s">
        <v>76</v>
      </c>
      <c r="AY157" s="207" t="s">
        <v>140</v>
      </c>
    </row>
    <row r="158" spans="1:65" s="2" customFormat="1" ht="16.5" customHeight="1">
      <c r="A158" s="35"/>
      <c r="B158" s="36"/>
      <c r="C158" s="179" t="s">
        <v>253</v>
      </c>
      <c r="D158" s="179" t="s">
        <v>142</v>
      </c>
      <c r="E158" s="180" t="s">
        <v>254</v>
      </c>
      <c r="F158" s="181" t="s">
        <v>255</v>
      </c>
      <c r="G158" s="182" t="s">
        <v>237</v>
      </c>
      <c r="H158" s="183">
        <v>2</v>
      </c>
      <c r="I158" s="184"/>
      <c r="J158" s="185">
        <f>ROUND(I158*H158,2)</f>
        <v>0</v>
      </c>
      <c r="K158" s="181" t="s">
        <v>146</v>
      </c>
      <c r="L158" s="40"/>
      <c r="M158" s="186" t="s">
        <v>19</v>
      </c>
      <c r="N158" s="187" t="s">
        <v>43</v>
      </c>
      <c r="O158" s="65"/>
      <c r="P158" s="188">
        <f>O158*H158</f>
        <v>0</v>
      </c>
      <c r="Q158" s="188">
        <v>5.11E-2</v>
      </c>
      <c r="R158" s="188">
        <f>Q158*H158</f>
        <v>0.1022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102</v>
      </c>
      <c r="AT158" s="190" t="s">
        <v>142</v>
      </c>
      <c r="AU158" s="190" t="s">
        <v>80</v>
      </c>
      <c r="AY158" s="18" t="s">
        <v>140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76</v>
      </c>
      <c r="BK158" s="191">
        <f>ROUND(I158*H158,2)</f>
        <v>0</v>
      </c>
      <c r="BL158" s="18" t="s">
        <v>102</v>
      </c>
      <c r="BM158" s="190" t="s">
        <v>256</v>
      </c>
    </row>
    <row r="159" spans="1:65" s="2" customFormat="1" ht="11.25">
      <c r="A159" s="35"/>
      <c r="B159" s="36"/>
      <c r="C159" s="37"/>
      <c r="D159" s="192" t="s">
        <v>148</v>
      </c>
      <c r="E159" s="37"/>
      <c r="F159" s="193" t="s">
        <v>257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148</v>
      </c>
      <c r="AU159" s="18" t="s">
        <v>80</v>
      </c>
    </row>
    <row r="160" spans="1:65" s="13" customFormat="1" ht="11.25">
      <c r="B160" s="197"/>
      <c r="C160" s="198"/>
      <c r="D160" s="192" t="s">
        <v>150</v>
      </c>
      <c r="E160" s="199" t="s">
        <v>19</v>
      </c>
      <c r="F160" s="200" t="s">
        <v>258</v>
      </c>
      <c r="G160" s="198"/>
      <c r="H160" s="201">
        <v>2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150</v>
      </c>
      <c r="AU160" s="207" t="s">
        <v>80</v>
      </c>
      <c r="AV160" s="13" t="s">
        <v>80</v>
      </c>
      <c r="AW160" s="13" t="s">
        <v>33</v>
      </c>
      <c r="AX160" s="13" t="s">
        <v>76</v>
      </c>
      <c r="AY160" s="207" t="s">
        <v>140</v>
      </c>
    </row>
    <row r="161" spans="1:65" s="2" customFormat="1" ht="16.5" customHeight="1">
      <c r="A161" s="35"/>
      <c r="B161" s="36"/>
      <c r="C161" s="179" t="s">
        <v>259</v>
      </c>
      <c r="D161" s="179" t="s">
        <v>142</v>
      </c>
      <c r="E161" s="180" t="s">
        <v>260</v>
      </c>
      <c r="F161" s="181" t="s">
        <v>261</v>
      </c>
      <c r="G161" s="182" t="s">
        <v>154</v>
      </c>
      <c r="H161" s="183">
        <v>0.47099999999999997</v>
      </c>
      <c r="I161" s="184"/>
      <c r="J161" s="185">
        <f>ROUND(I161*H161,2)</f>
        <v>0</v>
      </c>
      <c r="K161" s="181" t="s">
        <v>146</v>
      </c>
      <c r="L161" s="40"/>
      <c r="M161" s="186" t="s">
        <v>19</v>
      </c>
      <c r="N161" s="187" t="s">
        <v>43</v>
      </c>
      <c r="O161" s="65"/>
      <c r="P161" s="188">
        <f>O161*H161</f>
        <v>0</v>
      </c>
      <c r="Q161" s="188">
        <v>2.2563399999999998</v>
      </c>
      <c r="R161" s="188">
        <f>Q161*H161</f>
        <v>1.0627361399999999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102</v>
      </c>
      <c r="AT161" s="190" t="s">
        <v>142</v>
      </c>
      <c r="AU161" s="190" t="s">
        <v>80</v>
      </c>
      <c r="AY161" s="18" t="s">
        <v>140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76</v>
      </c>
      <c r="BK161" s="191">
        <f>ROUND(I161*H161,2)</f>
        <v>0</v>
      </c>
      <c r="BL161" s="18" t="s">
        <v>102</v>
      </c>
      <c r="BM161" s="190" t="s">
        <v>262</v>
      </c>
    </row>
    <row r="162" spans="1:65" s="2" customFormat="1" ht="11.25">
      <c r="A162" s="35"/>
      <c r="B162" s="36"/>
      <c r="C162" s="37"/>
      <c r="D162" s="192" t="s">
        <v>148</v>
      </c>
      <c r="E162" s="37"/>
      <c r="F162" s="193" t="s">
        <v>263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148</v>
      </c>
      <c r="AU162" s="18" t="s">
        <v>80</v>
      </c>
    </row>
    <row r="163" spans="1:65" s="13" customFormat="1" ht="11.25">
      <c r="B163" s="197"/>
      <c r="C163" s="198"/>
      <c r="D163" s="192" t="s">
        <v>150</v>
      </c>
      <c r="E163" s="199" t="s">
        <v>19</v>
      </c>
      <c r="F163" s="200" t="s">
        <v>382</v>
      </c>
      <c r="G163" s="198"/>
      <c r="H163" s="201">
        <v>0.47099999999999997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150</v>
      </c>
      <c r="AU163" s="207" t="s">
        <v>80</v>
      </c>
      <c r="AV163" s="13" t="s">
        <v>80</v>
      </c>
      <c r="AW163" s="13" t="s">
        <v>33</v>
      </c>
      <c r="AX163" s="13" t="s">
        <v>72</v>
      </c>
      <c r="AY163" s="207" t="s">
        <v>140</v>
      </c>
    </row>
    <row r="164" spans="1:65" s="14" customFormat="1" ht="11.25">
      <c r="B164" s="208"/>
      <c r="C164" s="209"/>
      <c r="D164" s="192" t="s">
        <v>150</v>
      </c>
      <c r="E164" s="210" t="s">
        <v>19</v>
      </c>
      <c r="F164" s="211" t="s">
        <v>159</v>
      </c>
      <c r="G164" s="209"/>
      <c r="H164" s="212">
        <v>0.47099999999999997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150</v>
      </c>
      <c r="AU164" s="218" t="s">
        <v>80</v>
      </c>
      <c r="AV164" s="14" t="s">
        <v>102</v>
      </c>
      <c r="AW164" s="14" t="s">
        <v>33</v>
      </c>
      <c r="AX164" s="14" t="s">
        <v>76</v>
      </c>
      <c r="AY164" s="218" t="s">
        <v>140</v>
      </c>
    </row>
    <row r="165" spans="1:65" s="2" customFormat="1" ht="16.5" customHeight="1">
      <c r="A165" s="35"/>
      <c r="B165" s="36"/>
      <c r="C165" s="179" t="s">
        <v>266</v>
      </c>
      <c r="D165" s="179" t="s">
        <v>142</v>
      </c>
      <c r="E165" s="180" t="s">
        <v>267</v>
      </c>
      <c r="F165" s="181" t="s">
        <v>268</v>
      </c>
      <c r="G165" s="182" t="s">
        <v>145</v>
      </c>
      <c r="H165" s="183">
        <v>15.9</v>
      </c>
      <c r="I165" s="184"/>
      <c r="J165" s="185">
        <f>ROUND(I165*H165,2)</f>
        <v>0</v>
      </c>
      <c r="K165" s="181" t="s">
        <v>146</v>
      </c>
      <c r="L165" s="40"/>
      <c r="M165" s="186" t="s">
        <v>19</v>
      </c>
      <c r="N165" s="187" t="s">
        <v>43</v>
      </c>
      <c r="O165" s="65"/>
      <c r="P165" s="188">
        <f>O165*H165</f>
        <v>0</v>
      </c>
      <c r="Q165" s="188">
        <v>2.6339999999999999E-2</v>
      </c>
      <c r="R165" s="188">
        <f>Q165*H165</f>
        <v>0.41880600000000001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102</v>
      </c>
      <c r="AT165" s="190" t="s">
        <v>142</v>
      </c>
      <c r="AU165" s="190" t="s">
        <v>80</v>
      </c>
      <c r="AY165" s="18" t="s">
        <v>140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76</v>
      </c>
      <c r="BK165" s="191">
        <f>ROUND(I165*H165,2)</f>
        <v>0</v>
      </c>
      <c r="BL165" s="18" t="s">
        <v>102</v>
      </c>
      <c r="BM165" s="190" t="s">
        <v>269</v>
      </c>
    </row>
    <row r="166" spans="1:65" s="2" customFormat="1" ht="19.5">
      <c r="A166" s="35"/>
      <c r="B166" s="36"/>
      <c r="C166" s="37"/>
      <c r="D166" s="192" t="s">
        <v>148</v>
      </c>
      <c r="E166" s="37"/>
      <c r="F166" s="193" t="s">
        <v>270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148</v>
      </c>
      <c r="AU166" s="18" t="s">
        <v>80</v>
      </c>
    </row>
    <row r="167" spans="1:65" s="13" customFormat="1" ht="11.25">
      <c r="B167" s="197"/>
      <c r="C167" s="198"/>
      <c r="D167" s="192" t="s">
        <v>150</v>
      </c>
      <c r="E167" s="199" t="s">
        <v>19</v>
      </c>
      <c r="F167" s="200" t="s">
        <v>383</v>
      </c>
      <c r="G167" s="198"/>
      <c r="H167" s="201">
        <v>15.9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150</v>
      </c>
      <c r="AU167" s="207" t="s">
        <v>80</v>
      </c>
      <c r="AV167" s="13" t="s">
        <v>80</v>
      </c>
      <c r="AW167" s="13" t="s">
        <v>33</v>
      </c>
      <c r="AX167" s="13" t="s">
        <v>72</v>
      </c>
      <c r="AY167" s="207" t="s">
        <v>140</v>
      </c>
    </row>
    <row r="168" spans="1:65" s="14" customFormat="1" ht="11.25">
      <c r="B168" s="208"/>
      <c r="C168" s="209"/>
      <c r="D168" s="192" t="s">
        <v>150</v>
      </c>
      <c r="E168" s="210" t="s">
        <v>19</v>
      </c>
      <c r="F168" s="211" t="s">
        <v>159</v>
      </c>
      <c r="G168" s="209"/>
      <c r="H168" s="212">
        <v>15.9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150</v>
      </c>
      <c r="AU168" s="218" t="s">
        <v>80</v>
      </c>
      <c r="AV168" s="14" t="s">
        <v>102</v>
      </c>
      <c r="AW168" s="14" t="s">
        <v>33</v>
      </c>
      <c r="AX168" s="14" t="s">
        <v>76</v>
      </c>
      <c r="AY168" s="218" t="s">
        <v>140</v>
      </c>
    </row>
    <row r="169" spans="1:65" s="2" customFormat="1" ht="16.5" customHeight="1">
      <c r="A169" s="35"/>
      <c r="B169" s="36"/>
      <c r="C169" s="179" t="s">
        <v>7</v>
      </c>
      <c r="D169" s="179" t="s">
        <v>142</v>
      </c>
      <c r="E169" s="180" t="s">
        <v>272</v>
      </c>
      <c r="F169" s="181" t="s">
        <v>273</v>
      </c>
      <c r="G169" s="182" t="s">
        <v>145</v>
      </c>
      <c r="H169" s="183">
        <v>9</v>
      </c>
      <c r="I169" s="184"/>
      <c r="J169" s="185">
        <f>ROUND(I169*H169,2)</f>
        <v>0</v>
      </c>
      <c r="K169" s="181" t="s">
        <v>19</v>
      </c>
      <c r="L169" s="40"/>
      <c r="M169" s="186" t="s">
        <v>19</v>
      </c>
      <c r="N169" s="187" t="s">
        <v>43</v>
      </c>
      <c r="O169" s="65"/>
      <c r="P169" s="188">
        <f>O169*H169</f>
        <v>0</v>
      </c>
      <c r="Q169" s="188">
        <v>0.64300000000000002</v>
      </c>
      <c r="R169" s="188">
        <f>Q169*H169</f>
        <v>5.7869999999999999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102</v>
      </c>
      <c r="AT169" s="190" t="s">
        <v>142</v>
      </c>
      <c r="AU169" s="190" t="s">
        <v>80</v>
      </c>
      <c r="AY169" s="18" t="s">
        <v>140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76</v>
      </c>
      <c r="BK169" s="191">
        <f>ROUND(I169*H169,2)</f>
        <v>0</v>
      </c>
      <c r="BL169" s="18" t="s">
        <v>102</v>
      </c>
      <c r="BM169" s="190" t="s">
        <v>384</v>
      </c>
    </row>
    <row r="170" spans="1:65" s="2" customFormat="1" ht="11.25">
      <c r="A170" s="35"/>
      <c r="B170" s="36"/>
      <c r="C170" s="37"/>
      <c r="D170" s="192" t="s">
        <v>148</v>
      </c>
      <c r="E170" s="37"/>
      <c r="F170" s="193" t="s">
        <v>275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148</v>
      </c>
      <c r="AU170" s="18" t="s">
        <v>80</v>
      </c>
    </row>
    <row r="171" spans="1:65" s="13" customFormat="1" ht="11.25">
      <c r="B171" s="197"/>
      <c r="C171" s="198"/>
      <c r="D171" s="192" t="s">
        <v>150</v>
      </c>
      <c r="E171" s="199" t="s">
        <v>19</v>
      </c>
      <c r="F171" s="200" t="s">
        <v>367</v>
      </c>
      <c r="G171" s="198"/>
      <c r="H171" s="201">
        <v>9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150</v>
      </c>
      <c r="AU171" s="207" t="s">
        <v>80</v>
      </c>
      <c r="AV171" s="13" t="s">
        <v>80</v>
      </c>
      <c r="AW171" s="13" t="s">
        <v>33</v>
      </c>
      <c r="AX171" s="13" t="s">
        <v>76</v>
      </c>
      <c r="AY171" s="207" t="s">
        <v>140</v>
      </c>
    </row>
    <row r="172" spans="1:65" s="2" customFormat="1" ht="16.5" customHeight="1">
      <c r="A172" s="35"/>
      <c r="B172" s="36"/>
      <c r="C172" s="179" t="s">
        <v>276</v>
      </c>
      <c r="D172" s="179" t="s">
        <v>142</v>
      </c>
      <c r="E172" s="180" t="s">
        <v>277</v>
      </c>
      <c r="F172" s="181" t="s">
        <v>278</v>
      </c>
      <c r="G172" s="182" t="s">
        <v>217</v>
      </c>
      <c r="H172" s="183">
        <v>12</v>
      </c>
      <c r="I172" s="184"/>
      <c r="J172" s="185">
        <f>ROUND(I172*H172,2)</f>
        <v>0</v>
      </c>
      <c r="K172" s="181" t="s">
        <v>146</v>
      </c>
      <c r="L172" s="40"/>
      <c r="M172" s="186" t="s">
        <v>19</v>
      </c>
      <c r="N172" s="187" t="s">
        <v>43</v>
      </c>
      <c r="O172" s="65"/>
      <c r="P172" s="188">
        <f>O172*H172</f>
        <v>0</v>
      </c>
      <c r="Q172" s="188">
        <v>0.12895000000000001</v>
      </c>
      <c r="R172" s="188">
        <f>Q172*H172</f>
        <v>1.5474000000000001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102</v>
      </c>
      <c r="AT172" s="190" t="s">
        <v>142</v>
      </c>
      <c r="AU172" s="190" t="s">
        <v>80</v>
      </c>
      <c r="AY172" s="18" t="s">
        <v>140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76</v>
      </c>
      <c r="BK172" s="191">
        <f>ROUND(I172*H172,2)</f>
        <v>0</v>
      </c>
      <c r="BL172" s="18" t="s">
        <v>102</v>
      </c>
      <c r="BM172" s="190" t="s">
        <v>279</v>
      </c>
    </row>
    <row r="173" spans="1:65" s="2" customFormat="1" ht="11.25">
      <c r="A173" s="35"/>
      <c r="B173" s="36"/>
      <c r="C173" s="37"/>
      <c r="D173" s="192" t="s">
        <v>148</v>
      </c>
      <c r="E173" s="37"/>
      <c r="F173" s="193" t="s">
        <v>280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148</v>
      </c>
      <c r="AU173" s="18" t="s">
        <v>80</v>
      </c>
    </row>
    <row r="174" spans="1:65" s="13" customFormat="1" ht="11.25">
      <c r="B174" s="197"/>
      <c r="C174" s="198"/>
      <c r="D174" s="192" t="s">
        <v>150</v>
      </c>
      <c r="E174" s="199" t="s">
        <v>19</v>
      </c>
      <c r="F174" s="200" t="s">
        <v>385</v>
      </c>
      <c r="G174" s="198"/>
      <c r="H174" s="201">
        <v>12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150</v>
      </c>
      <c r="AU174" s="207" t="s">
        <v>80</v>
      </c>
      <c r="AV174" s="13" t="s">
        <v>80</v>
      </c>
      <c r="AW174" s="13" t="s">
        <v>33</v>
      </c>
      <c r="AX174" s="13" t="s">
        <v>76</v>
      </c>
      <c r="AY174" s="207" t="s">
        <v>140</v>
      </c>
    </row>
    <row r="175" spans="1:65" s="12" customFormat="1" ht="22.9" customHeight="1">
      <c r="B175" s="163"/>
      <c r="C175" s="164"/>
      <c r="D175" s="165" t="s">
        <v>71</v>
      </c>
      <c r="E175" s="177" t="s">
        <v>194</v>
      </c>
      <c r="F175" s="177" t="s">
        <v>282</v>
      </c>
      <c r="G175" s="164"/>
      <c r="H175" s="164"/>
      <c r="I175" s="167"/>
      <c r="J175" s="178">
        <f>BK175</f>
        <v>0</v>
      </c>
      <c r="K175" s="164"/>
      <c r="L175" s="169"/>
      <c r="M175" s="170"/>
      <c r="N175" s="171"/>
      <c r="O175" s="171"/>
      <c r="P175" s="172">
        <f>SUM(P176:P187)</f>
        <v>0</v>
      </c>
      <c r="Q175" s="171"/>
      <c r="R175" s="172">
        <f>SUM(R176:R187)</f>
        <v>2.4374832</v>
      </c>
      <c r="S175" s="171"/>
      <c r="T175" s="173">
        <f>SUM(T176:T187)</f>
        <v>2.2842000000000002</v>
      </c>
      <c r="AR175" s="174" t="s">
        <v>76</v>
      </c>
      <c r="AT175" s="175" t="s">
        <v>71</v>
      </c>
      <c r="AU175" s="175" t="s">
        <v>76</v>
      </c>
      <c r="AY175" s="174" t="s">
        <v>140</v>
      </c>
      <c r="BK175" s="176">
        <f>SUM(BK176:BK187)</f>
        <v>0</v>
      </c>
    </row>
    <row r="176" spans="1:65" s="2" customFormat="1" ht="16.5" customHeight="1">
      <c r="A176" s="35"/>
      <c r="B176" s="36"/>
      <c r="C176" s="179" t="s">
        <v>283</v>
      </c>
      <c r="D176" s="179" t="s">
        <v>142</v>
      </c>
      <c r="E176" s="180" t="s">
        <v>284</v>
      </c>
      <c r="F176" s="181" t="s">
        <v>285</v>
      </c>
      <c r="G176" s="182" t="s">
        <v>154</v>
      </c>
      <c r="H176" s="183">
        <v>1.08</v>
      </c>
      <c r="I176" s="184"/>
      <c r="J176" s="185">
        <f>ROUND(I176*H176,2)</f>
        <v>0</v>
      </c>
      <c r="K176" s="181" t="s">
        <v>146</v>
      </c>
      <c r="L176" s="40"/>
      <c r="M176" s="186" t="s">
        <v>19</v>
      </c>
      <c r="N176" s="187" t="s">
        <v>43</v>
      </c>
      <c r="O176" s="65"/>
      <c r="P176" s="188">
        <f>O176*H176</f>
        <v>0</v>
      </c>
      <c r="Q176" s="188">
        <v>2.2563399999999998</v>
      </c>
      <c r="R176" s="188">
        <f>Q176*H176</f>
        <v>2.4368471999999999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102</v>
      </c>
      <c r="AT176" s="190" t="s">
        <v>142</v>
      </c>
      <c r="AU176" s="190" t="s">
        <v>80</v>
      </c>
      <c r="AY176" s="18" t="s">
        <v>140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76</v>
      </c>
      <c r="BK176" s="191">
        <f>ROUND(I176*H176,2)</f>
        <v>0</v>
      </c>
      <c r="BL176" s="18" t="s">
        <v>102</v>
      </c>
      <c r="BM176" s="190" t="s">
        <v>286</v>
      </c>
    </row>
    <row r="177" spans="1:65" s="2" customFormat="1" ht="11.25">
      <c r="A177" s="35"/>
      <c r="B177" s="36"/>
      <c r="C177" s="37"/>
      <c r="D177" s="192" t="s">
        <v>148</v>
      </c>
      <c r="E177" s="37"/>
      <c r="F177" s="193" t="s">
        <v>287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148</v>
      </c>
      <c r="AU177" s="18" t="s">
        <v>80</v>
      </c>
    </row>
    <row r="178" spans="1:65" s="13" customFormat="1" ht="11.25">
      <c r="B178" s="197"/>
      <c r="C178" s="198"/>
      <c r="D178" s="192" t="s">
        <v>150</v>
      </c>
      <c r="E178" s="199" t="s">
        <v>19</v>
      </c>
      <c r="F178" s="200" t="s">
        <v>386</v>
      </c>
      <c r="G178" s="198"/>
      <c r="H178" s="201">
        <v>1.08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150</v>
      </c>
      <c r="AU178" s="207" t="s">
        <v>80</v>
      </c>
      <c r="AV178" s="13" t="s">
        <v>80</v>
      </c>
      <c r="AW178" s="13" t="s">
        <v>33</v>
      </c>
      <c r="AX178" s="13" t="s">
        <v>76</v>
      </c>
      <c r="AY178" s="207" t="s">
        <v>140</v>
      </c>
    </row>
    <row r="179" spans="1:65" s="2" customFormat="1" ht="16.5" customHeight="1">
      <c r="A179" s="35"/>
      <c r="B179" s="36"/>
      <c r="C179" s="179" t="s">
        <v>289</v>
      </c>
      <c r="D179" s="179" t="s">
        <v>142</v>
      </c>
      <c r="E179" s="180" t="s">
        <v>290</v>
      </c>
      <c r="F179" s="181" t="s">
        <v>291</v>
      </c>
      <c r="G179" s="182" t="s">
        <v>145</v>
      </c>
      <c r="H179" s="183">
        <v>15.9</v>
      </c>
      <c r="I179" s="184"/>
      <c r="J179" s="185">
        <f>ROUND(I179*H179,2)</f>
        <v>0</v>
      </c>
      <c r="K179" s="181" t="s">
        <v>146</v>
      </c>
      <c r="L179" s="40"/>
      <c r="M179" s="186" t="s">
        <v>19</v>
      </c>
      <c r="N179" s="187" t="s">
        <v>43</v>
      </c>
      <c r="O179" s="65"/>
      <c r="P179" s="188">
        <f>O179*H179</f>
        <v>0</v>
      </c>
      <c r="Q179" s="188">
        <v>4.0000000000000003E-5</v>
      </c>
      <c r="R179" s="188">
        <f>Q179*H179</f>
        <v>6.3600000000000006E-4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102</v>
      </c>
      <c r="AT179" s="190" t="s">
        <v>142</v>
      </c>
      <c r="AU179" s="190" t="s">
        <v>80</v>
      </c>
      <c r="AY179" s="18" t="s">
        <v>140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76</v>
      </c>
      <c r="BK179" s="191">
        <f>ROUND(I179*H179,2)</f>
        <v>0</v>
      </c>
      <c r="BL179" s="18" t="s">
        <v>102</v>
      </c>
      <c r="BM179" s="190" t="s">
        <v>292</v>
      </c>
    </row>
    <row r="180" spans="1:65" s="2" customFormat="1" ht="29.25">
      <c r="A180" s="35"/>
      <c r="B180" s="36"/>
      <c r="C180" s="37"/>
      <c r="D180" s="192" t="s">
        <v>148</v>
      </c>
      <c r="E180" s="37"/>
      <c r="F180" s="193" t="s">
        <v>293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148</v>
      </c>
      <c r="AU180" s="18" t="s">
        <v>80</v>
      </c>
    </row>
    <row r="181" spans="1:65" s="2" customFormat="1" ht="16.5" customHeight="1">
      <c r="A181" s="35"/>
      <c r="B181" s="36"/>
      <c r="C181" s="179" t="s">
        <v>294</v>
      </c>
      <c r="D181" s="179" t="s">
        <v>142</v>
      </c>
      <c r="E181" s="180" t="s">
        <v>295</v>
      </c>
      <c r="F181" s="181" t="s">
        <v>296</v>
      </c>
      <c r="G181" s="182" t="s">
        <v>154</v>
      </c>
      <c r="H181" s="183">
        <v>0.97099999999999997</v>
      </c>
      <c r="I181" s="184"/>
      <c r="J181" s="185">
        <f>ROUND(I181*H181,2)</f>
        <v>0</v>
      </c>
      <c r="K181" s="181" t="s">
        <v>146</v>
      </c>
      <c r="L181" s="40"/>
      <c r="M181" s="186" t="s">
        <v>19</v>
      </c>
      <c r="N181" s="187" t="s">
        <v>43</v>
      </c>
      <c r="O181" s="65"/>
      <c r="P181" s="188">
        <f>O181*H181</f>
        <v>0</v>
      </c>
      <c r="Q181" s="188">
        <v>0</v>
      </c>
      <c r="R181" s="188">
        <f>Q181*H181</f>
        <v>0</v>
      </c>
      <c r="S181" s="188">
        <v>2.2000000000000002</v>
      </c>
      <c r="T181" s="189">
        <f>S181*H181</f>
        <v>2.1362000000000001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102</v>
      </c>
      <c r="AT181" s="190" t="s">
        <v>142</v>
      </c>
      <c r="AU181" s="190" t="s">
        <v>80</v>
      </c>
      <c r="AY181" s="18" t="s">
        <v>140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76</v>
      </c>
      <c r="BK181" s="191">
        <f>ROUND(I181*H181,2)</f>
        <v>0</v>
      </c>
      <c r="BL181" s="18" t="s">
        <v>102</v>
      </c>
      <c r="BM181" s="190" t="s">
        <v>297</v>
      </c>
    </row>
    <row r="182" spans="1:65" s="2" customFormat="1" ht="11.25">
      <c r="A182" s="35"/>
      <c r="B182" s="36"/>
      <c r="C182" s="37"/>
      <c r="D182" s="192" t="s">
        <v>148</v>
      </c>
      <c r="E182" s="37"/>
      <c r="F182" s="193" t="s">
        <v>298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148</v>
      </c>
      <c r="AU182" s="18" t="s">
        <v>80</v>
      </c>
    </row>
    <row r="183" spans="1:65" s="13" customFormat="1" ht="11.25">
      <c r="B183" s="197"/>
      <c r="C183" s="198"/>
      <c r="D183" s="192" t="s">
        <v>150</v>
      </c>
      <c r="E183" s="199" t="s">
        <v>19</v>
      </c>
      <c r="F183" s="200" t="s">
        <v>299</v>
      </c>
      <c r="G183" s="198"/>
      <c r="H183" s="201">
        <v>0.5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150</v>
      </c>
      <c r="AU183" s="207" t="s">
        <v>80</v>
      </c>
      <c r="AV183" s="13" t="s">
        <v>80</v>
      </c>
      <c r="AW183" s="13" t="s">
        <v>33</v>
      </c>
      <c r="AX183" s="13" t="s">
        <v>72</v>
      </c>
      <c r="AY183" s="207" t="s">
        <v>140</v>
      </c>
    </row>
    <row r="184" spans="1:65" s="13" customFormat="1" ht="11.25">
      <c r="B184" s="197"/>
      <c r="C184" s="198"/>
      <c r="D184" s="192" t="s">
        <v>150</v>
      </c>
      <c r="E184" s="199" t="s">
        <v>19</v>
      </c>
      <c r="F184" s="200" t="s">
        <v>382</v>
      </c>
      <c r="G184" s="198"/>
      <c r="H184" s="201">
        <v>0.47099999999999997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150</v>
      </c>
      <c r="AU184" s="207" t="s">
        <v>80</v>
      </c>
      <c r="AV184" s="13" t="s">
        <v>80</v>
      </c>
      <c r="AW184" s="13" t="s">
        <v>33</v>
      </c>
      <c r="AX184" s="13" t="s">
        <v>72</v>
      </c>
      <c r="AY184" s="207" t="s">
        <v>140</v>
      </c>
    </row>
    <row r="185" spans="1:65" s="14" customFormat="1" ht="11.25">
      <c r="B185" s="208"/>
      <c r="C185" s="209"/>
      <c r="D185" s="192" t="s">
        <v>150</v>
      </c>
      <c r="E185" s="210" t="s">
        <v>19</v>
      </c>
      <c r="F185" s="211" t="s">
        <v>159</v>
      </c>
      <c r="G185" s="209"/>
      <c r="H185" s="212">
        <v>0.97099999999999997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150</v>
      </c>
      <c r="AU185" s="218" t="s">
        <v>80</v>
      </c>
      <c r="AV185" s="14" t="s">
        <v>102</v>
      </c>
      <c r="AW185" s="14" t="s">
        <v>33</v>
      </c>
      <c r="AX185" s="14" t="s">
        <v>76</v>
      </c>
      <c r="AY185" s="218" t="s">
        <v>140</v>
      </c>
    </row>
    <row r="186" spans="1:65" s="2" customFormat="1" ht="16.5" customHeight="1">
      <c r="A186" s="35"/>
      <c r="B186" s="36"/>
      <c r="C186" s="179" t="s">
        <v>301</v>
      </c>
      <c r="D186" s="179" t="s">
        <v>142</v>
      </c>
      <c r="E186" s="180" t="s">
        <v>302</v>
      </c>
      <c r="F186" s="181" t="s">
        <v>303</v>
      </c>
      <c r="G186" s="182" t="s">
        <v>237</v>
      </c>
      <c r="H186" s="183">
        <v>2</v>
      </c>
      <c r="I186" s="184"/>
      <c r="J186" s="185">
        <f>ROUND(I186*H186,2)</f>
        <v>0</v>
      </c>
      <c r="K186" s="181" t="s">
        <v>146</v>
      </c>
      <c r="L186" s="40"/>
      <c r="M186" s="186" t="s">
        <v>19</v>
      </c>
      <c r="N186" s="187" t="s">
        <v>43</v>
      </c>
      <c r="O186" s="65"/>
      <c r="P186" s="188">
        <f>O186*H186</f>
        <v>0</v>
      </c>
      <c r="Q186" s="188">
        <v>0</v>
      </c>
      <c r="R186" s="188">
        <f>Q186*H186</f>
        <v>0</v>
      </c>
      <c r="S186" s="188">
        <v>7.3999999999999996E-2</v>
      </c>
      <c r="T186" s="189">
        <f>S186*H186</f>
        <v>0.14799999999999999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102</v>
      </c>
      <c r="AT186" s="190" t="s">
        <v>142</v>
      </c>
      <c r="AU186" s="190" t="s">
        <v>80</v>
      </c>
      <c r="AY186" s="18" t="s">
        <v>140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76</v>
      </c>
      <c r="BK186" s="191">
        <f>ROUND(I186*H186,2)</f>
        <v>0</v>
      </c>
      <c r="BL186" s="18" t="s">
        <v>102</v>
      </c>
      <c r="BM186" s="190" t="s">
        <v>304</v>
      </c>
    </row>
    <row r="187" spans="1:65" s="2" customFormat="1" ht="19.5">
      <c r="A187" s="35"/>
      <c r="B187" s="36"/>
      <c r="C187" s="37"/>
      <c r="D187" s="192" t="s">
        <v>148</v>
      </c>
      <c r="E187" s="37"/>
      <c r="F187" s="193" t="s">
        <v>305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148</v>
      </c>
      <c r="AU187" s="18" t="s">
        <v>80</v>
      </c>
    </row>
    <row r="188" spans="1:65" s="12" customFormat="1" ht="22.9" customHeight="1">
      <c r="B188" s="163"/>
      <c r="C188" s="164"/>
      <c r="D188" s="165" t="s">
        <v>71</v>
      </c>
      <c r="E188" s="177" t="s">
        <v>306</v>
      </c>
      <c r="F188" s="177" t="s">
        <v>307</v>
      </c>
      <c r="G188" s="164"/>
      <c r="H188" s="164"/>
      <c r="I188" s="167"/>
      <c r="J188" s="178">
        <f>BK188</f>
        <v>0</v>
      </c>
      <c r="K188" s="164"/>
      <c r="L188" s="169"/>
      <c r="M188" s="170"/>
      <c r="N188" s="171"/>
      <c r="O188" s="171"/>
      <c r="P188" s="172">
        <f>SUM(P189:P199)</f>
        <v>0</v>
      </c>
      <c r="Q188" s="171"/>
      <c r="R188" s="172">
        <f>SUM(R189:R199)</f>
        <v>0</v>
      </c>
      <c r="S188" s="171"/>
      <c r="T188" s="173">
        <f>SUM(T189:T199)</f>
        <v>0</v>
      </c>
      <c r="AR188" s="174" t="s">
        <v>76</v>
      </c>
      <c r="AT188" s="175" t="s">
        <v>71</v>
      </c>
      <c r="AU188" s="175" t="s">
        <v>76</v>
      </c>
      <c r="AY188" s="174" t="s">
        <v>140</v>
      </c>
      <c r="BK188" s="176">
        <f>SUM(BK189:BK199)</f>
        <v>0</v>
      </c>
    </row>
    <row r="189" spans="1:65" s="2" customFormat="1" ht="16.5" customHeight="1">
      <c r="A189" s="35"/>
      <c r="B189" s="36"/>
      <c r="C189" s="179" t="s">
        <v>308</v>
      </c>
      <c r="D189" s="179" t="s">
        <v>142</v>
      </c>
      <c r="E189" s="180" t="s">
        <v>309</v>
      </c>
      <c r="F189" s="181" t="s">
        <v>310</v>
      </c>
      <c r="G189" s="182" t="s">
        <v>179</v>
      </c>
      <c r="H189" s="183">
        <v>2.2839999999999998</v>
      </c>
      <c r="I189" s="184"/>
      <c r="J189" s="185">
        <f>ROUND(I189*H189,2)</f>
        <v>0</v>
      </c>
      <c r="K189" s="181" t="s">
        <v>146</v>
      </c>
      <c r="L189" s="40"/>
      <c r="M189" s="186" t="s">
        <v>19</v>
      </c>
      <c r="N189" s="187" t="s">
        <v>43</v>
      </c>
      <c r="O189" s="65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102</v>
      </c>
      <c r="AT189" s="190" t="s">
        <v>142</v>
      </c>
      <c r="AU189" s="190" t="s">
        <v>80</v>
      </c>
      <c r="AY189" s="18" t="s">
        <v>140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76</v>
      </c>
      <c r="BK189" s="191">
        <f>ROUND(I189*H189,2)</f>
        <v>0</v>
      </c>
      <c r="BL189" s="18" t="s">
        <v>102</v>
      </c>
      <c r="BM189" s="190" t="s">
        <v>311</v>
      </c>
    </row>
    <row r="190" spans="1:65" s="2" customFormat="1" ht="19.5">
      <c r="A190" s="35"/>
      <c r="B190" s="36"/>
      <c r="C190" s="37"/>
      <c r="D190" s="192" t="s">
        <v>148</v>
      </c>
      <c r="E190" s="37"/>
      <c r="F190" s="193" t="s">
        <v>312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148</v>
      </c>
      <c r="AU190" s="18" t="s">
        <v>80</v>
      </c>
    </row>
    <row r="191" spans="1:65" s="2" customFormat="1" ht="21.75" customHeight="1">
      <c r="A191" s="35"/>
      <c r="B191" s="36"/>
      <c r="C191" s="179" t="s">
        <v>313</v>
      </c>
      <c r="D191" s="179" t="s">
        <v>142</v>
      </c>
      <c r="E191" s="180" t="s">
        <v>314</v>
      </c>
      <c r="F191" s="181" t="s">
        <v>315</v>
      </c>
      <c r="G191" s="182" t="s">
        <v>179</v>
      </c>
      <c r="H191" s="183">
        <v>2.2839999999999998</v>
      </c>
      <c r="I191" s="184"/>
      <c r="J191" s="185">
        <f>ROUND(I191*H191,2)</f>
        <v>0</v>
      </c>
      <c r="K191" s="181" t="s">
        <v>146</v>
      </c>
      <c r="L191" s="40"/>
      <c r="M191" s="186" t="s">
        <v>19</v>
      </c>
      <c r="N191" s="187" t="s">
        <v>43</v>
      </c>
      <c r="O191" s="65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102</v>
      </c>
      <c r="AT191" s="190" t="s">
        <v>142</v>
      </c>
      <c r="AU191" s="190" t="s">
        <v>80</v>
      </c>
      <c r="AY191" s="18" t="s">
        <v>140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76</v>
      </c>
      <c r="BK191" s="191">
        <f>ROUND(I191*H191,2)</f>
        <v>0</v>
      </c>
      <c r="BL191" s="18" t="s">
        <v>102</v>
      </c>
      <c r="BM191" s="190" t="s">
        <v>316</v>
      </c>
    </row>
    <row r="192" spans="1:65" s="2" customFormat="1" ht="19.5">
      <c r="A192" s="35"/>
      <c r="B192" s="36"/>
      <c r="C192" s="37"/>
      <c r="D192" s="192" t="s">
        <v>148</v>
      </c>
      <c r="E192" s="37"/>
      <c r="F192" s="193" t="s">
        <v>317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148</v>
      </c>
      <c r="AU192" s="18" t="s">
        <v>80</v>
      </c>
    </row>
    <row r="193" spans="1:65" s="2" customFormat="1" ht="16.5" customHeight="1">
      <c r="A193" s="35"/>
      <c r="B193" s="36"/>
      <c r="C193" s="179" t="s">
        <v>318</v>
      </c>
      <c r="D193" s="179" t="s">
        <v>142</v>
      </c>
      <c r="E193" s="180" t="s">
        <v>319</v>
      </c>
      <c r="F193" s="181" t="s">
        <v>320</v>
      </c>
      <c r="G193" s="182" t="s">
        <v>179</v>
      </c>
      <c r="H193" s="183">
        <v>2.2839999999999998</v>
      </c>
      <c r="I193" s="184"/>
      <c r="J193" s="185">
        <f>ROUND(I193*H193,2)</f>
        <v>0</v>
      </c>
      <c r="K193" s="181" t="s">
        <v>146</v>
      </c>
      <c r="L193" s="40"/>
      <c r="M193" s="186" t="s">
        <v>19</v>
      </c>
      <c r="N193" s="187" t="s">
        <v>43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102</v>
      </c>
      <c r="AT193" s="190" t="s">
        <v>142</v>
      </c>
      <c r="AU193" s="190" t="s">
        <v>80</v>
      </c>
      <c r="AY193" s="18" t="s">
        <v>140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76</v>
      </c>
      <c r="BK193" s="191">
        <f>ROUND(I193*H193,2)</f>
        <v>0</v>
      </c>
      <c r="BL193" s="18" t="s">
        <v>102</v>
      </c>
      <c r="BM193" s="190" t="s">
        <v>321</v>
      </c>
    </row>
    <row r="194" spans="1:65" s="2" customFormat="1" ht="11.25">
      <c r="A194" s="35"/>
      <c r="B194" s="36"/>
      <c r="C194" s="37"/>
      <c r="D194" s="192" t="s">
        <v>148</v>
      </c>
      <c r="E194" s="37"/>
      <c r="F194" s="193" t="s">
        <v>322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148</v>
      </c>
      <c r="AU194" s="18" t="s">
        <v>80</v>
      </c>
    </row>
    <row r="195" spans="1:65" s="2" customFormat="1" ht="16.5" customHeight="1">
      <c r="A195" s="35"/>
      <c r="B195" s="36"/>
      <c r="C195" s="179" t="s">
        <v>323</v>
      </c>
      <c r="D195" s="179" t="s">
        <v>142</v>
      </c>
      <c r="E195" s="180" t="s">
        <v>324</v>
      </c>
      <c r="F195" s="181" t="s">
        <v>325</v>
      </c>
      <c r="G195" s="182" t="s">
        <v>179</v>
      </c>
      <c r="H195" s="183">
        <v>34.26</v>
      </c>
      <c r="I195" s="184"/>
      <c r="J195" s="185">
        <f>ROUND(I195*H195,2)</f>
        <v>0</v>
      </c>
      <c r="K195" s="181" t="s">
        <v>146</v>
      </c>
      <c r="L195" s="40"/>
      <c r="M195" s="186" t="s">
        <v>19</v>
      </c>
      <c r="N195" s="187" t="s">
        <v>43</v>
      </c>
      <c r="O195" s="65"/>
      <c r="P195" s="188">
        <f>O195*H195</f>
        <v>0</v>
      </c>
      <c r="Q195" s="188">
        <v>0</v>
      </c>
      <c r="R195" s="188">
        <f>Q195*H195</f>
        <v>0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102</v>
      </c>
      <c r="AT195" s="190" t="s">
        <v>142</v>
      </c>
      <c r="AU195" s="190" t="s">
        <v>80</v>
      </c>
      <c r="AY195" s="18" t="s">
        <v>140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76</v>
      </c>
      <c r="BK195" s="191">
        <f>ROUND(I195*H195,2)</f>
        <v>0</v>
      </c>
      <c r="BL195" s="18" t="s">
        <v>102</v>
      </c>
      <c r="BM195" s="190" t="s">
        <v>326</v>
      </c>
    </row>
    <row r="196" spans="1:65" s="2" customFormat="1" ht="19.5">
      <c r="A196" s="35"/>
      <c r="B196" s="36"/>
      <c r="C196" s="37"/>
      <c r="D196" s="192" t="s">
        <v>148</v>
      </c>
      <c r="E196" s="37"/>
      <c r="F196" s="193" t="s">
        <v>327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148</v>
      </c>
      <c r="AU196" s="18" t="s">
        <v>80</v>
      </c>
    </row>
    <row r="197" spans="1:65" s="13" customFormat="1" ht="11.25">
      <c r="B197" s="197"/>
      <c r="C197" s="198"/>
      <c r="D197" s="192" t="s">
        <v>150</v>
      </c>
      <c r="E197" s="198"/>
      <c r="F197" s="200" t="s">
        <v>387</v>
      </c>
      <c r="G197" s="198"/>
      <c r="H197" s="201">
        <v>34.26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150</v>
      </c>
      <c r="AU197" s="207" t="s">
        <v>80</v>
      </c>
      <c r="AV197" s="13" t="s">
        <v>80</v>
      </c>
      <c r="AW197" s="13" t="s">
        <v>4</v>
      </c>
      <c r="AX197" s="13" t="s">
        <v>76</v>
      </c>
      <c r="AY197" s="207" t="s">
        <v>140</v>
      </c>
    </row>
    <row r="198" spans="1:65" s="2" customFormat="1" ht="24">
      <c r="A198" s="35"/>
      <c r="B198" s="36"/>
      <c r="C198" s="179" t="s">
        <v>329</v>
      </c>
      <c r="D198" s="179" t="s">
        <v>142</v>
      </c>
      <c r="E198" s="180" t="s">
        <v>330</v>
      </c>
      <c r="F198" s="181" t="s">
        <v>331</v>
      </c>
      <c r="G198" s="182" t="s">
        <v>179</v>
      </c>
      <c r="H198" s="183">
        <v>2.2839999999999998</v>
      </c>
      <c r="I198" s="184"/>
      <c r="J198" s="185">
        <f>ROUND(I198*H198,2)</f>
        <v>0</v>
      </c>
      <c r="K198" s="181" t="s">
        <v>146</v>
      </c>
      <c r="L198" s="40"/>
      <c r="M198" s="186" t="s">
        <v>19</v>
      </c>
      <c r="N198" s="187" t="s">
        <v>43</v>
      </c>
      <c r="O198" s="65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102</v>
      </c>
      <c r="AT198" s="190" t="s">
        <v>142</v>
      </c>
      <c r="AU198" s="190" t="s">
        <v>80</v>
      </c>
      <c r="AY198" s="18" t="s">
        <v>140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76</v>
      </c>
      <c r="BK198" s="191">
        <f>ROUND(I198*H198,2)</f>
        <v>0</v>
      </c>
      <c r="BL198" s="18" t="s">
        <v>102</v>
      </c>
      <c r="BM198" s="190" t="s">
        <v>332</v>
      </c>
    </row>
    <row r="199" spans="1:65" s="2" customFormat="1" ht="19.5">
      <c r="A199" s="35"/>
      <c r="B199" s="36"/>
      <c r="C199" s="37"/>
      <c r="D199" s="192" t="s">
        <v>148</v>
      </c>
      <c r="E199" s="37"/>
      <c r="F199" s="193" t="s">
        <v>333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148</v>
      </c>
      <c r="AU199" s="18" t="s">
        <v>80</v>
      </c>
    </row>
    <row r="200" spans="1:65" s="12" customFormat="1" ht="22.9" customHeight="1">
      <c r="B200" s="163"/>
      <c r="C200" s="164"/>
      <c r="D200" s="165" t="s">
        <v>71</v>
      </c>
      <c r="E200" s="177" t="s">
        <v>334</v>
      </c>
      <c r="F200" s="177" t="s">
        <v>335</v>
      </c>
      <c r="G200" s="164"/>
      <c r="H200" s="164"/>
      <c r="I200" s="167"/>
      <c r="J200" s="178">
        <f>BK200</f>
        <v>0</v>
      </c>
      <c r="K200" s="164"/>
      <c r="L200" s="169"/>
      <c r="M200" s="170"/>
      <c r="N200" s="171"/>
      <c r="O200" s="171"/>
      <c r="P200" s="172">
        <f>SUM(P201:P204)</f>
        <v>0</v>
      </c>
      <c r="Q200" s="171"/>
      <c r="R200" s="172">
        <f>SUM(R201:R204)</f>
        <v>0</v>
      </c>
      <c r="S200" s="171"/>
      <c r="T200" s="173">
        <f>SUM(T201:T204)</f>
        <v>0</v>
      </c>
      <c r="AR200" s="174" t="s">
        <v>76</v>
      </c>
      <c r="AT200" s="175" t="s">
        <v>71</v>
      </c>
      <c r="AU200" s="175" t="s">
        <v>76</v>
      </c>
      <c r="AY200" s="174" t="s">
        <v>140</v>
      </c>
      <c r="BK200" s="176">
        <f>SUM(BK201:BK204)</f>
        <v>0</v>
      </c>
    </row>
    <row r="201" spans="1:65" s="2" customFormat="1" ht="16.5" customHeight="1">
      <c r="A201" s="35"/>
      <c r="B201" s="36"/>
      <c r="C201" s="179" t="s">
        <v>336</v>
      </c>
      <c r="D201" s="179" t="s">
        <v>142</v>
      </c>
      <c r="E201" s="180" t="s">
        <v>337</v>
      </c>
      <c r="F201" s="181" t="s">
        <v>338</v>
      </c>
      <c r="G201" s="182" t="s">
        <v>179</v>
      </c>
      <c r="H201" s="183">
        <v>18.146999999999998</v>
      </c>
      <c r="I201" s="184"/>
      <c r="J201" s="185">
        <f>ROUND(I201*H201,2)</f>
        <v>0</v>
      </c>
      <c r="K201" s="181" t="s">
        <v>146</v>
      </c>
      <c r="L201" s="40"/>
      <c r="M201" s="186" t="s">
        <v>19</v>
      </c>
      <c r="N201" s="187" t="s">
        <v>43</v>
      </c>
      <c r="O201" s="65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102</v>
      </c>
      <c r="AT201" s="190" t="s">
        <v>142</v>
      </c>
      <c r="AU201" s="190" t="s">
        <v>80</v>
      </c>
      <c r="AY201" s="18" t="s">
        <v>140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76</v>
      </c>
      <c r="BK201" s="191">
        <f>ROUND(I201*H201,2)</f>
        <v>0</v>
      </c>
      <c r="BL201" s="18" t="s">
        <v>102</v>
      </c>
      <c r="BM201" s="190" t="s">
        <v>339</v>
      </c>
    </row>
    <row r="202" spans="1:65" s="2" customFormat="1" ht="19.5">
      <c r="A202" s="35"/>
      <c r="B202" s="36"/>
      <c r="C202" s="37"/>
      <c r="D202" s="192" t="s">
        <v>148</v>
      </c>
      <c r="E202" s="37"/>
      <c r="F202" s="193" t="s">
        <v>340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148</v>
      </c>
      <c r="AU202" s="18" t="s">
        <v>80</v>
      </c>
    </row>
    <row r="203" spans="1:65" s="2" customFormat="1" ht="16.5" customHeight="1">
      <c r="A203" s="35"/>
      <c r="B203" s="36"/>
      <c r="C203" s="179" t="s">
        <v>341</v>
      </c>
      <c r="D203" s="179" t="s">
        <v>142</v>
      </c>
      <c r="E203" s="180" t="s">
        <v>342</v>
      </c>
      <c r="F203" s="181" t="s">
        <v>343</v>
      </c>
      <c r="G203" s="182" t="s">
        <v>179</v>
      </c>
      <c r="H203" s="183">
        <v>18.146999999999998</v>
      </c>
      <c r="I203" s="184"/>
      <c r="J203" s="185">
        <f>ROUND(I203*H203,2)</f>
        <v>0</v>
      </c>
      <c r="K203" s="181" t="s">
        <v>146</v>
      </c>
      <c r="L203" s="40"/>
      <c r="M203" s="186" t="s">
        <v>19</v>
      </c>
      <c r="N203" s="187" t="s">
        <v>43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102</v>
      </c>
      <c r="AT203" s="190" t="s">
        <v>142</v>
      </c>
      <c r="AU203" s="190" t="s">
        <v>80</v>
      </c>
      <c r="AY203" s="18" t="s">
        <v>140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76</v>
      </c>
      <c r="BK203" s="191">
        <f>ROUND(I203*H203,2)</f>
        <v>0</v>
      </c>
      <c r="BL203" s="18" t="s">
        <v>102</v>
      </c>
      <c r="BM203" s="190" t="s">
        <v>344</v>
      </c>
    </row>
    <row r="204" spans="1:65" s="2" customFormat="1" ht="19.5">
      <c r="A204" s="35"/>
      <c r="B204" s="36"/>
      <c r="C204" s="37"/>
      <c r="D204" s="192" t="s">
        <v>148</v>
      </c>
      <c r="E204" s="37"/>
      <c r="F204" s="193" t="s">
        <v>345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148</v>
      </c>
      <c r="AU204" s="18" t="s">
        <v>80</v>
      </c>
    </row>
    <row r="205" spans="1:65" s="12" customFormat="1" ht="25.9" customHeight="1">
      <c r="B205" s="163"/>
      <c r="C205" s="164"/>
      <c r="D205" s="165" t="s">
        <v>71</v>
      </c>
      <c r="E205" s="166" t="s">
        <v>346</v>
      </c>
      <c r="F205" s="166" t="s">
        <v>347</v>
      </c>
      <c r="G205" s="164"/>
      <c r="H205" s="164"/>
      <c r="I205" s="167"/>
      <c r="J205" s="168">
        <f>BK205</f>
        <v>0</v>
      </c>
      <c r="K205" s="164"/>
      <c r="L205" s="169"/>
      <c r="M205" s="170"/>
      <c r="N205" s="171"/>
      <c r="O205" s="171"/>
      <c r="P205" s="172">
        <f>P206</f>
        <v>0</v>
      </c>
      <c r="Q205" s="171"/>
      <c r="R205" s="172">
        <f>R206</f>
        <v>0</v>
      </c>
      <c r="S205" s="171"/>
      <c r="T205" s="173">
        <f>T206</f>
        <v>0</v>
      </c>
      <c r="AR205" s="174" t="s">
        <v>80</v>
      </c>
      <c r="AT205" s="175" t="s">
        <v>71</v>
      </c>
      <c r="AU205" s="175" t="s">
        <v>72</v>
      </c>
      <c r="AY205" s="174" t="s">
        <v>140</v>
      </c>
      <c r="BK205" s="176">
        <f>BK206</f>
        <v>0</v>
      </c>
    </row>
    <row r="206" spans="1:65" s="12" customFormat="1" ht="22.9" customHeight="1">
      <c r="B206" s="163"/>
      <c r="C206" s="164"/>
      <c r="D206" s="165" t="s">
        <v>71</v>
      </c>
      <c r="E206" s="177" t="s">
        <v>348</v>
      </c>
      <c r="F206" s="177" t="s">
        <v>349</v>
      </c>
      <c r="G206" s="164"/>
      <c r="H206" s="164"/>
      <c r="I206" s="167"/>
      <c r="J206" s="178">
        <f>BK206</f>
        <v>0</v>
      </c>
      <c r="K206" s="164"/>
      <c r="L206" s="169"/>
      <c r="M206" s="170"/>
      <c r="N206" s="171"/>
      <c r="O206" s="171"/>
      <c r="P206" s="172">
        <f>SUM(P207:P209)</f>
        <v>0</v>
      </c>
      <c r="Q206" s="171"/>
      <c r="R206" s="172">
        <f>SUM(R207:R209)</f>
        <v>0</v>
      </c>
      <c r="S206" s="171"/>
      <c r="T206" s="173">
        <f>SUM(T207:T209)</f>
        <v>0</v>
      </c>
      <c r="AR206" s="174" t="s">
        <v>80</v>
      </c>
      <c r="AT206" s="175" t="s">
        <v>71</v>
      </c>
      <c r="AU206" s="175" t="s">
        <v>76</v>
      </c>
      <c r="AY206" s="174" t="s">
        <v>140</v>
      </c>
      <c r="BK206" s="176">
        <f>SUM(BK207:BK209)</f>
        <v>0</v>
      </c>
    </row>
    <row r="207" spans="1:65" s="2" customFormat="1" ht="16.5" customHeight="1">
      <c r="A207" s="35"/>
      <c r="B207" s="36"/>
      <c r="C207" s="179" t="s">
        <v>350</v>
      </c>
      <c r="D207" s="179" t="s">
        <v>142</v>
      </c>
      <c r="E207" s="180" t="s">
        <v>351</v>
      </c>
      <c r="F207" s="181" t="s">
        <v>352</v>
      </c>
      <c r="G207" s="182" t="s">
        <v>145</v>
      </c>
      <c r="H207" s="183">
        <v>91.725999999999999</v>
      </c>
      <c r="I207" s="184"/>
      <c r="J207" s="185">
        <f>ROUND(I207*H207,2)</f>
        <v>0</v>
      </c>
      <c r="K207" s="181" t="s">
        <v>146</v>
      </c>
      <c r="L207" s="40"/>
      <c r="M207" s="186" t="s">
        <v>19</v>
      </c>
      <c r="N207" s="187" t="s">
        <v>43</v>
      </c>
      <c r="O207" s="65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241</v>
      </c>
      <c r="AT207" s="190" t="s">
        <v>142</v>
      </c>
      <c r="AU207" s="190" t="s">
        <v>80</v>
      </c>
      <c r="AY207" s="18" t="s">
        <v>140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76</v>
      </c>
      <c r="BK207" s="191">
        <f>ROUND(I207*H207,2)</f>
        <v>0</v>
      </c>
      <c r="BL207" s="18" t="s">
        <v>241</v>
      </c>
      <c r="BM207" s="190" t="s">
        <v>353</v>
      </c>
    </row>
    <row r="208" spans="1:65" s="2" customFormat="1" ht="11.25">
      <c r="A208" s="35"/>
      <c r="B208" s="36"/>
      <c r="C208" s="37"/>
      <c r="D208" s="192" t="s">
        <v>148</v>
      </c>
      <c r="E208" s="37"/>
      <c r="F208" s="193" t="s">
        <v>354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148</v>
      </c>
      <c r="AU208" s="18" t="s">
        <v>80</v>
      </c>
    </row>
    <row r="209" spans="1:65" s="13" customFormat="1" ht="11.25">
      <c r="B209" s="197"/>
      <c r="C209" s="198"/>
      <c r="D209" s="192" t="s">
        <v>150</v>
      </c>
      <c r="E209" s="199" t="s">
        <v>19</v>
      </c>
      <c r="F209" s="200" t="s">
        <v>388</v>
      </c>
      <c r="G209" s="198"/>
      <c r="H209" s="201">
        <v>91.725999999999999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150</v>
      </c>
      <c r="AU209" s="207" t="s">
        <v>80</v>
      </c>
      <c r="AV209" s="13" t="s">
        <v>80</v>
      </c>
      <c r="AW209" s="13" t="s">
        <v>33</v>
      </c>
      <c r="AX209" s="13" t="s">
        <v>76</v>
      </c>
      <c r="AY209" s="207" t="s">
        <v>140</v>
      </c>
    </row>
    <row r="210" spans="1:65" s="12" customFormat="1" ht="25.9" customHeight="1">
      <c r="B210" s="163"/>
      <c r="C210" s="164"/>
      <c r="D210" s="165" t="s">
        <v>71</v>
      </c>
      <c r="E210" s="166" t="s">
        <v>356</v>
      </c>
      <c r="F210" s="166" t="s">
        <v>357</v>
      </c>
      <c r="G210" s="164"/>
      <c r="H210" s="164"/>
      <c r="I210" s="167"/>
      <c r="J210" s="168">
        <f>BK210</f>
        <v>0</v>
      </c>
      <c r="K210" s="164"/>
      <c r="L210" s="169"/>
      <c r="M210" s="170"/>
      <c r="N210" s="171"/>
      <c r="O210" s="171"/>
      <c r="P210" s="172">
        <f>SUM(P211:P214)</f>
        <v>0</v>
      </c>
      <c r="Q210" s="171"/>
      <c r="R210" s="172">
        <f>SUM(R211:R214)</f>
        <v>0</v>
      </c>
      <c r="S210" s="171"/>
      <c r="T210" s="173">
        <f>SUM(T211:T214)</f>
        <v>0</v>
      </c>
      <c r="AR210" s="174" t="s">
        <v>102</v>
      </c>
      <c r="AT210" s="175" t="s">
        <v>71</v>
      </c>
      <c r="AU210" s="175" t="s">
        <v>72</v>
      </c>
      <c r="AY210" s="174" t="s">
        <v>140</v>
      </c>
      <c r="BK210" s="176">
        <f>SUM(BK211:BK214)</f>
        <v>0</v>
      </c>
    </row>
    <row r="211" spans="1:65" s="2" customFormat="1" ht="16.5" customHeight="1">
      <c r="A211" s="35"/>
      <c r="B211" s="36"/>
      <c r="C211" s="179" t="s">
        <v>358</v>
      </c>
      <c r="D211" s="179" t="s">
        <v>142</v>
      </c>
      <c r="E211" s="180" t="s">
        <v>359</v>
      </c>
      <c r="F211" s="181" t="s">
        <v>360</v>
      </c>
      <c r="G211" s="182" t="s">
        <v>361</v>
      </c>
      <c r="H211" s="183">
        <v>10</v>
      </c>
      <c r="I211" s="184"/>
      <c r="J211" s="185">
        <f>ROUND(I211*H211,2)</f>
        <v>0</v>
      </c>
      <c r="K211" s="181" t="s">
        <v>146</v>
      </c>
      <c r="L211" s="40"/>
      <c r="M211" s="186" t="s">
        <v>19</v>
      </c>
      <c r="N211" s="187" t="s">
        <v>43</v>
      </c>
      <c r="O211" s="65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362</v>
      </c>
      <c r="AT211" s="190" t="s">
        <v>142</v>
      </c>
      <c r="AU211" s="190" t="s">
        <v>76</v>
      </c>
      <c r="AY211" s="18" t="s">
        <v>140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76</v>
      </c>
      <c r="BK211" s="191">
        <f>ROUND(I211*H211,2)</f>
        <v>0</v>
      </c>
      <c r="BL211" s="18" t="s">
        <v>362</v>
      </c>
      <c r="BM211" s="190" t="s">
        <v>363</v>
      </c>
    </row>
    <row r="212" spans="1:65" s="2" customFormat="1" ht="11.25">
      <c r="A212" s="35"/>
      <c r="B212" s="36"/>
      <c r="C212" s="37"/>
      <c r="D212" s="192" t="s">
        <v>148</v>
      </c>
      <c r="E212" s="37"/>
      <c r="F212" s="193" t="s">
        <v>364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148</v>
      </c>
      <c r="AU212" s="18" t="s">
        <v>76</v>
      </c>
    </row>
    <row r="213" spans="1:65" s="2" customFormat="1" ht="29.25">
      <c r="A213" s="35"/>
      <c r="B213" s="36"/>
      <c r="C213" s="37"/>
      <c r="D213" s="192" t="s">
        <v>199</v>
      </c>
      <c r="E213" s="37"/>
      <c r="F213" s="229" t="s">
        <v>365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199</v>
      </c>
      <c r="AU213" s="18" t="s">
        <v>76</v>
      </c>
    </row>
    <row r="214" spans="1:65" s="13" customFormat="1" ht="11.25">
      <c r="B214" s="197"/>
      <c r="C214" s="198"/>
      <c r="D214" s="192" t="s">
        <v>150</v>
      </c>
      <c r="E214" s="199" t="s">
        <v>19</v>
      </c>
      <c r="F214" s="200" t="s">
        <v>202</v>
      </c>
      <c r="G214" s="198"/>
      <c r="H214" s="201">
        <v>10</v>
      </c>
      <c r="I214" s="202"/>
      <c r="J214" s="198"/>
      <c r="K214" s="198"/>
      <c r="L214" s="203"/>
      <c r="M214" s="240"/>
      <c r="N214" s="241"/>
      <c r="O214" s="241"/>
      <c r="P214" s="241"/>
      <c r="Q214" s="241"/>
      <c r="R214" s="241"/>
      <c r="S214" s="241"/>
      <c r="T214" s="242"/>
      <c r="AT214" s="207" t="s">
        <v>150</v>
      </c>
      <c r="AU214" s="207" t="s">
        <v>76</v>
      </c>
      <c r="AV214" s="13" t="s">
        <v>80</v>
      </c>
      <c r="AW214" s="13" t="s">
        <v>33</v>
      </c>
      <c r="AX214" s="13" t="s">
        <v>76</v>
      </c>
      <c r="AY214" s="207" t="s">
        <v>140</v>
      </c>
    </row>
    <row r="215" spans="1:65" s="2" customFormat="1" ht="6.95" customHeight="1">
      <c r="A215" s="35"/>
      <c r="B215" s="48"/>
      <c r="C215" s="49"/>
      <c r="D215" s="49"/>
      <c r="E215" s="49"/>
      <c r="F215" s="49"/>
      <c r="G215" s="49"/>
      <c r="H215" s="49"/>
      <c r="I215" s="49"/>
      <c r="J215" s="49"/>
      <c r="K215" s="49"/>
      <c r="L215" s="40"/>
      <c r="M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</row>
  </sheetData>
  <sheetProtection algorithmName="SHA-512" hashValue="YXc0t3ba9pJdWNETrPikhfulZuy6aWPdRQTkb4imIvxde1wgsp/jRrwxft58rSZu+h3J2icOg6HWqz0GNNsk2g==" saltValue="5wchpLGrFH4BBj5PYcpz83OQ26K3E7+FSZAyUaDJIdJf2IbnOpb9ITnQA8x5iUacynnSCdLMeL+G10ouc2AhaA==" spinCount="100000" sheet="1" objects="1" scenarios="1" formatColumns="0" formatRows="0" autoFilter="0"/>
  <autoFilter ref="C95:K214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IVEP-Brno</v>
      </c>
      <c r="F7" s="374"/>
      <c r="G7" s="374"/>
      <c r="H7" s="374"/>
      <c r="L7" s="21"/>
    </row>
    <row r="8" spans="1:46" s="1" customFormat="1" ht="12" customHeight="1">
      <c r="B8" s="21"/>
      <c r="D8" s="113" t="s">
        <v>106</v>
      </c>
      <c r="L8" s="21"/>
    </row>
    <row r="9" spans="1:46" s="2" customFormat="1" ht="16.5" customHeight="1">
      <c r="A9" s="35"/>
      <c r="B9" s="40"/>
      <c r="C9" s="35"/>
      <c r="D9" s="35"/>
      <c r="E9" s="373" t="s">
        <v>389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108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390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12. 4. 2021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>Ing. Martin Česák</v>
      </c>
      <c r="F23" s="35"/>
      <c r="G23" s="35"/>
      <c r="H23" s="35"/>
      <c r="I23" s="113" t="s">
        <v>28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ROUND(J94,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ROUND((SUM(BE94:BE410)),  2)</f>
        <v>0</v>
      </c>
      <c r="G35" s="35"/>
      <c r="H35" s="35"/>
      <c r="I35" s="125">
        <v>0.21</v>
      </c>
      <c r="J35" s="124">
        <f>ROUND(((SUM(BE94:BE410))*I35),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ROUND((SUM(BF94:BF410)),  2)</f>
        <v>0</v>
      </c>
      <c r="G36" s="35"/>
      <c r="H36" s="35"/>
      <c r="I36" s="125">
        <v>0.15</v>
      </c>
      <c r="J36" s="124">
        <f>ROUND(((SUM(BF94:BF410))*I36),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ROUND((SUM(BG94:BG410)),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ROUND((SUM(BH94:BH410)),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ROUND((SUM(BI94:BI410)),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110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IVEP-Brno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389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108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2.1 - IVEP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Brno</v>
      </c>
      <c r="G56" s="37"/>
      <c r="H56" s="37"/>
      <c r="I56" s="30" t="s">
        <v>23</v>
      </c>
      <c r="J56" s="60" t="str">
        <f>IF(J14="","",J14)</f>
        <v>12. 4. 2021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IVEP, a.s.</v>
      </c>
      <c r="G58" s="37"/>
      <c r="H58" s="37"/>
      <c r="I58" s="30" t="s">
        <v>31</v>
      </c>
      <c r="J58" s="33" t="str">
        <f>E23</f>
        <v>Ing. Martin Česák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>Evelis,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111</v>
      </c>
      <c r="D61" s="138"/>
      <c r="E61" s="138"/>
      <c r="F61" s="138"/>
      <c r="G61" s="138"/>
      <c r="H61" s="138"/>
      <c r="I61" s="138"/>
      <c r="J61" s="139" t="s">
        <v>112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J94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113</v>
      </c>
    </row>
    <row r="64" spans="1:47" s="9" customFormat="1" ht="24.95" customHeight="1">
      <c r="B64" s="141"/>
      <c r="C64" s="142"/>
      <c r="D64" s="143" t="s">
        <v>122</v>
      </c>
      <c r="E64" s="144"/>
      <c r="F64" s="144"/>
      <c r="G64" s="144"/>
      <c r="H64" s="144"/>
      <c r="I64" s="144"/>
      <c r="J64" s="145">
        <f>J95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391</v>
      </c>
      <c r="E65" s="149"/>
      <c r="F65" s="149"/>
      <c r="G65" s="149"/>
      <c r="H65" s="149"/>
      <c r="I65" s="149"/>
      <c r="J65" s="150">
        <f>J96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392</v>
      </c>
      <c r="E66" s="149"/>
      <c r="F66" s="149"/>
      <c r="G66" s="149"/>
      <c r="H66" s="149"/>
      <c r="I66" s="149"/>
      <c r="J66" s="150">
        <f>J160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393</v>
      </c>
      <c r="E67" s="149"/>
      <c r="F67" s="149"/>
      <c r="G67" s="149"/>
      <c r="H67" s="149"/>
      <c r="I67" s="149"/>
      <c r="J67" s="150">
        <f>J171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394</v>
      </c>
      <c r="E68" s="149"/>
      <c r="F68" s="149"/>
      <c r="G68" s="149"/>
      <c r="H68" s="149"/>
      <c r="I68" s="149"/>
      <c r="J68" s="150">
        <f>J250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395</v>
      </c>
      <c r="E69" s="149"/>
      <c r="F69" s="149"/>
      <c r="G69" s="149"/>
      <c r="H69" s="149"/>
      <c r="I69" s="149"/>
      <c r="J69" s="150">
        <f>J285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396</v>
      </c>
      <c r="E70" s="149"/>
      <c r="F70" s="149"/>
      <c r="G70" s="149"/>
      <c r="H70" s="149"/>
      <c r="I70" s="149"/>
      <c r="J70" s="150">
        <f>J360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397</v>
      </c>
      <c r="E71" s="149"/>
      <c r="F71" s="149"/>
      <c r="G71" s="149"/>
      <c r="H71" s="149"/>
      <c r="I71" s="149"/>
      <c r="J71" s="150">
        <f>J377</f>
        <v>0</v>
      </c>
      <c r="K71" s="98"/>
      <c r="L71" s="151"/>
    </row>
    <row r="72" spans="1:31" s="9" customFormat="1" ht="24.95" customHeight="1">
      <c r="B72" s="141"/>
      <c r="C72" s="142"/>
      <c r="D72" s="143" t="s">
        <v>398</v>
      </c>
      <c r="E72" s="144"/>
      <c r="F72" s="144"/>
      <c r="G72" s="144"/>
      <c r="H72" s="144"/>
      <c r="I72" s="144"/>
      <c r="J72" s="145">
        <f>J384</f>
        <v>0</v>
      </c>
      <c r="K72" s="142"/>
      <c r="L72" s="146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125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7"/>
      <c r="D82" s="37"/>
      <c r="E82" s="380" t="str">
        <f>E7</f>
        <v>IVEP-Brno</v>
      </c>
      <c r="F82" s="381"/>
      <c r="G82" s="381"/>
      <c r="H82" s="381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2"/>
      <c r="C83" s="30" t="s">
        <v>106</v>
      </c>
      <c r="D83" s="23"/>
      <c r="E83" s="23"/>
      <c r="F83" s="23"/>
      <c r="G83" s="23"/>
      <c r="H83" s="23"/>
      <c r="I83" s="23"/>
      <c r="J83" s="23"/>
      <c r="K83" s="23"/>
      <c r="L83" s="21"/>
    </row>
    <row r="84" spans="1:63" s="2" customFormat="1" ht="16.5" customHeight="1">
      <c r="A84" s="35"/>
      <c r="B84" s="36"/>
      <c r="C84" s="37"/>
      <c r="D84" s="37"/>
      <c r="E84" s="380" t="s">
        <v>389</v>
      </c>
      <c r="F84" s="382"/>
      <c r="G84" s="382"/>
      <c r="H84" s="382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108</v>
      </c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34" t="str">
        <f>E11</f>
        <v>2.1 - IVEP</v>
      </c>
      <c r="F86" s="382"/>
      <c r="G86" s="382"/>
      <c r="H86" s="382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21</v>
      </c>
      <c r="D88" s="37"/>
      <c r="E88" s="37"/>
      <c r="F88" s="28" t="str">
        <f>F14</f>
        <v>Brno</v>
      </c>
      <c r="G88" s="37"/>
      <c r="H88" s="37"/>
      <c r="I88" s="30" t="s">
        <v>23</v>
      </c>
      <c r="J88" s="60" t="str">
        <f>IF(J14="","",J14)</f>
        <v>12. 4. 2021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25</v>
      </c>
      <c r="D90" s="37"/>
      <c r="E90" s="37"/>
      <c r="F90" s="28" t="str">
        <f>E17</f>
        <v>IVEP, a.s.</v>
      </c>
      <c r="G90" s="37"/>
      <c r="H90" s="37"/>
      <c r="I90" s="30" t="s">
        <v>31</v>
      </c>
      <c r="J90" s="33" t="str">
        <f>E23</f>
        <v>Ing. Martin Česák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29</v>
      </c>
      <c r="D91" s="37"/>
      <c r="E91" s="37"/>
      <c r="F91" s="28" t="str">
        <f>IF(E20="","",E20)</f>
        <v>Vyplň údaj</v>
      </c>
      <c r="G91" s="37"/>
      <c r="H91" s="37"/>
      <c r="I91" s="30" t="s">
        <v>34</v>
      </c>
      <c r="J91" s="33" t="str">
        <f>E26</f>
        <v>Evelis, s.r.o.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52"/>
      <c r="B93" s="153"/>
      <c r="C93" s="154" t="s">
        <v>126</v>
      </c>
      <c r="D93" s="155" t="s">
        <v>57</v>
      </c>
      <c r="E93" s="155" t="s">
        <v>53</v>
      </c>
      <c r="F93" s="155" t="s">
        <v>54</v>
      </c>
      <c r="G93" s="155" t="s">
        <v>127</v>
      </c>
      <c r="H93" s="155" t="s">
        <v>128</v>
      </c>
      <c r="I93" s="155" t="s">
        <v>129</v>
      </c>
      <c r="J93" s="155" t="s">
        <v>112</v>
      </c>
      <c r="K93" s="156" t="s">
        <v>130</v>
      </c>
      <c r="L93" s="157"/>
      <c r="M93" s="69" t="s">
        <v>19</v>
      </c>
      <c r="N93" s="70" t="s">
        <v>42</v>
      </c>
      <c r="O93" s="70" t="s">
        <v>131</v>
      </c>
      <c r="P93" s="70" t="s">
        <v>132</v>
      </c>
      <c r="Q93" s="70" t="s">
        <v>133</v>
      </c>
      <c r="R93" s="70" t="s">
        <v>134</v>
      </c>
      <c r="S93" s="70" t="s">
        <v>135</v>
      </c>
      <c r="T93" s="71" t="s">
        <v>136</v>
      </c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</row>
    <row r="94" spans="1:63" s="2" customFormat="1" ht="22.9" customHeight="1">
      <c r="A94" s="35"/>
      <c r="B94" s="36"/>
      <c r="C94" s="76" t="s">
        <v>137</v>
      </c>
      <c r="D94" s="37"/>
      <c r="E94" s="37"/>
      <c r="F94" s="37"/>
      <c r="G94" s="37"/>
      <c r="H94" s="37"/>
      <c r="I94" s="37"/>
      <c r="J94" s="158">
        <f>BK94</f>
        <v>0</v>
      </c>
      <c r="K94" s="37"/>
      <c r="L94" s="40"/>
      <c r="M94" s="72"/>
      <c r="N94" s="159"/>
      <c r="O94" s="73"/>
      <c r="P94" s="160">
        <f>P95+P384</f>
        <v>0</v>
      </c>
      <c r="Q94" s="73"/>
      <c r="R94" s="160">
        <f>R95+R384</f>
        <v>63.421863738500001</v>
      </c>
      <c r="S94" s="73"/>
      <c r="T94" s="161">
        <f>T95+T384</f>
        <v>5.0001099999999994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71</v>
      </c>
      <c r="AU94" s="18" t="s">
        <v>113</v>
      </c>
      <c r="BK94" s="162">
        <f>BK95+BK384</f>
        <v>0</v>
      </c>
    </row>
    <row r="95" spans="1:63" s="12" customFormat="1" ht="25.9" customHeight="1">
      <c r="B95" s="163"/>
      <c r="C95" s="164"/>
      <c r="D95" s="165" t="s">
        <v>71</v>
      </c>
      <c r="E95" s="166" t="s">
        <v>346</v>
      </c>
      <c r="F95" s="166" t="s">
        <v>347</v>
      </c>
      <c r="G95" s="164"/>
      <c r="H95" s="164"/>
      <c r="I95" s="167"/>
      <c r="J95" s="168">
        <f>BK95</f>
        <v>0</v>
      </c>
      <c r="K95" s="164"/>
      <c r="L95" s="169"/>
      <c r="M95" s="170"/>
      <c r="N95" s="171"/>
      <c r="O95" s="171"/>
      <c r="P95" s="172">
        <f>P96+P160+P171+P250+P285+P360+P377</f>
        <v>0</v>
      </c>
      <c r="Q95" s="171"/>
      <c r="R95" s="172">
        <f>R96+R160+R171+R250+R285+R360+R377</f>
        <v>63.4098637385</v>
      </c>
      <c r="S95" s="171"/>
      <c r="T95" s="173">
        <f>T96+T160+T171+T250+T285+T360+T377</f>
        <v>5.0001099999999994</v>
      </c>
      <c r="AR95" s="174" t="s">
        <v>80</v>
      </c>
      <c r="AT95" s="175" t="s">
        <v>71</v>
      </c>
      <c r="AU95" s="175" t="s">
        <v>72</v>
      </c>
      <c r="AY95" s="174" t="s">
        <v>140</v>
      </c>
      <c r="BK95" s="176">
        <f>BK96+BK160+BK171+BK250+BK285+BK360+BK377</f>
        <v>0</v>
      </c>
    </row>
    <row r="96" spans="1:63" s="12" customFormat="1" ht="22.9" customHeight="1">
      <c r="B96" s="163"/>
      <c r="C96" s="164"/>
      <c r="D96" s="165" t="s">
        <v>71</v>
      </c>
      <c r="E96" s="177" t="s">
        <v>399</v>
      </c>
      <c r="F96" s="177" t="s">
        <v>400</v>
      </c>
      <c r="G96" s="164"/>
      <c r="H96" s="164"/>
      <c r="I96" s="167"/>
      <c r="J96" s="178">
        <f>BK96</f>
        <v>0</v>
      </c>
      <c r="K96" s="164"/>
      <c r="L96" s="169"/>
      <c r="M96" s="170"/>
      <c r="N96" s="171"/>
      <c r="O96" s="171"/>
      <c r="P96" s="172">
        <f>SUM(P97:P159)</f>
        <v>0</v>
      </c>
      <c r="Q96" s="171"/>
      <c r="R96" s="172">
        <f>SUM(R97:R159)</f>
        <v>0.53596489000000003</v>
      </c>
      <c r="S96" s="171"/>
      <c r="T96" s="173">
        <f>SUM(T97:T159)</f>
        <v>1.5036200000000002</v>
      </c>
      <c r="AR96" s="174" t="s">
        <v>80</v>
      </c>
      <c r="AT96" s="175" t="s">
        <v>71</v>
      </c>
      <c r="AU96" s="175" t="s">
        <v>76</v>
      </c>
      <c r="AY96" s="174" t="s">
        <v>140</v>
      </c>
      <c r="BK96" s="176">
        <f>SUM(BK97:BK159)</f>
        <v>0</v>
      </c>
    </row>
    <row r="97" spans="1:65" s="2" customFormat="1" ht="21.75" customHeight="1">
      <c r="A97" s="35"/>
      <c r="B97" s="36"/>
      <c r="C97" s="179" t="s">
        <v>76</v>
      </c>
      <c r="D97" s="179" t="s">
        <v>142</v>
      </c>
      <c r="E97" s="180" t="s">
        <v>401</v>
      </c>
      <c r="F97" s="181" t="s">
        <v>402</v>
      </c>
      <c r="G97" s="182" t="s">
        <v>217</v>
      </c>
      <c r="H97" s="183">
        <v>96</v>
      </c>
      <c r="I97" s="184"/>
      <c r="J97" s="185">
        <f>ROUND(I97*H97,2)</f>
        <v>0</v>
      </c>
      <c r="K97" s="181" t="s">
        <v>146</v>
      </c>
      <c r="L97" s="40"/>
      <c r="M97" s="186" t="s">
        <v>19</v>
      </c>
      <c r="N97" s="187" t="s">
        <v>43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5.4200000000000003E-3</v>
      </c>
      <c r="T97" s="189">
        <f>S97*H97</f>
        <v>0.52032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241</v>
      </c>
      <c r="AT97" s="190" t="s">
        <v>142</v>
      </c>
      <c r="AU97" s="190" t="s">
        <v>80</v>
      </c>
      <c r="AY97" s="18" t="s">
        <v>140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76</v>
      </c>
      <c r="BK97" s="191">
        <f>ROUND(I97*H97,2)</f>
        <v>0</v>
      </c>
      <c r="BL97" s="18" t="s">
        <v>241</v>
      </c>
      <c r="BM97" s="190" t="s">
        <v>403</v>
      </c>
    </row>
    <row r="98" spans="1:65" s="2" customFormat="1" ht="19.5">
      <c r="A98" s="35"/>
      <c r="B98" s="36"/>
      <c r="C98" s="37"/>
      <c r="D98" s="192" t="s">
        <v>148</v>
      </c>
      <c r="E98" s="37"/>
      <c r="F98" s="193" t="s">
        <v>404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148</v>
      </c>
      <c r="AU98" s="18" t="s">
        <v>80</v>
      </c>
    </row>
    <row r="99" spans="1:65" s="13" customFormat="1" ht="11.25">
      <c r="B99" s="197"/>
      <c r="C99" s="198"/>
      <c r="D99" s="192" t="s">
        <v>150</v>
      </c>
      <c r="E99" s="199" t="s">
        <v>19</v>
      </c>
      <c r="F99" s="200" t="s">
        <v>405</v>
      </c>
      <c r="G99" s="198"/>
      <c r="H99" s="201">
        <v>96</v>
      </c>
      <c r="I99" s="202"/>
      <c r="J99" s="198"/>
      <c r="K99" s="198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150</v>
      </c>
      <c r="AU99" s="207" t="s">
        <v>80</v>
      </c>
      <c r="AV99" s="13" t="s">
        <v>80</v>
      </c>
      <c r="AW99" s="13" t="s">
        <v>33</v>
      </c>
      <c r="AX99" s="13" t="s">
        <v>76</v>
      </c>
      <c r="AY99" s="207" t="s">
        <v>140</v>
      </c>
    </row>
    <row r="100" spans="1:65" s="2" customFormat="1" ht="21.75" customHeight="1">
      <c r="A100" s="35"/>
      <c r="B100" s="36"/>
      <c r="C100" s="179" t="s">
        <v>80</v>
      </c>
      <c r="D100" s="179" t="s">
        <v>142</v>
      </c>
      <c r="E100" s="180" t="s">
        <v>406</v>
      </c>
      <c r="F100" s="181" t="s">
        <v>407</v>
      </c>
      <c r="G100" s="182" t="s">
        <v>217</v>
      </c>
      <c r="H100" s="183">
        <v>88.4</v>
      </c>
      <c r="I100" s="184"/>
      <c r="J100" s="185">
        <f>ROUND(I100*H100,2)</f>
        <v>0</v>
      </c>
      <c r="K100" s="181" t="s">
        <v>146</v>
      </c>
      <c r="L100" s="40"/>
      <c r="M100" s="186" t="s">
        <v>19</v>
      </c>
      <c r="N100" s="187" t="s">
        <v>43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7.1799999999999998E-3</v>
      </c>
      <c r="T100" s="189">
        <f>S100*H100</f>
        <v>0.63471200000000005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241</v>
      </c>
      <c r="AT100" s="190" t="s">
        <v>142</v>
      </c>
      <c r="AU100" s="190" t="s">
        <v>80</v>
      </c>
      <c r="AY100" s="18" t="s">
        <v>140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76</v>
      </c>
      <c r="BK100" s="191">
        <f>ROUND(I100*H100,2)</f>
        <v>0</v>
      </c>
      <c r="BL100" s="18" t="s">
        <v>241</v>
      </c>
      <c r="BM100" s="190" t="s">
        <v>408</v>
      </c>
    </row>
    <row r="101" spans="1:65" s="2" customFormat="1" ht="19.5">
      <c r="A101" s="35"/>
      <c r="B101" s="36"/>
      <c r="C101" s="37"/>
      <c r="D101" s="192" t="s">
        <v>148</v>
      </c>
      <c r="E101" s="37"/>
      <c r="F101" s="193" t="s">
        <v>409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148</v>
      </c>
      <c r="AU101" s="18" t="s">
        <v>80</v>
      </c>
    </row>
    <row r="102" spans="1:65" s="13" customFormat="1" ht="11.25">
      <c r="B102" s="197"/>
      <c r="C102" s="198"/>
      <c r="D102" s="192" t="s">
        <v>150</v>
      </c>
      <c r="E102" s="199" t="s">
        <v>19</v>
      </c>
      <c r="F102" s="200" t="s">
        <v>410</v>
      </c>
      <c r="G102" s="198"/>
      <c r="H102" s="201">
        <v>10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150</v>
      </c>
      <c r="AU102" s="207" t="s">
        <v>80</v>
      </c>
      <c r="AV102" s="13" t="s">
        <v>80</v>
      </c>
      <c r="AW102" s="13" t="s">
        <v>33</v>
      </c>
      <c r="AX102" s="13" t="s">
        <v>72</v>
      </c>
      <c r="AY102" s="207" t="s">
        <v>140</v>
      </c>
    </row>
    <row r="103" spans="1:65" s="13" customFormat="1" ht="11.25">
      <c r="B103" s="197"/>
      <c r="C103" s="198"/>
      <c r="D103" s="192" t="s">
        <v>150</v>
      </c>
      <c r="E103" s="199" t="s">
        <v>19</v>
      </c>
      <c r="F103" s="200" t="s">
        <v>411</v>
      </c>
      <c r="G103" s="198"/>
      <c r="H103" s="201">
        <v>78.400000000000006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150</v>
      </c>
      <c r="AU103" s="207" t="s">
        <v>80</v>
      </c>
      <c r="AV103" s="13" t="s">
        <v>80</v>
      </c>
      <c r="AW103" s="13" t="s">
        <v>33</v>
      </c>
      <c r="AX103" s="13" t="s">
        <v>72</v>
      </c>
      <c r="AY103" s="207" t="s">
        <v>140</v>
      </c>
    </row>
    <row r="104" spans="1:65" s="14" customFormat="1" ht="11.25">
      <c r="B104" s="208"/>
      <c r="C104" s="209"/>
      <c r="D104" s="192" t="s">
        <v>150</v>
      </c>
      <c r="E104" s="210" t="s">
        <v>19</v>
      </c>
      <c r="F104" s="211" t="s">
        <v>159</v>
      </c>
      <c r="G104" s="209"/>
      <c r="H104" s="212">
        <v>88.4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150</v>
      </c>
      <c r="AU104" s="218" t="s">
        <v>80</v>
      </c>
      <c r="AV104" s="14" t="s">
        <v>102</v>
      </c>
      <c r="AW104" s="14" t="s">
        <v>33</v>
      </c>
      <c r="AX104" s="14" t="s">
        <v>76</v>
      </c>
      <c r="AY104" s="218" t="s">
        <v>140</v>
      </c>
    </row>
    <row r="105" spans="1:65" s="2" customFormat="1" ht="16.5" customHeight="1">
      <c r="A105" s="35"/>
      <c r="B105" s="36"/>
      <c r="C105" s="179" t="s">
        <v>95</v>
      </c>
      <c r="D105" s="179" t="s">
        <v>142</v>
      </c>
      <c r="E105" s="180" t="s">
        <v>412</v>
      </c>
      <c r="F105" s="181" t="s">
        <v>413</v>
      </c>
      <c r="G105" s="182" t="s">
        <v>217</v>
      </c>
      <c r="H105" s="183">
        <v>24</v>
      </c>
      <c r="I105" s="184"/>
      <c r="J105" s="185">
        <f>ROUND(I105*H105,2)</f>
        <v>0</v>
      </c>
      <c r="K105" s="181" t="s">
        <v>146</v>
      </c>
      <c r="L105" s="40"/>
      <c r="M105" s="186" t="s">
        <v>19</v>
      </c>
      <c r="N105" s="187" t="s">
        <v>43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5.5399999999999998E-3</v>
      </c>
      <c r="T105" s="189">
        <f>S105*H105</f>
        <v>0.13295999999999999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241</v>
      </c>
      <c r="AT105" s="190" t="s">
        <v>142</v>
      </c>
      <c r="AU105" s="190" t="s">
        <v>80</v>
      </c>
      <c r="AY105" s="18" t="s">
        <v>140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76</v>
      </c>
      <c r="BK105" s="191">
        <f>ROUND(I105*H105,2)</f>
        <v>0</v>
      </c>
      <c r="BL105" s="18" t="s">
        <v>241</v>
      </c>
      <c r="BM105" s="190" t="s">
        <v>414</v>
      </c>
    </row>
    <row r="106" spans="1:65" s="2" customFormat="1" ht="19.5">
      <c r="A106" s="35"/>
      <c r="B106" s="36"/>
      <c r="C106" s="37"/>
      <c r="D106" s="192" t="s">
        <v>148</v>
      </c>
      <c r="E106" s="37"/>
      <c r="F106" s="193" t="s">
        <v>415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148</v>
      </c>
      <c r="AU106" s="18" t="s">
        <v>80</v>
      </c>
    </row>
    <row r="107" spans="1:65" s="13" customFormat="1" ht="11.25">
      <c r="B107" s="197"/>
      <c r="C107" s="198"/>
      <c r="D107" s="192" t="s">
        <v>150</v>
      </c>
      <c r="E107" s="199" t="s">
        <v>19</v>
      </c>
      <c r="F107" s="200" t="s">
        <v>416</v>
      </c>
      <c r="G107" s="198"/>
      <c r="H107" s="201">
        <v>24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150</v>
      </c>
      <c r="AU107" s="207" t="s">
        <v>80</v>
      </c>
      <c r="AV107" s="13" t="s">
        <v>80</v>
      </c>
      <c r="AW107" s="13" t="s">
        <v>33</v>
      </c>
      <c r="AX107" s="13" t="s">
        <v>76</v>
      </c>
      <c r="AY107" s="207" t="s">
        <v>140</v>
      </c>
    </row>
    <row r="108" spans="1:65" s="2" customFormat="1" ht="21.75" customHeight="1">
      <c r="A108" s="35"/>
      <c r="B108" s="36"/>
      <c r="C108" s="179" t="s">
        <v>102</v>
      </c>
      <c r="D108" s="179" t="s">
        <v>142</v>
      </c>
      <c r="E108" s="180" t="s">
        <v>417</v>
      </c>
      <c r="F108" s="181" t="s">
        <v>418</v>
      </c>
      <c r="G108" s="182" t="s">
        <v>217</v>
      </c>
      <c r="H108" s="183">
        <v>19.600000000000001</v>
      </c>
      <c r="I108" s="184"/>
      <c r="J108" s="185">
        <f>ROUND(I108*H108,2)</f>
        <v>0</v>
      </c>
      <c r="K108" s="181" t="s">
        <v>146</v>
      </c>
      <c r="L108" s="40"/>
      <c r="M108" s="186" t="s">
        <v>19</v>
      </c>
      <c r="N108" s="187" t="s">
        <v>43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7.5300000000000002E-3</v>
      </c>
      <c r="T108" s="189">
        <f>S108*H108</f>
        <v>0.14758800000000002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241</v>
      </c>
      <c r="AT108" s="190" t="s">
        <v>142</v>
      </c>
      <c r="AU108" s="190" t="s">
        <v>80</v>
      </c>
      <c r="AY108" s="18" t="s">
        <v>140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76</v>
      </c>
      <c r="BK108" s="191">
        <f>ROUND(I108*H108,2)</f>
        <v>0</v>
      </c>
      <c r="BL108" s="18" t="s">
        <v>241</v>
      </c>
      <c r="BM108" s="190" t="s">
        <v>419</v>
      </c>
    </row>
    <row r="109" spans="1:65" s="2" customFormat="1" ht="19.5">
      <c r="A109" s="35"/>
      <c r="B109" s="36"/>
      <c r="C109" s="37"/>
      <c r="D109" s="192" t="s">
        <v>148</v>
      </c>
      <c r="E109" s="37"/>
      <c r="F109" s="193" t="s">
        <v>420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148</v>
      </c>
      <c r="AU109" s="18" t="s">
        <v>80</v>
      </c>
    </row>
    <row r="110" spans="1:65" s="13" customFormat="1" ht="11.25">
      <c r="B110" s="197"/>
      <c r="C110" s="198"/>
      <c r="D110" s="192" t="s">
        <v>150</v>
      </c>
      <c r="E110" s="199" t="s">
        <v>19</v>
      </c>
      <c r="F110" s="200" t="s">
        <v>421</v>
      </c>
      <c r="G110" s="198"/>
      <c r="H110" s="201">
        <v>19.600000000000001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150</v>
      </c>
      <c r="AU110" s="207" t="s">
        <v>80</v>
      </c>
      <c r="AV110" s="13" t="s">
        <v>80</v>
      </c>
      <c r="AW110" s="13" t="s">
        <v>33</v>
      </c>
      <c r="AX110" s="13" t="s">
        <v>76</v>
      </c>
      <c r="AY110" s="207" t="s">
        <v>140</v>
      </c>
    </row>
    <row r="111" spans="1:65" s="2" customFormat="1" ht="16.5" customHeight="1">
      <c r="A111" s="35"/>
      <c r="B111" s="36"/>
      <c r="C111" s="179" t="s">
        <v>171</v>
      </c>
      <c r="D111" s="179" t="s">
        <v>142</v>
      </c>
      <c r="E111" s="180" t="s">
        <v>422</v>
      </c>
      <c r="F111" s="181" t="s">
        <v>423</v>
      </c>
      <c r="G111" s="182" t="s">
        <v>217</v>
      </c>
      <c r="H111" s="183">
        <v>42</v>
      </c>
      <c r="I111" s="184"/>
      <c r="J111" s="185">
        <f>ROUND(I111*H111,2)</f>
        <v>0</v>
      </c>
      <c r="K111" s="181" t="s">
        <v>146</v>
      </c>
      <c r="L111" s="40"/>
      <c r="M111" s="186" t="s">
        <v>19</v>
      </c>
      <c r="N111" s="187" t="s">
        <v>43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1.34E-3</v>
      </c>
      <c r="T111" s="189">
        <f>S111*H111</f>
        <v>5.6280000000000004E-2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241</v>
      </c>
      <c r="AT111" s="190" t="s">
        <v>142</v>
      </c>
      <c r="AU111" s="190" t="s">
        <v>80</v>
      </c>
      <c r="AY111" s="18" t="s">
        <v>140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76</v>
      </c>
      <c r="BK111" s="191">
        <f>ROUND(I111*H111,2)</f>
        <v>0</v>
      </c>
      <c r="BL111" s="18" t="s">
        <v>241</v>
      </c>
      <c r="BM111" s="190" t="s">
        <v>424</v>
      </c>
    </row>
    <row r="112" spans="1:65" s="2" customFormat="1" ht="11.25">
      <c r="A112" s="35"/>
      <c r="B112" s="36"/>
      <c r="C112" s="37"/>
      <c r="D112" s="192" t="s">
        <v>148</v>
      </c>
      <c r="E112" s="37"/>
      <c r="F112" s="193" t="s">
        <v>425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148</v>
      </c>
      <c r="AU112" s="18" t="s">
        <v>80</v>
      </c>
    </row>
    <row r="113" spans="1:65" s="13" customFormat="1" ht="11.25">
      <c r="B113" s="197"/>
      <c r="C113" s="198"/>
      <c r="D113" s="192" t="s">
        <v>150</v>
      </c>
      <c r="E113" s="199" t="s">
        <v>19</v>
      </c>
      <c r="F113" s="200" t="s">
        <v>410</v>
      </c>
      <c r="G113" s="198"/>
      <c r="H113" s="201">
        <v>10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150</v>
      </c>
      <c r="AU113" s="207" t="s">
        <v>80</v>
      </c>
      <c r="AV113" s="13" t="s">
        <v>80</v>
      </c>
      <c r="AW113" s="13" t="s">
        <v>33</v>
      </c>
      <c r="AX113" s="13" t="s">
        <v>72</v>
      </c>
      <c r="AY113" s="207" t="s">
        <v>140</v>
      </c>
    </row>
    <row r="114" spans="1:65" s="13" customFormat="1" ht="11.25">
      <c r="B114" s="197"/>
      <c r="C114" s="198"/>
      <c r="D114" s="192" t="s">
        <v>150</v>
      </c>
      <c r="E114" s="199" t="s">
        <v>19</v>
      </c>
      <c r="F114" s="200" t="s">
        <v>426</v>
      </c>
      <c r="G114" s="198"/>
      <c r="H114" s="201">
        <v>32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150</v>
      </c>
      <c r="AU114" s="207" t="s">
        <v>80</v>
      </c>
      <c r="AV114" s="13" t="s">
        <v>80</v>
      </c>
      <c r="AW114" s="13" t="s">
        <v>33</v>
      </c>
      <c r="AX114" s="13" t="s">
        <v>72</v>
      </c>
      <c r="AY114" s="207" t="s">
        <v>140</v>
      </c>
    </row>
    <row r="115" spans="1:65" s="14" customFormat="1" ht="11.25">
      <c r="B115" s="208"/>
      <c r="C115" s="209"/>
      <c r="D115" s="192" t="s">
        <v>150</v>
      </c>
      <c r="E115" s="210" t="s">
        <v>19</v>
      </c>
      <c r="F115" s="211" t="s">
        <v>159</v>
      </c>
      <c r="G115" s="209"/>
      <c r="H115" s="212">
        <v>42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150</v>
      </c>
      <c r="AU115" s="218" t="s">
        <v>80</v>
      </c>
      <c r="AV115" s="14" t="s">
        <v>102</v>
      </c>
      <c r="AW115" s="14" t="s">
        <v>33</v>
      </c>
      <c r="AX115" s="14" t="s">
        <v>76</v>
      </c>
      <c r="AY115" s="218" t="s">
        <v>140</v>
      </c>
    </row>
    <row r="116" spans="1:65" s="2" customFormat="1" ht="16.5" customHeight="1">
      <c r="A116" s="35"/>
      <c r="B116" s="36"/>
      <c r="C116" s="179" t="s">
        <v>176</v>
      </c>
      <c r="D116" s="179" t="s">
        <v>142</v>
      </c>
      <c r="E116" s="180" t="s">
        <v>427</v>
      </c>
      <c r="F116" s="181" t="s">
        <v>428</v>
      </c>
      <c r="G116" s="182" t="s">
        <v>217</v>
      </c>
      <c r="H116" s="183">
        <v>8</v>
      </c>
      <c r="I116" s="184"/>
      <c r="J116" s="185">
        <f>ROUND(I116*H116,2)</f>
        <v>0</v>
      </c>
      <c r="K116" s="181" t="s">
        <v>146</v>
      </c>
      <c r="L116" s="40"/>
      <c r="M116" s="186" t="s">
        <v>19</v>
      </c>
      <c r="N116" s="187" t="s">
        <v>43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1.47E-3</v>
      </c>
      <c r="T116" s="189">
        <f>S116*H116</f>
        <v>1.176E-2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241</v>
      </c>
      <c r="AT116" s="190" t="s">
        <v>142</v>
      </c>
      <c r="AU116" s="190" t="s">
        <v>80</v>
      </c>
      <c r="AY116" s="18" t="s">
        <v>140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76</v>
      </c>
      <c r="BK116" s="191">
        <f>ROUND(I116*H116,2)</f>
        <v>0</v>
      </c>
      <c r="BL116" s="18" t="s">
        <v>241</v>
      </c>
      <c r="BM116" s="190" t="s">
        <v>429</v>
      </c>
    </row>
    <row r="117" spans="1:65" s="2" customFormat="1" ht="11.25">
      <c r="A117" s="35"/>
      <c r="B117" s="36"/>
      <c r="C117" s="37"/>
      <c r="D117" s="192" t="s">
        <v>148</v>
      </c>
      <c r="E117" s="37"/>
      <c r="F117" s="193" t="s">
        <v>430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148</v>
      </c>
      <c r="AU117" s="18" t="s">
        <v>80</v>
      </c>
    </row>
    <row r="118" spans="1:65" s="13" customFormat="1" ht="11.25">
      <c r="B118" s="197"/>
      <c r="C118" s="198"/>
      <c r="D118" s="192" t="s">
        <v>150</v>
      </c>
      <c r="E118" s="199" t="s">
        <v>19</v>
      </c>
      <c r="F118" s="200" t="s">
        <v>431</v>
      </c>
      <c r="G118" s="198"/>
      <c r="H118" s="201">
        <v>8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150</v>
      </c>
      <c r="AU118" s="207" t="s">
        <v>80</v>
      </c>
      <c r="AV118" s="13" t="s">
        <v>80</v>
      </c>
      <c r="AW118" s="13" t="s">
        <v>33</v>
      </c>
      <c r="AX118" s="13" t="s">
        <v>76</v>
      </c>
      <c r="AY118" s="207" t="s">
        <v>140</v>
      </c>
    </row>
    <row r="119" spans="1:65" s="2" customFormat="1" ht="16.5" customHeight="1">
      <c r="A119" s="35"/>
      <c r="B119" s="36"/>
      <c r="C119" s="179" t="s">
        <v>183</v>
      </c>
      <c r="D119" s="179" t="s">
        <v>142</v>
      </c>
      <c r="E119" s="180" t="s">
        <v>432</v>
      </c>
      <c r="F119" s="181" t="s">
        <v>433</v>
      </c>
      <c r="G119" s="182" t="s">
        <v>179</v>
      </c>
      <c r="H119" s="183">
        <v>1.504</v>
      </c>
      <c r="I119" s="184"/>
      <c r="J119" s="185">
        <f>ROUND(I119*H119,2)</f>
        <v>0</v>
      </c>
      <c r="K119" s="181" t="s">
        <v>19</v>
      </c>
      <c r="L119" s="40"/>
      <c r="M119" s="186" t="s">
        <v>19</v>
      </c>
      <c r="N119" s="187" t="s">
        <v>43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241</v>
      </c>
      <c r="AT119" s="190" t="s">
        <v>142</v>
      </c>
      <c r="AU119" s="190" t="s">
        <v>80</v>
      </c>
      <c r="AY119" s="18" t="s">
        <v>140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76</v>
      </c>
      <c r="BK119" s="191">
        <f>ROUND(I119*H119,2)</f>
        <v>0</v>
      </c>
      <c r="BL119" s="18" t="s">
        <v>241</v>
      </c>
      <c r="BM119" s="190" t="s">
        <v>434</v>
      </c>
    </row>
    <row r="120" spans="1:65" s="2" customFormat="1" ht="11.25">
      <c r="A120" s="35"/>
      <c r="B120" s="36"/>
      <c r="C120" s="37"/>
      <c r="D120" s="192" t="s">
        <v>148</v>
      </c>
      <c r="E120" s="37"/>
      <c r="F120" s="193" t="s">
        <v>435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148</v>
      </c>
      <c r="AU120" s="18" t="s">
        <v>80</v>
      </c>
    </row>
    <row r="121" spans="1:65" s="2" customFormat="1" ht="16.5" customHeight="1">
      <c r="A121" s="35"/>
      <c r="B121" s="36"/>
      <c r="C121" s="230" t="s">
        <v>189</v>
      </c>
      <c r="D121" s="230" t="s">
        <v>203</v>
      </c>
      <c r="E121" s="231" t="s">
        <v>436</v>
      </c>
      <c r="F121" s="232" t="s">
        <v>437</v>
      </c>
      <c r="G121" s="233" t="s">
        <v>217</v>
      </c>
      <c r="H121" s="234">
        <v>8</v>
      </c>
      <c r="I121" s="235"/>
      <c r="J121" s="236">
        <f>ROUND(I121*H121,2)</f>
        <v>0</v>
      </c>
      <c r="K121" s="232" t="s">
        <v>146</v>
      </c>
      <c r="L121" s="237"/>
      <c r="M121" s="238" t="s">
        <v>19</v>
      </c>
      <c r="N121" s="239" t="s">
        <v>43</v>
      </c>
      <c r="O121" s="65"/>
      <c r="P121" s="188">
        <f>O121*H121</f>
        <v>0</v>
      </c>
      <c r="Q121" s="188">
        <v>9.7999999999999997E-4</v>
      </c>
      <c r="R121" s="188">
        <f>Q121*H121</f>
        <v>7.8399999999999997E-3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336</v>
      </c>
      <c r="AT121" s="190" t="s">
        <v>203</v>
      </c>
      <c r="AU121" s="190" t="s">
        <v>80</v>
      </c>
      <c r="AY121" s="18" t="s">
        <v>140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76</v>
      </c>
      <c r="BK121" s="191">
        <f>ROUND(I121*H121,2)</f>
        <v>0</v>
      </c>
      <c r="BL121" s="18" t="s">
        <v>241</v>
      </c>
      <c r="BM121" s="190" t="s">
        <v>438</v>
      </c>
    </row>
    <row r="122" spans="1:65" s="2" customFormat="1" ht="11.25">
      <c r="A122" s="35"/>
      <c r="B122" s="36"/>
      <c r="C122" s="37"/>
      <c r="D122" s="192" t="s">
        <v>148</v>
      </c>
      <c r="E122" s="37"/>
      <c r="F122" s="193" t="s">
        <v>437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148</v>
      </c>
      <c r="AU122" s="18" t="s">
        <v>80</v>
      </c>
    </row>
    <row r="123" spans="1:65" s="2" customFormat="1" ht="16.5" customHeight="1">
      <c r="A123" s="35"/>
      <c r="B123" s="36"/>
      <c r="C123" s="230" t="s">
        <v>194</v>
      </c>
      <c r="D123" s="230" t="s">
        <v>203</v>
      </c>
      <c r="E123" s="231" t="s">
        <v>439</v>
      </c>
      <c r="F123" s="232" t="s">
        <v>440</v>
      </c>
      <c r="G123" s="233" t="s">
        <v>217</v>
      </c>
      <c r="H123" s="234">
        <v>52</v>
      </c>
      <c r="I123" s="235"/>
      <c r="J123" s="236">
        <f>ROUND(I123*H123,2)</f>
        <v>0</v>
      </c>
      <c r="K123" s="232" t="s">
        <v>146</v>
      </c>
      <c r="L123" s="237"/>
      <c r="M123" s="238" t="s">
        <v>19</v>
      </c>
      <c r="N123" s="239" t="s">
        <v>43</v>
      </c>
      <c r="O123" s="65"/>
      <c r="P123" s="188">
        <f>O123*H123</f>
        <v>0</v>
      </c>
      <c r="Q123" s="188">
        <v>2.7E-4</v>
      </c>
      <c r="R123" s="188">
        <f>Q123*H123</f>
        <v>1.404E-2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336</v>
      </c>
      <c r="AT123" s="190" t="s">
        <v>203</v>
      </c>
      <c r="AU123" s="190" t="s">
        <v>80</v>
      </c>
      <c r="AY123" s="18" t="s">
        <v>140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76</v>
      </c>
      <c r="BK123" s="191">
        <f>ROUND(I123*H123,2)</f>
        <v>0</v>
      </c>
      <c r="BL123" s="18" t="s">
        <v>241</v>
      </c>
      <c r="BM123" s="190" t="s">
        <v>441</v>
      </c>
    </row>
    <row r="124" spans="1:65" s="2" customFormat="1" ht="11.25">
      <c r="A124" s="35"/>
      <c r="B124" s="36"/>
      <c r="C124" s="37"/>
      <c r="D124" s="192" t="s">
        <v>148</v>
      </c>
      <c r="E124" s="37"/>
      <c r="F124" s="193" t="s">
        <v>440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148</v>
      </c>
      <c r="AU124" s="18" t="s">
        <v>80</v>
      </c>
    </row>
    <row r="125" spans="1:65" s="2" customFormat="1" ht="16.5" customHeight="1">
      <c r="A125" s="35"/>
      <c r="B125" s="36"/>
      <c r="C125" s="230" t="s">
        <v>202</v>
      </c>
      <c r="D125" s="230" t="s">
        <v>203</v>
      </c>
      <c r="E125" s="231" t="s">
        <v>442</v>
      </c>
      <c r="F125" s="232" t="s">
        <v>443</v>
      </c>
      <c r="G125" s="233" t="s">
        <v>217</v>
      </c>
      <c r="H125" s="234">
        <v>4</v>
      </c>
      <c r="I125" s="235"/>
      <c r="J125" s="236">
        <f>ROUND(I125*H125,2)</f>
        <v>0</v>
      </c>
      <c r="K125" s="232" t="s">
        <v>146</v>
      </c>
      <c r="L125" s="237"/>
      <c r="M125" s="238" t="s">
        <v>19</v>
      </c>
      <c r="N125" s="239" t="s">
        <v>43</v>
      </c>
      <c r="O125" s="65"/>
      <c r="P125" s="188">
        <f>O125*H125</f>
        <v>0</v>
      </c>
      <c r="Q125" s="188">
        <v>2.9E-4</v>
      </c>
      <c r="R125" s="188">
        <f>Q125*H125</f>
        <v>1.16E-3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336</v>
      </c>
      <c r="AT125" s="190" t="s">
        <v>203</v>
      </c>
      <c r="AU125" s="190" t="s">
        <v>80</v>
      </c>
      <c r="AY125" s="18" t="s">
        <v>140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76</v>
      </c>
      <c r="BK125" s="191">
        <f>ROUND(I125*H125,2)</f>
        <v>0</v>
      </c>
      <c r="BL125" s="18" t="s">
        <v>241</v>
      </c>
      <c r="BM125" s="190" t="s">
        <v>444</v>
      </c>
    </row>
    <row r="126" spans="1:65" s="2" customFormat="1" ht="11.25">
      <c r="A126" s="35"/>
      <c r="B126" s="36"/>
      <c r="C126" s="37"/>
      <c r="D126" s="192" t="s">
        <v>148</v>
      </c>
      <c r="E126" s="37"/>
      <c r="F126" s="193" t="s">
        <v>443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148</v>
      </c>
      <c r="AU126" s="18" t="s">
        <v>80</v>
      </c>
    </row>
    <row r="127" spans="1:65" s="2" customFormat="1" ht="16.5" customHeight="1">
      <c r="A127" s="35"/>
      <c r="B127" s="36"/>
      <c r="C127" s="230" t="s">
        <v>209</v>
      </c>
      <c r="D127" s="230" t="s">
        <v>203</v>
      </c>
      <c r="E127" s="231" t="s">
        <v>445</v>
      </c>
      <c r="F127" s="232" t="s">
        <v>446</v>
      </c>
      <c r="G127" s="233" t="s">
        <v>217</v>
      </c>
      <c r="H127" s="234">
        <v>73</v>
      </c>
      <c r="I127" s="235"/>
      <c r="J127" s="236">
        <f>ROUND(I127*H127,2)</f>
        <v>0</v>
      </c>
      <c r="K127" s="232" t="s">
        <v>146</v>
      </c>
      <c r="L127" s="237"/>
      <c r="M127" s="238" t="s">
        <v>19</v>
      </c>
      <c r="N127" s="239" t="s">
        <v>43</v>
      </c>
      <c r="O127" s="65"/>
      <c r="P127" s="188">
        <f>O127*H127</f>
        <v>0</v>
      </c>
      <c r="Q127" s="188">
        <v>3.2000000000000003E-4</v>
      </c>
      <c r="R127" s="188">
        <f>Q127*H127</f>
        <v>2.3360000000000002E-2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336</v>
      </c>
      <c r="AT127" s="190" t="s">
        <v>203</v>
      </c>
      <c r="AU127" s="190" t="s">
        <v>80</v>
      </c>
      <c r="AY127" s="18" t="s">
        <v>140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76</v>
      </c>
      <c r="BK127" s="191">
        <f>ROUND(I127*H127,2)</f>
        <v>0</v>
      </c>
      <c r="BL127" s="18" t="s">
        <v>241</v>
      </c>
      <c r="BM127" s="190" t="s">
        <v>447</v>
      </c>
    </row>
    <row r="128" spans="1:65" s="2" customFormat="1" ht="11.25">
      <c r="A128" s="35"/>
      <c r="B128" s="36"/>
      <c r="C128" s="37"/>
      <c r="D128" s="192" t="s">
        <v>148</v>
      </c>
      <c r="E128" s="37"/>
      <c r="F128" s="193" t="s">
        <v>446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148</v>
      </c>
      <c r="AU128" s="18" t="s">
        <v>80</v>
      </c>
    </row>
    <row r="129" spans="1:65" s="2" customFormat="1" ht="16.5" customHeight="1">
      <c r="A129" s="35"/>
      <c r="B129" s="36"/>
      <c r="C129" s="230" t="s">
        <v>214</v>
      </c>
      <c r="D129" s="230" t="s">
        <v>203</v>
      </c>
      <c r="E129" s="231" t="s">
        <v>448</v>
      </c>
      <c r="F129" s="232" t="s">
        <v>449</v>
      </c>
      <c r="G129" s="233" t="s">
        <v>217</v>
      </c>
      <c r="H129" s="234">
        <v>70</v>
      </c>
      <c r="I129" s="235"/>
      <c r="J129" s="236">
        <f>ROUND(I129*H129,2)</f>
        <v>0</v>
      </c>
      <c r="K129" s="232" t="s">
        <v>146</v>
      </c>
      <c r="L129" s="237"/>
      <c r="M129" s="238" t="s">
        <v>19</v>
      </c>
      <c r="N129" s="239" t="s">
        <v>43</v>
      </c>
      <c r="O129" s="65"/>
      <c r="P129" s="188">
        <f>O129*H129</f>
        <v>0</v>
      </c>
      <c r="Q129" s="188">
        <v>3.6999999999999999E-4</v>
      </c>
      <c r="R129" s="188">
        <f>Q129*H129</f>
        <v>2.5899999999999999E-2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336</v>
      </c>
      <c r="AT129" s="190" t="s">
        <v>203</v>
      </c>
      <c r="AU129" s="190" t="s">
        <v>80</v>
      </c>
      <c r="AY129" s="18" t="s">
        <v>140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76</v>
      </c>
      <c r="BK129" s="191">
        <f>ROUND(I129*H129,2)</f>
        <v>0</v>
      </c>
      <c r="BL129" s="18" t="s">
        <v>241</v>
      </c>
      <c r="BM129" s="190" t="s">
        <v>450</v>
      </c>
    </row>
    <row r="130" spans="1:65" s="2" customFormat="1" ht="11.25">
      <c r="A130" s="35"/>
      <c r="B130" s="36"/>
      <c r="C130" s="37"/>
      <c r="D130" s="192" t="s">
        <v>148</v>
      </c>
      <c r="E130" s="37"/>
      <c r="F130" s="193" t="s">
        <v>449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148</v>
      </c>
      <c r="AU130" s="18" t="s">
        <v>80</v>
      </c>
    </row>
    <row r="131" spans="1:65" s="2" customFormat="1" ht="16.5" customHeight="1">
      <c r="A131" s="35"/>
      <c r="B131" s="36"/>
      <c r="C131" s="230" t="s">
        <v>222</v>
      </c>
      <c r="D131" s="230" t="s">
        <v>203</v>
      </c>
      <c r="E131" s="231" t="s">
        <v>451</v>
      </c>
      <c r="F131" s="232" t="s">
        <v>452</v>
      </c>
      <c r="G131" s="233" t="s">
        <v>217</v>
      </c>
      <c r="H131" s="234">
        <v>7</v>
      </c>
      <c r="I131" s="235"/>
      <c r="J131" s="236">
        <f>ROUND(I131*H131,2)</f>
        <v>0</v>
      </c>
      <c r="K131" s="232" t="s">
        <v>146</v>
      </c>
      <c r="L131" s="237"/>
      <c r="M131" s="238" t="s">
        <v>19</v>
      </c>
      <c r="N131" s="239" t="s">
        <v>43</v>
      </c>
      <c r="O131" s="65"/>
      <c r="P131" s="188">
        <f>O131*H131</f>
        <v>0</v>
      </c>
      <c r="Q131" s="188">
        <v>1.2099999999999999E-3</v>
      </c>
      <c r="R131" s="188">
        <f>Q131*H131</f>
        <v>8.4700000000000001E-3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336</v>
      </c>
      <c r="AT131" s="190" t="s">
        <v>203</v>
      </c>
      <c r="AU131" s="190" t="s">
        <v>80</v>
      </c>
      <c r="AY131" s="18" t="s">
        <v>140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76</v>
      </c>
      <c r="BK131" s="191">
        <f>ROUND(I131*H131,2)</f>
        <v>0</v>
      </c>
      <c r="BL131" s="18" t="s">
        <v>241</v>
      </c>
      <c r="BM131" s="190" t="s">
        <v>453</v>
      </c>
    </row>
    <row r="132" spans="1:65" s="2" customFormat="1" ht="11.25">
      <c r="A132" s="35"/>
      <c r="B132" s="36"/>
      <c r="C132" s="37"/>
      <c r="D132" s="192" t="s">
        <v>148</v>
      </c>
      <c r="E132" s="37"/>
      <c r="F132" s="193" t="s">
        <v>452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148</v>
      </c>
      <c r="AU132" s="18" t="s">
        <v>80</v>
      </c>
    </row>
    <row r="133" spans="1:65" s="2" customFormat="1" ht="16.5" customHeight="1">
      <c r="A133" s="35"/>
      <c r="B133" s="36"/>
      <c r="C133" s="230" t="s">
        <v>228</v>
      </c>
      <c r="D133" s="230" t="s">
        <v>203</v>
      </c>
      <c r="E133" s="231" t="s">
        <v>454</v>
      </c>
      <c r="F133" s="232" t="s">
        <v>455</v>
      </c>
      <c r="G133" s="233" t="s">
        <v>217</v>
      </c>
      <c r="H133" s="234">
        <v>93</v>
      </c>
      <c r="I133" s="235"/>
      <c r="J133" s="236">
        <f>ROUND(I133*H133,2)</f>
        <v>0</v>
      </c>
      <c r="K133" s="232" t="s">
        <v>146</v>
      </c>
      <c r="L133" s="237"/>
      <c r="M133" s="238" t="s">
        <v>19</v>
      </c>
      <c r="N133" s="239" t="s">
        <v>43</v>
      </c>
      <c r="O133" s="65"/>
      <c r="P133" s="188">
        <f>O133*H133</f>
        <v>0</v>
      </c>
      <c r="Q133" s="188">
        <v>1.5E-3</v>
      </c>
      <c r="R133" s="188">
        <f>Q133*H133</f>
        <v>0.13950000000000001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336</v>
      </c>
      <c r="AT133" s="190" t="s">
        <v>203</v>
      </c>
      <c r="AU133" s="190" t="s">
        <v>80</v>
      </c>
      <c r="AY133" s="18" t="s">
        <v>140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76</v>
      </c>
      <c r="BK133" s="191">
        <f>ROUND(I133*H133,2)</f>
        <v>0</v>
      </c>
      <c r="BL133" s="18" t="s">
        <v>241</v>
      </c>
      <c r="BM133" s="190" t="s">
        <v>456</v>
      </c>
    </row>
    <row r="134" spans="1:65" s="2" customFormat="1" ht="11.25">
      <c r="A134" s="35"/>
      <c r="B134" s="36"/>
      <c r="C134" s="37"/>
      <c r="D134" s="192" t="s">
        <v>148</v>
      </c>
      <c r="E134" s="37"/>
      <c r="F134" s="193" t="s">
        <v>455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148</v>
      </c>
      <c r="AU134" s="18" t="s">
        <v>80</v>
      </c>
    </row>
    <row r="135" spans="1:65" s="2" customFormat="1" ht="16.5" customHeight="1">
      <c r="A135" s="35"/>
      <c r="B135" s="36"/>
      <c r="C135" s="230" t="s">
        <v>8</v>
      </c>
      <c r="D135" s="230" t="s">
        <v>203</v>
      </c>
      <c r="E135" s="231" t="s">
        <v>457</v>
      </c>
      <c r="F135" s="232" t="s">
        <v>458</v>
      </c>
      <c r="G135" s="233" t="s">
        <v>217</v>
      </c>
      <c r="H135" s="234">
        <v>12</v>
      </c>
      <c r="I135" s="235"/>
      <c r="J135" s="236">
        <f>ROUND(I135*H135,2)</f>
        <v>0</v>
      </c>
      <c r="K135" s="232" t="s">
        <v>146</v>
      </c>
      <c r="L135" s="237"/>
      <c r="M135" s="238" t="s">
        <v>19</v>
      </c>
      <c r="N135" s="239" t="s">
        <v>43</v>
      </c>
      <c r="O135" s="65"/>
      <c r="P135" s="188">
        <f>O135*H135</f>
        <v>0</v>
      </c>
      <c r="Q135" s="188">
        <v>1.75E-3</v>
      </c>
      <c r="R135" s="188">
        <f>Q135*H135</f>
        <v>2.1000000000000001E-2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336</v>
      </c>
      <c r="AT135" s="190" t="s">
        <v>203</v>
      </c>
      <c r="AU135" s="190" t="s">
        <v>80</v>
      </c>
      <c r="AY135" s="18" t="s">
        <v>140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76</v>
      </c>
      <c r="BK135" s="191">
        <f>ROUND(I135*H135,2)</f>
        <v>0</v>
      </c>
      <c r="BL135" s="18" t="s">
        <v>241</v>
      </c>
      <c r="BM135" s="190" t="s">
        <v>459</v>
      </c>
    </row>
    <row r="136" spans="1:65" s="2" customFormat="1" ht="11.25">
      <c r="A136" s="35"/>
      <c r="B136" s="36"/>
      <c r="C136" s="37"/>
      <c r="D136" s="192" t="s">
        <v>148</v>
      </c>
      <c r="E136" s="37"/>
      <c r="F136" s="193" t="s">
        <v>458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148</v>
      </c>
      <c r="AU136" s="18" t="s">
        <v>80</v>
      </c>
    </row>
    <row r="137" spans="1:65" s="2" customFormat="1" ht="16.5" customHeight="1">
      <c r="A137" s="35"/>
      <c r="B137" s="36"/>
      <c r="C137" s="230" t="s">
        <v>241</v>
      </c>
      <c r="D137" s="230" t="s">
        <v>203</v>
      </c>
      <c r="E137" s="231" t="s">
        <v>460</v>
      </c>
      <c r="F137" s="232" t="s">
        <v>461</v>
      </c>
      <c r="G137" s="233" t="s">
        <v>217</v>
      </c>
      <c r="H137" s="234">
        <v>48</v>
      </c>
      <c r="I137" s="235"/>
      <c r="J137" s="236">
        <f>ROUND(I137*H137,2)</f>
        <v>0</v>
      </c>
      <c r="K137" s="232" t="s">
        <v>146</v>
      </c>
      <c r="L137" s="237"/>
      <c r="M137" s="238" t="s">
        <v>19</v>
      </c>
      <c r="N137" s="239" t="s">
        <v>43</v>
      </c>
      <c r="O137" s="65"/>
      <c r="P137" s="188">
        <f>O137*H137</f>
        <v>0</v>
      </c>
      <c r="Q137" s="188">
        <v>3.5000000000000001E-3</v>
      </c>
      <c r="R137" s="188">
        <f>Q137*H137</f>
        <v>0.16800000000000001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336</v>
      </c>
      <c r="AT137" s="190" t="s">
        <v>203</v>
      </c>
      <c r="AU137" s="190" t="s">
        <v>80</v>
      </c>
      <c r="AY137" s="18" t="s">
        <v>140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76</v>
      </c>
      <c r="BK137" s="191">
        <f>ROUND(I137*H137,2)</f>
        <v>0</v>
      </c>
      <c r="BL137" s="18" t="s">
        <v>241</v>
      </c>
      <c r="BM137" s="190" t="s">
        <v>462</v>
      </c>
    </row>
    <row r="138" spans="1:65" s="2" customFormat="1" ht="11.25">
      <c r="A138" s="35"/>
      <c r="B138" s="36"/>
      <c r="C138" s="37"/>
      <c r="D138" s="192" t="s">
        <v>148</v>
      </c>
      <c r="E138" s="37"/>
      <c r="F138" s="193" t="s">
        <v>461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148</v>
      </c>
      <c r="AU138" s="18" t="s">
        <v>80</v>
      </c>
    </row>
    <row r="139" spans="1:65" s="2" customFormat="1" ht="16.5" customHeight="1">
      <c r="A139" s="35"/>
      <c r="B139" s="36"/>
      <c r="C139" s="230" t="s">
        <v>247</v>
      </c>
      <c r="D139" s="230" t="s">
        <v>203</v>
      </c>
      <c r="E139" s="231" t="s">
        <v>463</v>
      </c>
      <c r="F139" s="232" t="s">
        <v>464</v>
      </c>
      <c r="G139" s="233" t="s">
        <v>145</v>
      </c>
      <c r="H139" s="234">
        <v>23</v>
      </c>
      <c r="I139" s="235"/>
      <c r="J139" s="236">
        <f>ROUND(I139*H139,2)</f>
        <v>0</v>
      </c>
      <c r="K139" s="232" t="s">
        <v>19</v>
      </c>
      <c r="L139" s="237"/>
      <c r="M139" s="238" t="s">
        <v>19</v>
      </c>
      <c r="N139" s="239" t="s">
        <v>43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336</v>
      </c>
      <c r="AT139" s="190" t="s">
        <v>203</v>
      </c>
      <c r="AU139" s="190" t="s">
        <v>80</v>
      </c>
      <c r="AY139" s="18" t="s">
        <v>140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76</v>
      </c>
      <c r="BK139" s="191">
        <f>ROUND(I139*H139,2)</f>
        <v>0</v>
      </c>
      <c r="BL139" s="18" t="s">
        <v>241</v>
      </c>
      <c r="BM139" s="190" t="s">
        <v>465</v>
      </c>
    </row>
    <row r="140" spans="1:65" s="2" customFormat="1" ht="11.25">
      <c r="A140" s="35"/>
      <c r="B140" s="36"/>
      <c r="C140" s="37"/>
      <c r="D140" s="192" t="s">
        <v>148</v>
      </c>
      <c r="E140" s="37"/>
      <c r="F140" s="193" t="s">
        <v>464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148</v>
      </c>
      <c r="AU140" s="18" t="s">
        <v>80</v>
      </c>
    </row>
    <row r="141" spans="1:65" s="13" customFormat="1" ht="11.25">
      <c r="B141" s="197"/>
      <c r="C141" s="198"/>
      <c r="D141" s="192" t="s">
        <v>150</v>
      </c>
      <c r="E141" s="199" t="s">
        <v>19</v>
      </c>
      <c r="F141" s="200" t="s">
        <v>283</v>
      </c>
      <c r="G141" s="198"/>
      <c r="H141" s="201">
        <v>23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150</v>
      </c>
      <c r="AU141" s="207" t="s">
        <v>80</v>
      </c>
      <c r="AV141" s="13" t="s">
        <v>80</v>
      </c>
      <c r="AW141" s="13" t="s">
        <v>33</v>
      </c>
      <c r="AX141" s="13" t="s">
        <v>76</v>
      </c>
      <c r="AY141" s="207" t="s">
        <v>140</v>
      </c>
    </row>
    <row r="142" spans="1:65" s="2" customFormat="1" ht="21.75" customHeight="1">
      <c r="A142" s="35"/>
      <c r="B142" s="36"/>
      <c r="C142" s="179" t="s">
        <v>253</v>
      </c>
      <c r="D142" s="179" t="s">
        <v>142</v>
      </c>
      <c r="E142" s="180" t="s">
        <v>466</v>
      </c>
      <c r="F142" s="181" t="s">
        <v>467</v>
      </c>
      <c r="G142" s="182" t="s">
        <v>217</v>
      </c>
      <c r="H142" s="183">
        <v>166</v>
      </c>
      <c r="I142" s="184"/>
      <c r="J142" s="185">
        <f>ROUND(I142*H142,2)</f>
        <v>0</v>
      </c>
      <c r="K142" s="181" t="s">
        <v>146</v>
      </c>
      <c r="L142" s="40"/>
      <c r="M142" s="186" t="s">
        <v>19</v>
      </c>
      <c r="N142" s="187" t="s">
        <v>43</v>
      </c>
      <c r="O142" s="65"/>
      <c r="P142" s="188">
        <f>O142*H142</f>
        <v>0</v>
      </c>
      <c r="Q142" s="188">
        <v>1.9233E-4</v>
      </c>
      <c r="R142" s="188">
        <f>Q142*H142</f>
        <v>3.1926780000000002E-2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241</v>
      </c>
      <c r="AT142" s="190" t="s">
        <v>142</v>
      </c>
      <c r="AU142" s="190" t="s">
        <v>80</v>
      </c>
      <c r="AY142" s="18" t="s">
        <v>140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76</v>
      </c>
      <c r="BK142" s="191">
        <f>ROUND(I142*H142,2)</f>
        <v>0</v>
      </c>
      <c r="BL142" s="18" t="s">
        <v>241</v>
      </c>
      <c r="BM142" s="190" t="s">
        <v>468</v>
      </c>
    </row>
    <row r="143" spans="1:65" s="2" customFormat="1" ht="19.5">
      <c r="A143" s="35"/>
      <c r="B143" s="36"/>
      <c r="C143" s="37"/>
      <c r="D143" s="192" t="s">
        <v>148</v>
      </c>
      <c r="E143" s="37"/>
      <c r="F143" s="193" t="s">
        <v>469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148</v>
      </c>
      <c r="AU143" s="18" t="s">
        <v>80</v>
      </c>
    </row>
    <row r="144" spans="1:65" s="2" customFormat="1" ht="21.75" customHeight="1">
      <c r="A144" s="35"/>
      <c r="B144" s="36"/>
      <c r="C144" s="179" t="s">
        <v>259</v>
      </c>
      <c r="D144" s="179" t="s">
        <v>142</v>
      </c>
      <c r="E144" s="180" t="s">
        <v>470</v>
      </c>
      <c r="F144" s="181" t="s">
        <v>471</v>
      </c>
      <c r="G144" s="182" t="s">
        <v>217</v>
      </c>
      <c r="H144" s="183">
        <v>105</v>
      </c>
      <c r="I144" s="184"/>
      <c r="J144" s="185">
        <f>ROUND(I144*H144,2)</f>
        <v>0</v>
      </c>
      <c r="K144" s="181" t="s">
        <v>146</v>
      </c>
      <c r="L144" s="40"/>
      <c r="M144" s="186" t="s">
        <v>19</v>
      </c>
      <c r="N144" s="187" t="s">
        <v>43</v>
      </c>
      <c r="O144" s="65"/>
      <c r="P144" s="188">
        <f>O144*H144</f>
        <v>0</v>
      </c>
      <c r="Q144" s="188">
        <v>2.6694000000000002E-4</v>
      </c>
      <c r="R144" s="188">
        <f>Q144*H144</f>
        <v>2.80287E-2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241</v>
      </c>
      <c r="AT144" s="190" t="s">
        <v>142</v>
      </c>
      <c r="AU144" s="190" t="s">
        <v>80</v>
      </c>
      <c r="AY144" s="18" t="s">
        <v>140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76</v>
      </c>
      <c r="BK144" s="191">
        <f>ROUND(I144*H144,2)</f>
        <v>0</v>
      </c>
      <c r="BL144" s="18" t="s">
        <v>241</v>
      </c>
      <c r="BM144" s="190" t="s">
        <v>472</v>
      </c>
    </row>
    <row r="145" spans="1:65" s="2" customFormat="1" ht="19.5">
      <c r="A145" s="35"/>
      <c r="B145" s="36"/>
      <c r="C145" s="37"/>
      <c r="D145" s="192" t="s">
        <v>148</v>
      </c>
      <c r="E145" s="37"/>
      <c r="F145" s="193" t="s">
        <v>473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148</v>
      </c>
      <c r="AU145" s="18" t="s">
        <v>80</v>
      </c>
    </row>
    <row r="146" spans="1:65" s="2" customFormat="1" ht="21.75" customHeight="1">
      <c r="A146" s="35"/>
      <c r="B146" s="36"/>
      <c r="C146" s="179" t="s">
        <v>266</v>
      </c>
      <c r="D146" s="179" t="s">
        <v>142</v>
      </c>
      <c r="E146" s="180" t="s">
        <v>474</v>
      </c>
      <c r="F146" s="181" t="s">
        <v>475</v>
      </c>
      <c r="G146" s="182" t="s">
        <v>217</v>
      </c>
      <c r="H146" s="183">
        <v>38</v>
      </c>
      <c r="I146" s="184"/>
      <c r="J146" s="185">
        <f>ROUND(I146*H146,2)</f>
        <v>0</v>
      </c>
      <c r="K146" s="181" t="s">
        <v>146</v>
      </c>
      <c r="L146" s="40"/>
      <c r="M146" s="186" t="s">
        <v>19</v>
      </c>
      <c r="N146" s="187" t="s">
        <v>43</v>
      </c>
      <c r="O146" s="65"/>
      <c r="P146" s="188">
        <f>O146*H146</f>
        <v>0</v>
      </c>
      <c r="Q146" s="188">
        <v>4.0688999999999998E-4</v>
      </c>
      <c r="R146" s="188">
        <f>Q146*H146</f>
        <v>1.5461819999999999E-2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241</v>
      </c>
      <c r="AT146" s="190" t="s">
        <v>142</v>
      </c>
      <c r="AU146" s="190" t="s">
        <v>80</v>
      </c>
      <c r="AY146" s="18" t="s">
        <v>140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76</v>
      </c>
      <c r="BK146" s="191">
        <f>ROUND(I146*H146,2)</f>
        <v>0</v>
      </c>
      <c r="BL146" s="18" t="s">
        <v>241</v>
      </c>
      <c r="BM146" s="190" t="s">
        <v>476</v>
      </c>
    </row>
    <row r="147" spans="1:65" s="2" customFormat="1" ht="19.5">
      <c r="A147" s="35"/>
      <c r="B147" s="36"/>
      <c r="C147" s="37"/>
      <c r="D147" s="192" t="s">
        <v>148</v>
      </c>
      <c r="E147" s="37"/>
      <c r="F147" s="193" t="s">
        <v>477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148</v>
      </c>
      <c r="AU147" s="18" t="s">
        <v>80</v>
      </c>
    </row>
    <row r="148" spans="1:65" s="2" customFormat="1" ht="21.75" customHeight="1">
      <c r="A148" s="35"/>
      <c r="B148" s="36"/>
      <c r="C148" s="179" t="s">
        <v>7</v>
      </c>
      <c r="D148" s="179" t="s">
        <v>142</v>
      </c>
      <c r="E148" s="180" t="s">
        <v>478</v>
      </c>
      <c r="F148" s="181" t="s">
        <v>479</v>
      </c>
      <c r="G148" s="182" t="s">
        <v>217</v>
      </c>
      <c r="H148" s="183">
        <v>40</v>
      </c>
      <c r="I148" s="184"/>
      <c r="J148" s="185">
        <f>ROUND(I148*H148,2)</f>
        <v>0</v>
      </c>
      <c r="K148" s="181" t="s">
        <v>146</v>
      </c>
      <c r="L148" s="40"/>
      <c r="M148" s="186" t="s">
        <v>19</v>
      </c>
      <c r="N148" s="187" t="s">
        <v>43</v>
      </c>
      <c r="O148" s="65"/>
      <c r="P148" s="188">
        <f>O148*H148</f>
        <v>0</v>
      </c>
      <c r="Q148" s="188">
        <v>2.8849499999999999E-4</v>
      </c>
      <c r="R148" s="188">
        <f>Q148*H148</f>
        <v>1.1539799999999999E-2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241</v>
      </c>
      <c r="AT148" s="190" t="s">
        <v>142</v>
      </c>
      <c r="AU148" s="190" t="s">
        <v>80</v>
      </c>
      <c r="AY148" s="18" t="s">
        <v>140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76</v>
      </c>
      <c r="BK148" s="191">
        <f>ROUND(I148*H148,2)</f>
        <v>0</v>
      </c>
      <c r="BL148" s="18" t="s">
        <v>241</v>
      </c>
      <c r="BM148" s="190" t="s">
        <v>480</v>
      </c>
    </row>
    <row r="149" spans="1:65" s="2" customFormat="1" ht="19.5">
      <c r="A149" s="35"/>
      <c r="B149" s="36"/>
      <c r="C149" s="37"/>
      <c r="D149" s="192" t="s">
        <v>148</v>
      </c>
      <c r="E149" s="37"/>
      <c r="F149" s="193" t="s">
        <v>481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148</v>
      </c>
      <c r="AU149" s="18" t="s">
        <v>80</v>
      </c>
    </row>
    <row r="150" spans="1:65" s="2" customFormat="1" ht="21.75" customHeight="1">
      <c r="A150" s="35"/>
      <c r="B150" s="36"/>
      <c r="C150" s="179" t="s">
        <v>276</v>
      </c>
      <c r="D150" s="179" t="s">
        <v>142</v>
      </c>
      <c r="E150" s="180" t="s">
        <v>482</v>
      </c>
      <c r="F150" s="181" t="s">
        <v>483</v>
      </c>
      <c r="G150" s="182" t="s">
        <v>217</v>
      </c>
      <c r="H150" s="183">
        <v>84</v>
      </c>
      <c r="I150" s="184"/>
      <c r="J150" s="185">
        <f>ROUND(I150*H150,2)</f>
        <v>0</v>
      </c>
      <c r="K150" s="181" t="s">
        <v>146</v>
      </c>
      <c r="L150" s="40"/>
      <c r="M150" s="186" t="s">
        <v>19</v>
      </c>
      <c r="N150" s="187" t="s">
        <v>43</v>
      </c>
      <c r="O150" s="65"/>
      <c r="P150" s="188">
        <f>O150*H150</f>
        <v>0</v>
      </c>
      <c r="Q150" s="188">
        <v>4.0041000000000002E-4</v>
      </c>
      <c r="R150" s="188">
        <f>Q150*H150</f>
        <v>3.3634440000000002E-2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241</v>
      </c>
      <c r="AT150" s="190" t="s">
        <v>142</v>
      </c>
      <c r="AU150" s="190" t="s">
        <v>80</v>
      </c>
      <c r="AY150" s="18" t="s">
        <v>140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76</v>
      </c>
      <c r="BK150" s="191">
        <f>ROUND(I150*H150,2)</f>
        <v>0</v>
      </c>
      <c r="BL150" s="18" t="s">
        <v>241</v>
      </c>
      <c r="BM150" s="190" t="s">
        <v>484</v>
      </c>
    </row>
    <row r="151" spans="1:65" s="2" customFormat="1" ht="19.5">
      <c r="A151" s="35"/>
      <c r="B151" s="36"/>
      <c r="C151" s="37"/>
      <c r="D151" s="192" t="s">
        <v>148</v>
      </c>
      <c r="E151" s="37"/>
      <c r="F151" s="193" t="s">
        <v>485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148</v>
      </c>
      <c r="AU151" s="18" t="s">
        <v>80</v>
      </c>
    </row>
    <row r="152" spans="1:65" s="2" customFormat="1" ht="21.75" customHeight="1">
      <c r="A152" s="35"/>
      <c r="B152" s="36"/>
      <c r="C152" s="179" t="s">
        <v>283</v>
      </c>
      <c r="D152" s="179" t="s">
        <v>142</v>
      </c>
      <c r="E152" s="180" t="s">
        <v>486</v>
      </c>
      <c r="F152" s="181" t="s">
        <v>487</v>
      </c>
      <c r="G152" s="182" t="s">
        <v>217</v>
      </c>
      <c r="H152" s="183">
        <v>10</v>
      </c>
      <c r="I152" s="184"/>
      <c r="J152" s="185">
        <f>ROUND(I152*H152,2)</f>
        <v>0</v>
      </c>
      <c r="K152" s="181" t="s">
        <v>146</v>
      </c>
      <c r="L152" s="40"/>
      <c r="M152" s="186" t="s">
        <v>19</v>
      </c>
      <c r="N152" s="187" t="s">
        <v>43</v>
      </c>
      <c r="O152" s="65"/>
      <c r="P152" s="188">
        <f>O152*H152</f>
        <v>0</v>
      </c>
      <c r="Q152" s="188">
        <v>6.1033500000000004E-4</v>
      </c>
      <c r="R152" s="188">
        <f>Q152*H152</f>
        <v>6.1033500000000004E-3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241</v>
      </c>
      <c r="AT152" s="190" t="s">
        <v>142</v>
      </c>
      <c r="AU152" s="190" t="s">
        <v>80</v>
      </c>
      <c r="AY152" s="18" t="s">
        <v>140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76</v>
      </c>
      <c r="BK152" s="191">
        <f>ROUND(I152*H152,2)</f>
        <v>0</v>
      </c>
      <c r="BL152" s="18" t="s">
        <v>241</v>
      </c>
      <c r="BM152" s="190" t="s">
        <v>488</v>
      </c>
    </row>
    <row r="153" spans="1:65" s="2" customFormat="1" ht="19.5">
      <c r="A153" s="35"/>
      <c r="B153" s="36"/>
      <c r="C153" s="37"/>
      <c r="D153" s="192" t="s">
        <v>148</v>
      </c>
      <c r="E153" s="37"/>
      <c r="F153" s="193" t="s">
        <v>489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148</v>
      </c>
      <c r="AU153" s="18" t="s">
        <v>80</v>
      </c>
    </row>
    <row r="154" spans="1:65" s="2" customFormat="1" ht="16.5" customHeight="1">
      <c r="A154" s="35"/>
      <c r="B154" s="36"/>
      <c r="C154" s="179" t="s">
        <v>289</v>
      </c>
      <c r="D154" s="179" t="s">
        <v>142</v>
      </c>
      <c r="E154" s="180" t="s">
        <v>490</v>
      </c>
      <c r="F154" s="181" t="s">
        <v>491</v>
      </c>
      <c r="G154" s="182" t="s">
        <v>217</v>
      </c>
      <c r="H154" s="183">
        <v>8</v>
      </c>
      <c r="I154" s="184"/>
      <c r="J154" s="185">
        <f>ROUND(I154*H154,2)</f>
        <v>0</v>
      </c>
      <c r="K154" s="181" t="s">
        <v>146</v>
      </c>
      <c r="L154" s="40"/>
      <c r="M154" s="186" t="s">
        <v>19</v>
      </c>
      <c r="N154" s="187" t="s">
        <v>43</v>
      </c>
      <c r="O154" s="65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241</v>
      </c>
      <c r="AT154" s="190" t="s">
        <v>142</v>
      </c>
      <c r="AU154" s="190" t="s">
        <v>80</v>
      </c>
      <c r="AY154" s="18" t="s">
        <v>140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76</v>
      </c>
      <c r="BK154" s="191">
        <f>ROUND(I154*H154,2)</f>
        <v>0</v>
      </c>
      <c r="BL154" s="18" t="s">
        <v>241</v>
      </c>
      <c r="BM154" s="190" t="s">
        <v>492</v>
      </c>
    </row>
    <row r="155" spans="1:65" s="2" customFormat="1" ht="11.25">
      <c r="A155" s="35"/>
      <c r="B155" s="36"/>
      <c r="C155" s="37"/>
      <c r="D155" s="192" t="s">
        <v>148</v>
      </c>
      <c r="E155" s="37"/>
      <c r="F155" s="193" t="s">
        <v>493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148</v>
      </c>
      <c r="AU155" s="18" t="s">
        <v>80</v>
      </c>
    </row>
    <row r="156" spans="1:65" s="2" customFormat="1" ht="16.5" customHeight="1">
      <c r="A156" s="35"/>
      <c r="B156" s="36"/>
      <c r="C156" s="179" t="s">
        <v>294</v>
      </c>
      <c r="D156" s="179" t="s">
        <v>142</v>
      </c>
      <c r="E156" s="180" t="s">
        <v>494</v>
      </c>
      <c r="F156" s="181" t="s">
        <v>495</v>
      </c>
      <c r="G156" s="182" t="s">
        <v>496</v>
      </c>
      <c r="H156" s="243"/>
      <c r="I156" s="184"/>
      <c r="J156" s="185">
        <f>ROUND(I156*H156,2)</f>
        <v>0</v>
      </c>
      <c r="K156" s="181" t="s">
        <v>146</v>
      </c>
      <c r="L156" s="40"/>
      <c r="M156" s="186" t="s">
        <v>19</v>
      </c>
      <c r="N156" s="187" t="s">
        <v>43</v>
      </c>
      <c r="O156" s="6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241</v>
      </c>
      <c r="AT156" s="190" t="s">
        <v>142</v>
      </c>
      <c r="AU156" s="190" t="s">
        <v>80</v>
      </c>
      <c r="AY156" s="18" t="s">
        <v>140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76</v>
      </c>
      <c r="BK156" s="191">
        <f>ROUND(I156*H156,2)</f>
        <v>0</v>
      </c>
      <c r="BL156" s="18" t="s">
        <v>241</v>
      </c>
      <c r="BM156" s="190" t="s">
        <v>497</v>
      </c>
    </row>
    <row r="157" spans="1:65" s="2" customFormat="1" ht="19.5">
      <c r="A157" s="35"/>
      <c r="B157" s="36"/>
      <c r="C157" s="37"/>
      <c r="D157" s="192" t="s">
        <v>148</v>
      </c>
      <c r="E157" s="37"/>
      <c r="F157" s="193" t="s">
        <v>498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148</v>
      </c>
      <c r="AU157" s="18" t="s">
        <v>80</v>
      </c>
    </row>
    <row r="158" spans="1:65" s="2" customFormat="1" ht="16.5" customHeight="1">
      <c r="A158" s="35"/>
      <c r="B158" s="36"/>
      <c r="C158" s="179" t="s">
        <v>301</v>
      </c>
      <c r="D158" s="179" t="s">
        <v>142</v>
      </c>
      <c r="E158" s="180" t="s">
        <v>499</v>
      </c>
      <c r="F158" s="181" t="s">
        <v>500</v>
      </c>
      <c r="G158" s="182" t="s">
        <v>496</v>
      </c>
      <c r="H158" s="243"/>
      <c r="I158" s="184"/>
      <c r="J158" s="185">
        <f>ROUND(I158*H158,2)</f>
        <v>0</v>
      </c>
      <c r="K158" s="181" t="s">
        <v>146</v>
      </c>
      <c r="L158" s="40"/>
      <c r="M158" s="186" t="s">
        <v>19</v>
      </c>
      <c r="N158" s="187" t="s">
        <v>43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241</v>
      </c>
      <c r="AT158" s="190" t="s">
        <v>142</v>
      </c>
      <c r="AU158" s="190" t="s">
        <v>80</v>
      </c>
      <c r="AY158" s="18" t="s">
        <v>140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76</v>
      </c>
      <c r="BK158" s="191">
        <f>ROUND(I158*H158,2)</f>
        <v>0</v>
      </c>
      <c r="BL158" s="18" t="s">
        <v>241</v>
      </c>
      <c r="BM158" s="190" t="s">
        <v>501</v>
      </c>
    </row>
    <row r="159" spans="1:65" s="2" customFormat="1" ht="19.5">
      <c r="A159" s="35"/>
      <c r="B159" s="36"/>
      <c r="C159" s="37"/>
      <c r="D159" s="192" t="s">
        <v>148</v>
      </c>
      <c r="E159" s="37"/>
      <c r="F159" s="193" t="s">
        <v>502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148</v>
      </c>
      <c r="AU159" s="18" t="s">
        <v>80</v>
      </c>
    </row>
    <row r="160" spans="1:65" s="12" customFormat="1" ht="22.9" customHeight="1">
      <c r="B160" s="163"/>
      <c r="C160" s="164"/>
      <c r="D160" s="165" t="s">
        <v>71</v>
      </c>
      <c r="E160" s="177" t="s">
        <v>503</v>
      </c>
      <c r="F160" s="177" t="s">
        <v>504</v>
      </c>
      <c r="G160" s="164"/>
      <c r="H160" s="164"/>
      <c r="I160" s="167"/>
      <c r="J160" s="178">
        <f>BK160</f>
        <v>0</v>
      </c>
      <c r="K160" s="164"/>
      <c r="L160" s="169"/>
      <c r="M160" s="170"/>
      <c r="N160" s="171"/>
      <c r="O160" s="171"/>
      <c r="P160" s="172">
        <f>SUM(P161:P170)</f>
        <v>0</v>
      </c>
      <c r="Q160" s="171"/>
      <c r="R160" s="172">
        <f>SUM(R161:R170)</f>
        <v>3.1001600000000001E-2</v>
      </c>
      <c r="S160" s="171"/>
      <c r="T160" s="173">
        <f>SUM(T161:T170)</f>
        <v>0</v>
      </c>
      <c r="AR160" s="174" t="s">
        <v>80</v>
      </c>
      <c r="AT160" s="175" t="s">
        <v>71</v>
      </c>
      <c r="AU160" s="175" t="s">
        <v>76</v>
      </c>
      <c r="AY160" s="174" t="s">
        <v>140</v>
      </c>
      <c r="BK160" s="176">
        <f>SUM(BK161:BK170)</f>
        <v>0</v>
      </c>
    </row>
    <row r="161" spans="1:65" s="2" customFormat="1" ht="16.5" customHeight="1">
      <c r="A161" s="35"/>
      <c r="B161" s="36"/>
      <c r="C161" s="179" t="s">
        <v>308</v>
      </c>
      <c r="D161" s="179" t="s">
        <v>142</v>
      </c>
      <c r="E161" s="180" t="s">
        <v>505</v>
      </c>
      <c r="F161" s="181" t="s">
        <v>506</v>
      </c>
      <c r="G161" s="182" t="s">
        <v>217</v>
      </c>
      <c r="H161" s="183">
        <v>8</v>
      </c>
      <c r="I161" s="184"/>
      <c r="J161" s="185">
        <f>ROUND(I161*H161,2)</f>
        <v>0</v>
      </c>
      <c r="K161" s="181" t="s">
        <v>146</v>
      </c>
      <c r="L161" s="40"/>
      <c r="M161" s="186" t="s">
        <v>19</v>
      </c>
      <c r="N161" s="187" t="s">
        <v>43</v>
      </c>
      <c r="O161" s="65"/>
      <c r="P161" s="188">
        <f>O161*H161</f>
        <v>0</v>
      </c>
      <c r="Q161" s="188">
        <v>1.4411999999999999E-3</v>
      </c>
      <c r="R161" s="188">
        <f>Q161*H161</f>
        <v>1.1529599999999999E-2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241</v>
      </c>
      <c r="AT161" s="190" t="s">
        <v>142</v>
      </c>
      <c r="AU161" s="190" t="s">
        <v>80</v>
      </c>
      <c r="AY161" s="18" t="s">
        <v>140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76</v>
      </c>
      <c r="BK161" s="191">
        <f>ROUND(I161*H161,2)</f>
        <v>0</v>
      </c>
      <c r="BL161" s="18" t="s">
        <v>241</v>
      </c>
      <c r="BM161" s="190" t="s">
        <v>507</v>
      </c>
    </row>
    <row r="162" spans="1:65" s="2" customFormat="1" ht="11.25">
      <c r="A162" s="35"/>
      <c r="B162" s="36"/>
      <c r="C162" s="37"/>
      <c r="D162" s="192" t="s">
        <v>148</v>
      </c>
      <c r="E162" s="37"/>
      <c r="F162" s="193" t="s">
        <v>508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148</v>
      </c>
      <c r="AU162" s="18" t="s">
        <v>80</v>
      </c>
    </row>
    <row r="163" spans="1:65" s="2" customFormat="1" ht="16.5" customHeight="1">
      <c r="A163" s="35"/>
      <c r="B163" s="36"/>
      <c r="C163" s="179" t="s">
        <v>313</v>
      </c>
      <c r="D163" s="179" t="s">
        <v>142</v>
      </c>
      <c r="E163" s="180" t="s">
        <v>509</v>
      </c>
      <c r="F163" s="181" t="s">
        <v>510</v>
      </c>
      <c r="G163" s="182" t="s">
        <v>217</v>
      </c>
      <c r="H163" s="183">
        <v>8</v>
      </c>
      <c r="I163" s="184"/>
      <c r="J163" s="185">
        <f>ROUND(I163*H163,2)</f>
        <v>0</v>
      </c>
      <c r="K163" s="181" t="s">
        <v>146</v>
      </c>
      <c r="L163" s="40"/>
      <c r="M163" s="186" t="s">
        <v>19</v>
      </c>
      <c r="N163" s="187" t="s">
        <v>43</v>
      </c>
      <c r="O163" s="65"/>
      <c r="P163" s="188">
        <f>O163*H163</f>
        <v>0</v>
      </c>
      <c r="Q163" s="188">
        <v>2.4239999999999999E-3</v>
      </c>
      <c r="R163" s="188">
        <f>Q163*H163</f>
        <v>1.9392E-2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241</v>
      </c>
      <c r="AT163" s="190" t="s">
        <v>142</v>
      </c>
      <c r="AU163" s="190" t="s">
        <v>80</v>
      </c>
      <c r="AY163" s="18" t="s">
        <v>140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76</v>
      </c>
      <c r="BK163" s="191">
        <f>ROUND(I163*H163,2)</f>
        <v>0</v>
      </c>
      <c r="BL163" s="18" t="s">
        <v>241</v>
      </c>
      <c r="BM163" s="190" t="s">
        <v>511</v>
      </c>
    </row>
    <row r="164" spans="1:65" s="2" customFormat="1" ht="11.25">
      <c r="A164" s="35"/>
      <c r="B164" s="36"/>
      <c r="C164" s="37"/>
      <c r="D164" s="192" t="s">
        <v>148</v>
      </c>
      <c r="E164" s="37"/>
      <c r="F164" s="193" t="s">
        <v>512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148</v>
      </c>
      <c r="AU164" s="18" t="s">
        <v>80</v>
      </c>
    </row>
    <row r="165" spans="1:65" s="2" customFormat="1" ht="16.5" customHeight="1">
      <c r="A165" s="35"/>
      <c r="B165" s="36"/>
      <c r="C165" s="179" t="s">
        <v>318</v>
      </c>
      <c r="D165" s="179" t="s">
        <v>142</v>
      </c>
      <c r="E165" s="180" t="s">
        <v>513</v>
      </c>
      <c r="F165" s="181" t="s">
        <v>514</v>
      </c>
      <c r="G165" s="182" t="s">
        <v>217</v>
      </c>
      <c r="H165" s="183">
        <v>8</v>
      </c>
      <c r="I165" s="184"/>
      <c r="J165" s="185">
        <f>ROUND(I165*H165,2)</f>
        <v>0</v>
      </c>
      <c r="K165" s="181" t="s">
        <v>146</v>
      </c>
      <c r="L165" s="40"/>
      <c r="M165" s="186" t="s">
        <v>19</v>
      </c>
      <c r="N165" s="187" t="s">
        <v>43</v>
      </c>
      <c r="O165" s="65"/>
      <c r="P165" s="188">
        <f>O165*H165</f>
        <v>0</v>
      </c>
      <c r="Q165" s="188">
        <v>1.0000000000000001E-5</v>
      </c>
      <c r="R165" s="188">
        <f>Q165*H165</f>
        <v>8.0000000000000007E-5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241</v>
      </c>
      <c r="AT165" s="190" t="s">
        <v>142</v>
      </c>
      <c r="AU165" s="190" t="s">
        <v>80</v>
      </c>
      <c r="AY165" s="18" t="s">
        <v>140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76</v>
      </c>
      <c r="BK165" s="191">
        <f>ROUND(I165*H165,2)</f>
        <v>0</v>
      </c>
      <c r="BL165" s="18" t="s">
        <v>241</v>
      </c>
      <c r="BM165" s="190" t="s">
        <v>515</v>
      </c>
    </row>
    <row r="166" spans="1:65" s="2" customFormat="1" ht="11.25">
      <c r="A166" s="35"/>
      <c r="B166" s="36"/>
      <c r="C166" s="37"/>
      <c r="D166" s="192" t="s">
        <v>148</v>
      </c>
      <c r="E166" s="37"/>
      <c r="F166" s="193" t="s">
        <v>516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148</v>
      </c>
      <c r="AU166" s="18" t="s">
        <v>80</v>
      </c>
    </row>
    <row r="167" spans="1:65" s="2" customFormat="1" ht="16.5" customHeight="1">
      <c r="A167" s="35"/>
      <c r="B167" s="36"/>
      <c r="C167" s="179" t="s">
        <v>323</v>
      </c>
      <c r="D167" s="179" t="s">
        <v>142</v>
      </c>
      <c r="E167" s="180" t="s">
        <v>517</v>
      </c>
      <c r="F167" s="181" t="s">
        <v>518</v>
      </c>
      <c r="G167" s="182" t="s">
        <v>496</v>
      </c>
      <c r="H167" s="243"/>
      <c r="I167" s="184"/>
      <c r="J167" s="185">
        <f>ROUND(I167*H167,2)</f>
        <v>0</v>
      </c>
      <c r="K167" s="181" t="s">
        <v>146</v>
      </c>
      <c r="L167" s="40"/>
      <c r="M167" s="186" t="s">
        <v>19</v>
      </c>
      <c r="N167" s="187" t="s">
        <v>43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241</v>
      </c>
      <c r="AT167" s="190" t="s">
        <v>142</v>
      </c>
      <c r="AU167" s="190" t="s">
        <v>80</v>
      </c>
      <c r="AY167" s="18" t="s">
        <v>140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76</v>
      </c>
      <c r="BK167" s="191">
        <f>ROUND(I167*H167,2)</f>
        <v>0</v>
      </c>
      <c r="BL167" s="18" t="s">
        <v>241</v>
      </c>
      <c r="BM167" s="190" t="s">
        <v>519</v>
      </c>
    </row>
    <row r="168" spans="1:65" s="2" customFormat="1" ht="19.5">
      <c r="A168" s="35"/>
      <c r="B168" s="36"/>
      <c r="C168" s="37"/>
      <c r="D168" s="192" t="s">
        <v>148</v>
      </c>
      <c r="E168" s="37"/>
      <c r="F168" s="193" t="s">
        <v>520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148</v>
      </c>
      <c r="AU168" s="18" t="s">
        <v>80</v>
      </c>
    </row>
    <row r="169" spans="1:65" s="2" customFormat="1" ht="16.5" customHeight="1">
      <c r="A169" s="35"/>
      <c r="B169" s="36"/>
      <c r="C169" s="179" t="s">
        <v>329</v>
      </c>
      <c r="D169" s="179" t="s">
        <v>142</v>
      </c>
      <c r="E169" s="180" t="s">
        <v>521</v>
      </c>
      <c r="F169" s="181" t="s">
        <v>522</v>
      </c>
      <c r="G169" s="182" t="s">
        <v>496</v>
      </c>
      <c r="H169" s="243"/>
      <c r="I169" s="184"/>
      <c r="J169" s="185">
        <f>ROUND(I169*H169,2)</f>
        <v>0</v>
      </c>
      <c r="K169" s="181" t="s">
        <v>146</v>
      </c>
      <c r="L169" s="40"/>
      <c r="M169" s="186" t="s">
        <v>19</v>
      </c>
      <c r="N169" s="187" t="s">
        <v>43</v>
      </c>
      <c r="O169" s="65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241</v>
      </c>
      <c r="AT169" s="190" t="s">
        <v>142</v>
      </c>
      <c r="AU169" s="190" t="s">
        <v>80</v>
      </c>
      <c r="AY169" s="18" t="s">
        <v>140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76</v>
      </c>
      <c r="BK169" s="191">
        <f>ROUND(I169*H169,2)</f>
        <v>0</v>
      </c>
      <c r="BL169" s="18" t="s">
        <v>241</v>
      </c>
      <c r="BM169" s="190" t="s">
        <v>523</v>
      </c>
    </row>
    <row r="170" spans="1:65" s="2" customFormat="1" ht="19.5">
      <c r="A170" s="35"/>
      <c r="B170" s="36"/>
      <c r="C170" s="37"/>
      <c r="D170" s="192" t="s">
        <v>148</v>
      </c>
      <c r="E170" s="37"/>
      <c r="F170" s="193" t="s">
        <v>524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148</v>
      </c>
      <c r="AU170" s="18" t="s">
        <v>80</v>
      </c>
    </row>
    <row r="171" spans="1:65" s="12" customFormat="1" ht="22.9" customHeight="1">
      <c r="B171" s="163"/>
      <c r="C171" s="164"/>
      <c r="D171" s="165" t="s">
        <v>71</v>
      </c>
      <c r="E171" s="177" t="s">
        <v>525</v>
      </c>
      <c r="F171" s="177" t="s">
        <v>526</v>
      </c>
      <c r="G171" s="164"/>
      <c r="H171" s="164"/>
      <c r="I171" s="167"/>
      <c r="J171" s="178">
        <f>BK171</f>
        <v>0</v>
      </c>
      <c r="K171" s="164"/>
      <c r="L171" s="169"/>
      <c r="M171" s="170"/>
      <c r="N171" s="171"/>
      <c r="O171" s="171"/>
      <c r="P171" s="172">
        <f>SUM(P172:P249)</f>
        <v>0</v>
      </c>
      <c r="Q171" s="171"/>
      <c r="R171" s="172">
        <f>SUM(R172:R249)</f>
        <v>60.363401764500004</v>
      </c>
      <c r="S171" s="171"/>
      <c r="T171" s="173">
        <f>SUM(T172:T249)</f>
        <v>0.65493999999999997</v>
      </c>
      <c r="AR171" s="174" t="s">
        <v>80</v>
      </c>
      <c r="AT171" s="175" t="s">
        <v>71</v>
      </c>
      <c r="AU171" s="175" t="s">
        <v>76</v>
      </c>
      <c r="AY171" s="174" t="s">
        <v>140</v>
      </c>
      <c r="BK171" s="176">
        <f>SUM(BK172:BK249)</f>
        <v>0</v>
      </c>
    </row>
    <row r="172" spans="1:65" s="2" customFormat="1" ht="21.75" customHeight="1">
      <c r="A172" s="35"/>
      <c r="B172" s="36"/>
      <c r="C172" s="179" t="s">
        <v>336</v>
      </c>
      <c r="D172" s="179" t="s">
        <v>142</v>
      </c>
      <c r="E172" s="180" t="s">
        <v>527</v>
      </c>
      <c r="F172" s="181" t="s">
        <v>528</v>
      </c>
      <c r="G172" s="182" t="s">
        <v>237</v>
      </c>
      <c r="H172" s="183">
        <v>1</v>
      </c>
      <c r="I172" s="184"/>
      <c r="J172" s="185">
        <f>ROUND(I172*H172,2)</f>
        <v>0</v>
      </c>
      <c r="K172" s="181" t="s">
        <v>19</v>
      </c>
      <c r="L172" s="40"/>
      <c r="M172" s="186" t="s">
        <v>19</v>
      </c>
      <c r="N172" s="187" t="s">
        <v>43</v>
      </c>
      <c r="O172" s="65"/>
      <c r="P172" s="188">
        <f>O172*H172</f>
        <v>0</v>
      </c>
      <c r="Q172" s="188">
        <v>2E-3</v>
      </c>
      <c r="R172" s="188">
        <f>Q172*H172</f>
        <v>2E-3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241</v>
      </c>
      <c r="AT172" s="190" t="s">
        <v>142</v>
      </c>
      <c r="AU172" s="190" t="s">
        <v>80</v>
      </c>
      <c r="AY172" s="18" t="s">
        <v>140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76</v>
      </c>
      <c r="BK172" s="191">
        <f>ROUND(I172*H172,2)</f>
        <v>0</v>
      </c>
      <c r="BL172" s="18" t="s">
        <v>241</v>
      </c>
      <c r="BM172" s="190" t="s">
        <v>529</v>
      </c>
    </row>
    <row r="173" spans="1:65" s="2" customFormat="1" ht="11.25">
      <c r="A173" s="35"/>
      <c r="B173" s="36"/>
      <c r="C173" s="37"/>
      <c r="D173" s="192" t="s">
        <v>148</v>
      </c>
      <c r="E173" s="37"/>
      <c r="F173" s="193" t="s">
        <v>528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148</v>
      </c>
      <c r="AU173" s="18" t="s">
        <v>80</v>
      </c>
    </row>
    <row r="174" spans="1:65" s="2" customFormat="1" ht="21.75" customHeight="1">
      <c r="A174" s="35"/>
      <c r="B174" s="36"/>
      <c r="C174" s="179" t="s">
        <v>341</v>
      </c>
      <c r="D174" s="179" t="s">
        <v>142</v>
      </c>
      <c r="E174" s="180" t="s">
        <v>530</v>
      </c>
      <c r="F174" s="181" t="s">
        <v>531</v>
      </c>
      <c r="G174" s="182" t="s">
        <v>237</v>
      </c>
      <c r="H174" s="183">
        <v>1</v>
      </c>
      <c r="I174" s="184"/>
      <c r="J174" s="185">
        <f>ROUND(I174*H174,2)</f>
        <v>0</v>
      </c>
      <c r="K174" s="181" t="s">
        <v>19</v>
      </c>
      <c r="L174" s="40"/>
      <c r="M174" s="186" t="s">
        <v>19</v>
      </c>
      <c r="N174" s="187" t="s">
        <v>43</v>
      </c>
      <c r="O174" s="65"/>
      <c r="P174" s="188">
        <f>O174*H174</f>
        <v>0</v>
      </c>
      <c r="Q174" s="188">
        <v>3.0000000000000001E-3</v>
      </c>
      <c r="R174" s="188">
        <f>Q174*H174</f>
        <v>3.0000000000000001E-3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241</v>
      </c>
      <c r="AT174" s="190" t="s">
        <v>142</v>
      </c>
      <c r="AU174" s="190" t="s">
        <v>80</v>
      </c>
      <c r="AY174" s="18" t="s">
        <v>140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76</v>
      </c>
      <c r="BK174" s="191">
        <f>ROUND(I174*H174,2)</f>
        <v>0</v>
      </c>
      <c r="BL174" s="18" t="s">
        <v>241</v>
      </c>
      <c r="BM174" s="190" t="s">
        <v>532</v>
      </c>
    </row>
    <row r="175" spans="1:65" s="2" customFormat="1" ht="11.25">
      <c r="A175" s="35"/>
      <c r="B175" s="36"/>
      <c r="C175" s="37"/>
      <c r="D175" s="192" t="s">
        <v>148</v>
      </c>
      <c r="E175" s="37"/>
      <c r="F175" s="193" t="s">
        <v>531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148</v>
      </c>
      <c r="AU175" s="18" t="s">
        <v>80</v>
      </c>
    </row>
    <row r="176" spans="1:65" s="2" customFormat="1" ht="21.75" customHeight="1">
      <c r="A176" s="35"/>
      <c r="B176" s="36"/>
      <c r="C176" s="179" t="s">
        <v>350</v>
      </c>
      <c r="D176" s="179" t="s">
        <v>142</v>
      </c>
      <c r="E176" s="180" t="s">
        <v>533</v>
      </c>
      <c r="F176" s="181" t="s">
        <v>534</v>
      </c>
      <c r="G176" s="182" t="s">
        <v>237</v>
      </c>
      <c r="H176" s="183">
        <v>1</v>
      </c>
      <c r="I176" s="184"/>
      <c r="J176" s="185">
        <f>ROUND(I176*H176,2)</f>
        <v>0</v>
      </c>
      <c r="K176" s="181" t="s">
        <v>19</v>
      </c>
      <c r="L176" s="40"/>
      <c r="M176" s="186" t="s">
        <v>19</v>
      </c>
      <c r="N176" s="187" t="s">
        <v>43</v>
      </c>
      <c r="O176" s="65"/>
      <c r="P176" s="188">
        <f>O176*H176</f>
        <v>0</v>
      </c>
      <c r="Q176" s="188">
        <v>5.0000000000000001E-3</v>
      </c>
      <c r="R176" s="188">
        <f>Q176*H176</f>
        <v>5.0000000000000001E-3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241</v>
      </c>
      <c r="AT176" s="190" t="s">
        <v>142</v>
      </c>
      <c r="AU176" s="190" t="s">
        <v>80</v>
      </c>
      <c r="AY176" s="18" t="s">
        <v>140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76</v>
      </c>
      <c r="BK176" s="191">
        <f>ROUND(I176*H176,2)</f>
        <v>0</v>
      </c>
      <c r="BL176" s="18" t="s">
        <v>241</v>
      </c>
      <c r="BM176" s="190" t="s">
        <v>535</v>
      </c>
    </row>
    <row r="177" spans="1:65" s="2" customFormat="1" ht="11.25">
      <c r="A177" s="35"/>
      <c r="B177" s="36"/>
      <c r="C177" s="37"/>
      <c r="D177" s="192" t="s">
        <v>148</v>
      </c>
      <c r="E177" s="37"/>
      <c r="F177" s="193" t="s">
        <v>536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148</v>
      </c>
      <c r="AU177" s="18" t="s">
        <v>80</v>
      </c>
    </row>
    <row r="178" spans="1:65" s="2" customFormat="1" ht="16.5" customHeight="1">
      <c r="A178" s="35"/>
      <c r="B178" s="36"/>
      <c r="C178" s="179" t="s">
        <v>358</v>
      </c>
      <c r="D178" s="179" t="s">
        <v>142</v>
      </c>
      <c r="E178" s="180" t="s">
        <v>537</v>
      </c>
      <c r="F178" s="181" t="s">
        <v>538</v>
      </c>
      <c r="G178" s="182" t="s">
        <v>217</v>
      </c>
      <c r="H178" s="183">
        <v>3</v>
      </c>
      <c r="I178" s="184"/>
      <c r="J178" s="185">
        <f>ROUND(I178*H178,2)</f>
        <v>0</v>
      </c>
      <c r="K178" s="181" t="s">
        <v>146</v>
      </c>
      <c r="L178" s="40"/>
      <c r="M178" s="186" t="s">
        <v>19</v>
      </c>
      <c r="N178" s="187" t="s">
        <v>43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0.20748</v>
      </c>
      <c r="T178" s="189">
        <f>S178*H178</f>
        <v>0.62243999999999999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241</v>
      </c>
      <c r="AT178" s="190" t="s">
        <v>142</v>
      </c>
      <c r="AU178" s="190" t="s">
        <v>80</v>
      </c>
      <c r="AY178" s="18" t="s">
        <v>140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76</v>
      </c>
      <c r="BK178" s="191">
        <f>ROUND(I178*H178,2)</f>
        <v>0</v>
      </c>
      <c r="BL178" s="18" t="s">
        <v>241</v>
      </c>
      <c r="BM178" s="190" t="s">
        <v>539</v>
      </c>
    </row>
    <row r="179" spans="1:65" s="2" customFormat="1" ht="11.25">
      <c r="A179" s="35"/>
      <c r="B179" s="36"/>
      <c r="C179" s="37"/>
      <c r="D179" s="192" t="s">
        <v>148</v>
      </c>
      <c r="E179" s="37"/>
      <c r="F179" s="193" t="s">
        <v>540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148</v>
      </c>
      <c r="AU179" s="18" t="s">
        <v>80</v>
      </c>
    </row>
    <row r="180" spans="1:65" s="2" customFormat="1" ht="16.5" customHeight="1">
      <c r="A180" s="35"/>
      <c r="B180" s="36"/>
      <c r="C180" s="179" t="s">
        <v>541</v>
      </c>
      <c r="D180" s="179" t="s">
        <v>142</v>
      </c>
      <c r="E180" s="180" t="s">
        <v>542</v>
      </c>
      <c r="F180" s="181" t="s">
        <v>543</v>
      </c>
      <c r="G180" s="182" t="s">
        <v>217</v>
      </c>
      <c r="H180" s="183">
        <v>3</v>
      </c>
      <c r="I180" s="184"/>
      <c r="J180" s="185">
        <f>ROUND(I180*H180,2)</f>
        <v>0</v>
      </c>
      <c r="K180" s="181" t="s">
        <v>19</v>
      </c>
      <c r="L180" s="40"/>
      <c r="M180" s="186" t="s">
        <v>19</v>
      </c>
      <c r="N180" s="187" t="s">
        <v>43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241</v>
      </c>
      <c r="AT180" s="190" t="s">
        <v>142</v>
      </c>
      <c r="AU180" s="190" t="s">
        <v>80</v>
      </c>
      <c r="AY180" s="18" t="s">
        <v>140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76</v>
      </c>
      <c r="BK180" s="191">
        <f>ROUND(I180*H180,2)</f>
        <v>0</v>
      </c>
      <c r="BL180" s="18" t="s">
        <v>241</v>
      </c>
      <c r="BM180" s="190" t="s">
        <v>544</v>
      </c>
    </row>
    <row r="181" spans="1:65" s="2" customFormat="1" ht="11.25">
      <c r="A181" s="35"/>
      <c r="B181" s="36"/>
      <c r="C181" s="37"/>
      <c r="D181" s="192" t="s">
        <v>148</v>
      </c>
      <c r="E181" s="37"/>
      <c r="F181" s="193" t="s">
        <v>543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148</v>
      </c>
      <c r="AU181" s="18" t="s">
        <v>80</v>
      </c>
    </row>
    <row r="182" spans="1:65" s="2" customFormat="1" ht="16.5" customHeight="1">
      <c r="A182" s="35"/>
      <c r="B182" s="36"/>
      <c r="C182" s="179" t="s">
        <v>545</v>
      </c>
      <c r="D182" s="179" t="s">
        <v>142</v>
      </c>
      <c r="E182" s="180" t="s">
        <v>546</v>
      </c>
      <c r="F182" s="181" t="s">
        <v>547</v>
      </c>
      <c r="G182" s="182" t="s">
        <v>361</v>
      </c>
      <c r="H182" s="183">
        <v>5</v>
      </c>
      <c r="I182" s="184"/>
      <c r="J182" s="185">
        <f>ROUND(I182*H182,2)</f>
        <v>0</v>
      </c>
      <c r="K182" s="181" t="s">
        <v>19</v>
      </c>
      <c r="L182" s="40"/>
      <c r="M182" s="186" t="s">
        <v>19</v>
      </c>
      <c r="N182" s="187" t="s">
        <v>43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241</v>
      </c>
      <c r="AT182" s="190" t="s">
        <v>142</v>
      </c>
      <c r="AU182" s="190" t="s">
        <v>80</v>
      </c>
      <c r="AY182" s="18" t="s">
        <v>140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76</v>
      </c>
      <c r="BK182" s="191">
        <f>ROUND(I182*H182,2)</f>
        <v>0</v>
      </c>
      <c r="BL182" s="18" t="s">
        <v>241</v>
      </c>
      <c r="BM182" s="190" t="s">
        <v>548</v>
      </c>
    </row>
    <row r="183" spans="1:65" s="2" customFormat="1" ht="58.5">
      <c r="A183" s="35"/>
      <c r="B183" s="36"/>
      <c r="C183" s="37"/>
      <c r="D183" s="192" t="s">
        <v>148</v>
      </c>
      <c r="E183" s="37"/>
      <c r="F183" s="193" t="s">
        <v>549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148</v>
      </c>
      <c r="AU183" s="18" t="s">
        <v>80</v>
      </c>
    </row>
    <row r="184" spans="1:65" s="2" customFormat="1" ht="16.5" customHeight="1">
      <c r="A184" s="35"/>
      <c r="B184" s="36"/>
      <c r="C184" s="179" t="s">
        <v>550</v>
      </c>
      <c r="D184" s="179" t="s">
        <v>142</v>
      </c>
      <c r="E184" s="180" t="s">
        <v>551</v>
      </c>
      <c r="F184" s="181" t="s">
        <v>552</v>
      </c>
      <c r="G184" s="182" t="s">
        <v>237</v>
      </c>
      <c r="H184" s="183">
        <v>1</v>
      </c>
      <c r="I184" s="184"/>
      <c r="J184" s="185">
        <f>ROUND(I184*H184,2)</f>
        <v>0</v>
      </c>
      <c r="K184" s="181" t="s">
        <v>146</v>
      </c>
      <c r="L184" s="40"/>
      <c r="M184" s="186" t="s">
        <v>19</v>
      </c>
      <c r="N184" s="187" t="s">
        <v>43</v>
      </c>
      <c r="O184" s="65"/>
      <c r="P184" s="188">
        <f>O184*H184</f>
        <v>0</v>
      </c>
      <c r="Q184" s="188">
        <v>7.2999999999999999E-5</v>
      </c>
      <c r="R184" s="188">
        <f>Q184*H184</f>
        <v>7.2999999999999999E-5</v>
      </c>
      <c r="S184" s="188">
        <v>4.4999999999999997E-3</v>
      </c>
      <c r="T184" s="189">
        <f>S184*H184</f>
        <v>4.4999999999999997E-3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241</v>
      </c>
      <c r="AT184" s="190" t="s">
        <v>142</v>
      </c>
      <c r="AU184" s="190" t="s">
        <v>80</v>
      </c>
      <c r="AY184" s="18" t="s">
        <v>140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76</v>
      </c>
      <c r="BK184" s="191">
        <f>ROUND(I184*H184,2)</f>
        <v>0</v>
      </c>
      <c r="BL184" s="18" t="s">
        <v>241</v>
      </c>
      <c r="BM184" s="190" t="s">
        <v>553</v>
      </c>
    </row>
    <row r="185" spans="1:65" s="2" customFormat="1" ht="11.25">
      <c r="A185" s="35"/>
      <c r="B185" s="36"/>
      <c r="C185" s="37"/>
      <c r="D185" s="192" t="s">
        <v>148</v>
      </c>
      <c r="E185" s="37"/>
      <c r="F185" s="193" t="s">
        <v>554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148</v>
      </c>
      <c r="AU185" s="18" t="s">
        <v>80</v>
      </c>
    </row>
    <row r="186" spans="1:65" s="2" customFormat="1" ht="16.5" customHeight="1">
      <c r="A186" s="35"/>
      <c r="B186" s="36"/>
      <c r="C186" s="179" t="s">
        <v>555</v>
      </c>
      <c r="D186" s="179" t="s">
        <v>142</v>
      </c>
      <c r="E186" s="180" t="s">
        <v>556</v>
      </c>
      <c r="F186" s="181" t="s">
        <v>557</v>
      </c>
      <c r="G186" s="182" t="s">
        <v>237</v>
      </c>
      <c r="H186" s="183">
        <v>1</v>
      </c>
      <c r="I186" s="184"/>
      <c r="J186" s="185">
        <f>ROUND(I186*H186,2)</f>
        <v>0</v>
      </c>
      <c r="K186" s="181" t="s">
        <v>146</v>
      </c>
      <c r="L186" s="40"/>
      <c r="M186" s="186" t="s">
        <v>19</v>
      </c>
      <c r="N186" s="187" t="s">
        <v>43</v>
      </c>
      <c r="O186" s="65"/>
      <c r="P186" s="188">
        <f>O186*H186</f>
        <v>0</v>
      </c>
      <c r="Q186" s="188">
        <v>1.0000000000000001E-5</v>
      </c>
      <c r="R186" s="188">
        <f>Q186*H186</f>
        <v>1.0000000000000001E-5</v>
      </c>
      <c r="S186" s="188">
        <v>2.8000000000000001E-2</v>
      </c>
      <c r="T186" s="189">
        <f>S186*H186</f>
        <v>2.8000000000000001E-2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241</v>
      </c>
      <c r="AT186" s="190" t="s">
        <v>142</v>
      </c>
      <c r="AU186" s="190" t="s">
        <v>80</v>
      </c>
      <c r="AY186" s="18" t="s">
        <v>140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76</v>
      </c>
      <c r="BK186" s="191">
        <f>ROUND(I186*H186,2)</f>
        <v>0</v>
      </c>
      <c r="BL186" s="18" t="s">
        <v>241</v>
      </c>
      <c r="BM186" s="190" t="s">
        <v>558</v>
      </c>
    </row>
    <row r="187" spans="1:65" s="2" customFormat="1" ht="11.25">
      <c r="A187" s="35"/>
      <c r="B187" s="36"/>
      <c r="C187" s="37"/>
      <c r="D187" s="192" t="s">
        <v>148</v>
      </c>
      <c r="E187" s="37"/>
      <c r="F187" s="193" t="s">
        <v>559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148</v>
      </c>
      <c r="AU187" s="18" t="s">
        <v>80</v>
      </c>
    </row>
    <row r="188" spans="1:65" s="2" customFormat="1" ht="16.5" customHeight="1">
      <c r="A188" s="35"/>
      <c r="B188" s="36"/>
      <c r="C188" s="179" t="s">
        <v>560</v>
      </c>
      <c r="D188" s="179" t="s">
        <v>142</v>
      </c>
      <c r="E188" s="180" t="s">
        <v>561</v>
      </c>
      <c r="F188" s="181" t="s">
        <v>562</v>
      </c>
      <c r="G188" s="182" t="s">
        <v>179</v>
      </c>
      <c r="H188" s="183">
        <v>0.65500000000000003</v>
      </c>
      <c r="I188" s="184"/>
      <c r="J188" s="185">
        <f>ROUND(I188*H188,2)</f>
        <v>0</v>
      </c>
      <c r="K188" s="181" t="s">
        <v>146</v>
      </c>
      <c r="L188" s="40"/>
      <c r="M188" s="186" t="s">
        <v>19</v>
      </c>
      <c r="N188" s="187" t="s">
        <v>43</v>
      </c>
      <c r="O188" s="6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241</v>
      </c>
      <c r="AT188" s="190" t="s">
        <v>142</v>
      </c>
      <c r="AU188" s="190" t="s">
        <v>80</v>
      </c>
      <c r="AY188" s="18" t="s">
        <v>140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76</v>
      </c>
      <c r="BK188" s="191">
        <f>ROUND(I188*H188,2)</f>
        <v>0</v>
      </c>
      <c r="BL188" s="18" t="s">
        <v>241</v>
      </c>
      <c r="BM188" s="190" t="s">
        <v>563</v>
      </c>
    </row>
    <row r="189" spans="1:65" s="2" customFormat="1" ht="11.25">
      <c r="A189" s="35"/>
      <c r="B189" s="36"/>
      <c r="C189" s="37"/>
      <c r="D189" s="192" t="s">
        <v>148</v>
      </c>
      <c r="E189" s="37"/>
      <c r="F189" s="193" t="s">
        <v>564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148</v>
      </c>
      <c r="AU189" s="18" t="s">
        <v>80</v>
      </c>
    </row>
    <row r="190" spans="1:65" s="2" customFormat="1" ht="24">
      <c r="A190" s="35"/>
      <c r="B190" s="36"/>
      <c r="C190" s="179" t="s">
        <v>565</v>
      </c>
      <c r="D190" s="179" t="s">
        <v>142</v>
      </c>
      <c r="E190" s="180" t="s">
        <v>566</v>
      </c>
      <c r="F190" s="181" t="s">
        <v>567</v>
      </c>
      <c r="G190" s="182" t="s">
        <v>237</v>
      </c>
      <c r="H190" s="183">
        <v>2</v>
      </c>
      <c r="I190" s="184"/>
      <c r="J190" s="185">
        <f>ROUND(I190*H190,2)</f>
        <v>0</v>
      </c>
      <c r="K190" s="181" t="s">
        <v>19</v>
      </c>
      <c r="L190" s="40"/>
      <c r="M190" s="186" t="s">
        <v>19</v>
      </c>
      <c r="N190" s="187" t="s">
        <v>43</v>
      </c>
      <c r="O190" s="65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241</v>
      </c>
      <c r="AT190" s="190" t="s">
        <v>142</v>
      </c>
      <c r="AU190" s="190" t="s">
        <v>80</v>
      </c>
      <c r="AY190" s="18" t="s">
        <v>140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76</v>
      </c>
      <c r="BK190" s="191">
        <f>ROUND(I190*H190,2)</f>
        <v>0</v>
      </c>
      <c r="BL190" s="18" t="s">
        <v>241</v>
      </c>
      <c r="BM190" s="190" t="s">
        <v>568</v>
      </c>
    </row>
    <row r="191" spans="1:65" s="2" customFormat="1" ht="29.25">
      <c r="A191" s="35"/>
      <c r="B191" s="36"/>
      <c r="C191" s="37"/>
      <c r="D191" s="192" t="s">
        <v>148</v>
      </c>
      <c r="E191" s="37"/>
      <c r="F191" s="193" t="s">
        <v>569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148</v>
      </c>
      <c r="AU191" s="18" t="s">
        <v>80</v>
      </c>
    </row>
    <row r="192" spans="1:65" s="2" customFormat="1" ht="16.5" customHeight="1">
      <c r="A192" s="35"/>
      <c r="B192" s="36"/>
      <c r="C192" s="179" t="s">
        <v>570</v>
      </c>
      <c r="D192" s="179" t="s">
        <v>142</v>
      </c>
      <c r="E192" s="180" t="s">
        <v>571</v>
      </c>
      <c r="F192" s="181" t="s">
        <v>572</v>
      </c>
      <c r="G192" s="182" t="s">
        <v>237</v>
      </c>
      <c r="H192" s="183">
        <v>2</v>
      </c>
      <c r="I192" s="184"/>
      <c r="J192" s="185">
        <f>ROUND(I192*H192,2)</f>
        <v>0</v>
      </c>
      <c r="K192" s="181" t="s">
        <v>19</v>
      </c>
      <c r="L192" s="40"/>
      <c r="M192" s="186" t="s">
        <v>19</v>
      </c>
      <c r="N192" s="187" t="s">
        <v>43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241</v>
      </c>
      <c r="AT192" s="190" t="s">
        <v>142</v>
      </c>
      <c r="AU192" s="190" t="s">
        <v>80</v>
      </c>
      <c r="AY192" s="18" t="s">
        <v>140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76</v>
      </c>
      <c r="BK192" s="191">
        <f>ROUND(I192*H192,2)</f>
        <v>0</v>
      </c>
      <c r="BL192" s="18" t="s">
        <v>241</v>
      </c>
      <c r="BM192" s="190" t="s">
        <v>573</v>
      </c>
    </row>
    <row r="193" spans="1:65" s="2" customFormat="1" ht="19.5">
      <c r="A193" s="35"/>
      <c r="B193" s="36"/>
      <c r="C193" s="37"/>
      <c r="D193" s="192" t="s">
        <v>148</v>
      </c>
      <c r="E193" s="37"/>
      <c r="F193" s="193" t="s">
        <v>574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148</v>
      </c>
      <c r="AU193" s="18" t="s">
        <v>80</v>
      </c>
    </row>
    <row r="194" spans="1:65" s="2" customFormat="1" ht="16.5" customHeight="1">
      <c r="A194" s="35"/>
      <c r="B194" s="36"/>
      <c r="C194" s="179" t="s">
        <v>575</v>
      </c>
      <c r="D194" s="179" t="s">
        <v>142</v>
      </c>
      <c r="E194" s="180" t="s">
        <v>576</v>
      </c>
      <c r="F194" s="181" t="s">
        <v>577</v>
      </c>
      <c r="G194" s="182" t="s">
        <v>237</v>
      </c>
      <c r="H194" s="183">
        <v>2</v>
      </c>
      <c r="I194" s="184"/>
      <c r="J194" s="185">
        <f>ROUND(I194*H194,2)</f>
        <v>0</v>
      </c>
      <c r="K194" s="181" t="s">
        <v>19</v>
      </c>
      <c r="L194" s="40"/>
      <c r="M194" s="186" t="s">
        <v>19</v>
      </c>
      <c r="N194" s="187" t="s">
        <v>43</v>
      </c>
      <c r="O194" s="65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241</v>
      </c>
      <c r="AT194" s="190" t="s">
        <v>142</v>
      </c>
      <c r="AU194" s="190" t="s">
        <v>80</v>
      </c>
      <c r="AY194" s="18" t="s">
        <v>140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76</v>
      </c>
      <c r="BK194" s="191">
        <f>ROUND(I194*H194,2)</f>
        <v>0</v>
      </c>
      <c r="BL194" s="18" t="s">
        <v>241</v>
      </c>
      <c r="BM194" s="190" t="s">
        <v>578</v>
      </c>
    </row>
    <row r="195" spans="1:65" s="2" customFormat="1" ht="19.5">
      <c r="A195" s="35"/>
      <c r="B195" s="36"/>
      <c r="C195" s="37"/>
      <c r="D195" s="192" t="s">
        <v>148</v>
      </c>
      <c r="E195" s="37"/>
      <c r="F195" s="193" t="s">
        <v>579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148</v>
      </c>
      <c r="AU195" s="18" t="s">
        <v>80</v>
      </c>
    </row>
    <row r="196" spans="1:65" s="2" customFormat="1" ht="16.5" customHeight="1">
      <c r="A196" s="35"/>
      <c r="B196" s="36"/>
      <c r="C196" s="179" t="s">
        <v>580</v>
      </c>
      <c r="D196" s="179" t="s">
        <v>142</v>
      </c>
      <c r="E196" s="180" t="s">
        <v>581</v>
      </c>
      <c r="F196" s="181" t="s">
        <v>582</v>
      </c>
      <c r="G196" s="182" t="s">
        <v>237</v>
      </c>
      <c r="H196" s="183">
        <v>1</v>
      </c>
      <c r="I196" s="184"/>
      <c r="J196" s="185">
        <f>ROUND(I196*H196,2)</f>
        <v>0</v>
      </c>
      <c r="K196" s="181" t="s">
        <v>19</v>
      </c>
      <c r="L196" s="40"/>
      <c r="M196" s="186" t="s">
        <v>19</v>
      </c>
      <c r="N196" s="187" t="s">
        <v>43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241</v>
      </c>
      <c r="AT196" s="190" t="s">
        <v>142</v>
      </c>
      <c r="AU196" s="190" t="s">
        <v>80</v>
      </c>
      <c r="AY196" s="18" t="s">
        <v>140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76</v>
      </c>
      <c r="BK196" s="191">
        <f>ROUND(I196*H196,2)</f>
        <v>0</v>
      </c>
      <c r="BL196" s="18" t="s">
        <v>241</v>
      </c>
      <c r="BM196" s="190" t="s">
        <v>583</v>
      </c>
    </row>
    <row r="197" spans="1:65" s="2" customFormat="1" ht="19.5">
      <c r="A197" s="35"/>
      <c r="B197" s="36"/>
      <c r="C197" s="37"/>
      <c r="D197" s="192" t="s">
        <v>148</v>
      </c>
      <c r="E197" s="37"/>
      <c r="F197" s="193" t="s">
        <v>584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148</v>
      </c>
      <c r="AU197" s="18" t="s">
        <v>80</v>
      </c>
    </row>
    <row r="198" spans="1:65" s="2" customFormat="1" ht="16.5" customHeight="1">
      <c r="A198" s="35"/>
      <c r="B198" s="36"/>
      <c r="C198" s="179" t="s">
        <v>585</v>
      </c>
      <c r="D198" s="179" t="s">
        <v>142</v>
      </c>
      <c r="E198" s="180" t="s">
        <v>586</v>
      </c>
      <c r="F198" s="181" t="s">
        <v>587</v>
      </c>
      <c r="G198" s="182" t="s">
        <v>237</v>
      </c>
      <c r="H198" s="183">
        <v>1</v>
      </c>
      <c r="I198" s="184"/>
      <c r="J198" s="185">
        <f>ROUND(I198*H198,2)</f>
        <v>0</v>
      </c>
      <c r="K198" s="181" t="s">
        <v>19</v>
      </c>
      <c r="L198" s="40"/>
      <c r="M198" s="186" t="s">
        <v>19</v>
      </c>
      <c r="N198" s="187" t="s">
        <v>43</v>
      </c>
      <c r="O198" s="65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241</v>
      </c>
      <c r="AT198" s="190" t="s">
        <v>142</v>
      </c>
      <c r="AU198" s="190" t="s">
        <v>80</v>
      </c>
      <c r="AY198" s="18" t="s">
        <v>140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76</v>
      </c>
      <c r="BK198" s="191">
        <f>ROUND(I198*H198,2)</f>
        <v>0</v>
      </c>
      <c r="BL198" s="18" t="s">
        <v>241</v>
      </c>
      <c r="BM198" s="190" t="s">
        <v>588</v>
      </c>
    </row>
    <row r="199" spans="1:65" s="2" customFormat="1" ht="19.5">
      <c r="A199" s="35"/>
      <c r="B199" s="36"/>
      <c r="C199" s="37"/>
      <c r="D199" s="192" t="s">
        <v>148</v>
      </c>
      <c r="E199" s="37"/>
      <c r="F199" s="193" t="s">
        <v>589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148</v>
      </c>
      <c r="AU199" s="18" t="s">
        <v>80</v>
      </c>
    </row>
    <row r="200" spans="1:65" s="2" customFormat="1" ht="16.5" customHeight="1">
      <c r="A200" s="35"/>
      <c r="B200" s="36"/>
      <c r="C200" s="179" t="s">
        <v>590</v>
      </c>
      <c r="D200" s="179" t="s">
        <v>142</v>
      </c>
      <c r="E200" s="180" t="s">
        <v>591</v>
      </c>
      <c r="F200" s="181" t="s">
        <v>592</v>
      </c>
      <c r="G200" s="182" t="s">
        <v>237</v>
      </c>
      <c r="H200" s="183">
        <v>2</v>
      </c>
      <c r="I200" s="184"/>
      <c r="J200" s="185">
        <f>ROUND(I200*H200,2)</f>
        <v>0</v>
      </c>
      <c r="K200" s="181" t="s">
        <v>19</v>
      </c>
      <c r="L200" s="40"/>
      <c r="M200" s="186" t="s">
        <v>19</v>
      </c>
      <c r="N200" s="187" t="s">
        <v>43</v>
      </c>
      <c r="O200" s="65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241</v>
      </c>
      <c r="AT200" s="190" t="s">
        <v>142</v>
      </c>
      <c r="AU200" s="190" t="s">
        <v>80</v>
      </c>
      <c r="AY200" s="18" t="s">
        <v>140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76</v>
      </c>
      <c r="BK200" s="191">
        <f>ROUND(I200*H200,2)</f>
        <v>0</v>
      </c>
      <c r="BL200" s="18" t="s">
        <v>241</v>
      </c>
      <c r="BM200" s="190" t="s">
        <v>593</v>
      </c>
    </row>
    <row r="201" spans="1:65" s="2" customFormat="1" ht="19.5">
      <c r="A201" s="35"/>
      <c r="B201" s="36"/>
      <c r="C201" s="37"/>
      <c r="D201" s="192" t="s">
        <v>148</v>
      </c>
      <c r="E201" s="37"/>
      <c r="F201" s="193" t="s">
        <v>594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148</v>
      </c>
      <c r="AU201" s="18" t="s">
        <v>80</v>
      </c>
    </row>
    <row r="202" spans="1:65" s="2" customFormat="1" ht="16.5" customHeight="1">
      <c r="A202" s="35"/>
      <c r="B202" s="36"/>
      <c r="C202" s="179" t="s">
        <v>595</v>
      </c>
      <c r="D202" s="179" t="s">
        <v>142</v>
      </c>
      <c r="E202" s="180" t="s">
        <v>596</v>
      </c>
      <c r="F202" s="181" t="s">
        <v>597</v>
      </c>
      <c r="G202" s="182" t="s">
        <v>237</v>
      </c>
      <c r="H202" s="183">
        <v>1</v>
      </c>
      <c r="I202" s="184"/>
      <c r="J202" s="185">
        <f>ROUND(I202*H202,2)</f>
        <v>0</v>
      </c>
      <c r="K202" s="181" t="s">
        <v>19</v>
      </c>
      <c r="L202" s="40"/>
      <c r="M202" s="186" t="s">
        <v>19</v>
      </c>
      <c r="N202" s="187" t="s">
        <v>43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241</v>
      </c>
      <c r="AT202" s="190" t="s">
        <v>142</v>
      </c>
      <c r="AU202" s="190" t="s">
        <v>80</v>
      </c>
      <c r="AY202" s="18" t="s">
        <v>140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76</v>
      </c>
      <c r="BK202" s="191">
        <f>ROUND(I202*H202,2)</f>
        <v>0</v>
      </c>
      <c r="BL202" s="18" t="s">
        <v>241</v>
      </c>
      <c r="BM202" s="190" t="s">
        <v>598</v>
      </c>
    </row>
    <row r="203" spans="1:65" s="2" customFormat="1" ht="19.5">
      <c r="A203" s="35"/>
      <c r="B203" s="36"/>
      <c r="C203" s="37"/>
      <c r="D203" s="192" t="s">
        <v>148</v>
      </c>
      <c r="E203" s="37"/>
      <c r="F203" s="193" t="s">
        <v>599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148</v>
      </c>
      <c r="AU203" s="18" t="s">
        <v>80</v>
      </c>
    </row>
    <row r="204" spans="1:65" s="2" customFormat="1" ht="16.5" customHeight="1">
      <c r="A204" s="35"/>
      <c r="B204" s="36"/>
      <c r="C204" s="179" t="s">
        <v>600</v>
      </c>
      <c r="D204" s="179" t="s">
        <v>142</v>
      </c>
      <c r="E204" s="180" t="s">
        <v>601</v>
      </c>
      <c r="F204" s="181" t="s">
        <v>602</v>
      </c>
      <c r="G204" s="182" t="s">
        <v>237</v>
      </c>
      <c r="H204" s="183">
        <v>2</v>
      </c>
      <c r="I204" s="184"/>
      <c r="J204" s="185">
        <f>ROUND(I204*H204,2)</f>
        <v>0</v>
      </c>
      <c r="K204" s="181" t="s">
        <v>19</v>
      </c>
      <c r="L204" s="40"/>
      <c r="M204" s="186" t="s">
        <v>19</v>
      </c>
      <c r="N204" s="187" t="s">
        <v>43</v>
      </c>
      <c r="O204" s="65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241</v>
      </c>
      <c r="AT204" s="190" t="s">
        <v>142</v>
      </c>
      <c r="AU204" s="190" t="s">
        <v>80</v>
      </c>
      <c r="AY204" s="18" t="s">
        <v>140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76</v>
      </c>
      <c r="BK204" s="191">
        <f>ROUND(I204*H204,2)</f>
        <v>0</v>
      </c>
      <c r="BL204" s="18" t="s">
        <v>241</v>
      </c>
      <c r="BM204" s="190" t="s">
        <v>603</v>
      </c>
    </row>
    <row r="205" spans="1:65" s="2" customFormat="1" ht="19.5">
      <c r="A205" s="35"/>
      <c r="B205" s="36"/>
      <c r="C205" s="37"/>
      <c r="D205" s="192" t="s">
        <v>148</v>
      </c>
      <c r="E205" s="37"/>
      <c r="F205" s="193" t="s">
        <v>604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148</v>
      </c>
      <c r="AU205" s="18" t="s">
        <v>80</v>
      </c>
    </row>
    <row r="206" spans="1:65" s="2" customFormat="1" ht="16.5" customHeight="1">
      <c r="A206" s="35"/>
      <c r="B206" s="36"/>
      <c r="C206" s="179" t="s">
        <v>605</v>
      </c>
      <c r="D206" s="179" t="s">
        <v>142</v>
      </c>
      <c r="E206" s="180" t="s">
        <v>606</v>
      </c>
      <c r="F206" s="181" t="s">
        <v>607</v>
      </c>
      <c r="G206" s="182" t="s">
        <v>237</v>
      </c>
      <c r="H206" s="183">
        <v>1</v>
      </c>
      <c r="I206" s="184"/>
      <c r="J206" s="185">
        <f>ROUND(I206*H206,2)</f>
        <v>0</v>
      </c>
      <c r="K206" s="181" t="s">
        <v>19</v>
      </c>
      <c r="L206" s="40"/>
      <c r="M206" s="186" t="s">
        <v>19</v>
      </c>
      <c r="N206" s="187" t="s">
        <v>43</v>
      </c>
      <c r="O206" s="65"/>
      <c r="P206" s="188">
        <f>O206*H206</f>
        <v>0</v>
      </c>
      <c r="Q206" s="188">
        <v>0</v>
      </c>
      <c r="R206" s="188">
        <f>Q206*H206</f>
        <v>0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241</v>
      </c>
      <c r="AT206" s="190" t="s">
        <v>142</v>
      </c>
      <c r="AU206" s="190" t="s">
        <v>80</v>
      </c>
      <c r="AY206" s="18" t="s">
        <v>140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76</v>
      </c>
      <c r="BK206" s="191">
        <f>ROUND(I206*H206,2)</f>
        <v>0</v>
      </c>
      <c r="BL206" s="18" t="s">
        <v>241</v>
      </c>
      <c r="BM206" s="190" t="s">
        <v>608</v>
      </c>
    </row>
    <row r="207" spans="1:65" s="2" customFormat="1" ht="19.5">
      <c r="A207" s="35"/>
      <c r="B207" s="36"/>
      <c r="C207" s="37"/>
      <c r="D207" s="192" t="s">
        <v>148</v>
      </c>
      <c r="E207" s="37"/>
      <c r="F207" s="193" t="s">
        <v>609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148</v>
      </c>
      <c r="AU207" s="18" t="s">
        <v>80</v>
      </c>
    </row>
    <row r="208" spans="1:65" s="2" customFormat="1" ht="16.5" customHeight="1">
      <c r="A208" s="35"/>
      <c r="B208" s="36"/>
      <c r="C208" s="179" t="s">
        <v>610</v>
      </c>
      <c r="D208" s="179" t="s">
        <v>142</v>
      </c>
      <c r="E208" s="180" t="s">
        <v>611</v>
      </c>
      <c r="F208" s="181" t="s">
        <v>612</v>
      </c>
      <c r="G208" s="182" t="s">
        <v>237</v>
      </c>
      <c r="H208" s="183">
        <v>1</v>
      </c>
      <c r="I208" s="184"/>
      <c r="J208" s="185">
        <f>ROUND(I208*H208,2)</f>
        <v>0</v>
      </c>
      <c r="K208" s="181" t="s">
        <v>19</v>
      </c>
      <c r="L208" s="40"/>
      <c r="M208" s="186" t="s">
        <v>19</v>
      </c>
      <c r="N208" s="187" t="s">
        <v>43</v>
      </c>
      <c r="O208" s="65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241</v>
      </c>
      <c r="AT208" s="190" t="s">
        <v>142</v>
      </c>
      <c r="AU208" s="190" t="s">
        <v>80</v>
      </c>
      <c r="AY208" s="18" t="s">
        <v>140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76</v>
      </c>
      <c r="BK208" s="191">
        <f>ROUND(I208*H208,2)</f>
        <v>0</v>
      </c>
      <c r="BL208" s="18" t="s">
        <v>241</v>
      </c>
      <c r="BM208" s="190" t="s">
        <v>613</v>
      </c>
    </row>
    <row r="209" spans="1:65" s="2" customFormat="1" ht="19.5">
      <c r="A209" s="35"/>
      <c r="B209" s="36"/>
      <c r="C209" s="37"/>
      <c r="D209" s="192" t="s">
        <v>148</v>
      </c>
      <c r="E209" s="37"/>
      <c r="F209" s="193" t="s">
        <v>614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148</v>
      </c>
      <c r="AU209" s="18" t="s">
        <v>80</v>
      </c>
    </row>
    <row r="210" spans="1:65" s="2" customFormat="1" ht="16.5" customHeight="1">
      <c r="A210" s="35"/>
      <c r="B210" s="36"/>
      <c r="C210" s="179" t="s">
        <v>615</v>
      </c>
      <c r="D210" s="179" t="s">
        <v>142</v>
      </c>
      <c r="E210" s="180" t="s">
        <v>616</v>
      </c>
      <c r="F210" s="181" t="s">
        <v>617</v>
      </c>
      <c r="G210" s="182" t="s">
        <v>237</v>
      </c>
      <c r="H210" s="183">
        <v>1</v>
      </c>
      <c r="I210" s="184"/>
      <c r="J210" s="185">
        <f>ROUND(I210*H210,2)</f>
        <v>0</v>
      </c>
      <c r="K210" s="181" t="s">
        <v>19</v>
      </c>
      <c r="L210" s="40"/>
      <c r="M210" s="186" t="s">
        <v>19</v>
      </c>
      <c r="N210" s="187" t="s">
        <v>43</v>
      </c>
      <c r="O210" s="65"/>
      <c r="P210" s="188">
        <f>O210*H210</f>
        <v>0</v>
      </c>
      <c r="Q210" s="188">
        <v>0</v>
      </c>
      <c r="R210" s="188">
        <f>Q210*H210</f>
        <v>0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241</v>
      </c>
      <c r="AT210" s="190" t="s">
        <v>142</v>
      </c>
      <c r="AU210" s="190" t="s">
        <v>80</v>
      </c>
      <c r="AY210" s="18" t="s">
        <v>140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76</v>
      </c>
      <c r="BK210" s="191">
        <f>ROUND(I210*H210,2)</f>
        <v>0</v>
      </c>
      <c r="BL210" s="18" t="s">
        <v>241</v>
      </c>
      <c r="BM210" s="190" t="s">
        <v>618</v>
      </c>
    </row>
    <row r="211" spans="1:65" s="2" customFormat="1" ht="19.5">
      <c r="A211" s="35"/>
      <c r="B211" s="36"/>
      <c r="C211" s="37"/>
      <c r="D211" s="192" t="s">
        <v>148</v>
      </c>
      <c r="E211" s="37"/>
      <c r="F211" s="193" t="s">
        <v>619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148</v>
      </c>
      <c r="AU211" s="18" t="s">
        <v>80</v>
      </c>
    </row>
    <row r="212" spans="1:65" s="2" customFormat="1" ht="16.5" customHeight="1">
      <c r="A212" s="35"/>
      <c r="B212" s="36"/>
      <c r="C212" s="179" t="s">
        <v>620</v>
      </c>
      <c r="D212" s="179" t="s">
        <v>142</v>
      </c>
      <c r="E212" s="180" t="s">
        <v>621</v>
      </c>
      <c r="F212" s="181" t="s">
        <v>622</v>
      </c>
      <c r="G212" s="182" t="s">
        <v>237</v>
      </c>
      <c r="H212" s="183">
        <v>1</v>
      </c>
      <c r="I212" s="184"/>
      <c r="J212" s="185">
        <f>ROUND(I212*H212,2)</f>
        <v>0</v>
      </c>
      <c r="K212" s="181" t="s">
        <v>19</v>
      </c>
      <c r="L212" s="40"/>
      <c r="M212" s="186" t="s">
        <v>19</v>
      </c>
      <c r="N212" s="187" t="s">
        <v>43</v>
      </c>
      <c r="O212" s="65"/>
      <c r="P212" s="188">
        <f>O212*H212</f>
        <v>0</v>
      </c>
      <c r="Q212" s="188">
        <v>0</v>
      </c>
      <c r="R212" s="188">
        <f>Q212*H212</f>
        <v>0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241</v>
      </c>
      <c r="AT212" s="190" t="s">
        <v>142</v>
      </c>
      <c r="AU212" s="190" t="s">
        <v>80</v>
      </c>
      <c r="AY212" s="18" t="s">
        <v>140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76</v>
      </c>
      <c r="BK212" s="191">
        <f>ROUND(I212*H212,2)</f>
        <v>0</v>
      </c>
      <c r="BL212" s="18" t="s">
        <v>241</v>
      </c>
      <c r="BM212" s="190" t="s">
        <v>623</v>
      </c>
    </row>
    <row r="213" spans="1:65" s="2" customFormat="1" ht="19.5">
      <c r="A213" s="35"/>
      <c r="B213" s="36"/>
      <c r="C213" s="37"/>
      <c r="D213" s="192" t="s">
        <v>148</v>
      </c>
      <c r="E213" s="37"/>
      <c r="F213" s="193" t="s">
        <v>624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148</v>
      </c>
      <c r="AU213" s="18" t="s">
        <v>80</v>
      </c>
    </row>
    <row r="214" spans="1:65" s="2" customFormat="1" ht="16.5" customHeight="1">
      <c r="A214" s="35"/>
      <c r="B214" s="36"/>
      <c r="C214" s="179" t="s">
        <v>625</v>
      </c>
      <c r="D214" s="179" t="s">
        <v>142</v>
      </c>
      <c r="E214" s="180" t="s">
        <v>626</v>
      </c>
      <c r="F214" s="181" t="s">
        <v>627</v>
      </c>
      <c r="G214" s="182" t="s">
        <v>237</v>
      </c>
      <c r="H214" s="183">
        <v>1</v>
      </c>
      <c r="I214" s="184"/>
      <c r="J214" s="185">
        <f>ROUND(I214*H214,2)</f>
        <v>0</v>
      </c>
      <c r="K214" s="181" t="s">
        <v>19</v>
      </c>
      <c r="L214" s="40"/>
      <c r="M214" s="186" t="s">
        <v>19</v>
      </c>
      <c r="N214" s="187" t="s">
        <v>43</v>
      </c>
      <c r="O214" s="65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241</v>
      </c>
      <c r="AT214" s="190" t="s">
        <v>142</v>
      </c>
      <c r="AU214" s="190" t="s">
        <v>80</v>
      </c>
      <c r="AY214" s="18" t="s">
        <v>140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76</v>
      </c>
      <c r="BK214" s="191">
        <f>ROUND(I214*H214,2)</f>
        <v>0</v>
      </c>
      <c r="BL214" s="18" t="s">
        <v>241</v>
      </c>
      <c r="BM214" s="190" t="s">
        <v>628</v>
      </c>
    </row>
    <row r="215" spans="1:65" s="2" customFormat="1" ht="19.5">
      <c r="A215" s="35"/>
      <c r="B215" s="36"/>
      <c r="C215" s="37"/>
      <c r="D215" s="192" t="s">
        <v>148</v>
      </c>
      <c r="E215" s="37"/>
      <c r="F215" s="193" t="s">
        <v>629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148</v>
      </c>
      <c r="AU215" s="18" t="s">
        <v>80</v>
      </c>
    </row>
    <row r="216" spans="1:65" s="2" customFormat="1" ht="16.5" customHeight="1">
      <c r="A216" s="35"/>
      <c r="B216" s="36"/>
      <c r="C216" s="179" t="s">
        <v>630</v>
      </c>
      <c r="D216" s="179" t="s">
        <v>142</v>
      </c>
      <c r="E216" s="180" t="s">
        <v>631</v>
      </c>
      <c r="F216" s="181" t="s">
        <v>632</v>
      </c>
      <c r="G216" s="182" t="s">
        <v>237</v>
      </c>
      <c r="H216" s="183">
        <v>1</v>
      </c>
      <c r="I216" s="184"/>
      <c r="J216" s="185">
        <f>ROUND(I216*H216,2)</f>
        <v>0</v>
      </c>
      <c r="K216" s="181" t="s">
        <v>19</v>
      </c>
      <c r="L216" s="40"/>
      <c r="M216" s="186" t="s">
        <v>19</v>
      </c>
      <c r="N216" s="187" t="s">
        <v>43</v>
      </c>
      <c r="O216" s="65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241</v>
      </c>
      <c r="AT216" s="190" t="s">
        <v>142</v>
      </c>
      <c r="AU216" s="190" t="s">
        <v>80</v>
      </c>
      <c r="AY216" s="18" t="s">
        <v>140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76</v>
      </c>
      <c r="BK216" s="191">
        <f>ROUND(I216*H216,2)</f>
        <v>0</v>
      </c>
      <c r="BL216" s="18" t="s">
        <v>241</v>
      </c>
      <c r="BM216" s="190" t="s">
        <v>633</v>
      </c>
    </row>
    <row r="217" spans="1:65" s="2" customFormat="1" ht="19.5">
      <c r="A217" s="35"/>
      <c r="B217" s="36"/>
      <c r="C217" s="37"/>
      <c r="D217" s="192" t="s">
        <v>148</v>
      </c>
      <c r="E217" s="37"/>
      <c r="F217" s="193" t="s">
        <v>634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148</v>
      </c>
      <c r="AU217" s="18" t="s">
        <v>80</v>
      </c>
    </row>
    <row r="218" spans="1:65" s="2" customFormat="1" ht="24">
      <c r="A218" s="35"/>
      <c r="B218" s="36"/>
      <c r="C218" s="230" t="s">
        <v>635</v>
      </c>
      <c r="D218" s="230" t="s">
        <v>203</v>
      </c>
      <c r="E218" s="231" t="s">
        <v>636</v>
      </c>
      <c r="F218" s="232" t="s">
        <v>637</v>
      </c>
      <c r="G218" s="233" t="s">
        <v>237</v>
      </c>
      <c r="H218" s="234">
        <v>2</v>
      </c>
      <c r="I218" s="235"/>
      <c r="J218" s="236">
        <f>ROUND(I218*H218,2)</f>
        <v>0</v>
      </c>
      <c r="K218" s="232" t="s">
        <v>19</v>
      </c>
      <c r="L218" s="237"/>
      <c r="M218" s="238" t="s">
        <v>19</v>
      </c>
      <c r="N218" s="239" t="s">
        <v>43</v>
      </c>
      <c r="O218" s="65"/>
      <c r="P218" s="188">
        <f>O218*H218</f>
        <v>0</v>
      </c>
      <c r="Q218" s="188">
        <v>30</v>
      </c>
      <c r="R218" s="188">
        <f>Q218*H218</f>
        <v>60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336</v>
      </c>
      <c r="AT218" s="190" t="s">
        <v>203</v>
      </c>
      <c r="AU218" s="190" t="s">
        <v>80</v>
      </c>
      <c r="AY218" s="18" t="s">
        <v>140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76</v>
      </c>
      <c r="BK218" s="191">
        <f>ROUND(I218*H218,2)</f>
        <v>0</v>
      </c>
      <c r="BL218" s="18" t="s">
        <v>241</v>
      </c>
      <c r="BM218" s="190" t="s">
        <v>638</v>
      </c>
    </row>
    <row r="219" spans="1:65" s="2" customFormat="1" ht="19.5">
      <c r="A219" s="35"/>
      <c r="B219" s="36"/>
      <c r="C219" s="37"/>
      <c r="D219" s="192" t="s">
        <v>148</v>
      </c>
      <c r="E219" s="37"/>
      <c r="F219" s="193" t="s">
        <v>639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148</v>
      </c>
      <c r="AU219" s="18" t="s">
        <v>80</v>
      </c>
    </row>
    <row r="220" spans="1:65" s="2" customFormat="1" ht="24">
      <c r="A220" s="35"/>
      <c r="B220" s="36"/>
      <c r="C220" s="179" t="s">
        <v>640</v>
      </c>
      <c r="D220" s="179" t="s">
        <v>142</v>
      </c>
      <c r="E220" s="180" t="s">
        <v>641</v>
      </c>
      <c r="F220" s="181" t="s">
        <v>642</v>
      </c>
      <c r="G220" s="182" t="s">
        <v>643</v>
      </c>
      <c r="H220" s="183">
        <v>1</v>
      </c>
      <c r="I220" s="184"/>
      <c r="J220" s="185">
        <f>ROUND(I220*H220,2)</f>
        <v>0</v>
      </c>
      <c r="K220" s="181" t="s">
        <v>19</v>
      </c>
      <c r="L220" s="40"/>
      <c r="M220" s="186" t="s">
        <v>19</v>
      </c>
      <c r="N220" s="187" t="s">
        <v>43</v>
      </c>
      <c r="O220" s="65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241</v>
      </c>
      <c r="AT220" s="190" t="s">
        <v>142</v>
      </c>
      <c r="AU220" s="190" t="s">
        <v>80</v>
      </c>
      <c r="AY220" s="18" t="s">
        <v>140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76</v>
      </c>
      <c r="BK220" s="191">
        <f>ROUND(I220*H220,2)</f>
        <v>0</v>
      </c>
      <c r="BL220" s="18" t="s">
        <v>241</v>
      </c>
      <c r="BM220" s="190" t="s">
        <v>644</v>
      </c>
    </row>
    <row r="221" spans="1:65" s="2" customFormat="1" ht="29.25">
      <c r="A221" s="35"/>
      <c r="B221" s="36"/>
      <c r="C221" s="37"/>
      <c r="D221" s="192" t="s">
        <v>148</v>
      </c>
      <c r="E221" s="37"/>
      <c r="F221" s="193" t="s">
        <v>645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148</v>
      </c>
      <c r="AU221" s="18" t="s">
        <v>80</v>
      </c>
    </row>
    <row r="222" spans="1:65" s="2" customFormat="1" ht="24">
      <c r="A222" s="35"/>
      <c r="B222" s="36"/>
      <c r="C222" s="179" t="s">
        <v>646</v>
      </c>
      <c r="D222" s="179" t="s">
        <v>142</v>
      </c>
      <c r="E222" s="180" t="s">
        <v>647</v>
      </c>
      <c r="F222" s="181" t="s">
        <v>648</v>
      </c>
      <c r="G222" s="182" t="s">
        <v>643</v>
      </c>
      <c r="H222" s="183">
        <v>1</v>
      </c>
      <c r="I222" s="184"/>
      <c r="J222" s="185">
        <f>ROUND(I222*H222,2)</f>
        <v>0</v>
      </c>
      <c r="K222" s="181" t="s">
        <v>19</v>
      </c>
      <c r="L222" s="40"/>
      <c r="M222" s="186" t="s">
        <v>19</v>
      </c>
      <c r="N222" s="187" t="s">
        <v>43</v>
      </c>
      <c r="O222" s="65"/>
      <c r="P222" s="188">
        <f>O222*H222</f>
        <v>0</v>
      </c>
      <c r="Q222" s="188">
        <v>0</v>
      </c>
      <c r="R222" s="188">
        <f>Q222*H222</f>
        <v>0</v>
      </c>
      <c r="S222" s="188">
        <v>0</v>
      </c>
      <c r="T222" s="18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241</v>
      </c>
      <c r="AT222" s="190" t="s">
        <v>142</v>
      </c>
      <c r="AU222" s="190" t="s">
        <v>80</v>
      </c>
      <c r="AY222" s="18" t="s">
        <v>140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76</v>
      </c>
      <c r="BK222" s="191">
        <f>ROUND(I222*H222,2)</f>
        <v>0</v>
      </c>
      <c r="BL222" s="18" t="s">
        <v>241</v>
      </c>
      <c r="BM222" s="190" t="s">
        <v>649</v>
      </c>
    </row>
    <row r="223" spans="1:65" s="2" customFormat="1" ht="19.5">
      <c r="A223" s="35"/>
      <c r="B223" s="36"/>
      <c r="C223" s="37"/>
      <c r="D223" s="192" t="s">
        <v>148</v>
      </c>
      <c r="E223" s="37"/>
      <c r="F223" s="193" t="s">
        <v>650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148</v>
      </c>
      <c r="AU223" s="18" t="s">
        <v>80</v>
      </c>
    </row>
    <row r="224" spans="1:65" s="2" customFormat="1" ht="24">
      <c r="A224" s="35"/>
      <c r="B224" s="36"/>
      <c r="C224" s="179" t="s">
        <v>651</v>
      </c>
      <c r="D224" s="179" t="s">
        <v>142</v>
      </c>
      <c r="E224" s="180" t="s">
        <v>652</v>
      </c>
      <c r="F224" s="181" t="s">
        <v>653</v>
      </c>
      <c r="G224" s="182" t="s">
        <v>643</v>
      </c>
      <c r="H224" s="183">
        <v>1</v>
      </c>
      <c r="I224" s="184"/>
      <c r="J224" s="185">
        <f>ROUND(I224*H224,2)</f>
        <v>0</v>
      </c>
      <c r="K224" s="181" t="s">
        <v>19</v>
      </c>
      <c r="L224" s="40"/>
      <c r="M224" s="186" t="s">
        <v>19</v>
      </c>
      <c r="N224" s="187" t="s">
        <v>43</v>
      </c>
      <c r="O224" s="65"/>
      <c r="P224" s="188">
        <f>O224*H224</f>
        <v>0</v>
      </c>
      <c r="Q224" s="188">
        <v>0</v>
      </c>
      <c r="R224" s="188">
        <f>Q224*H224</f>
        <v>0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241</v>
      </c>
      <c r="AT224" s="190" t="s">
        <v>142</v>
      </c>
      <c r="AU224" s="190" t="s">
        <v>80</v>
      </c>
      <c r="AY224" s="18" t="s">
        <v>140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76</v>
      </c>
      <c r="BK224" s="191">
        <f>ROUND(I224*H224,2)</f>
        <v>0</v>
      </c>
      <c r="BL224" s="18" t="s">
        <v>241</v>
      </c>
      <c r="BM224" s="190" t="s">
        <v>654</v>
      </c>
    </row>
    <row r="225" spans="1:65" s="2" customFormat="1" ht="19.5">
      <c r="A225" s="35"/>
      <c r="B225" s="36"/>
      <c r="C225" s="37"/>
      <c r="D225" s="192" t="s">
        <v>148</v>
      </c>
      <c r="E225" s="37"/>
      <c r="F225" s="193" t="s">
        <v>655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148</v>
      </c>
      <c r="AU225" s="18" t="s">
        <v>80</v>
      </c>
    </row>
    <row r="226" spans="1:65" s="2" customFormat="1" ht="16.5" customHeight="1">
      <c r="A226" s="35"/>
      <c r="B226" s="36"/>
      <c r="C226" s="179" t="s">
        <v>656</v>
      </c>
      <c r="D226" s="179" t="s">
        <v>142</v>
      </c>
      <c r="E226" s="180" t="s">
        <v>657</v>
      </c>
      <c r="F226" s="181" t="s">
        <v>658</v>
      </c>
      <c r="G226" s="182" t="s">
        <v>237</v>
      </c>
      <c r="H226" s="183">
        <v>3</v>
      </c>
      <c r="I226" s="184"/>
      <c r="J226" s="185">
        <f>ROUND(I226*H226,2)</f>
        <v>0</v>
      </c>
      <c r="K226" s="181" t="s">
        <v>19</v>
      </c>
      <c r="L226" s="40"/>
      <c r="M226" s="186" t="s">
        <v>19</v>
      </c>
      <c r="N226" s="187" t="s">
        <v>43</v>
      </c>
      <c r="O226" s="65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241</v>
      </c>
      <c r="AT226" s="190" t="s">
        <v>142</v>
      </c>
      <c r="AU226" s="190" t="s">
        <v>80</v>
      </c>
      <c r="AY226" s="18" t="s">
        <v>140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8" t="s">
        <v>76</v>
      </c>
      <c r="BK226" s="191">
        <f>ROUND(I226*H226,2)</f>
        <v>0</v>
      </c>
      <c r="BL226" s="18" t="s">
        <v>241</v>
      </c>
      <c r="BM226" s="190" t="s">
        <v>659</v>
      </c>
    </row>
    <row r="227" spans="1:65" s="2" customFormat="1" ht="19.5">
      <c r="A227" s="35"/>
      <c r="B227" s="36"/>
      <c r="C227" s="37"/>
      <c r="D227" s="192" t="s">
        <v>148</v>
      </c>
      <c r="E227" s="37"/>
      <c r="F227" s="193" t="s">
        <v>660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148</v>
      </c>
      <c r="AU227" s="18" t="s">
        <v>80</v>
      </c>
    </row>
    <row r="228" spans="1:65" s="2" customFormat="1" ht="16.5" customHeight="1">
      <c r="A228" s="35"/>
      <c r="B228" s="36"/>
      <c r="C228" s="179" t="s">
        <v>661</v>
      </c>
      <c r="D228" s="179" t="s">
        <v>142</v>
      </c>
      <c r="E228" s="180" t="s">
        <v>662</v>
      </c>
      <c r="F228" s="181" t="s">
        <v>663</v>
      </c>
      <c r="G228" s="182" t="s">
        <v>237</v>
      </c>
      <c r="H228" s="183">
        <v>1</v>
      </c>
      <c r="I228" s="184"/>
      <c r="J228" s="185">
        <f>ROUND(I228*H228,2)</f>
        <v>0</v>
      </c>
      <c r="K228" s="181" t="s">
        <v>19</v>
      </c>
      <c r="L228" s="40"/>
      <c r="M228" s="186" t="s">
        <v>19</v>
      </c>
      <c r="N228" s="187" t="s">
        <v>43</v>
      </c>
      <c r="O228" s="65"/>
      <c r="P228" s="188">
        <f>O228*H228</f>
        <v>0</v>
      </c>
      <c r="Q228" s="188">
        <v>0</v>
      </c>
      <c r="R228" s="188">
        <f>Q228*H228</f>
        <v>0</v>
      </c>
      <c r="S228" s="188">
        <v>0</v>
      </c>
      <c r="T228" s="18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241</v>
      </c>
      <c r="AT228" s="190" t="s">
        <v>142</v>
      </c>
      <c r="AU228" s="190" t="s">
        <v>80</v>
      </c>
      <c r="AY228" s="18" t="s">
        <v>140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76</v>
      </c>
      <c r="BK228" s="191">
        <f>ROUND(I228*H228,2)</f>
        <v>0</v>
      </c>
      <c r="BL228" s="18" t="s">
        <v>241</v>
      </c>
      <c r="BM228" s="190" t="s">
        <v>664</v>
      </c>
    </row>
    <row r="229" spans="1:65" s="2" customFormat="1" ht="19.5">
      <c r="A229" s="35"/>
      <c r="B229" s="36"/>
      <c r="C229" s="37"/>
      <c r="D229" s="192" t="s">
        <v>148</v>
      </c>
      <c r="E229" s="37"/>
      <c r="F229" s="193" t="s">
        <v>665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148</v>
      </c>
      <c r="AU229" s="18" t="s">
        <v>80</v>
      </c>
    </row>
    <row r="230" spans="1:65" s="2" customFormat="1" ht="21.75" customHeight="1">
      <c r="A230" s="35"/>
      <c r="B230" s="36"/>
      <c r="C230" s="179" t="s">
        <v>666</v>
      </c>
      <c r="D230" s="179" t="s">
        <v>142</v>
      </c>
      <c r="E230" s="180" t="s">
        <v>667</v>
      </c>
      <c r="F230" s="181" t="s">
        <v>668</v>
      </c>
      <c r="G230" s="182" t="s">
        <v>643</v>
      </c>
      <c r="H230" s="183">
        <v>1</v>
      </c>
      <c r="I230" s="184"/>
      <c r="J230" s="185">
        <f>ROUND(I230*H230,2)</f>
        <v>0</v>
      </c>
      <c r="K230" s="181" t="s">
        <v>146</v>
      </c>
      <c r="L230" s="40"/>
      <c r="M230" s="186" t="s">
        <v>19</v>
      </c>
      <c r="N230" s="187" t="s">
        <v>43</v>
      </c>
      <c r="O230" s="65"/>
      <c r="P230" s="188">
        <f>O230*H230</f>
        <v>0</v>
      </c>
      <c r="Q230" s="188">
        <v>5.47E-3</v>
      </c>
      <c r="R230" s="188">
        <f>Q230*H230</f>
        <v>5.47E-3</v>
      </c>
      <c r="S230" s="188">
        <v>0</v>
      </c>
      <c r="T230" s="18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241</v>
      </c>
      <c r="AT230" s="190" t="s">
        <v>142</v>
      </c>
      <c r="AU230" s="190" t="s">
        <v>80</v>
      </c>
      <c r="AY230" s="18" t="s">
        <v>140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76</v>
      </c>
      <c r="BK230" s="191">
        <f>ROUND(I230*H230,2)</f>
        <v>0</v>
      </c>
      <c r="BL230" s="18" t="s">
        <v>241</v>
      </c>
      <c r="BM230" s="190" t="s">
        <v>669</v>
      </c>
    </row>
    <row r="231" spans="1:65" s="2" customFormat="1" ht="19.5">
      <c r="A231" s="35"/>
      <c r="B231" s="36"/>
      <c r="C231" s="37"/>
      <c r="D231" s="192" t="s">
        <v>148</v>
      </c>
      <c r="E231" s="37"/>
      <c r="F231" s="193" t="s">
        <v>670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148</v>
      </c>
      <c r="AU231" s="18" t="s">
        <v>80</v>
      </c>
    </row>
    <row r="232" spans="1:65" s="2" customFormat="1" ht="16.5" customHeight="1">
      <c r="A232" s="35"/>
      <c r="B232" s="36"/>
      <c r="C232" s="179" t="s">
        <v>671</v>
      </c>
      <c r="D232" s="179" t="s">
        <v>142</v>
      </c>
      <c r="E232" s="180" t="s">
        <v>672</v>
      </c>
      <c r="F232" s="181" t="s">
        <v>673</v>
      </c>
      <c r="G232" s="182" t="s">
        <v>237</v>
      </c>
      <c r="H232" s="183">
        <v>1</v>
      </c>
      <c r="I232" s="184"/>
      <c r="J232" s="185">
        <f>ROUND(I232*H232,2)</f>
        <v>0</v>
      </c>
      <c r="K232" s="181" t="s">
        <v>19</v>
      </c>
      <c r="L232" s="40"/>
      <c r="M232" s="186" t="s">
        <v>19</v>
      </c>
      <c r="N232" s="187" t="s">
        <v>43</v>
      </c>
      <c r="O232" s="65"/>
      <c r="P232" s="188">
        <f>O232*H232</f>
        <v>0</v>
      </c>
      <c r="Q232" s="188">
        <v>0</v>
      </c>
      <c r="R232" s="188">
        <f>Q232*H232</f>
        <v>0</v>
      </c>
      <c r="S232" s="188">
        <v>0</v>
      </c>
      <c r="T232" s="18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241</v>
      </c>
      <c r="AT232" s="190" t="s">
        <v>142</v>
      </c>
      <c r="AU232" s="190" t="s">
        <v>80</v>
      </c>
      <c r="AY232" s="18" t="s">
        <v>140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76</v>
      </c>
      <c r="BK232" s="191">
        <f>ROUND(I232*H232,2)</f>
        <v>0</v>
      </c>
      <c r="BL232" s="18" t="s">
        <v>241</v>
      </c>
      <c r="BM232" s="190" t="s">
        <v>674</v>
      </c>
    </row>
    <row r="233" spans="1:65" s="2" customFormat="1" ht="19.5">
      <c r="A233" s="35"/>
      <c r="B233" s="36"/>
      <c r="C233" s="37"/>
      <c r="D233" s="192" t="s">
        <v>148</v>
      </c>
      <c r="E233" s="37"/>
      <c r="F233" s="193" t="s">
        <v>675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148</v>
      </c>
      <c r="AU233" s="18" t="s">
        <v>80</v>
      </c>
    </row>
    <row r="234" spans="1:65" s="2" customFormat="1" ht="24">
      <c r="A234" s="35"/>
      <c r="B234" s="36"/>
      <c r="C234" s="179" t="s">
        <v>676</v>
      </c>
      <c r="D234" s="179" t="s">
        <v>142</v>
      </c>
      <c r="E234" s="180" t="s">
        <v>677</v>
      </c>
      <c r="F234" s="181" t="s">
        <v>678</v>
      </c>
      <c r="G234" s="182" t="s">
        <v>643</v>
      </c>
      <c r="H234" s="183">
        <v>1</v>
      </c>
      <c r="I234" s="184"/>
      <c r="J234" s="185">
        <f>ROUND(I234*H234,2)</f>
        <v>0</v>
      </c>
      <c r="K234" s="181" t="s">
        <v>146</v>
      </c>
      <c r="L234" s="40"/>
      <c r="M234" s="186" t="s">
        <v>19</v>
      </c>
      <c r="N234" s="187" t="s">
        <v>43</v>
      </c>
      <c r="O234" s="65"/>
      <c r="P234" s="188">
        <f>O234*H234</f>
        <v>0</v>
      </c>
      <c r="Q234" s="188">
        <v>0.1036687645</v>
      </c>
      <c r="R234" s="188">
        <f>Q234*H234</f>
        <v>0.1036687645</v>
      </c>
      <c r="S234" s="188">
        <v>0</v>
      </c>
      <c r="T234" s="18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0" t="s">
        <v>241</v>
      </c>
      <c r="AT234" s="190" t="s">
        <v>142</v>
      </c>
      <c r="AU234" s="190" t="s">
        <v>80</v>
      </c>
      <c r="AY234" s="18" t="s">
        <v>140</v>
      </c>
      <c r="BE234" s="191">
        <f>IF(N234="základní",J234,0)</f>
        <v>0</v>
      </c>
      <c r="BF234" s="191">
        <f>IF(N234="snížená",J234,0)</f>
        <v>0</v>
      </c>
      <c r="BG234" s="191">
        <f>IF(N234="zákl. přenesená",J234,0)</f>
        <v>0</v>
      </c>
      <c r="BH234" s="191">
        <f>IF(N234="sníž. přenesená",J234,0)</f>
        <v>0</v>
      </c>
      <c r="BI234" s="191">
        <f>IF(N234="nulová",J234,0)</f>
        <v>0</v>
      </c>
      <c r="BJ234" s="18" t="s">
        <v>76</v>
      </c>
      <c r="BK234" s="191">
        <f>ROUND(I234*H234,2)</f>
        <v>0</v>
      </c>
      <c r="BL234" s="18" t="s">
        <v>241</v>
      </c>
      <c r="BM234" s="190" t="s">
        <v>679</v>
      </c>
    </row>
    <row r="235" spans="1:65" s="2" customFormat="1" ht="19.5">
      <c r="A235" s="35"/>
      <c r="B235" s="36"/>
      <c r="C235" s="37"/>
      <c r="D235" s="192" t="s">
        <v>148</v>
      </c>
      <c r="E235" s="37"/>
      <c r="F235" s="193" t="s">
        <v>680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148</v>
      </c>
      <c r="AU235" s="18" t="s">
        <v>80</v>
      </c>
    </row>
    <row r="236" spans="1:65" s="2" customFormat="1" ht="16.5" customHeight="1">
      <c r="A236" s="35"/>
      <c r="B236" s="36"/>
      <c r="C236" s="179" t="s">
        <v>681</v>
      </c>
      <c r="D236" s="179" t="s">
        <v>142</v>
      </c>
      <c r="E236" s="180" t="s">
        <v>682</v>
      </c>
      <c r="F236" s="181" t="s">
        <v>683</v>
      </c>
      <c r="G236" s="182" t="s">
        <v>237</v>
      </c>
      <c r="H236" s="183">
        <v>1</v>
      </c>
      <c r="I236" s="184"/>
      <c r="J236" s="185">
        <f>ROUND(I236*H236,2)</f>
        <v>0</v>
      </c>
      <c r="K236" s="181" t="s">
        <v>19</v>
      </c>
      <c r="L236" s="40"/>
      <c r="M236" s="186" t="s">
        <v>19</v>
      </c>
      <c r="N236" s="187" t="s">
        <v>43</v>
      </c>
      <c r="O236" s="65"/>
      <c r="P236" s="188">
        <f>O236*H236</f>
        <v>0</v>
      </c>
      <c r="Q236" s="188">
        <v>0</v>
      </c>
      <c r="R236" s="188">
        <f>Q236*H236</f>
        <v>0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241</v>
      </c>
      <c r="AT236" s="190" t="s">
        <v>142</v>
      </c>
      <c r="AU236" s="190" t="s">
        <v>80</v>
      </c>
      <c r="AY236" s="18" t="s">
        <v>140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76</v>
      </c>
      <c r="BK236" s="191">
        <f>ROUND(I236*H236,2)</f>
        <v>0</v>
      </c>
      <c r="BL236" s="18" t="s">
        <v>241</v>
      </c>
      <c r="BM236" s="190" t="s">
        <v>684</v>
      </c>
    </row>
    <row r="237" spans="1:65" s="2" customFormat="1" ht="19.5">
      <c r="A237" s="35"/>
      <c r="B237" s="36"/>
      <c r="C237" s="37"/>
      <c r="D237" s="192" t="s">
        <v>148</v>
      </c>
      <c r="E237" s="37"/>
      <c r="F237" s="193" t="s">
        <v>685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148</v>
      </c>
      <c r="AU237" s="18" t="s">
        <v>80</v>
      </c>
    </row>
    <row r="238" spans="1:65" s="2" customFormat="1" ht="16.5" customHeight="1">
      <c r="A238" s="35"/>
      <c r="B238" s="36"/>
      <c r="C238" s="179" t="s">
        <v>686</v>
      </c>
      <c r="D238" s="179" t="s">
        <v>142</v>
      </c>
      <c r="E238" s="180" t="s">
        <v>687</v>
      </c>
      <c r="F238" s="181" t="s">
        <v>688</v>
      </c>
      <c r="G238" s="182" t="s">
        <v>206</v>
      </c>
      <c r="H238" s="183">
        <v>250</v>
      </c>
      <c r="I238" s="184"/>
      <c r="J238" s="185">
        <f>ROUND(I238*H238,2)</f>
        <v>0</v>
      </c>
      <c r="K238" s="181" t="s">
        <v>19</v>
      </c>
      <c r="L238" s="40"/>
      <c r="M238" s="186" t="s">
        <v>19</v>
      </c>
      <c r="N238" s="187" t="s">
        <v>43</v>
      </c>
      <c r="O238" s="65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681</v>
      </c>
      <c r="AT238" s="190" t="s">
        <v>142</v>
      </c>
      <c r="AU238" s="190" t="s">
        <v>80</v>
      </c>
      <c r="AY238" s="18" t="s">
        <v>140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76</v>
      </c>
      <c r="BK238" s="191">
        <f>ROUND(I238*H238,2)</f>
        <v>0</v>
      </c>
      <c r="BL238" s="18" t="s">
        <v>681</v>
      </c>
      <c r="BM238" s="190" t="s">
        <v>689</v>
      </c>
    </row>
    <row r="239" spans="1:65" s="2" customFormat="1" ht="19.5">
      <c r="A239" s="35"/>
      <c r="B239" s="36"/>
      <c r="C239" s="37"/>
      <c r="D239" s="192" t="s">
        <v>148</v>
      </c>
      <c r="E239" s="37"/>
      <c r="F239" s="193" t="s">
        <v>690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148</v>
      </c>
      <c r="AU239" s="18" t="s">
        <v>80</v>
      </c>
    </row>
    <row r="240" spans="1:65" s="2" customFormat="1" ht="16.5" customHeight="1">
      <c r="A240" s="35"/>
      <c r="B240" s="36"/>
      <c r="C240" s="179" t="s">
        <v>691</v>
      </c>
      <c r="D240" s="179" t="s">
        <v>142</v>
      </c>
      <c r="E240" s="180" t="s">
        <v>692</v>
      </c>
      <c r="F240" s="181" t="s">
        <v>693</v>
      </c>
      <c r="G240" s="182" t="s">
        <v>206</v>
      </c>
      <c r="H240" s="183">
        <v>250</v>
      </c>
      <c r="I240" s="184"/>
      <c r="J240" s="185">
        <f>ROUND(I240*H240,2)</f>
        <v>0</v>
      </c>
      <c r="K240" s="181" t="s">
        <v>146</v>
      </c>
      <c r="L240" s="40"/>
      <c r="M240" s="186" t="s">
        <v>19</v>
      </c>
      <c r="N240" s="187" t="s">
        <v>43</v>
      </c>
      <c r="O240" s="65"/>
      <c r="P240" s="188">
        <f>O240*H240</f>
        <v>0</v>
      </c>
      <c r="Q240" s="188">
        <v>7.4999999999999993E-5</v>
      </c>
      <c r="R240" s="188">
        <f>Q240*H240</f>
        <v>1.8749999999999999E-2</v>
      </c>
      <c r="S240" s="188">
        <v>0</v>
      </c>
      <c r="T240" s="18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0" t="s">
        <v>681</v>
      </c>
      <c r="AT240" s="190" t="s">
        <v>142</v>
      </c>
      <c r="AU240" s="190" t="s">
        <v>80</v>
      </c>
      <c r="AY240" s="18" t="s">
        <v>140</v>
      </c>
      <c r="BE240" s="191">
        <f>IF(N240="základní",J240,0)</f>
        <v>0</v>
      </c>
      <c r="BF240" s="191">
        <f>IF(N240="snížená",J240,0)</f>
        <v>0</v>
      </c>
      <c r="BG240" s="191">
        <f>IF(N240="zákl. přenesená",J240,0)</f>
        <v>0</v>
      </c>
      <c r="BH240" s="191">
        <f>IF(N240="sníž. přenesená",J240,0)</f>
        <v>0</v>
      </c>
      <c r="BI240" s="191">
        <f>IF(N240="nulová",J240,0)</f>
        <v>0</v>
      </c>
      <c r="BJ240" s="18" t="s">
        <v>76</v>
      </c>
      <c r="BK240" s="191">
        <f>ROUND(I240*H240,2)</f>
        <v>0</v>
      </c>
      <c r="BL240" s="18" t="s">
        <v>681</v>
      </c>
      <c r="BM240" s="190" t="s">
        <v>694</v>
      </c>
    </row>
    <row r="241" spans="1:65" s="2" customFormat="1" ht="11.25">
      <c r="A241" s="35"/>
      <c r="B241" s="36"/>
      <c r="C241" s="37"/>
      <c r="D241" s="192" t="s">
        <v>148</v>
      </c>
      <c r="E241" s="37"/>
      <c r="F241" s="193" t="s">
        <v>695</v>
      </c>
      <c r="G241" s="37"/>
      <c r="H241" s="37"/>
      <c r="I241" s="194"/>
      <c r="J241" s="37"/>
      <c r="K241" s="37"/>
      <c r="L241" s="40"/>
      <c r="M241" s="195"/>
      <c r="N241" s="196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148</v>
      </c>
      <c r="AU241" s="18" t="s">
        <v>80</v>
      </c>
    </row>
    <row r="242" spans="1:65" s="2" customFormat="1" ht="16.5" customHeight="1">
      <c r="A242" s="35"/>
      <c r="B242" s="36"/>
      <c r="C242" s="179" t="s">
        <v>696</v>
      </c>
      <c r="D242" s="179" t="s">
        <v>142</v>
      </c>
      <c r="E242" s="180" t="s">
        <v>697</v>
      </c>
      <c r="F242" s="181" t="s">
        <v>698</v>
      </c>
      <c r="G242" s="182" t="s">
        <v>237</v>
      </c>
      <c r="H242" s="183">
        <v>100</v>
      </c>
      <c r="I242" s="184"/>
      <c r="J242" s="185">
        <f>ROUND(I242*H242,2)</f>
        <v>0</v>
      </c>
      <c r="K242" s="181" t="s">
        <v>19</v>
      </c>
      <c r="L242" s="40"/>
      <c r="M242" s="186" t="s">
        <v>19</v>
      </c>
      <c r="N242" s="187" t="s">
        <v>43</v>
      </c>
      <c r="O242" s="65"/>
      <c r="P242" s="188">
        <f>O242*H242</f>
        <v>0</v>
      </c>
      <c r="Q242" s="188">
        <v>1.1299999999999999E-3</v>
      </c>
      <c r="R242" s="188">
        <f>Q242*H242</f>
        <v>0.11299999999999999</v>
      </c>
      <c r="S242" s="188">
        <v>0</v>
      </c>
      <c r="T242" s="18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0" t="s">
        <v>241</v>
      </c>
      <c r="AT242" s="190" t="s">
        <v>142</v>
      </c>
      <c r="AU242" s="190" t="s">
        <v>80</v>
      </c>
      <c r="AY242" s="18" t="s">
        <v>140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8" t="s">
        <v>76</v>
      </c>
      <c r="BK242" s="191">
        <f>ROUND(I242*H242,2)</f>
        <v>0</v>
      </c>
      <c r="BL242" s="18" t="s">
        <v>241</v>
      </c>
      <c r="BM242" s="190" t="s">
        <v>699</v>
      </c>
    </row>
    <row r="243" spans="1:65" s="2" customFormat="1" ht="19.5">
      <c r="A243" s="35"/>
      <c r="B243" s="36"/>
      <c r="C243" s="37"/>
      <c r="D243" s="192" t="s">
        <v>148</v>
      </c>
      <c r="E243" s="37"/>
      <c r="F243" s="193" t="s">
        <v>700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148</v>
      </c>
      <c r="AU243" s="18" t="s">
        <v>80</v>
      </c>
    </row>
    <row r="244" spans="1:65" s="2" customFormat="1" ht="16.5" customHeight="1">
      <c r="A244" s="35"/>
      <c r="B244" s="36"/>
      <c r="C244" s="179" t="s">
        <v>701</v>
      </c>
      <c r="D244" s="179" t="s">
        <v>142</v>
      </c>
      <c r="E244" s="180" t="s">
        <v>702</v>
      </c>
      <c r="F244" s="181" t="s">
        <v>703</v>
      </c>
      <c r="G244" s="182" t="s">
        <v>643</v>
      </c>
      <c r="H244" s="183">
        <v>100</v>
      </c>
      <c r="I244" s="184"/>
      <c r="J244" s="185">
        <f>ROUND(I244*H244,2)</f>
        <v>0</v>
      </c>
      <c r="K244" s="181" t="s">
        <v>146</v>
      </c>
      <c r="L244" s="40"/>
      <c r="M244" s="186" t="s">
        <v>19</v>
      </c>
      <c r="N244" s="187" t="s">
        <v>43</v>
      </c>
      <c r="O244" s="65"/>
      <c r="P244" s="188">
        <f>O244*H244</f>
        <v>0</v>
      </c>
      <c r="Q244" s="188">
        <v>1.1243E-3</v>
      </c>
      <c r="R244" s="188">
        <f>Q244*H244</f>
        <v>0.11243</v>
      </c>
      <c r="S244" s="188">
        <v>0</v>
      </c>
      <c r="T244" s="18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241</v>
      </c>
      <c r="AT244" s="190" t="s">
        <v>142</v>
      </c>
      <c r="AU244" s="190" t="s">
        <v>80</v>
      </c>
      <c r="AY244" s="18" t="s">
        <v>140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18" t="s">
        <v>76</v>
      </c>
      <c r="BK244" s="191">
        <f>ROUND(I244*H244,2)</f>
        <v>0</v>
      </c>
      <c r="BL244" s="18" t="s">
        <v>241</v>
      </c>
      <c r="BM244" s="190" t="s">
        <v>704</v>
      </c>
    </row>
    <row r="245" spans="1:65" s="2" customFormat="1" ht="19.5">
      <c r="A245" s="35"/>
      <c r="B245" s="36"/>
      <c r="C245" s="37"/>
      <c r="D245" s="192" t="s">
        <v>148</v>
      </c>
      <c r="E245" s="37"/>
      <c r="F245" s="193" t="s">
        <v>705</v>
      </c>
      <c r="G245" s="37"/>
      <c r="H245" s="37"/>
      <c r="I245" s="194"/>
      <c r="J245" s="37"/>
      <c r="K245" s="37"/>
      <c r="L245" s="40"/>
      <c r="M245" s="195"/>
      <c r="N245" s="196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148</v>
      </c>
      <c r="AU245" s="18" t="s">
        <v>80</v>
      </c>
    </row>
    <row r="246" spans="1:65" s="2" customFormat="1" ht="16.5" customHeight="1">
      <c r="A246" s="35"/>
      <c r="B246" s="36"/>
      <c r="C246" s="179" t="s">
        <v>706</v>
      </c>
      <c r="D246" s="179" t="s">
        <v>142</v>
      </c>
      <c r="E246" s="180" t="s">
        <v>707</v>
      </c>
      <c r="F246" s="181" t="s">
        <v>708</v>
      </c>
      <c r="G246" s="182" t="s">
        <v>496</v>
      </c>
      <c r="H246" s="243"/>
      <c r="I246" s="184"/>
      <c r="J246" s="185">
        <f>ROUND(I246*H246,2)</f>
        <v>0</v>
      </c>
      <c r="K246" s="181" t="s">
        <v>146</v>
      </c>
      <c r="L246" s="40"/>
      <c r="M246" s="186" t="s">
        <v>19</v>
      </c>
      <c r="N246" s="187" t="s">
        <v>43</v>
      </c>
      <c r="O246" s="65"/>
      <c r="P246" s="188">
        <f>O246*H246</f>
        <v>0</v>
      </c>
      <c r="Q246" s="188">
        <v>0</v>
      </c>
      <c r="R246" s="188">
        <f>Q246*H246</f>
        <v>0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241</v>
      </c>
      <c r="AT246" s="190" t="s">
        <v>142</v>
      </c>
      <c r="AU246" s="190" t="s">
        <v>80</v>
      </c>
      <c r="AY246" s="18" t="s">
        <v>140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76</v>
      </c>
      <c r="BK246" s="191">
        <f>ROUND(I246*H246,2)</f>
        <v>0</v>
      </c>
      <c r="BL246" s="18" t="s">
        <v>241</v>
      </c>
      <c r="BM246" s="190" t="s">
        <v>709</v>
      </c>
    </row>
    <row r="247" spans="1:65" s="2" customFormat="1" ht="11.25">
      <c r="A247" s="35"/>
      <c r="B247" s="36"/>
      <c r="C247" s="37"/>
      <c r="D247" s="192" t="s">
        <v>148</v>
      </c>
      <c r="E247" s="37"/>
      <c r="F247" s="193" t="s">
        <v>710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148</v>
      </c>
      <c r="AU247" s="18" t="s">
        <v>80</v>
      </c>
    </row>
    <row r="248" spans="1:65" s="2" customFormat="1" ht="16.5" customHeight="1">
      <c r="A248" s="35"/>
      <c r="B248" s="36"/>
      <c r="C248" s="179" t="s">
        <v>711</v>
      </c>
      <c r="D248" s="179" t="s">
        <v>142</v>
      </c>
      <c r="E248" s="180" t="s">
        <v>712</v>
      </c>
      <c r="F248" s="181" t="s">
        <v>713</v>
      </c>
      <c r="G248" s="182" t="s">
        <v>496</v>
      </c>
      <c r="H248" s="243"/>
      <c r="I248" s="184"/>
      <c r="J248" s="185">
        <f>ROUND(I248*H248,2)</f>
        <v>0</v>
      </c>
      <c r="K248" s="181" t="s">
        <v>146</v>
      </c>
      <c r="L248" s="40"/>
      <c r="M248" s="186" t="s">
        <v>19</v>
      </c>
      <c r="N248" s="187" t="s">
        <v>43</v>
      </c>
      <c r="O248" s="65"/>
      <c r="P248" s="188">
        <f>O248*H248</f>
        <v>0</v>
      </c>
      <c r="Q248" s="188">
        <v>0</v>
      </c>
      <c r="R248" s="188">
        <f>Q248*H248</f>
        <v>0</v>
      </c>
      <c r="S248" s="188">
        <v>0</v>
      </c>
      <c r="T248" s="18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0" t="s">
        <v>241</v>
      </c>
      <c r="AT248" s="190" t="s">
        <v>142</v>
      </c>
      <c r="AU248" s="190" t="s">
        <v>80</v>
      </c>
      <c r="AY248" s="18" t="s">
        <v>140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18" t="s">
        <v>76</v>
      </c>
      <c r="BK248" s="191">
        <f>ROUND(I248*H248,2)</f>
        <v>0</v>
      </c>
      <c r="BL248" s="18" t="s">
        <v>241</v>
      </c>
      <c r="BM248" s="190" t="s">
        <v>714</v>
      </c>
    </row>
    <row r="249" spans="1:65" s="2" customFormat="1" ht="19.5">
      <c r="A249" s="35"/>
      <c r="B249" s="36"/>
      <c r="C249" s="37"/>
      <c r="D249" s="192" t="s">
        <v>148</v>
      </c>
      <c r="E249" s="37"/>
      <c r="F249" s="193" t="s">
        <v>715</v>
      </c>
      <c r="G249" s="37"/>
      <c r="H249" s="37"/>
      <c r="I249" s="194"/>
      <c r="J249" s="37"/>
      <c r="K249" s="37"/>
      <c r="L249" s="40"/>
      <c r="M249" s="195"/>
      <c r="N249" s="19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148</v>
      </c>
      <c r="AU249" s="18" t="s">
        <v>80</v>
      </c>
    </row>
    <row r="250" spans="1:65" s="12" customFormat="1" ht="22.9" customHeight="1">
      <c r="B250" s="163"/>
      <c r="C250" s="164"/>
      <c r="D250" s="165" t="s">
        <v>71</v>
      </c>
      <c r="E250" s="177" t="s">
        <v>716</v>
      </c>
      <c r="F250" s="177" t="s">
        <v>717</v>
      </c>
      <c r="G250" s="164"/>
      <c r="H250" s="164"/>
      <c r="I250" s="167"/>
      <c r="J250" s="178">
        <f>BK250</f>
        <v>0</v>
      </c>
      <c r="K250" s="164"/>
      <c r="L250" s="169"/>
      <c r="M250" s="170"/>
      <c r="N250" s="171"/>
      <c r="O250" s="171"/>
      <c r="P250" s="172">
        <f>SUM(P251:P284)</f>
        <v>0</v>
      </c>
      <c r="Q250" s="171"/>
      <c r="R250" s="172">
        <f>SUM(R251:R284)</f>
        <v>1.9317502999999998</v>
      </c>
      <c r="S250" s="171"/>
      <c r="T250" s="173">
        <f>SUM(T251:T284)</f>
        <v>1.9184000000000001</v>
      </c>
      <c r="AR250" s="174" t="s">
        <v>80</v>
      </c>
      <c r="AT250" s="175" t="s">
        <v>71</v>
      </c>
      <c r="AU250" s="175" t="s">
        <v>76</v>
      </c>
      <c r="AY250" s="174" t="s">
        <v>140</v>
      </c>
      <c r="BK250" s="176">
        <f>SUM(BK251:BK284)</f>
        <v>0</v>
      </c>
    </row>
    <row r="251" spans="1:65" s="2" customFormat="1" ht="16.5" customHeight="1">
      <c r="A251" s="35"/>
      <c r="B251" s="36"/>
      <c r="C251" s="179" t="s">
        <v>718</v>
      </c>
      <c r="D251" s="179" t="s">
        <v>142</v>
      </c>
      <c r="E251" s="180" t="s">
        <v>719</v>
      </c>
      <c r="F251" s="181" t="s">
        <v>720</v>
      </c>
      <c r="G251" s="182" t="s">
        <v>217</v>
      </c>
      <c r="H251" s="183">
        <v>36</v>
      </c>
      <c r="I251" s="184"/>
      <c r="J251" s="185">
        <f>ROUND(I251*H251,2)</f>
        <v>0</v>
      </c>
      <c r="K251" s="181" t="s">
        <v>146</v>
      </c>
      <c r="L251" s="40"/>
      <c r="M251" s="186" t="s">
        <v>19</v>
      </c>
      <c r="N251" s="187" t="s">
        <v>43</v>
      </c>
      <c r="O251" s="65"/>
      <c r="P251" s="188">
        <f>O251*H251</f>
        <v>0</v>
      </c>
      <c r="Q251" s="188">
        <v>2.0000000000000002E-5</v>
      </c>
      <c r="R251" s="188">
        <f>Q251*H251</f>
        <v>7.2000000000000005E-4</v>
      </c>
      <c r="S251" s="188">
        <v>3.2000000000000002E-3</v>
      </c>
      <c r="T251" s="189">
        <f>S251*H251</f>
        <v>0.11520000000000001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241</v>
      </c>
      <c r="AT251" s="190" t="s">
        <v>142</v>
      </c>
      <c r="AU251" s="190" t="s">
        <v>80</v>
      </c>
      <c r="AY251" s="18" t="s">
        <v>140</v>
      </c>
      <c r="BE251" s="191">
        <f>IF(N251="základní",J251,0)</f>
        <v>0</v>
      </c>
      <c r="BF251" s="191">
        <f>IF(N251="snížená",J251,0)</f>
        <v>0</v>
      </c>
      <c r="BG251" s="191">
        <f>IF(N251="zákl. přenesená",J251,0)</f>
        <v>0</v>
      </c>
      <c r="BH251" s="191">
        <f>IF(N251="sníž. přenesená",J251,0)</f>
        <v>0</v>
      </c>
      <c r="BI251" s="191">
        <f>IF(N251="nulová",J251,0)</f>
        <v>0</v>
      </c>
      <c r="BJ251" s="18" t="s">
        <v>76</v>
      </c>
      <c r="BK251" s="191">
        <f>ROUND(I251*H251,2)</f>
        <v>0</v>
      </c>
      <c r="BL251" s="18" t="s">
        <v>241</v>
      </c>
      <c r="BM251" s="190" t="s">
        <v>721</v>
      </c>
    </row>
    <row r="252" spans="1:65" s="2" customFormat="1" ht="11.25">
      <c r="A252" s="35"/>
      <c r="B252" s="36"/>
      <c r="C252" s="37"/>
      <c r="D252" s="192" t="s">
        <v>148</v>
      </c>
      <c r="E252" s="37"/>
      <c r="F252" s="193" t="s">
        <v>722</v>
      </c>
      <c r="G252" s="37"/>
      <c r="H252" s="37"/>
      <c r="I252" s="194"/>
      <c r="J252" s="37"/>
      <c r="K252" s="37"/>
      <c r="L252" s="40"/>
      <c r="M252" s="195"/>
      <c r="N252" s="196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148</v>
      </c>
      <c r="AU252" s="18" t="s">
        <v>80</v>
      </c>
    </row>
    <row r="253" spans="1:65" s="2" customFormat="1" ht="16.5" customHeight="1">
      <c r="A253" s="35"/>
      <c r="B253" s="36"/>
      <c r="C253" s="179" t="s">
        <v>723</v>
      </c>
      <c r="D253" s="179" t="s">
        <v>142</v>
      </c>
      <c r="E253" s="180" t="s">
        <v>724</v>
      </c>
      <c r="F253" s="181" t="s">
        <v>725</v>
      </c>
      <c r="G253" s="182" t="s">
        <v>217</v>
      </c>
      <c r="H253" s="183">
        <v>84</v>
      </c>
      <c r="I253" s="184"/>
      <c r="J253" s="185">
        <f>ROUND(I253*H253,2)</f>
        <v>0</v>
      </c>
      <c r="K253" s="181" t="s">
        <v>146</v>
      </c>
      <c r="L253" s="40"/>
      <c r="M253" s="186" t="s">
        <v>19</v>
      </c>
      <c r="N253" s="187" t="s">
        <v>43</v>
      </c>
      <c r="O253" s="65"/>
      <c r="P253" s="188">
        <f>O253*H253</f>
        <v>0</v>
      </c>
      <c r="Q253" s="188">
        <v>5.0000000000000002E-5</v>
      </c>
      <c r="R253" s="188">
        <f>Q253*H253</f>
        <v>4.2000000000000006E-3</v>
      </c>
      <c r="S253" s="188">
        <v>5.3200000000000001E-3</v>
      </c>
      <c r="T253" s="189">
        <f>S253*H253</f>
        <v>0.44688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241</v>
      </c>
      <c r="AT253" s="190" t="s">
        <v>142</v>
      </c>
      <c r="AU253" s="190" t="s">
        <v>80</v>
      </c>
      <c r="AY253" s="18" t="s">
        <v>140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18" t="s">
        <v>76</v>
      </c>
      <c r="BK253" s="191">
        <f>ROUND(I253*H253,2)</f>
        <v>0</v>
      </c>
      <c r="BL253" s="18" t="s">
        <v>241</v>
      </c>
      <c r="BM253" s="190" t="s">
        <v>726</v>
      </c>
    </row>
    <row r="254" spans="1:65" s="2" customFormat="1" ht="11.25">
      <c r="A254" s="35"/>
      <c r="B254" s="36"/>
      <c r="C254" s="37"/>
      <c r="D254" s="192" t="s">
        <v>148</v>
      </c>
      <c r="E254" s="37"/>
      <c r="F254" s="193" t="s">
        <v>727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148</v>
      </c>
      <c r="AU254" s="18" t="s">
        <v>80</v>
      </c>
    </row>
    <row r="255" spans="1:65" s="2" customFormat="1" ht="16.5" customHeight="1">
      <c r="A255" s="35"/>
      <c r="B255" s="36"/>
      <c r="C255" s="179" t="s">
        <v>728</v>
      </c>
      <c r="D255" s="179" t="s">
        <v>142</v>
      </c>
      <c r="E255" s="180" t="s">
        <v>729</v>
      </c>
      <c r="F255" s="181" t="s">
        <v>730</v>
      </c>
      <c r="G255" s="182" t="s">
        <v>217</v>
      </c>
      <c r="H255" s="183">
        <v>98</v>
      </c>
      <c r="I255" s="184"/>
      <c r="J255" s="185">
        <f>ROUND(I255*H255,2)</f>
        <v>0</v>
      </c>
      <c r="K255" s="181" t="s">
        <v>146</v>
      </c>
      <c r="L255" s="40"/>
      <c r="M255" s="186" t="s">
        <v>19</v>
      </c>
      <c r="N255" s="187" t="s">
        <v>43</v>
      </c>
      <c r="O255" s="65"/>
      <c r="P255" s="188">
        <f>O255*H255</f>
        <v>0</v>
      </c>
      <c r="Q255" s="188">
        <v>1E-4</v>
      </c>
      <c r="R255" s="188">
        <f>Q255*H255</f>
        <v>9.7999999999999997E-3</v>
      </c>
      <c r="S255" s="188">
        <v>1.384E-2</v>
      </c>
      <c r="T255" s="189">
        <f>S255*H255</f>
        <v>1.35632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241</v>
      </c>
      <c r="AT255" s="190" t="s">
        <v>142</v>
      </c>
      <c r="AU255" s="190" t="s">
        <v>80</v>
      </c>
      <c r="AY255" s="18" t="s">
        <v>140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8" t="s">
        <v>76</v>
      </c>
      <c r="BK255" s="191">
        <f>ROUND(I255*H255,2)</f>
        <v>0</v>
      </c>
      <c r="BL255" s="18" t="s">
        <v>241</v>
      </c>
      <c r="BM255" s="190" t="s">
        <v>731</v>
      </c>
    </row>
    <row r="256" spans="1:65" s="2" customFormat="1" ht="11.25">
      <c r="A256" s="35"/>
      <c r="B256" s="36"/>
      <c r="C256" s="37"/>
      <c r="D256" s="192" t="s">
        <v>148</v>
      </c>
      <c r="E256" s="37"/>
      <c r="F256" s="193" t="s">
        <v>732</v>
      </c>
      <c r="G256" s="37"/>
      <c r="H256" s="37"/>
      <c r="I256" s="194"/>
      <c r="J256" s="37"/>
      <c r="K256" s="37"/>
      <c r="L256" s="40"/>
      <c r="M256" s="195"/>
      <c r="N256" s="19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148</v>
      </c>
      <c r="AU256" s="18" t="s">
        <v>80</v>
      </c>
    </row>
    <row r="257" spans="1:65" s="2" customFormat="1" ht="16.5" customHeight="1">
      <c r="A257" s="35"/>
      <c r="B257" s="36"/>
      <c r="C257" s="179" t="s">
        <v>733</v>
      </c>
      <c r="D257" s="179" t="s">
        <v>142</v>
      </c>
      <c r="E257" s="180" t="s">
        <v>734</v>
      </c>
      <c r="F257" s="181" t="s">
        <v>735</v>
      </c>
      <c r="G257" s="182" t="s">
        <v>179</v>
      </c>
      <c r="H257" s="183">
        <v>1.9179999999999999</v>
      </c>
      <c r="I257" s="184"/>
      <c r="J257" s="185">
        <f>ROUND(I257*H257,2)</f>
        <v>0</v>
      </c>
      <c r="K257" s="181" t="s">
        <v>146</v>
      </c>
      <c r="L257" s="40"/>
      <c r="M257" s="186" t="s">
        <v>19</v>
      </c>
      <c r="N257" s="187" t="s">
        <v>43</v>
      </c>
      <c r="O257" s="65"/>
      <c r="P257" s="188">
        <f>O257*H257</f>
        <v>0</v>
      </c>
      <c r="Q257" s="188">
        <v>0</v>
      </c>
      <c r="R257" s="188">
        <f>Q257*H257</f>
        <v>0</v>
      </c>
      <c r="S257" s="188">
        <v>0</v>
      </c>
      <c r="T257" s="18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0" t="s">
        <v>241</v>
      </c>
      <c r="AT257" s="190" t="s">
        <v>142</v>
      </c>
      <c r="AU257" s="190" t="s">
        <v>80</v>
      </c>
      <c r="AY257" s="18" t="s">
        <v>140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8" t="s">
        <v>76</v>
      </c>
      <c r="BK257" s="191">
        <f>ROUND(I257*H257,2)</f>
        <v>0</v>
      </c>
      <c r="BL257" s="18" t="s">
        <v>241</v>
      </c>
      <c r="BM257" s="190" t="s">
        <v>736</v>
      </c>
    </row>
    <row r="258" spans="1:65" s="2" customFormat="1" ht="11.25">
      <c r="A258" s="35"/>
      <c r="B258" s="36"/>
      <c r="C258" s="37"/>
      <c r="D258" s="192" t="s">
        <v>148</v>
      </c>
      <c r="E258" s="37"/>
      <c r="F258" s="193" t="s">
        <v>737</v>
      </c>
      <c r="G258" s="37"/>
      <c r="H258" s="37"/>
      <c r="I258" s="194"/>
      <c r="J258" s="37"/>
      <c r="K258" s="37"/>
      <c r="L258" s="40"/>
      <c r="M258" s="195"/>
      <c r="N258" s="196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148</v>
      </c>
      <c r="AU258" s="18" t="s">
        <v>80</v>
      </c>
    </row>
    <row r="259" spans="1:65" s="2" customFormat="1" ht="16.5" customHeight="1">
      <c r="A259" s="35"/>
      <c r="B259" s="36"/>
      <c r="C259" s="179" t="s">
        <v>738</v>
      </c>
      <c r="D259" s="179" t="s">
        <v>142</v>
      </c>
      <c r="E259" s="180" t="s">
        <v>739</v>
      </c>
      <c r="F259" s="181" t="s">
        <v>740</v>
      </c>
      <c r="G259" s="182" t="s">
        <v>217</v>
      </c>
      <c r="H259" s="183">
        <v>52</v>
      </c>
      <c r="I259" s="184"/>
      <c r="J259" s="185">
        <f>ROUND(I259*H259,2)</f>
        <v>0</v>
      </c>
      <c r="K259" s="181" t="s">
        <v>146</v>
      </c>
      <c r="L259" s="40"/>
      <c r="M259" s="186" t="s">
        <v>19</v>
      </c>
      <c r="N259" s="187" t="s">
        <v>43</v>
      </c>
      <c r="O259" s="65"/>
      <c r="P259" s="188">
        <f>O259*H259</f>
        <v>0</v>
      </c>
      <c r="Q259" s="188">
        <v>1.4766899999999999E-3</v>
      </c>
      <c r="R259" s="188">
        <f>Q259*H259</f>
        <v>7.6787879999999989E-2</v>
      </c>
      <c r="S259" s="188">
        <v>0</v>
      </c>
      <c r="T259" s="18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0" t="s">
        <v>241</v>
      </c>
      <c r="AT259" s="190" t="s">
        <v>142</v>
      </c>
      <c r="AU259" s="190" t="s">
        <v>80</v>
      </c>
      <c r="AY259" s="18" t="s">
        <v>140</v>
      </c>
      <c r="BE259" s="191">
        <f>IF(N259="základní",J259,0)</f>
        <v>0</v>
      </c>
      <c r="BF259" s="191">
        <f>IF(N259="snížená",J259,0)</f>
        <v>0</v>
      </c>
      <c r="BG259" s="191">
        <f>IF(N259="zákl. přenesená",J259,0)</f>
        <v>0</v>
      </c>
      <c r="BH259" s="191">
        <f>IF(N259="sníž. přenesená",J259,0)</f>
        <v>0</v>
      </c>
      <c r="BI259" s="191">
        <f>IF(N259="nulová",J259,0)</f>
        <v>0</v>
      </c>
      <c r="BJ259" s="18" t="s">
        <v>76</v>
      </c>
      <c r="BK259" s="191">
        <f>ROUND(I259*H259,2)</f>
        <v>0</v>
      </c>
      <c r="BL259" s="18" t="s">
        <v>241</v>
      </c>
      <c r="BM259" s="190" t="s">
        <v>741</v>
      </c>
    </row>
    <row r="260" spans="1:65" s="2" customFormat="1" ht="11.25">
      <c r="A260" s="35"/>
      <c r="B260" s="36"/>
      <c r="C260" s="37"/>
      <c r="D260" s="192" t="s">
        <v>148</v>
      </c>
      <c r="E260" s="37"/>
      <c r="F260" s="193" t="s">
        <v>742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148</v>
      </c>
      <c r="AU260" s="18" t="s">
        <v>80</v>
      </c>
    </row>
    <row r="261" spans="1:65" s="2" customFormat="1" ht="16.5" customHeight="1">
      <c r="A261" s="35"/>
      <c r="B261" s="36"/>
      <c r="C261" s="179" t="s">
        <v>743</v>
      </c>
      <c r="D261" s="179" t="s">
        <v>142</v>
      </c>
      <c r="E261" s="180" t="s">
        <v>744</v>
      </c>
      <c r="F261" s="181" t="s">
        <v>745</v>
      </c>
      <c r="G261" s="182" t="s">
        <v>217</v>
      </c>
      <c r="H261" s="183">
        <v>60</v>
      </c>
      <c r="I261" s="184"/>
      <c r="J261" s="185">
        <f>ROUND(I261*H261,2)</f>
        <v>0</v>
      </c>
      <c r="K261" s="181" t="s">
        <v>146</v>
      </c>
      <c r="L261" s="40"/>
      <c r="M261" s="186" t="s">
        <v>19</v>
      </c>
      <c r="N261" s="187" t="s">
        <v>43</v>
      </c>
      <c r="O261" s="65"/>
      <c r="P261" s="188">
        <f>O261*H261</f>
        <v>0</v>
      </c>
      <c r="Q261" s="188">
        <v>2.8444500000000001E-3</v>
      </c>
      <c r="R261" s="188">
        <f>Q261*H261</f>
        <v>0.17066700000000001</v>
      </c>
      <c r="S261" s="188">
        <v>0</v>
      </c>
      <c r="T261" s="18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241</v>
      </c>
      <c r="AT261" s="190" t="s">
        <v>142</v>
      </c>
      <c r="AU261" s="190" t="s">
        <v>80</v>
      </c>
      <c r="AY261" s="18" t="s">
        <v>140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76</v>
      </c>
      <c r="BK261" s="191">
        <f>ROUND(I261*H261,2)</f>
        <v>0</v>
      </c>
      <c r="BL261" s="18" t="s">
        <v>241</v>
      </c>
      <c r="BM261" s="190" t="s">
        <v>746</v>
      </c>
    </row>
    <row r="262" spans="1:65" s="2" customFormat="1" ht="11.25">
      <c r="A262" s="35"/>
      <c r="B262" s="36"/>
      <c r="C262" s="37"/>
      <c r="D262" s="192" t="s">
        <v>148</v>
      </c>
      <c r="E262" s="37"/>
      <c r="F262" s="193" t="s">
        <v>747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148</v>
      </c>
      <c r="AU262" s="18" t="s">
        <v>80</v>
      </c>
    </row>
    <row r="263" spans="1:65" s="2" customFormat="1" ht="16.5" customHeight="1">
      <c r="A263" s="35"/>
      <c r="B263" s="36"/>
      <c r="C263" s="179" t="s">
        <v>748</v>
      </c>
      <c r="D263" s="179" t="s">
        <v>142</v>
      </c>
      <c r="E263" s="180" t="s">
        <v>749</v>
      </c>
      <c r="F263" s="181" t="s">
        <v>750</v>
      </c>
      <c r="G263" s="182" t="s">
        <v>217</v>
      </c>
      <c r="H263" s="183">
        <v>38</v>
      </c>
      <c r="I263" s="184"/>
      <c r="J263" s="185">
        <f>ROUND(I263*H263,2)</f>
        <v>0</v>
      </c>
      <c r="K263" s="181" t="s">
        <v>146</v>
      </c>
      <c r="L263" s="40"/>
      <c r="M263" s="186" t="s">
        <v>19</v>
      </c>
      <c r="N263" s="187" t="s">
        <v>43</v>
      </c>
      <c r="O263" s="65"/>
      <c r="P263" s="188">
        <f>O263*H263</f>
        <v>0</v>
      </c>
      <c r="Q263" s="188">
        <v>3.6692600000000001E-3</v>
      </c>
      <c r="R263" s="188">
        <f>Q263*H263</f>
        <v>0.13943188000000001</v>
      </c>
      <c r="S263" s="188">
        <v>0</v>
      </c>
      <c r="T263" s="18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0" t="s">
        <v>241</v>
      </c>
      <c r="AT263" s="190" t="s">
        <v>142</v>
      </c>
      <c r="AU263" s="190" t="s">
        <v>80</v>
      </c>
      <c r="AY263" s="18" t="s">
        <v>140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18" t="s">
        <v>76</v>
      </c>
      <c r="BK263" s="191">
        <f>ROUND(I263*H263,2)</f>
        <v>0</v>
      </c>
      <c r="BL263" s="18" t="s">
        <v>241</v>
      </c>
      <c r="BM263" s="190" t="s">
        <v>751</v>
      </c>
    </row>
    <row r="264" spans="1:65" s="2" customFormat="1" ht="11.25">
      <c r="A264" s="35"/>
      <c r="B264" s="36"/>
      <c r="C264" s="37"/>
      <c r="D264" s="192" t="s">
        <v>148</v>
      </c>
      <c r="E264" s="37"/>
      <c r="F264" s="193" t="s">
        <v>752</v>
      </c>
      <c r="G264" s="37"/>
      <c r="H264" s="37"/>
      <c r="I264" s="194"/>
      <c r="J264" s="37"/>
      <c r="K264" s="37"/>
      <c r="L264" s="40"/>
      <c r="M264" s="195"/>
      <c r="N264" s="196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148</v>
      </c>
      <c r="AU264" s="18" t="s">
        <v>80</v>
      </c>
    </row>
    <row r="265" spans="1:65" s="2" customFormat="1" ht="16.5" customHeight="1">
      <c r="A265" s="35"/>
      <c r="B265" s="36"/>
      <c r="C265" s="179" t="s">
        <v>753</v>
      </c>
      <c r="D265" s="179" t="s">
        <v>142</v>
      </c>
      <c r="E265" s="180" t="s">
        <v>754</v>
      </c>
      <c r="F265" s="181" t="s">
        <v>755</v>
      </c>
      <c r="G265" s="182" t="s">
        <v>217</v>
      </c>
      <c r="H265" s="183">
        <v>4</v>
      </c>
      <c r="I265" s="184"/>
      <c r="J265" s="185">
        <f>ROUND(I265*H265,2)</f>
        <v>0</v>
      </c>
      <c r="K265" s="181" t="s">
        <v>146</v>
      </c>
      <c r="L265" s="40"/>
      <c r="M265" s="186" t="s">
        <v>19</v>
      </c>
      <c r="N265" s="187" t="s">
        <v>43</v>
      </c>
      <c r="O265" s="65"/>
      <c r="P265" s="188">
        <f>O265*H265</f>
        <v>0</v>
      </c>
      <c r="Q265" s="188">
        <v>1.9940700000000001E-3</v>
      </c>
      <c r="R265" s="188">
        <f>Q265*H265</f>
        <v>7.9762800000000005E-3</v>
      </c>
      <c r="S265" s="188">
        <v>0</v>
      </c>
      <c r="T265" s="18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0" t="s">
        <v>241</v>
      </c>
      <c r="AT265" s="190" t="s">
        <v>142</v>
      </c>
      <c r="AU265" s="190" t="s">
        <v>80</v>
      </c>
      <c r="AY265" s="18" t="s">
        <v>140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18" t="s">
        <v>76</v>
      </c>
      <c r="BK265" s="191">
        <f>ROUND(I265*H265,2)</f>
        <v>0</v>
      </c>
      <c r="BL265" s="18" t="s">
        <v>241</v>
      </c>
      <c r="BM265" s="190" t="s">
        <v>756</v>
      </c>
    </row>
    <row r="266" spans="1:65" s="2" customFormat="1" ht="19.5">
      <c r="A266" s="35"/>
      <c r="B266" s="36"/>
      <c r="C266" s="37"/>
      <c r="D266" s="192" t="s">
        <v>148</v>
      </c>
      <c r="E266" s="37"/>
      <c r="F266" s="193" t="s">
        <v>757</v>
      </c>
      <c r="G266" s="37"/>
      <c r="H266" s="37"/>
      <c r="I266" s="194"/>
      <c r="J266" s="37"/>
      <c r="K266" s="37"/>
      <c r="L266" s="40"/>
      <c r="M266" s="195"/>
      <c r="N266" s="19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148</v>
      </c>
      <c r="AU266" s="18" t="s">
        <v>80</v>
      </c>
    </row>
    <row r="267" spans="1:65" s="2" customFormat="1" ht="16.5" customHeight="1">
      <c r="A267" s="35"/>
      <c r="B267" s="36"/>
      <c r="C267" s="179" t="s">
        <v>758</v>
      </c>
      <c r="D267" s="179" t="s">
        <v>142</v>
      </c>
      <c r="E267" s="180" t="s">
        <v>759</v>
      </c>
      <c r="F267" s="181" t="s">
        <v>760</v>
      </c>
      <c r="G267" s="182" t="s">
        <v>217</v>
      </c>
      <c r="H267" s="183">
        <v>13</v>
      </c>
      <c r="I267" s="184"/>
      <c r="J267" s="185">
        <f>ROUND(I267*H267,2)</f>
        <v>0</v>
      </c>
      <c r="K267" s="181" t="s">
        <v>146</v>
      </c>
      <c r="L267" s="40"/>
      <c r="M267" s="186" t="s">
        <v>19</v>
      </c>
      <c r="N267" s="187" t="s">
        <v>43</v>
      </c>
      <c r="O267" s="65"/>
      <c r="P267" s="188">
        <f>O267*H267</f>
        <v>0</v>
      </c>
      <c r="Q267" s="188">
        <v>2.9562799999999999E-3</v>
      </c>
      <c r="R267" s="188">
        <f>Q267*H267</f>
        <v>3.8431639999999996E-2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241</v>
      </c>
      <c r="AT267" s="190" t="s">
        <v>142</v>
      </c>
      <c r="AU267" s="190" t="s">
        <v>80</v>
      </c>
      <c r="AY267" s="18" t="s">
        <v>140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76</v>
      </c>
      <c r="BK267" s="191">
        <f>ROUND(I267*H267,2)</f>
        <v>0</v>
      </c>
      <c r="BL267" s="18" t="s">
        <v>241</v>
      </c>
      <c r="BM267" s="190" t="s">
        <v>761</v>
      </c>
    </row>
    <row r="268" spans="1:65" s="2" customFormat="1" ht="19.5">
      <c r="A268" s="35"/>
      <c r="B268" s="36"/>
      <c r="C268" s="37"/>
      <c r="D268" s="192" t="s">
        <v>148</v>
      </c>
      <c r="E268" s="37"/>
      <c r="F268" s="193" t="s">
        <v>762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148</v>
      </c>
      <c r="AU268" s="18" t="s">
        <v>80</v>
      </c>
    </row>
    <row r="269" spans="1:65" s="2" customFormat="1" ht="16.5" customHeight="1">
      <c r="A269" s="35"/>
      <c r="B269" s="36"/>
      <c r="C269" s="179" t="s">
        <v>763</v>
      </c>
      <c r="D269" s="179" t="s">
        <v>142</v>
      </c>
      <c r="E269" s="180" t="s">
        <v>764</v>
      </c>
      <c r="F269" s="181" t="s">
        <v>765</v>
      </c>
      <c r="G269" s="182" t="s">
        <v>217</v>
      </c>
      <c r="H269" s="183">
        <v>32</v>
      </c>
      <c r="I269" s="184"/>
      <c r="J269" s="185">
        <f>ROUND(I269*H269,2)</f>
        <v>0</v>
      </c>
      <c r="K269" s="181" t="s">
        <v>146</v>
      </c>
      <c r="L269" s="40"/>
      <c r="M269" s="186" t="s">
        <v>19</v>
      </c>
      <c r="N269" s="187" t="s">
        <v>43</v>
      </c>
      <c r="O269" s="65"/>
      <c r="P269" s="188">
        <f>O269*H269</f>
        <v>0</v>
      </c>
      <c r="Q269" s="188">
        <v>3.76466E-3</v>
      </c>
      <c r="R269" s="188">
        <f>Q269*H269</f>
        <v>0.12046912</v>
      </c>
      <c r="S269" s="188">
        <v>0</v>
      </c>
      <c r="T269" s="18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0" t="s">
        <v>241</v>
      </c>
      <c r="AT269" s="190" t="s">
        <v>142</v>
      </c>
      <c r="AU269" s="190" t="s">
        <v>80</v>
      </c>
      <c r="AY269" s="18" t="s">
        <v>140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8" t="s">
        <v>76</v>
      </c>
      <c r="BK269" s="191">
        <f>ROUND(I269*H269,2)</f>
        <v>0</v>
      </c>
      <c r="BL269" s="18" t="s">
        <v>241</v>
      </c>
      <c r="BM269" s="190" t="s">
        <v>766</v>
      </c>
    </row>
    <row r="270" spans="1:65" s="2" customFormat="1" ht="19.5">
      <c r="A270" s="35"/>
      <c r="B270" s="36"/>
      <c r="C270" s="37"/>
      <c r="D270" s="192" t="s">
        <v>148</v>
      </c>
      <c r="E270" s="37"/>
      <c r="F270" s="193" t="s">
        <v>767</v>
      </c>
      <c r="G270" s="37"/>
      <c r="H270" s="37"/>
      <c r="I270" s="194"/>
      <c r="J270" s="37"/>
      <c r="K270" s="37"/>
      <c r="L270" s="40"/>
      <c r="M270" s="195"/>
      <c r="N270" s="19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148</v>
      </c>
      <c r="AU270" s="18" t="s">
        <v>80</v>
      </c>
    </row>
    <row r="271" spans="1:65" s="2" customFormat="1" ht="16.5" customHeight="1">
      <c r="A271" s="35"/>
      <c r="B271" s="36"/>
      <c r="C271" s="179" t="s">
        <v>768</v>
      </c>
      <c r="D271" s="179" t="s">
        <v>142</v>
      </c>
      <c r="E271" s="180" t="s">
        <v>769</v>
      </c>
      <c r="F271" s="181" t="s">
        <v>770</v>
      </c>
      <c r="G271" s="182" t="s">
        <v>217</v>
      </c>
      <c r="H271" s="183">
        <v>7</v>
      </c>
      <c r="I271" s="184"/>
      <c r="J271" s="185">
        <f>ROUND(I271*H271,2)</f>
        <v>0</v>
      </c>
      <c r="K271" s="181" t="s">
        <v>146</v>
      </c>
      <c r="L271" s="40"/>
      <c r="M271" s="186" t="s">
        <v>19</v>
      </c>
      <c r="N271" s="187" t="s">
        <v>43</v>
      </c>
      <c r="O271" s="65"/>
      <c r="P271" s="188">
        <f>O271*H271</f>
        <v>0</v>
      </c>
      <c r="Q271" s="188">
        <v>6.28628E-3</v>
      </c>
      <c r="R271" s="188">
        <f>Q271*H271</f>
        <v>4.4003960000000002E-2</v>
      </c>
      <c r="S271" s="188">
        <v>0</v>
      </c>
      <c r="T271" s="18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241</v>
      </c>
      <c r="AT271" s="190" t="s">
        <v>142</v>
      </c>
      <c r="AU271" s="190" t="s">
        <v>80</v>
      </c>
      <c r="AY271" s="18" t="s">
        <v>140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76</v>
      </c>
      <c r="BK271" s="191">
        <f>ROUND(I271*H271,2)</f>
        <v>0</v>
      </c>
      <c r="BL271" s="18" t="s">
        <v>241</v>
      </c>
      <c r="BM271" s="190" t="s">
        <v>771</v>
      </c>
    </row>
    <row r="272" spans="1:65" s="2" customFormat="1" ht="19.5">
      <c r="A272" s="35"/>
      <c r="B272" s="36"/>
      <c r="C272" s="37"/>
      <c r="D272" s="192" t="s">
        <v>148</v>
      </c>
      <c r="E272" s="37"/>
      <c r="F272" s="193" t="s">
        <v>772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148</v>
      </c>
      <c r="AU272" s="18" t="s">
        <v>80</v>
      </c>
    </row>
    <row r="273" spans="1:65" s="2" customFormat="1" ht="16.5" customHeight="1">
      <c r="A273" s="35"/>
      <c r="B273" s="36"/>
      <c r="C273" s="179" t="s">
        <v>773</v>
      </c>
      <c r="D273" s="179" t="s">
        <v>142</v>
      </c>
      <c r="E273" s="180" t="s">
        <v>774</v>
      </c>
      <c r="F273" s="181" t="s">
        <v>775</v>
      </c>
      <c r="G273" s="182" t="s">
        <v>217</v>
      </c>
      <c r="H273" s="183">
        <v>93</v>
      </c>
      <c r="I273" s="184"/>
      <c r="J273" s="185">
        <f>ROUND(I273*H273,2)</f>
        <v>0</v>
      </c>
      <c r="K273" s="181" t="s">
        <v>146</v>
      </c>
      <c r="L273" s="40"/>
      <c r="M273" s="186" t="s">
        <v>19</v>
      </c>
      <c r="N273" s="187" t="s">
        <v>43</v>
      </c>
      <c r="O273" s="65"/>
      <c r="P273" s="188">
        <f>O273*H273</f>
        <v>0</v>
      </c>
      <c r="Q273" s="188">
        <v>6.6740599999999999E-3</v>
      </c>
      <c r="R273" s="188">
        <f>Q273*H273</f>
        <v>0.62068758000000002</v>
      </c>
      <c r="S273" s="188">
        <v>0</v>
      </c>
      <c r="T273" s="18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0" t="s">
        <v>241</v>
      </c>
      <c r="AT273" s="190" t="s">
        <v>142</v>
      </c>
      <c r="AU273" s="190" t="s">
        <v>80</v>
      </c>
      <c r="AY273" s="18" t="s">
        <v>140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8" t="s">
        <v>76</v>
      </c>
      <c r="BK273" s="191">
        <f>ROUND(I273*H273,2)</f>
        <v>0</v>
      </c>
      <c r="BL273" s="18" t="s">
        <v>241</v>
      </c>
      <c r="BM273" s="190" t="s">
        <v>776</v>
      </c>
    </row>
    <row r="274" spans="1:65" s="2" customFormat="1" ht="11.25">
      <c r="A274" s="35"/>
      <c r="B274" s="36"/>
      <c r="C274" s="37"/>
      <c r="D274" s="192" t="s">
        <v>148</v>
      </c>
      <c r="E274" s="37"/>
      <c r="F274" s="193" t="s">
        <v>777</v>
      </c>
      <c r="G274" s="37"/>
      <c r="H274" s="37"/>
      <c r="I274" s="194"/>
      <c r="J274" s="37"/>
      <c r="K274" s="37"/>
      <c r="L274" s="40"/>
      <c r="M274" s="195"/>
      <c r="N274" s="19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148</v>
      </c>
      <c r="AU274" s="18" t="s">
        <v>80</v>
      </c>
    </row>
    <row r="275" spans="1:65" s="2" customFormat="1" ht="16.5" customHeight="1">
      <c r="A275" s="35"/>
      <c r="B275" s="36"/>
      <c r="C275" s="179" t="s">
        <v>778</v>
      </c>
      <c r="D275" s="179" t="s">
        <v>142</v>
      </c>
      <c r="E275" s="180" t="s">
        <v>779</v>
      </c>
      <c r="F275" s="181" t="s">
        <v>780</v>
      </c>
      <c r="G275" s="182" t="s">
        <v>217</v>
      </c>
      <c r="H275" s="183">
        <v>12</v>
      </c>
      <c r="I275" s="184"/>
      <c r="J275" s="185">
        <f>ROUND(I275*H275,2)</f>
        <v>0</v>
      </c>
      <c r="K275" s="181" t="s">
        <v>146</v>
      </c>
      <c r="L275" s="40"/>
      <c r="M275" s="186" t="s">
        <v>19</v>
      </c>
      <c r="N275" s="187" t="s">
        <v>43</v>
      </c>
      <c r="O275" s="65"/>
      <c r="P275" s="188">
        <f>O275*H275</f>
        <v>0</v>
      </c>
      <c r="Q275" s="188">
        <v>9.0828999999999997E-3</v>
      </c>
      <c r="R275" s="188">
        <f>Q275*H275</f>
        <v>0.1089948</v>
      </c>
      <c r="S275" s="188">
        <v>0</v>
      </c>
      <c r="T275" s="18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0" t="s">
        <v>241</v>
      </c>
      <c r="AT275" s="190" t="s">
        <v>142</v>
      </c>
      <c r="AU275" s="190" t="s">
        <v>80</v>
      </c>
      <c r="AY275" s="18" t="s">
        <v>140</v>
      </c>
      <c r="BE275" s="191">
        <f>IF(N275="základní",J275,0)</f>
        <v>0</v>
      </c>
      <c r="BF275" s="191">
        <f>IF(N275="snížená",J275,0)</f>
        <v>0</v>
      </c>
      <c r="BG275" s="191">
        <f>IF(N275="zákl. přenesená",J275,0)</f>
        <v>0</v>
      </c>
      <c r="BH275" s="191">
        <f>IF(N275="sníž. přenesená",J275,0)</f>
        <v>0</v>
      </c>
      <c r="BI275" s="191">
        <f>IF(N275="nulová",J275,0)</f>
        <v>0</v>
      </c>
      <c r="BJ275" s="18" t="s">
        <v>76</v>
      </c>
      <c r="BK275" s="191">
        <f>ROUND(I275*H275,2)</f>
        <v>0</v>
      </c>
      <c r="BL275" s="18" t="s">
        <v>241</v>
      </c>
      <c r="BM275" s="190" t="s">
        <v>781</v>
      </c>
    </row>
    <row r="276" spans="1:65" s="2" customFormat="1" ht="11.25">
      <c r="A276" s="35"/>
      <c r="B276" s="36"/>
      <c r="C276" s="37"/>
      <c r="D276" s="192" t="s">
        <v>148</v>
      </c>
      <c r="E276" s="37"/>
      <c r="F276" s="193" t="s">
        <v>782</v>
      </c>
      <c r="G276" s="37"/>
      <c r="H276" s="37"/>
      <c r="I276" s="194"/>
      <c r="J276" s="37"/>
      <c r="K276" s="37"/>
      <c r="L276" s="40"/>
      <c r="M276" s="195"/>
      <c r="N276" s="19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148</v>
      </c>
      <c r="AU276" s="18" t="s">
        <v>80</v>
      </c>
    </row>
    <row r="277" spans="1:65" s="2" customFormat="1" ht="16.5" customHeight="1">
      <c r="A277" s="35"/>
      <c r="B277" s="36"/>
      <c r="C277" s="179" t="s">
        <v>783</v>
      </c>
      <c r="D277" s="179" t="s">
        <v>142</v>
      </c>
      <c r="E277" s="180" t="s">
        <v>784</v>
      </c>
      <c r="F277" s="181" t="s">
        <v>785</v>
      </c>
      <c r="G277" s="182" t="s">
        <v>217</v>
      </c>
      <c r="H277" s="183">
        <v>48</v>
      </c>
      <c r="I277" s="184"/>
      <c r="J277" s="185">
        <f>ROUND(I277*H277,2)</f>
        <v>0</v>
      </c>
      <c r="K277" s="181" t="s">
        <v>146</v>
      </c>
      <c r="L277" s="40"/>
      <c r="M277" s="186" t="s">
        <v>19</v>
      </c>
      <c r="N277" s="187" t="s">
        <v>43</v>
      </c>
      <c r="O277" s="65"/>
      <c r="P277" s="188">
        <f>O277*H277</f>
        <v>0</v>
      </c>
      <c r="Q277" s="188">
        <v>1.2282919999999999E-2</v>
      </c>
      <c r="R277" s="188">
        <f>Q277*H277</f>
        <v>0.58958015999999991</v>
      </c>
      <c r="S277" s="188">
        <v>0</v>
      </c>
      <c r="T277" s="18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0" t="s">
        <v>241</v>
      </c>
      <c r="AT277" s="190" t="s">
        <v>142</v>
      </c>
      <c r="AU277" s="190" t="s">
        <v>80</v>
      </c>
      <c r="AY277" s="18" t="s">
        <v>140</v>
      </c>
      <c r="BE277" s="191">
        <f>IF(N277="základní",J277,0)</f>
        <v>0</v>
      </c>
      <c r="BF277" s="191">
        <f>IF(N277="snížená",J277,0)</f>
        <v>0</v>
      </c>
      <c r="BG277" s="191">
        <f>IF(N277="zákl. přenesená",J277,0)</f>
        <v>0</v>
      </c>
      <c r="BH277" s="191">
        <f>IF(N277="sníž. přenesená",J277,0)</f>
        <v>0</v>
      </c>
      <c r="BI277" s="191">
        <f>IF(N277="nulová",J277,0)</f>
        <v>0</v>
      </c>
      <c r="BJ277" s="18" t="s">
        <v>76</v>
      </c>
      <c r="BK277" s="191">
        <f>ROUND(I277*H277,2)</f>
        <v>0</v>
      </c>
      <c r="BL277" s="18" t="s">
        <v>241</v>
      </c>
      <c r="BM277" s="190" t="s">
        <v>786</v>
      </c>
    </row>
    <row r="278" spans="1:65" s="2" customFormat="1" ht="11.25">
      <c r="A278" s="35"/>
      <c r="B278" s="36"/>
      <c r="C278" s="37"/>
      <c r="D278" s="192" t="s">
        <v>148</v>
      </c>
      <c r="E278" s="37"/>
      <c r="F278" s="193" t="s">
        <v>787</v>
      </c>
      <c r="G278" s="37"/>
      <c r="H278" s="37"/>
      <c r="I278" s="194"/>
      <c r="J278" s="37"/>
      <c r="K278" s="37"/>
      <c r="L278" s="40"/>
      <c r="M278" s="195"/>
      <c r="N278" s="196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148</v>
      </c>
      <c r="AU278" s="18" t="s">
        <v>80</v>
      </c>
    </row>
    <row r="279" spans="1:65" s="2" customFormat="1" ht="16.5" customHeight="1">
      <c r="A279" s="35"/>
      <c r="B279" s="36"/>
      <c r="C279" s="179" t="s">
        <v>788</v>
      </c>
      <c r="D279" s="179" t="s">
        <v>142</v>
      </c>
      <c r="E279" s="180" t="s">
        <v>789</v>
      </c>
      <c r="F279" s="181" t="s">
        <v>790</v>
      </c>
      <c r="G279" s="182" t="s">
        <v>361</v>
      </c>
      <c r="H279" s="183">
        <v>12</v>
      </c>
      <c r="I279" s="184"/>
      <c r="J279" s="185">
        <f>ROUND(I279*H279,2)</f>
        <v>0</v>
      </c>
      <c r="K279" s="181" t="s">
        <v>19</v>
      </c>
      <c r="L279" s="40"/>
      <c r="M279" s="186" t="s">
        <v>19</v>
      </c>
      <c r="N279" s="187" t="s">
        <v>43</v>
      </c>
      <c r="O279" s="65"/>
      <c r="P279" s="188">
        <f>O279*H279</f>
        <v>0</v>
      </c>
      <c r="Q279" s="188">
        <v>0</v>
      </c>
      <c r="R279" s="188">
        <f>Q279*H279</f>
        <v>0</v>
      </c>
      <c r="S279" s="188">
        <v>0</v>
      </c>
      <c r="T279" s="18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241</v>
      </c>
      <c r="AT279" s="190" t="s">
        <v>142</v>
      </c>
      <c r="AU279" s="190" t="s">
        <v>80</v>
      </c>
      <c r="AY279" s="18" t="s">
        <v>140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76</v>
      </c>
      <c r="BK279" s="191">
        <f>ROUND(I279*H279,2)</f>
        <v>0</v>
      </c>
      <c r="BL279" s="18" t="s">
        <v>241</v>
      </c>
      <c r="BM279" s="190" t="s">
        <v>791</v>
      </c>
    </row>
    <row r="280" spans="1:65" s="2" customFormat="1" ht="11.25">
      <c r="A280" s="35"/>
      <c r="B280" s="36"/>
      <c r="C280" s="37"/>
      <c r="D280" s="192" t="s">
        <v>148</v>
      </c>
      <c r="E280" s="37"/>
      <c r="F280" s="193" t="s">
        <v>792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148</v>
      </c>
      <c r="AU280" s="18" t="s">
        <v>80</v>
      </c>
    </row>
    <row r="281" spans="1:65" s="2" customFormat="1" ht="16.5" customHeight="1">
      <c r="A281" s="35"/>
      <c r="B281" s="36"/>
      <c r="C281" s="179" t="s">
        <v>793</v>
      </c>
      <c r="D281" s="179" t="s">
        <v>142</v>
      </c>
      <c r="E281" s="180" t="s">
        <v>794</v>
      </c>
      <c r="F281" s="181" t="s">
        <v>795</v>
      </c>
      <c r="G281" s="182" t="s">
        <v>496</v>
      </c>
      <c r="H281" s="243"/>
      <c r="I281" s="184"/>
      <c r="J281" s="185">
        <f>ROUND(I281*H281,2)</f>
        <v>0</v>
      </c>
      <c r="K281" s="181" t="s">
        <v>146</v>
      </c>
      <c r="L281" s="40"/>
      <c r="M281" s="186" t="s">
        <v>19</v>
      </c>
      <c r="N281" s="187" t="s">
        <v>43</v>
      </c>
      <c r="O281" s="65"/>
      <c r="P281" s="188">
        <f>O281*H281</f>
        <v>0</v>
      </c>
      <c r="Q281" s="188">
        <v>0</v>
      </c>
      <c r="R281" s="188">
        <f>Q281*H281</f>
        <v>0</v>
      </c>
      <c r="S281" s="188">
        <v>0</v>
      </c>
      <c r="T281" s="18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0" t="s">
        <v>241</v>
      </c>
      <c r="AT281" s="190" t="s">
        <v>142</v>
      </c>
      <c r="AU281" s="190" t="s">
        <v>80</v>
      </c>
      <c r="AY281" s="18" t="s">
        <v>140</v>
      </c>
      <c r="BE281" s="191">
        <f>IF(N281="základní",J281,0)</f>
        <v>0</v>
      </c>
      <c r="BF281" s="191">
        <f>IF(N281="snížená",J281,0)</f>
        <v>0</v>
      </c>
      <c r="BG281" s="191">
        <f>IF(N281="zákl. přenesená",J281,0)</f>
        <v>0</v>
      </c>
      <c r="BH281" s="191">
        <f>IF(N281="sníž. přenesená",J281,0)</f>
        <v>0</v>
      </c>
      <c r="BI281" s="191">
        <f>IF(N281="nulová",J281,0)</f>
        <v>0</v>
      </c>
      <c r="BJ281" s="18" t="s">
        <v>76</v>
      </c>
      <c r="BK281" s="191">
        <f>ROUND(I281*H281,2)</f>
        <v>0</v>
      </c>
      <c r="BL281" s="18" t="s">
        <v>241</v>
      </c>
      <c r="BM281" s="190" t="s">
        <v>796</v>
      </c>
    </row>
    <row r="282" spans="1:65" s="2" customFormat="1" ht="19.5">
      <c r="A282" s="35"/>
      <c r="B282" s="36"/>
      <c r="C282" s="37"/>
      <c r="D282" s="192" t="s">
        <v>148</v>
      </c>
      <c r="E282" s="37"/>
      <c r="F282" s="193" t="s">
        <v>797</v>
      </c>
      <c r="G282" s="37"/>
      <c r="H282" s="37"/>
      <c r="I282" s="194"/>
      <c r="J282" s="37"/>
      <c r="K282" s="37"/>
      <c r="L282" s="40"/>
      <c r="M282" s="195"/>
      <c r="N282" s="196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148</v>
      </c>
      <c r="AU282" s="18" t="s">
        <v>80</v>
      </c>
    </row>
    <row r="283" spans="1:65" s="2" customFormat="1" ht="16.5" customHeight="1">
      <c r="A283" s="35"/>
      <c r="B283" s="36"/>
      <c r="C283" s="179" t="s">
        <v>798</v>
      </c>
      <c r="D283" s="179" t="s">
        <v>142</v>
      </c>
      <c r="E283" s="180" t="s">
        <v>799</v>
      </c>
      <c r="F283" s="181" t="s">
        <v>800</v>
      </c>
      <c r="G283" s="182" t="s">
        <v>496</v>
      </c>
      <c r="H283" s="243"/>
      <c r="I283" s="184"/>
      <c r="J283" s="185">
        <f>ROUND(I283*H283,2)</f>
        <v>0</v>
      </c>
      <c r="K283" s="181" t="s">
        <v>146</v>
      </c>
      <c r="L283" s="40"/>
      <c r="M283" s="186" t="s">
        <v>19</v>
      </c>
      <c r="N283" s="187" t="s">
        <v>43</v>
      </c>
      <c r="O283" s="65"/>
      <c r="P283" s="188">
        <f>O283*H283</f>
        <v>0</v>
      </c>
      <c r="Q283" s="188">
        <v>0</v>
      </c>
      <c r="R283" s="188">
        <f>Q283*H283</f>
        <v>0</v>
      </c>
      <c r="S283" s="188">
        <v>0</v>
      </c>
      <c r="T283" s="18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241</v>
      </c>
      <c r="AT283" s="190" t="s">
        <v>142</v>
      </c>
      <c r="AU283" s="190" t="s">
        <v>80</v>
      </c>
      <c r="AY283" s="18" t="s">
        <v>140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76</v>
      </c>
      <c r="BK283" s="191">
        <f>ROUND(I283*H283,2)</f>
        <v>0</v>
      </c>
      <c r="BL283" s="18" t="s">
        <v>241</v>
      </c>
      <c r="BM283" s="190" t="s">
        <v>801</v>
      </c>
    </row>
    <row r="284" spans="1:65" s="2" customFormat="1" ht="19.5">
      <c r="A284" s="35"/>
      <c r="B284" s="36"/>
      <c r="C284" s="37"/>
      <c r="D284" s="192" t="s">
        <v>148</v>
      </c>
      <c r="E284" s="37"/>
      <c r="F284" s="193" t="s">
        <v>802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148</v>
      </c>
      <c r="AU284" s="18" t="s">
        <v>80</v>
      </c>
    </row>
    <row r="285" spans="1:65" s="12" customFormat="1" ht="22.9" customHeight="1">
      <c r="B285" s="163"/>
      <c r="C285" s="164"/>
      <c r="D285" s="165" t="s">
        <v>71</v>
      </c>
      <c r="E285" s="177" t="s">
        <v>803</v>
      </c>
      <c r="F285" s="177" t="s">
        <v>804</v>
      </c>
      <c r="G285" s="164"/>
      <c r="H285" s="164"/>
      <c r="I285" s="167"/>
      <c r="J285" s="178">
        <f>BK285</f>
        <v>0</v>
      </c>
      <c r="K285" s="164"/>
      <c r="L285" s="169"/>
      <c r="M285" s="170"/>
      <c r="N285" s="171"/>
      <c r="O285" s="171"/>
      <c r="P285" s="172">
        <f>SUM(P286:P359)</f>
        <v>0</v>
      </c>
      <c r="Q285" s="171"/>
      <c r="R285" s="172">
        <f>SUM(R286:R359)</f>
        <v>0.53476448399999998</v>
      </c>
      <c r="S285" s="171"/>
      <c r="T285" s="173">
        <f>SUM(T286:T359)</f>
        <v>0.64302999999999999</v>
      </c>
      <c r="AR285" s="174" t="s">
        <v>80</v>
      </c>
      <c r="AT285" s="175" t="s">
        <v>71</v>
      </c>
      <c r="AU285" s="175" t="s">
        <v>76</v>
      </c>
      <c r="AY285" s="174" t="s">
        <v>140</v>
      </c>
      <c r="BK285" s="176">
        <f>SUM(BK286:BK359)</f>
        <v>0</v>
      </c>
    </row>
    <row r="286" spans="1:65" s="2" customFormat="1" ht="16.5" customHeight="1">
      <c r="A286" s="35"/>
      <c r="B286" s="36"/>
      <c r="C286" s="179" t="s">
        <v>805</v>
      </c>
      <c r="D286" s="179" t="s">
        <v>142</v>
      </c>
      <c r="E286" s="180" t="s">
        <v>806</v>
      </c>
      <c r="F286" s="181" t="s">
        <v>807</v>
      </c>
      <c r="G286" s="182" t="s">
        <v>237</v>
      </c>
      <c r="H286" s="183">
        <v>13</v>
      </c>
      <c r="I286" s="184"/>
      <c r="J286" s="185">
        <f>ROUND(I286*H286,2)</f>
        <v>0</v>
      </c>
      <c r="K286" s="181" t="s">
        <v>146</v>
      </c>
      <c r="L286" s="40"/>
      <c r="M286" s="186" t="s">
        <v>19</v>
      </c>
      <c r="N286" s="187" t="s">
        <v>43</v>
      </c>
      <c r="O286" s="65"/>
      <c r="P286" s="188">
        <f>O286*H286</f>
        <v>0</v>
      </c>
      <c r="Q286" s="188">
        <v>2.0000000000000002E-5</v>
      </c>
      <c r="R286" s="188">
        <f>Q286*H286</f>
        <v>2.6000000000000003E-4</v>
      </c>
      <c r="S286" s="188">
        <v>3.9E-2</v>
      </c>
      <c r="T286" s="189">
        <f>S286*H286</f>
        <v>0.50700000000000001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0" t="s">
        <v>241</v>
      </c>
      <c r="AT286" s="190" t="s">
        <v>142</v>
      </c>
      <c r="AU286" s="190" t="s">
        <v>80</v>
      </c>
      <c r="AY286" s="18" t="s">
        <v>140</v>
      </c>
      <c r="BE286" s="191">
        <f>IF(N286="základní",J286,0)</f>
        <v>0</v>
      </c>
      <c r="BF286" s="191">
        <f>IF(N286="snížená",J286,0)</f>
        <v>0</v>
      </c>
      <c r="BG286" s="191">
        <f>IF(N286="zákl. přenesená",J286,0)</f>
        <v>0</v>
      </c>
      <c r="BH286" s="191">
        <f>IF(N286="sníž. přenesená",J286,0)</f>
        <v>0</v>
      </c>
      <c r="BI286" s="191">
        <f>IF(N286="nulová",J286,0)</f>
        <v>0</v>
      </c>
      <c r="BJ286" s="18" t="s">
        <v>76</v>
      </c>
      <c r="BK286" s="191">
        <f>ROUND(I286*H286,2)</f>
        <v>0</v>
      </c>
      <c r="BL286" s="18" t="s">
        <v>241</v>
      </c>
      <c r="BM286" s="190" t="s">
        <v>808</v>
      </c>
    </row>
    <row r="287" spans="1:65" s="2" customFormat="1" ht="11.25">
      <c r="A287" s="35"/>
      <c r="B287" s="36"/>
      <c r="C287" s="37"/>
      <c r="D287" s="192" t="s">
        <v>148</v>
      </c>
      <c r="E287" s="37"/>
      <c r="F287" s="193" t="s">
        <v>809</v>
      </c>
      <c r="G287" s="37"/>
      <c r="H287" s="37"/>
      <c r="I287" s="194"/>
      <c r="J287" s="37"/>
      <c r="K287" s="37"/>
      <c r="L287" s="40"/>
      <c r="M287" s="195"/>
      <c r="N287" s="196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148</v>
      </c>
      <c r="AU287" s="18" t="s">
        <v>80</v>
      </c>
    </row>
    <row r="288" spans="1:65" s="2" customFormat="1" ht="16.5" customHeight="1">
      <c r="A288" s="35"/>
      <c r="B288" s="36"/>
      <c r="C288" s="179" t="s">
        <v>810</v>
      </c>
      <c r="D288" s="179" t="s">
        <v>142</v>
      </c>
      <c r="E288" s="180" t="s">
        <v>811</v>
      </c>
      <c r="F288" s="181" t="s">
        <v>812</v>
      </c>
      <c r="G288" s="182" t="s">
        <v>237</v>
      </c>
      <c r="H288" s="183">
        <v>21</v>
      </c>
      <c r="I288" s="184"/>
      <c r="J288" s="185">
        <f>ROUND(I288*H288,2)</f>
        <v>0</v>
      </c>
      <c r="K288" s="181" t="s">
        <v>146</v>
      </c>
      <c r="L288" s="40"/>
      <c r="M288" s="186" t="s">
        <v>19</v>
      </c>
      <c r="N288" s="187" t="s">
        <v>43</v>
      </c>
      <c r="O288" s="65"/>
      <c r="P288" s="188">
        <f>O288*H288</f>
        <v>0</v>
      </c>
      <c r="Q288" s="188">
        <v>4.0000000000000003E-5</v>
      </c>
      <c r="R288" s="188">
        <f>Q288*H288</f>
        <v>8.4000000000000003E-4</v>
      </c>
      <c r="S288" s="188">
        <v>4.4999999999999999E-4</v>
      </c>
      <c r="T288" s="189">
        <f>S288*H288</f>
        <v>9.4500000000000001E-3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0" t="s">
        <v>241</v>
      </c>
      <c r="AT288" s="190" t="s">
        <v>142</v>
      </c>
      <c r="AU288" s="190" t="s">
        <v>80</v>
      </c>
      <c r="AY288" s="18" t="s">
        <v>140</v>
      </c>
      <c r="BE288" s="191">
        <f>IF(N288="základní",J288,0)</f>
        <v>0</v>
      </c>
      <c r="BF288" s="191">
        <f>IF(N288="snížená",J288,0)</f>
        <v>0</v>
      </c>
      <c r="BG288" s="191">
        <f>IF(N288="zákl. přenesená",J288,0)</f>
        <v>0</v>
      </c>
      <c r="BH288" s="191">
        <f>IF(N288="sníž. přenesená",J288,0)</f>
        <v>0</v>
      </c>
      <c r="BI288" s="191">
        <f>IF(N288="nulová",J288,0)</f>
        <v>0</v>
      </c>
      <c r="BJ288" s="18" t="s">
        <v>76</v>
      </c>
      <c r="BK288" s="191">
        <f>ROUND(I288*H288,2)</f>
        <v>0</v>
      </c>
      <c r="BL288" s="18" t="s">
        <v>241</v>
      </c>
      <c r="BM288" s="190" t="s">
        <v>813</v>
      </c>
    </row>
    <row r="289" spans="1:65" s="2" customFormat="1" ht="11.25">
      <c r="A289" s="35"/>
      <c r="B289" s="36"/>
      <c r="C289" s="37"/>
      <c r="D289" s="192" t="s">
        <v>148</v>
      </c>
      <c r="E289" s="37"/>
      <c r="F289" s="193" t="s">
        <v>814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148</v>
      </c>
      <c r="AU289" s="18" t="s">
        <v>80</v>
      </c>
    </row>
    <row r="290" spans="1:65" s="2" customFormat="1" ht="16.5" customHeight="1">
      <c r="A290" s="35"/>
      <c r="B290" s="36"/>
      <c r="C290" s="179" t="s">
        <v>815</v>
      </c>
      <c r="D290" s="179" t="s">
        <v>142</v>
      </c>
      <c r="E290" s="180" t="s">
        <v>816</v>
      </c>
      <c r="F290" s="181" t="s">
        <v>817</v>
      </c>
      <c r="G290" s="182" t="s">
        <v>237</v>
      </c>
      <c r="H290" s="183">
        <v>11</v>
      </c>
      <c r="I290" s="184"/>
      <c r="J290" s="185">
        <f>ROUND(I290*H290,2)</f>
        <v>0</v>
      </c>
      <c r="K290" s="181" t="s">
        <v>146</v>
      </c>
      <c r="L290" s="40"/>
      <c r="M290" s="186" t="s">
        <v>19</v>
      </c>
      <c r="N290" s="187" t="s">
        <v>43</v>
      </c>
      <c r="O290" s="65"/>
      <c r="P290" s="188">
        <f>O290*H290</f>
        <v>0</v>
      </c>
      <c r="Q290" s="188">
        <v>1.2999999999999999E-4</v>
      </c>
      <c r="R290" s="188">
        <f>Q290*H290</f>
        <v>1.4299999999999998E-3</v>
      </c>
      <c r="S290" s="188">
        <v>1.1000000000000001E-3</v>
      </c>
      <c r="T290" s="189">
        <f>S290*H290</f>
        <v>1.2100000000000001E-2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0" t="s">
        <v>241</v>
      </c>
      <c r="AT290" s="190" t="s">
        <v>142</v>
      </c>
      <c r="AU290" s="190" t="s">
        <v>80</v>
      </c>
      <c r="AY290" s="18" t="s">
        <v>140</v>
      </c>
      <c r="BE290" s="191">
        <f>IF(N290="základní",J290,0)</f>
        <v>0</v>
      </c>
      <c r="BF290" s="191">
        <f>IF(N290="snížená",J290,0)</f>
        <v>0</v>
      </c>
      <c r="BG290" s="191">
        <f>IF(N290="zákl. přenesená",J290,0)</f>
        <v>0</v>
      </c>
      <c r="BH290" s="191">
        <f>IF(N290="sníž. přenesená",J290,0)</f>
        <v>0</v>
      </c>
      <c r="BI290" s="191">
        <f>IF(N290="nulová",J290,0)</f>
        <v>0</v>
      </c>
      <c r="BJ290" s="18" t="s">
        <v>76</v>
      </c>
      <c r="BK290" s="191">
        <f>ROUND(I290*H290,2)</f>
        <v>0</v>
      </c>
      <c r="BL290" s="18" t="s">
        <v>241</v>
      </c>
      <c r="BM290" s="190" t="s">
        <v>818</v>
      </c>
    </row>
    <row r="291" spans="1:65" s="2" customFormat="1" ht="11.25">
      <c r="A291" s="35"/>
      <c r="B291" s="36"/>
      <c r="C291" s="37"/>
      <c r="D291" s="192" t="s">
        <v>148</v>
      </c>
      <c r="E291" s="37"/>
      <c r="F291" s="193" t="s">
        <v>819</v>
      </c>
      <c r="G291" s="37"/>
      <c r="H291" s="37"/>
      <c r="I291" s="194"/>
      <c r="J291" s="37"/>
      <c r="K291" s="37"/>
      <c r="L291" s="40"/>
      <c r="M291" s="195"/>
      <c r="N291" s="196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148</v>
      </c>
      <c r="AU291" s="18" t="s">
        <v>80</v>
      </c>
    </row>
    <row r="292" spans="1:65" s="2" customFormat="1" ht="16.5" customHeight="1">
      <c r="A292" s="35"/>
      <c r="B292" s="36"/>
      <c r="C292" s="179" t="s">
        <v>820</v>
      </c>
      <c r="D292" s="179" t="s">
        <v>142</v>
      </c>
      <c r="E292" s="180" t="s">
        <v>821</v>
      </c>
      <c r="F292" s="181" t="s">
        <v>822</v>
      </c>
      <c r="G292" s="182" t="s">
        <v>237</v>
      </c>
      <c r="H292" s="183">
        <v>30</v>
      </c>
      <c r="I292" s="184"/>
      <c r="J292" s="185">
        <f>ROUND(I292*H292,2)</f>
        <v>0</v>
      </c>
      <c r="K292" s="181" t="s">
        <v>146</v>
      </c>
      <c r="L292" s="40"/>
      <c r="M292" s="186" t="s">
        <v>19</v>
      </c>
      <c r="N292" s="187" t="s">
        <v>43</v>
      </c>
      <c r="O292" s="65"/>
      <c r="P292" s="188">
        <f>O292*H292</f>
        <v>0</v>
      </c>
      <c r="Q292" s="188">
        <v>2.1000000000000001E-4</v>
      </c>
      <c r="R292" s="188">
        <f>Q292*H292</f>
        <v>6.3E-3</v>
      </c>
      <c r="S292" s="188">
        <v>3.5000000000000001E-3</v>
      </c>
      <c r="T292" s="189">
        <f>S292*H292</f>
        <v>0.105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0" t="s">
        <v>241</v>
      </c>
      <c r="AT292" s="190" t="s">
        <v>142</v>
      </c>
      <c r="AU292" s="190" t="s">
        <v>80</v>
      </c>
      <c r="AY292" s="18" t="s">
        <v>140</v>
      </c>
      <c r="BE292" s="191">
        <f>IF(N292="základní",J292,0)</f>
        <v>0</v>
      </c>
      <c r="BF292" s="191">
        <f>IF(N292="snížená",J292,0)</f>
        <v>0</v>
      </c>
      <c r="BG292" s="191">
        <f>IF(N292="zákl. přenesená",J292,0)</f>
        <v>0</v>
      </c>
      <c r="BH292" s="191">
        <f>IF(N292="sníž. přenesená",J292,0)</f>
        <v>0</v>
      </c>
      <c r="BI292" s="191">
        <f>IF(N292="nulová",J292,0)</f>
        <v>0</v>
      </c>
      <c r="BJ292" s="18" t="s">
        <v>76</v>
      </c>
      <c r="BK292" s="191">
        <f>ROUND(I292*H292,2)</f>
        <v>0</v>
      </c>
      <c r="BL292" s="18" t="s">
        <v>241</v>
      </c>
      <c r="BM292" s="190" t="s">
        <v>823</v>
      </c>
    </row>
    <row r="293" spans="1:65" s="2" customFormat="1" ht="11.25">
      <c r="A293" s="35"/>
      <c r="B293" s="36"/>
      <c r="C293" s="37"/>
      <c r="D293" s="192" t="s">
        <v>148</v>
      </c>
      <c r="E293" s="37"/>
      <c r="F293" s="193" t="s">
        <v>824</v>
      </c>
      <c r="G293" s="37"/>
      <c r="H293" s="37"/>
      <c r="I293" s="194"/>
      <c r="J293" s="37"/>
      <c r="K293" s="37"/>
      <c r="L293" s="40"/>
      <c r="M293" s="195"/>
      <c r="N293" s="196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148</v>
      </c>
      <c r="AU293" s="18" t="s">
        <v>80</v>
      </c>
    </row>
    <row r="294" spans="1:65" s="2" customFormat="1" ht="16.5" customHeight="1">
      <c r="A294" s="35"/>
      <c r="B294" s="36"/>
      <c r="C294" s="179" t="s">
        <v>825</v>
      </c>
      <c r="D294" s="179" t="s">
        <v>142</v>
      </c>
      <c r="E294" s="180" t="s">
        <v>826</v>
      </c>
      <c r="F294" s="181" t="s">
        <v>827</v>
      </c>
      <c r="G294" s="182" t="s">
        <v>237</v>
      </c>
      <c r="H294" s="183">
        <v>2</v>
      </c>
      <c r="I294" s="184"/>
      <c r="J294" s="185">
        <f>ROUND(I294*H294,2)</f>
        <v>0</v>
      </c>
      <c r="K294" s="181" t="s">
        <v>146</v>
      </c>
      <c r="L294" s="40"/>
      <c r="M294" s="186" t="s">
        <v>19</v>
      </c>
      <c r="N294" s="187" t="s">
        <v>43</v>
      </c>
      <c r="O294" s="65"/>
      <c r="P294" s="188">
        <f>O294*H294</f>
        <v>0</v>
      </c>
      <c r="Q294" s="188">
        <v>1.0000000000000001E-5</v>
      </c>
      <c r="R294" s="188">
        <f>Q294*H294</f>
        <v>2.0000000000000002E-5</v>
      </c>
      <c r="S294" s="188">
        <v>4.0000000000000002E-4</v>
      </c>
      <c r="T294" s="189">
        <f>S294*H294</f>
        <v>8.0000000000000004E-4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0" t="s">
        <v>241</v>
      </c>
      <c r="AT294" s="190" t="s">
        <v>142</v>
      </c>
      <c r="AU294" s="190" t="s">
        <v>80</v>
      </c>
      <c r="AY294" s="18" t="s">
        <v>140</v>
      </c>
      <c r="BE294" s="191">
        <f>IF(N294="základní",J294,0)</f>
        <v>0</v>
      </c>
      <c r="BF294" s="191">
        <f>IF(N294="snížená",J294,0)</f>
        <v>0</v>
      </c>
      <c r="BG294" s="191">
        <f>IF(N294="zákl. přenesená",J294,0)</f>
        <v>0</v>
      </c>
      <c r="BH294" s="191">
        <f>IF(N294="sníž. přenesená",J294,0)</f>
        <v>0</v>
      </c>
      <c r="BI294" s="191">
        <f>IF(N294="nulová",J294,0)</f>
        <v>0</v>
      </c>
      <c r="BJ294" s="18" t="s">
        <v>76</v>
      </c>
      <c r="BK294" s="191">
        <f>ROUND(I294*H294,2)</f>
        <v>0</v>
      </c>
      <c r="BL294" s="18" t="s">
        <v>241</v>
      </c>
      <c r="BM294" s="190" t="s">
        <v>828</v>
      </c>
    </row>
    <row r="295" spans="1:65" s="2" customFormat="1" ht="11.25">
      <c r="A295" s="35"/>
      <c r="B295" s="36"/>
      <c r="C295" s="37"/>
      <c r="D295" s="192" t="s">
        <v>148</v>
      </c>
      <c r="E295" s="37"/>
      <c r="F295" s="193" t="s">
        <v>829</v>
      </c>
      <c r="G295" s="37"/>
      <c r="H295" s="37"/>
      <c r="I295" s="194"/>
      <c r="J295" s="37"/>
      <c r="K295" s="37"/>
      <c r="L295" s="40"/>
      <c r="M295" s="195"/>
      <c r="N295" s="196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148</v>
      </c>
      <c r="AU295" s="18" t="s">
        <v>80</v>
      </c>
    </row>
    <row r="296" spans="1:65" s="2" customFormat="1" ht="16.5" customHeight="1">
      <c r="A296" s="35"/>
      <c r="B296" s="36"/>
      <c r="C296" s="179" t="s">
        <v>830</v>
      </c>
      <c r="D296" s="179" t="s">
        <v>142</v>
      </c>
      <c r="E296" s="180" t="s">
        <v>831</v>
      </c>
      <c r="F296" s="181" t="s">
        <v>832</v>
      </c>
      <c r="G296" s="182" t="s">
        <v>237</v>
      </c>
      <c r="H296" s="183">
        <v>2</v>
      </c>
      <c r="I296" s="184"/>
      <c r="J296" s="185">
        <f>ROUND(I296*H296,2)</f>
        <v>0</v>
      </c>
      <c r="K296" s="181" t="s">
        <v>146</v>
      </c>
      <c r="L296" s="40"/>
      <c r="M296" s="186" t="s">
        <v>19</v>
      </c>
      <c r="N296" s="187" t="s">
        <v>43</v>
      </c>
      <c r="O296" s="65"/>
      <c r="P296" s="188">
        <f>O296*H296</f>
        <v>0</v>
      </c>
      <c r="Q296" s="188">
        <v>1.0000000000000001E-5</v>
      </c>
      <c r="R296" s="188">
        <f>Q296*H296</f>
        <v>2.0000000000000002E-5</v>
      </c>
      <c r="S296" s="188">
        <v>4.3400000000000001E-3</v>
      </c>
      <c r="T296" s="189">
        <f>S296*H296</f>
        <v>8.6800000000000002E-3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0" t="s">
        <v>241</v>
      </c>
      <c r="AT296" s="190" t="s">
        <v>142</v>
      </c>
      <c r="AU296" s="190" t="s">
        <v>80</v>
      </c>
      <c r="AY296" s="18" t="s">
        <v>140</v>
      </c>
      <c r="BE296" s="191">
        <f>IF(N296="základní",J296,0)</f>
        <v>0</v>
      </c>
      <c r="BF296" s="191">
        <f>IF(N296="snížená",J296,0)</f>
        <v>0</v>
      </c>
      <c r="BG296" s="191">
        <f>IF(N296="zákl. přenesená",J296,0)</f>
        <v>0</v>
      </c>
      <c r="BH296" s="191">
        <f>IF(N296="sníž. přenesená",J296,0)</f>
        <v>0</v>
      </c>
      <c r="BI296" s="191">
        <f>IF(N296="nulová",J296,0)</f>
        <v>0</v>
      </c>
      <c r="BJ296" s="18" t="s">
        <v>76</v>
      </c>
      <c r="BK296" s="191">
        <f>ROUND(I296*H296,2)</f>
        <v>0</v>
      </c>
      <c r="BL296" s="18" t="s">
        <v>241</v>
      </c>
      <c r="BM296" s="190" t="s">
        <v>833</v>
      </c>
    </row>
    <row r="297" spans="1:65" s="2" customFormat="1" ht="11.25">
      <c r="A297" s="35"/>
      <c r="B297" s="36"/>
      <c r="C297" s="37"/>
      <c r="D297" s="192" t="s">
        <v>148</v>
      </c>
      <c r="E297" s="37"/>
      <c r="F297" s="193" t="s">
        <v>834</v>
      </c>
      <c r="G297" s="37"/>
      <c r="H297" s="37"/>
      <c r="I297" s="194"/>
      <c r="J297" s="37"/>
      <c r="K297" s="37"/>
      <c r="L297" s="40"/>
      <c r="M297" s="195"/>
      <c r="N297" s="196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148</v>
      </c>
      <c r="AU297" s="18" t="s">
        <v>80</v>
      </c>
    </row>
    <row r="298" spans="1:65" s="2" customFormat="1" ht="16.5" customHeight="1">
      <c r="A298" s="35"/>
      <c r="B298" s="36"/>
      <c r="C298" s="179" t="s">
        <v>835</v>
      </c>
      <c r="D298" s="179" t="s">
        <v>142</v>
      </c>
      <c r="E298" s="180" t="s">
        <v>836</v>
      </c>
      <c r="F298" s="181" t="s">
        <v>837</v>
      </c>
      <c r="G298" s="182" t="s">
        <v>179</v>
      </c>
      <c r="H298" s="183">
        <v>0.64300000000000002</v>
      </c>
      <c r="I298" s="184"/>
      <c r="J298" s="185">
        <f>ROUND(I298*H298,2)</f>
        <v>0</v>
      </c>
      <c r="K298" s="181" t="s">
        <v>146</v>
      </c>
      <c r="L298" s="40"/>
      <c r="M298" s="186" t="s">
        <v>19</v>
      </c>
      <c r="N298" s="187" t="s">
        <v>43</v>
      </c>
      <c r="O298" s="65"/>
      <c r="P298" s="188">
        <f>O298*H298</f>
        <v>0</v>
      </c>
      <c r="Q298" s="188">
        <v>0</v>
      </c>
      <c r="R298" s="188">
        <f>Q298*H298</f>
        <v>0</v>
      </c>
      <c r="S298" s="188">
        <v>0</v>
      </c>
      <c r="T298" s="18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0" t="s">
        <v>241</v>
      </c>
      <c r="AT298" s="190" t="s">
        <v>142</v>
      </c>
      <c r="AU298" s="190" t="s">
        <v>80</v>
      </c>
      <c r="AY298" s="18" t="s">
        <v>140</v>
      </c>
      <c r="BE298" s="191">
        <f>IF(N298="základní",J298,0)</f>
        <v>0</v>
      </c>
      <c r="BF298" s="191">
        <f>IF(N298="snížená",J298,0)</f>
        <v>0</v>
      </c>
      <c r="BG298" s="191">
        <f>IF(N298="zákl. přenesená",J298,0)</f>
        <v>0</v>
      </c>
      <c r="BH298" s="191">
        <f>IF(N298="sníž. přenesená",J298,0)</f>
        <v>0</v>
      </c>
      <c r="BI298" s="191">
        <f>IF(N298="nulová",J298,0)</f>
        <v>0</v>
      </c>
      <c r="BJ298" s="18" t="s">
        <v>76</v>
      </c>
      <c r="BK298" s="191">
        <f>ROUND(I298*H298,2)</f>
        <v>0</v>
      </c>
      <c r="BL298" s="18" t="s">
        <v>241</v>
      </c>
      <c r="BM298" s="190" t="s">
        <v>838</v>
      </c>
    </row>
    <row r="299" spans="1:65" s="2" customFormat="1" ht="11.25">
      <c r="A299" s="35"/>
      <c r="B299" s="36"/>
      <c r="C299" s="37"/>
      <c r="D299" s="192" t="s">
        <v>148</v>
      </c>
      <c r="E299" s="37"/>
      <c r="F299" s="193" t="s">
        <v>839</v>
      </c>
      <c r="G299" s="37"/>
      <c r="H299" s="37"/>
      <c r="I299" s="194"/>
      <c r="J299" s="37"/>
      <c r="K299" s="37"/>
      <c r="L299" s="40"/>
      <c r="M299" s="195"/>
      <c r="N299" s="19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148</v>
      </c>
      <c r="AU299" s="18" t="s">
        <v>80</v>
      </c>
    </row>
    <row r="300" spans="1:65" s="2" customFormat="1" ht="16.5" customHeight="1">
      <c r="A300" s="35"/>
      <c r="B300" s="36"/>
      <c r="C300" s="179" t="s">
        <v>840</v>
      </c>
      <c r="D300" s="179" t="s">
        <v>142</v>
      </c>
      <c r="E300" s="180" t="s">
        <v>841</v>
      </c>
      <c r="F300" s="181" t="s">
        <v>842</v>
      </c>
      <c r="G300" s="182" t="s">
        <v>237</v>
      </c>
      <c r="H300" s="183">
        <v>2</v>
      </c>
      <c r="I300" s="184"/>
      <c r="J300" s="185">
        <f>ROUND(I300*H300,2)</f>
        <v>0</v>
      </c>
      <c r="K300" s="181" t="s">
        <v>146</v>
      </c>
      <c r="L300" s="40"/>
      <c r="M300" s="186" t="s">
        <v>19</v>
      </c>
      <c r="N300" s="187" t="s">
        <v>43</v>
      </c>
      <c r="O300" s="65"/>
      <c r="P300" s="188">
        <f>O300*H300</f>
        <v>0</v>
      </c>
      <c r="Q300" s="188">
        <v>1.6930000000000001E-2</v>
      </c>
      <c r="R300" s="188">
        <f>Q300*H300</f>
        <v>3.3860000000000001E-2</v>
      </c>
      <c r="S300" s="188">
        <v>0</v>
      </c>
      <c r="T300" s="18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0" t="s">
        <v>241</v>
      </c>
      <c r="AT300" s="190" t="s">
        <v>142</v>
      </c>
      <c r="AU300" s="190" t="s">
        <v>80</v>
      </c>
      <c r="AY300" s="18" t="s">
        <v>140</v>
      </c>
      <c r="BE300" s="191">
        <f>IF(N300="základní",J300,0)</f>
        <v>0</v>
      </c>
      <c r="BF300" s="191">
        <f>IF(N300="snížená",J300,0)</f>
        <v>0</v>
      </c>
      <c r="BG300" s="191">
        <f>IF(N300="zákl. přenesená",J300,0)</f>
        <v>0</v>
      </c>
      <c r="BH300" s="191">
        <f>IF(N300="sníž. přenesená",J300,0)</f>
        <v>0</v>
      </c>
      <c r="BI300" s="191">
        <f>IF(N300="nulová",J300,0)</f>
        <v>0</v>
      </c>
      <c r="BJ300" s="18" t="s">
        <v>76</v>
      </c>
      <c r="BK300" s="191">
        <f>ROUND(I300*H300,2)</f>
        <v>0</v>
      </c>
      <c r="BL300" s="18" t="s">
        <v>241</v>
      </c>
      <c r="BM300" s="190" t="s">
        <v>843</v>
      </c>
    </row>
    <row r="301" spans="1:65" s="2" customFormat="1" ht="19.5">
      <c r="A301" s="35"/>
      <c r="B301" s="36"/>
      <c r="C301" s="37"/>
      <c r="D301" s="192" t="s">
        <v>148</v>
      </c>
      <c r="E301" s="37"/>
      <c r="F301" s="193" t="s">
        <v>844</v>
      </c>
      <c r="G301" s="37"/>
      <c r="H301" s="37"/>
      <c r="I301" s="194"/>
      <c r="J301" s="37"/>
      <c r="K301" s="37"/>
      <c r="L301" s="40"/>
      <c r="M301" s="195"/>
      <c r="N301" s="196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148</v>
      </c>
      <c r="AU301" s="18" t="s">
        <v>80</v>
      </c>
    </row>
    <row r="302" spans="1:65" s="2" customFormat="1" ht="16.5" customHeight="1">
      <c r="A302" s="35"/>
      <c r="B302" s="36"/>
      <c r="C302" s="179" t="s">
        <v>845</v>
      </c>
      <c r="D302" s="179" t="s">
        <v>142</v>
      </c>
      <c r="E302" s="180" t="s">
        <v>846</v>
      </c>
      <c r="F302" s="181" t="s">
        <v>847</v>
      </c>
      <c r="G302" s="182" t="s">
        <v>237</v>
      </c>
      <c r="H302" s="183">
        <v>1</v>
      </c>
      <c r="I302" s="184"/>
      <c r="J302" s="185">
        <f>ROUND(I302*H302,2)</f>
        <v>0</v>
      </c>
      <c r="K302" s="181" t="s">
        <v>146</v>
      </c>
      <c r="L302" s="40"/>
      <c r="M302" s="186" t="s">
        <v>19</v>
      </c>
      <c r="N302" s="187" t="s">
        <v>43</v>
      </c>
      <c r="O302" s="65"/>
      <c r="P302" s="188">
        <f>O302*H302</f>
        <v>0</v>
      </c>
      <c r="Q302" s="188">
        <v>2.121E-2</v>
      </c>
      <c r="R302" s="188">
        <f>Q302*H302</f>
        <v>2.121E-2</v>
      </c>
      <c r="S302" s="188">
        <v>0</v>
      </c>
      <c r="T302" s="18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0" t="s">
        <v>241</v>
      </c>
      <c r="AT302" s="190" t="s">
        <v>142</v>
      </c>
      <c r="AU302" s="190" t="s">
        <v>80</v>
      </c>
      <c r="AY302" s="18" t="s">
        <v>140</v>
      </c>
      <c r="BE302" s="191">
        <f>IF(N302="základní",J302,0)</f>
        <v>0</v>
      </c>
      <c r="BF302" s="191">
        <f>IF(N302="snížená",J302,0)</f>
        <v>0</v>
      </c>
      <c r="BG302" s="191">
        <f>IF(N302="zákl. přenesená",J302,0)</f>
        <v>0</v>
      </c>
      <c r="BH302" s="191">
        <f>IF(N302="sníž. přenesená",J302,0)</f>
        <v>0</v>
      </c>
      <c r="BI302" s="191">
        <f>IF(N302="nulová",J302,0)</f>
        <v>0</v>
      </c>
      <c r="BJ302" s="18" t="s">
        <v>76</v>
      </c>
      <c r="BK302" s="191">
        <f>ROUND(I302*H302,2)</f>
        <v>0</v>
      </c>
      <c r="BL302" s="18" t="s">
        <v>241</v>
      </c>
      <c r="BM302" s="190" t="s">
        <v>848</v>
      </c>
    </row>
    <row r="303" spans="1:65" s="2" customFormat="1" ht="19.5">
      <c r="A303" s="35"/>
      <c r="B303" s="36"/>
      <c r="C303" s="37"/>
      <c r="D303" s="192" t="s">
        <v>148</v>
      </c>
      <c r="E303" s="37"/>
      <c r="F303" s="193" t="s">
        <v>849</v>
      </c>
      <c r="G303" s="37"/>
      <c r="H303" s="37"/>
      <c r="I303" s="194"/>
      <c r="J303" s="37"/>
      <c r="K303" s="37"/>
      <c r="L303" s="40"/>
      <c r="M303" s="195"/>
      <c r="N303" s="19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148</v>
      </c>
      <c r="AU303" s="18" t="s">
        <v>80</v>
      </c>
    </row>
    <row r="304" spans="1:65" s="2" customFormat="1" ht="16.5" customHeight="1">
      <c r="A304" s="35"/>
      <c r="B304" s="36"/>
      <c r="C304" s="179" t="s">
        <v>850</v>
      </c>
      <c r="D304" s="179" t="s">
        <v>142</v>
      </c>
      <c r="E304" s="180" t="s">
        <v>851</v>
      </c>
      <c r="F304" s="181" t="s">
        <v>852</v>
      </c>
      <c r="G304" s="182" t="s">
        <v>237</v>
      </c>
      <c r="H304" s="183">
        <v>16</v>
      </c>
      <c r="I304" s="184"/>
      <c r="J304" s="185">
        <f>ROUND(I304*H304,2)</f>
        <v>0</v>
      </c>
      <c r="K304" s="181" t="s">
        <v>146</v>
      </c>
      <c r="L304" s="40"/>
      <c r="M304" s="186" t="s">
        <v>19</v>
      </c>
      <c r="N304" s="187" t="s">
        <v>43</v>
      </c>
      <c r="O304" s="65"/>
      <c r="P304" s="188">
        <f>O304*H304</f>
        <v>0</v>
      </c>
      <c r="Q304" s="188">
        <v>1.159E-2</v>
      </c>
      <c r="R304" s="188">
        <f>Q304*H304</f>
        <v>0.18543999999999999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241</v>
      </c>
      <c r="AT304" s="190" t="s">
        <v>142</v>
      </c>
      <c r="AU304" s="190" t="s">
        <v>80</v>
      </c>
      <c r="AY304" s="18" t="s">
        <v>140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76</v>
      </c>
      <c r="BK304" s="191">
        <f>ROUND(I304*H304,2)</f>
        <v>0</v>
      </c>
      <c r="BL304" s="18" t="s">
        <v>241</v>
      </c>
      <c r="BM304" s="190" t="s">
        <v>853</v>
      </c>
    </row>
    <row r="305" spans="1:65" s="2" customFormat="1" ht="19.5">
      <c r="A305" s="35"/>
      <c r="B305" s="36"/>
      <c r="C305" s="37"/>
      <c r="D305" s="192" t="s">
        <v>148</v>
      </c>
      <c r="E305" s="37"/>
      <c r="F305" s="193" t="s">
        <v>854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148</v>
      </c>
      <c r="AU305" s="18" t="s">
        <v>80</v>
      </c>
    </row>
    <row r="306" spans="1:65" s="2" customFormat="1" ht="16.5" customHeight="1">
      <c r="A306" s="35"/>
      <c r="B306" s="36"/>
      <c r="C306" s="179" t="s">
        <v>855</v>
      </c>
      <c r="D306" s="179" t="s">
        <v>142</v>
      </c>
      <c r="E306" s="180" t="s">
        <v>856</v>
      </c>
      <c r="F306" s="181" t="s">
        <v>857</v>
      </c>
      <c r="G306" s="182" t="s">
        <v>237</v>
      </c>
      <c r="H306" s="183">
        <v>3</v>
      </c>
      <c r="I306" s="184"/>
      <c r="J306" s="185">
        <f>ROUND(I306*H306,2)</f>
        <v>0</v>
      </c>
      <c r="K306" s="181" t="s">
        <v>146</v>
      </c>
      <c r="L306" s="40"/>
      <c r="M306" s="186" t="s">
        <v>19</v>
      </c>
      <c r="N306" s="187" t="s">
        <v>43</v>
      </c>
      <c r="O306" s="65"/>
      <c r="P306" s="188">
        <f>O306*H306</f>
        <v>0</v>
      </c>
      <c r="Q306" s="188">
        <v>1.4670000000000001E-2</v>
      </c>
      <c r="R306" s="188">
        <f>Q306*H306</f>
        <v>4.4010000000000001E-2</v>
      </c>
      <c r="S306" s="188">
        <v>0</v>
      </c>
      <c r="T306" s="18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0" t="s">
        <v>241</v>
      </c>
      <c r="AT306" s="190" t="s">
        <v>142</v>
      </c>
      <c r="AU306" s="190" t="s">
        <v>80</v>
      </c>
      <c r="AY306" s="18" t="s">
        <v>140</v>
      </c>
      <c r="BE306" s="191">
        <f>IF(N306="základní",J306,0)</f>
        <v>0</v>
      </c>
      <c r="BF306" s="191">
        <f>IF(N306="snížená",J306,0)</f>
        <v>0</v>
      </c>
      <c r="BG306" s="191">
        <f>IF(N306="zákl. přenesená",J306,0)</f>
        <v>0</v>
      </c>
      <c r="BH306" s="191">
        <f>IF(N306="sníž. přenesená",J306,0)</f>
        <v>0</v>
      </c>
      <c r="BI306" s="191">
        <f>IF(N306="nulová",J306,0)</f>
        <v>0</v>
      </c>
      <c r="BJ306" s="18" t="s">
        <v>76</v>
      </c>
      <c r="BK306" s="191">
        <f>ROUND(I306*H306,2)</f>
        <v>0</v>
      </c>
      <c r="BL306" s="18" t="s">
        <v>241</v>
      </c>
      <c r="BM306" s="190" t="s">
        <v>858</v>
      </c>
    </row>
    <row r="307" spans="1:65" s="2" customFormat="1" ht="19.5">
      <c r="A307" s="35"/>
      <c r="B307" s="36"/>
      <c r="C307" s="37"/>
      <c r="D307" s="192" t="s">
        <v>148</v>
      </c>
      <c r="E307" s="37"/>
      <c r="F307" s="193" t="s">
        <v>859</v>
      </c>
      <c r="G307" s="37"/>
      <c r="H307" s="37"/>
      <c r="I307" s="194"/>
      <c r="J307" s="37"/>
      <c r="K307" s="37"/>
      <c r="L307" s="40"/>
      <c r="M307" s="195"/>
      <c r="N307" s="196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148</v>
      </c>
      <c r="AU307" s="18" t="s">
        <v>80</v>
      </c>
    </row>
    <row r="308" spans="1:65" s="2" customFormat="1" ht="16.5" customHeight="1">
      <c r="A308" s="35"/>
      <c r="B308" s="36"/>
      <c r="C308" s="179" t="s">
        <v>860</v>
      </c>
      <c r="D308" s="179" t="s">
        <v>142</v>
      </c>
      <c r="E308" s="180" t="s">
        <v>861</v>
      </c>
      <c r="F308" s="181" t="s">
        <v>862</v>
      </c>
      <c r="G308" s="182" t="s">
        <v>237</v>
      </c>
      <c r="H308" s="183">
        <v>8</v>
      </c>
      <c r="I308" s="184"/>
      <c r="J308" s="185">
        <f>ROUND(I308*H308,2)</f>
        <v>0</v>
      </c>
      <c r="K308" s="181" t="s">
        <v>146</v>
      </c>
      <c r="L308" s="40"/>
      <c r="M308" s="186" t="s">
        <v>19</v>
      </c>
      <c r="N308" s="187" t="s">
        <v>43</v>
      </c>
      <c r="O308" s="65"/>
      <c r="P308" s="188">
        <f>O308*H308</f>
        <v>0</v>
      </c>
      <c r="Q308" s="188">
        <v>1.7489999999999999E-2</v>
      </c>
      <c r="R308" s="188">
        <f>Q308*H308</f>
        <v>0.13991999999999999</v>
      </c>
      <c r="S308" s="188">
        <v>0</v>
      </c>
      <c r="T308" s="18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0" t="s">
        <v>241</v>
      </c>
      <c r="AT308" s="190" t="s">
        <v>142</v>
      </c>
      <c r="AU308" s="190" t="s">
        <v>80</v>
      </c>
      <c r="AY308" s="18" t="s">
        <v>140</v>
      </c>
      <c r="BE308" s="191">
        <f>IF(N308="základní",J308,0)</f>
        <v>0</v>
      </c>
      <c r="BF308" s="191">
        <f>IF(N308="snížená",J308,0)</f>
        <v>0</v>
      </c>
      <c r="BG308" s="191">
        <f>IF(N308="zákl. přenesená",J308,0)</f>
        <v>0</v>
      </c>
      <c r="BH308" s="191">
        <f>IF(N308="sníž. přenesená",J308,0)</f>
        <v>0</v>
      </c>
      <c r="BI308" s="191">
        <f>IF(N308="nulová",J308,0)</f>
        <v>0</v>
      </c>
      <c r="BJ308" s="18" t="s">
        <v>76</v>
      </c>
      <c r="BK308" s="191">
        <f>ROUND(I308*H308,2)</f>
        <v>0</v>
      </c>
      <c r="BL308" s="18" t="s">
        <v>241</v>
      </c>
      <c r="BM308" s="190" t="s">
        <v>863</v>
      </c>
    </row>
    <row r="309" spans="1:65" s="2" customFormat="1" ht="19.5">
      <c r="A309" s="35"/>
      <c r="B309" s="36"/>
      <c r="C309" s="37"/>
      <c r="D309" s="192" t="s">
        <v>148</v>
      </c>
      <c r="E309" s="37"/>
      <c r="F309" s="193" t="s">
        <v>864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148</v>
      </c>
      <c r="AU309" s="18" t="s">
        <v>80</v>
      </c>
    </row>
    <row r="310" spans="1:65" s="2" customFormat="1" ht="16.5" customHeight="1">
      <c r="A310" s="35"/>
      <c r="B310" s="36"/>
      <c r="C310" s="179" t="s">
        <v>865</v>
      </c>
      <c r="D310" s="179" t="s">
        <v>142</v>
      </c>
      <c r="E310" s="180" t="s">
        <v>866</v>
      </c>
      <c r="F310" s="181" t="s">
        <v>867</v>
      </c>
      <c r="G310" s="182" t="s">
        <v>237</v>
      </c>
      <c r="H310" s="183">
        <v>1</v>
      </c>
      <c r="I310" s="184"/>
      <c r="J310" s="185">
        <f>ROUND(I310*H310,2)</f>
        <v>0</v>
      </c>
      <c r="K310" s="181" t="s">
        <v>19</v>
      </c>
      <c r="L310" s="40"/>
      <c r="M310" s="186" t="s">
        <v>19</v>
      </c>
      <c r="N310" s="187" t="s">
        <v>43</v>
      </c>
      <c r="O310" s="65"/>
      <c r="P310" s="188">
        <f>O310*H310</f>
        <v>0</v>
      </c>
      <c r="Q310" s="188">
        <v>0</v>
      </c>
      <c r="R310" s="188">
        <f>Q310*H310</f>
        <v>0</v>
      </c>
      <c r="S310" s="188">
        <v>0</v>
      </c>
      <c r="T310" s="18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0" t="s">
        <v>241</v>
      </c>
      <c r="AT310" s="190" t="s">
        <v>142</v>
      </c>
      <c r="AU310" s="190" t="s">
        <v>80</v>
      </c>
      <c r="AY310" s="18" t="s">
        <v>140</v>
      </c>
      <c r="BE310" s="191">
        <f>IF(N310="základní",J310,0)</f>
        <v>0</v>
      </c>
      <c r="BF310" s="191">
        <f>IF(N310="snížená",J310,0)</f>
        <v>0</v>
      </c>
      <c r="BG310" s="191">
        <f>IF(N310="zákl. přenesená",J310,0)</f>
        <v>0</v>
      </c>
      <c r="BH310" s="191">
        <f>IF(N310="sníž. přenesená",J310,0)</f>
        <v>0</v>
      </c>
      <c r="BI310" s="191">
        <f>IF(N310="nulová",J310,0)</f>
        <v>0</v>
      </c>
      <c r="BJ310" s="18" t="s">
        <v>76</v>
      </c>
      <c r="BK310" s="191">
        <f>ROUND(I310*H310,2)</f>
        <v>0</v>
      </c>
      <c r="BL310" s="18" t="s">
        <v>241</v>
      </c>
      <c r="BM310" s="190" t="s">
        <v>868</v>
      </c>
    </row>
    <row r="311" spans="1:65" s="2" customFormat="1" ht="19.5">
      <c r="A311" s="35"/>
      <c r="B311" s="36"/>
      <c r="C311" s="37"/>
      <c r="D311" s="192" t="s">
        <v>148</v>
      </c>
      <c r="E311" s="37"/>
      <c r="F311" s="193" t="s">
        <v>869</v>
      </c>
      <c r="G311" s="37"/>
      <c r="H311" s="37"/>
      <c r="I311" s="194"/>
      <c r="J311" s="37"/>
      <c r="K311" s="37"/>
      <c r="L311" s="40"/>
      <c r="M311" s="195"/>
      <c r="N311" s="196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148</v>
      </c>
      <c r="AU311" s="18" t="s">
        <v>80</v>
      </c>
    </row>
    <row r="312" spans="1:65" s="2" customFormat="1" ht="16.5" customHeight="1">
      <c r="A312" s="35"/>
      <c r="B312" s="36"/>
      <c r="C312" s="179" t="s">
        <v>870</v>
      </c>
      <c r="D312" s="179" t="s">
        <v>142</v>
      </c>
      <c r="E312" s="180" t="s">
        <v>871</v>
      </c>
      <c r="F312" s="181" t="s">
        <v>872</v>
      </c>
      <c r="G312" s="182" t="s">
        <v>237</v>
      </c>
      <c r="H312" s="183">
        <v>1</v>
      </c>
      <c r="I312" s="184"/>
      <c r="J312" s="185">
        <f>ROUND(I312*H312,2)</f>
        <v>0</v>
      </c>
      <c r="K312" s="181" t="s">
        <v>19</v>
      </c>
      <c r="L312" s="40"/>
      <c r="M312" s="186" t="s">
        <v>19</v>
      </c>
      <c r="N312" s="187" t="s">
        <v>43</v>
      </c>
      <c r="O312" s="65"/>
      <c r="P312" s="188">
        <f>O312*H312</f>
        <v>0</v>
      </c>
      <c r="Q312" s="188">
        <v>0</v>
      </c>
      <c r="R312" s="188">
        <f>Q312*H312</f>
        <v>0</v>
      </c>
      <c r="S312" s="188">
        <v>0</v>
      </c>
      <c r="T312" s="18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0" t="s">
        <v>241</v>
      </c>
      <c r="AT312" s="190" t="s">
        <v>142</v>
      </c>
      <c r="AU312" s="190" t="s">
        <v>80</v>
      </c>
      <c r="AY312" s="18" t="s">
        <v>140</v>
      </c>
      <c r="BE312" s="191">
        <f>IF(N312="základní",J312,0)</f>
        <v>0</v>
      </c>
      <c r="BF312" s="191">
        <f>IF(N312="snížená",J312,0)</f>
        <v>0</v>
      </c>
      <c r="BG312" s="191">
        <f>IF(N312="zákl. přenesená",J312,0)</f>
        <v>0</v>
      </c>
      <c r="BH312" s="191">
        <f>IF(N312="sníž. přenesená",J312,0)</f>
        <v>0</v>
      </c>
      <c r="BI312" s="191">
        <f>IF(N312="nulová",J312,0)</f>
        <v>0</v>
      </c>
      <c r="BJ312" s="18" t="s">
        <v>76</v>
      </c>
      <c r="BK312" s="191">
        <f>ROUND(I312*H312,2)</f>
        <v>0</v>
      </c>
      <c r="BL312" s="18" t="s">
        <v>241</v>
      </c>
      <c r="BM312" s="190" t="s">
        <v>873</v>
      </c>
    </row>
    <row r="313" spans="1:65" s="2" customFormat="1" ht="19.5">
      <c r="A313" s="35"/>
      <c r="B313" s="36"/>
      <c r="C313" s="37"/>
      <c r="D313" s="192" t="s">
        <v>148</v>
      </c>
      <c r="E313" s="37"/>
      <c r="F313" s="193" t="s">
        <v>874</v>
      </c>
      <c r="G313" s="37"/>
      <c r="H313" s="37"/>
      <c r="I313" s="194"/>
      <c r="J313" s="37"/>
      <c r="K313" s="37"/>
      <c r="L313" s="40"/>
      <c r="M313" s="195"/>
      <c r="N313" s="196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148</v>
      </c>
      <c r="AU313" s="18" t="s">
        <v>80</v>
      </c>
    </row>
    <row r="314" spans="1:65" s="2" customFormat="1" ht="16.5" customHeight="1">
      <c r="A314" s="35"/>
      <c r="B314" s="36"/>
      <c r="C314" s="179" t="s">
        <v>875</v>
      </c>
      <c r="D314" s="179" t="s">
        <v>142</v>
      </c>
      <c r="E314" s="180" t="s">
        <v>876</v>
      </c>
      <c r="F314" s="181" t="s">
        <v>877</v>
      </c>
      <c r="G314" s="182" t="s">
        <v>237</v>
      </c>
      <c r="H314" s="183">
        <v>1</v>
      </c>
      <c r="I314" s="184"/>
      <c r="J314" s="185">
        <f>ROUND(I314*H314,2)</f>
        <v>0</v>
      </c>
      <c r="K314" s="181" t="s">
        <v>19</v>
      </c>
      <c r="L314" s="40"/>
      <c r="M314" s="186" t="s">
        <v>19</v>
      </c>
      <c r="N314" s="187" t="s">
        <v>43</v>
      </c>
      <c r="O314" s="65"/>
      <c r="P314" s="188">
        <f>O314*H314</f>
        <v>0</v>
      </c>
      <c r="Q314" s="188">
        <v>0</v>
      </c>
      <c r="R314" s="188">
        <f>Q314*H314</f>
        <v>0</v>
      </c>
      <c r="S314" s="188">
        <v>0</v>
      </c>
      <c r="T314" s="18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0" t="s">
        <v>241</v>
      </c>
      <c r="AT314" s="190" t="s">
        <v>142</v>
      </c>
      <c r="AU314" s="190" t="s">
        <v>80</v>
      </c>
      <c r="AY314" s="18" t="s">
        <v>140</v>
      </c>
      <c r="BE314" s="191">
        <f>IF(N314="základní",J314,0)</f>
        <v>0</v>
      </c>
      <c r="BF314" s="191">
        <f>IF(N314="snížená",J314,0)</f>
        <v>0</v>
      </c>
      <c r="BG314" s="191">
        <f>IF(N314="zákl. přenesená",J314,0)</f>
        <v>0</v>
      </c>
      <c r="BH314" s="191">
        <f>IF(N314="sníž. přenesená",J314,0)</f>
        <v>0</v>
      </c>
      <c r="BI314" s="191">
        <f>IF(N314="nulová",J314,0)</f>
        <v>0</v>
      </c>
      <c r="BJ314" s="18" t="s">
        <v>76</v>
      </c>
      <c r="BK314" s="191">
        <f>ROUND(I314*H314,2)</f>
        <v>0</v>
      </c>
      <c r="BL314" s="18" t="s">
        <v>241</v>
      </c>
      <c r="BM314" s="190" t="s">
        <v>878</v>
      </c>
    </row>
    <row r="315" spans="1:65" s="2" customFormat="1" ht="19.5">
      <c r="A315" s="35"/>
      <c r="B315" s="36"/>
      <c r="C315" s="37"/>
      <c r="D315" s="192" t="s">
        <v>148</v>
      </c>
      <c r="E315" s="37"/>
      <c r="F315" s="193" t="s">
        <v>879</v>
      </c>
      <c r="G315" s="37"/>
      <c r="H315" s="37"/>
      <c r="I315" s="194"/>
      <c r="J315" s="37"/>
      <c r="K315" s="37"/>
      <c r="L315" s="40"/>
      <c r="M315" s="195"/>
      <c r="N315" s="196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148</v>
      </c>
      <c r="AU315" s="18" t="s">
        <v>80</v>
      </c>
    </row>
    <row r="316" spans="1:65" s="2" customFormat="1" ht="16.5" customHeight="1">
      <c r="A316" s="35"/>
      <c r="B316" s="36"/>
      <c r="C316" s="179" t="s">
        <v>880</v>
      </c>
      <c r="D316" s="179" t="s">
        <v>142</v>
      </c>
      <c r="E316" s="180" t="s">
        <v>881</v>
      </c>
      <c r="F316" s="181" t="s">
        <v>882</v>
      </c>
      <c r="G316" s="182" t="s">
        <v>237</v>
      </c>
      <c r="H316" s="183">
        <v>1</v>
      </c>
      <c r="I316" s="184"/>
      <c r="J316" s="185">
        <f>ROUND(I316*H316,2)</f>
        <v>0</v>
      </c>
      <c r="K316" s="181" t="s">
        <v>19</v>
      </c>
      <c r="L316" s="40"/>
      <c r="M316" s="186" t="s">
        <v>19</v>
      </c>
      <c r="N316" s="187" t="s">
        <v>43</v>
      </c>
      <c r="O316" s="65"/>
      <c r="P316" s="188">
        <f>O316*H316</f>
        <v>0</v>
      </c>
      <c r="Q316" s="188">
        <v>0</v>
      </c>
      <c r="R316" s="188">
        <f>Q316*H316</f>
        <v>0</v>
      </c>
      <c r="S316" s="188">
        <v>0</v>
      </c>
      <c r="T316" s="18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0" t="s">
        <v>241</v>
      </c>
      <c r="AT316" s="190" t="s">
        <v>142</v>
      </c>
      <c r="AU316" s="190" t="s">
        <v>80</v>
      </c>
      <c r="AY316" s="18" t="s">
        <v>140</v>
      </c>
      <c r="BE316" s="191">
        <f>IF(N316="základní",J316,0)</f>
        <v>0</v>
      </c>
      <c r="BF316" s="191">
        <f>IF(N316="snížená",J316,0)</f>
        <v>0</v>
      </c>
      <c r="BG316" s="191">
        <f>IF(N316="zákl. přenesená",J316,0)</f>
        <v>0</v>
      </c>
      <c r="BH316" s="191">
        <f>IF(N316="sníž. přenesená",J316,0)</f>
        <v>0</v>
      </c>
      <c r="BI316" s="191">
        <f>IF(N316="nulová",J316,0)</f>
        <v>0</v>
      </c>
      <c r="BJ316" s="18" t="s">
        <v>76</v>
      </c>
      <c r="BK316" s="191">
        <f>ROUND(I316*H316,2)</f>
        <v>0</v>
      </c>
      <c r="BL316" s="18" t="s">
        <v>241</v>
      </c>
      <c r="BM316" s="190" t="s">
        <v>883</v>
      </c>
    </row>
    <row r="317" spans="1:65" s="2" customFormat="1" ht="19.5">
      <c r="A317" s="35"/>
      <c r="B317" s="36"/>
      <c r="C317" s="37"/>
      <c r="D317" s="192" t="s">
        <v>148</v>
      </c>
      <c r="E317" s="37"/>
      <c r="F317" s="193" t="s">
        <v>884</v>
      </c>
      <c r="G317" s="37"/>
      <c r="H317" s="37"/>
      <c r="I317" s="194"/>
      <c r="J317" s="37"/>
      <c r="K317" s="37"/>
      <c r="L317" s="40"/>
      <c r="M317" s="195"/>
      <c r="N317" s="196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148</v>
      </c>
      <c r="AU317" s="18" t="s">
        <v>80</v>
      </c>
    </row>
    <row r="318" spans="1:65" s="2" customFormat="1" ht="16.5" customHeight="1">
      <c r="A318" s="35"/>
      <c r="B318" s="36"/>
      <c r="C318" s="179" t="s">
        <v>885</v>
      </c>
      <c r="D318" s="179" t="s">
        <v>142</v>
      </c>
      <c r="E318" s="180" t="s">
        <v>886</v>
      </c>
      <c r="F318" s="181" t="s">
        <v>887</v>
      </c>
      <c r="G318" s="182" t="s">
        <v>237</v>
      </c>
      <c r="H318" s="183">
        <v>21</v>
      </c>
      <c r="I318" s="184"/>
      <c r="J318" s="185">
        <f>ROUND(I318*H318,2)</f>
        <v>0</v>
      </c>
      <c r="K318" s="181" t="s">
        <v>146</v>
      </c>
      <c r="L318" s="40"/>
      <c r="M318" s="186" t="s">
        <v>19</v>
      </c>
      <c r="N318" s="187" t="s">
        <v>43</v>
      </c>
      <c r="O318" s="65"/>
      <c r="P318" s="188">
        <f>O318*H318</f>
        <v>0</v>
      </c>
      <c r="Q318" s="188">
        <v>2.3125399999999999E-4</v>
      </c>
      <c r="R318" s="188">
        <f>Q318*H318</f>
        <v>4.8563339999999995E-3</v>
      </c>
      <c r="S318" s="188">
        <v>0</v>
      </c>
      <c r="T318" s="189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0" t="s">
        <v>241</v>
      </c>
      <c r="AT318" s="190" t="s">
        <v>142</v>
      </c>
      <c r="AU318" s="190" t="s">
        <v>80</v>
      </c>
      <c r="AY318" s="18" t="s">
        <v>140</v>
      </c>
      <c r="BE318" s="191">
        <f>IF(N318="základní",J318,0)</f>
        <v>0</v>
      </c>
      <c r="BF318" s="191">
        <f>IF(N318="snížená",J318,0)</f>
        <v>0</v>
      </c>
      <c r="BG318" s="191">
        <f>IF(N318="zákl. přenesená",J318,0)</f>
        <v>0</v>
      </c>
      <c r="BH318" s="191">
        <f>IF(N318="sníž. přenesená",J318,0)</f>
        <v>0</v>
      </c>
      <c r="BI318" s="191">
        <f>IF(N318="nulová",J318,0)</f>
        <v>0</v>
      </c>
      <c r="BJ318" s="18" t="s">
        <v>76</v>
      </c>
      <c r="BK318" s="191">
        <f>ROUND(I318*H318,2)</f>
        <v>0</v>
      </c>
      <c r="BL318" s="18" t="s">
        <v>241</v>
      </c>
      <c r="BM318" s="190" t="s">
        <v>888</v>
      </c>
    </row>
    <row r="319" spans="1:65" s="2" customFormat="1" ht="11.25">
      <c r="A319" s="35"/>
      <c r="B319" s="36"/>
      <c r="C319" s="37"/>
      <c r="D319" s="192" t="s">
        <v>148</v>
      </c>
      <c r="E319" s="37"/>
      <c r="F319" s="193" t="s">
        <v>889</v>
      </c>
      <c r="G319" s="37"/>
      <c r="H319" s="37"/>
      <c r="I319" s="194"/>
      <c r="J319" s="37"/>
      <c r="K319" s="37"/>
      <c r="L319" s="40"/>
      <c r="M319" s="195"/>
      <c r="N319" s="196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148</v>
      </c>
      <c r="AU319" s="18" t="s">
        <v>80</v>
      </c>
    </row>
    <row r="320" spans="1:65" s="2" customFormat="1" ht="16.5" customHeight="1">
      <c r="A320" s="35"/>
      <c r="B320" s="36"/>
      <c r="C320" s="179" t="s">
        <v>890</v>
      </c>
      <c r="D320" s="179" t="s">
        <v>142</v>
      </c>
      <c r="E320" s="180" t="s">
        <v>891</v>
      </c>
      <c r="F320" s="181" t="s">
        <v>892</v>
      </c>
      <c r="G320" s="182" t="s">
        <v>237</v>
      </c>
      <c r="H320" s="183">
        <v>5</v>
      </c>
      <c r="I320" s="184"/>
      <c r="J320" s="185">
        <f>ROUND(I320*H320,2)</f>
        <v>0</v>
      </c>
      <c r="K320" s="181" t="s">
        <v>146</v>
      </c>
      <c r="L320" s="40"/>
      <c r="M320" s="186" t="s">
        <v>19</v>
      </c>
      <c r="N320" s="187" t="s">
        <v>43</v>
      </c>
      <c r="O320" s="65"/>
      <c r="P320" s="188">
        <f>O320*H320</f>
        <v>0</v>
      </c>
      <c r="Q320" s="188">
        <v>8.3956999999999999E-4</v>
      </c>
      <c r="R320" s="188">
        <f>Q320*H320</f>
        <v>4.1978499999999995E-3</v>
      </c>
      <c r="S320" s="188">
        <v>0</v>
      </c>
      <c r="T320" s="18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0" t="s">
        <v>241</v>
      </c>
      <c r="AT320" s="190" t="s">
        <v>142</v>
      </c>
      <c r="AU320" s="190" t="s">
        <v>80</v>
      </c>
      <c r="AY320" s="18" t="s">
        <v>140</v>
      </c>
      <c r="BE320" s="191">
        <f>IF(N320="základní",J320,0)</f>
        <v>0</v>
      </c>
      <c r="BF320" s="191">
        <f>IF(N320="snížená",J320,0)</f>
        <v>0</v>
      </c>
      <c r="BG320" s="191">
        <f>IF(N320="zákl. přenesená",J320,0)</f>
        <v>0</v>
      </c>
      <c r="BH320" s="191">
        <f>IF(N320="sníž. přenesená",J320,0)</f>
        <v>0</v>
      </c>
      <c r="BI320" s="191">
        <f>IF(N320="nulová",J320,0)</f>
        <v>0</v>
      </c>
      <c r="BJ320" s="18" t="s">
        <v>76</v>
      </c>
      <c r="BK320" s="191">
        <f>ROUND(I320*H320,2)</f>
        <v>0</v>
      </c>
      <c r="BL320" s="18" t="s">
        <v>241</v>
      </c>
      <c r="BM320" s="190" t="s">
        <v>893</v>
      </c>
    </row>
    <row r="321" spans="1:65" s="2" customFormat="1" ht="11.25">
      <c r="A321" s="35"/>
      <c r="B321" s="36"/>
      <c r="C321" s="37"/>
      <c r="D321" s="192" t="s">
        <v>148</v>
      </c>
      <c r="E321" s="37"/>
      <c r="F321" s="193" t="s">
        <v>894</v>
      </c>
      <c r="G321" s="37"/>
      <c r="H321" s="37"/>
      <c r="I321" s="194"/>
      <c r="J321" s="37"/>
      <c r="K321" s="37"/>
      <c r="L321" s="40"/>
      <c r="M321" s="195"/>
      <c r="N321" s="196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148</v>
      </c>
      <c r="AU321" s="18" t="s">
        <v>80</v>
      </c>
    </row>
    <row r="322" spans="1:65" s="2" customFormat="1" ht="16.5" customHeight="1">
      <c r="A322" s="35"/>
      <c r="B322" s="36"/>
      <c r="C322" s="179" t="s">
        <v>895</v>
      </c>
      <c r="D322" s="179" t="s">
        <v>142</v>
      </c>
      <c r="E322" s="180" t="s">
        <v>896</v>
      </c>
      <c r="F322" s="181" t="s">
        <v>897</v>
      </c>
      <c r="G322" s="182" t="s">
        <v>237</v>
      </c>
      <c r="H322" s="183">
        <v>2</v>
      </c>
      <c r="I322" s="184"/>
      <c r="J322" s="185">
        <f>ROUND(I322*H322,2)</f>
        <v>0</v>
      </c>
      <c r="K322" s="181" t="s">
        <v>19</v>
      </c>
      <c r="L322" s="40"/>
      <c r="M322" s="186" t="s">
        <v>19</v>
      </c>
      <c r="N322" s="187" t="s">
        <v>43</v>
      </c>
      <c r="O322" s="65"/>
      <c r="P322" s="188">
        <f>O322*H322</f>
        <v>0</v>
      </c>
      <c r="Q322" s="188">
        <v>3.6000000000000002E-4</v>
      </c>
      <c r="R322" s="188">
        <f>Q322*H322</f>
        <v>7.2000000000000005E-4</v>
      </c>
      <c r="S322" s="188">
        <v>0</v>
      </c>
      <c r="T322" s="18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0" t="s">
        <v>241</v>
      </c>
      <c r="AT322" s="190" t="s">
        <v>142</v>
      </c>
      <c r="AU322" s="190" t="s">
        <v>80</v>
      </c>
      <c r="AY322" s="18" t="s">
        <v>140</v>
      </c>
      <c r="BE322" s="191">
        <f>IF(N322="základní",J322,0)</f>
        <v>0</v>
      </c>
      <c r="BF322" s="191">
        <f>IF(N322="snížená",J322,0)</f>
        <v>0</v>
      </c>
      <c r="BG322" s="191">
        <f>IF(N322="zákl. přenesená",J322,0)</f>
        <v>0</v>
      </c>
      <c r="BH322" s="191">
        <f>IF(N322="sníž. přenesená",J322,0)</f>
        <v>0</v>
      </c>
      <c r="BI322" s="191">
        <f>IF(N322="nulová",J322,0)</f>
        <v>0</v>
      </c>
      <c r="BJ322" s="18" t="s">
        <v>76</v>
      </c>
      <c r="BK322" s="191">
        <f>ROUND(I322*H322,2)</f>
        <v>0</v>
      </c>
      <c r="BL322" s="18" t="s">
        <v>241</v>
      </c>
      <c r="BM322" s="190" t="s">
        <v>898</v>
      </c>
    </row>
    <row r="323" spans="1:65" s="2" customFormat="1" ht="19.5">
      <c r="A323" s="35"/>
      <c r="B323" s="36"/>
      <c r="C323" s="37"/>
      <c r="D323" s="192" t="s">
        <v>148</v>
      </c>
      <c r="E323" s="37"/>
      <c r="F323" s="193" t="s">
        <v>899</v>
      </c>
      <c r="G323" s="37"/>
      <c r="H323" s="37"/>
      <c r="I323" s="194"/>
      <c r="J323" s="37"/>
      <c r="K323" s="37"/>
      <c r="L323" s="40"/>
      <c r="M323" s="195"/>
      <c r="N323" s="196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148</v>
      </c>
      <c r="AU323" s="18" t="s">
        <v>80</v>
      </c>
    </row>
    <row r="324" spans="1:65" s="2" customFormat="1" ht="16.5" customHeight="1">
      <c r="A324" s="35"/>
      <c r="B324" s="36"/>
      <c r="C324" s="179" t="s">
        <v>900</v>
      </c>
      <c r="D324" s="179" t="s">
        <v>142</v>
      </c>
      <c r="E324" s="180" t="s">
        <v>901</v>
      </c>
      <c r="F324" s="181" t="s">
        <v>902</v>
      </c>
      <c r="G324" s="182" t="s">
        <v>237</v>
      </c>
      <c r="H324" s="183">
        <v>22</v>
      </c>
      <c r="I324" s="184"/>
      <c r="J324" s="185">
        <f>ROUND(I324*H324,2)</f>
        <v>0</v>
      </c>
      <c r="K324" s="181" t="s">
        <v>146</v>
      </c>
      <c r="L324" s="40"/>
      <c r="M324" s="186" t="s">
        <v>19</v>
      </c>
      <c r="N324" s="187" t="s">
        <v>43</v>
      </c>
      <c r="O324" s="65"/>
      <c r="P324" s="188">
        <f>O324*H324</f>
        <v>0</v>
      </c>
      <c r="Q324" s="188">
        <v>2.1956999999999999E-4</v>
      </c>
      <c r="R324" s="188">
        <f>Q324*H324</f>
        <v>4.8305399999999995E-3</v>
      </c>
      <c r="S324" s="188">
        <v>0</v>
      </c>
      <c r="T324" s="18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0" t="s">
        <v>241</v>
      </c>
      <c r="AT324" s="190" t="s">
        <v>142</v>
      </c>
      <c r="AU324" s="190" t="s">
        <v>80</v>
      </c>
      <c r="AY324" s="18" t="s">
        <v>140</v>
      </c>
      <c r="BE324" s="191">
        <f>IF(N324="základní",J324,0)</f>
        <v>0</v>
      </c>
      <c r="BF324" s="191">
        <f>IF(N324="snížená",J324,0)</f>
        <v>0</v>
      </c>
      <c r="BG324" s="191">
        <f>IF(N324="zákl. přenesená",J324,0)</f>
        <v>0</v>
      </c>
      <c r="BH324" s="191">
        <f>IF(N324="sníž. přenesená",J324,0)</f>
        <v>0</v>
      </c>
      <c r="BI324" s="191">
        <f>IF(N324="nulová",J324,0)</f>
        <v>0</v>
      </c>
      <c r="BJ324" s="18" t="s">
        <v>76</v>
      </c>
      <c r="BK324" s="191">
        <f>ROUND(I324*H324,2)</f>
        <v>0</v>
      </c>
      <c r="BL324" s="18" t="s">
        <v>241</v>
      </c>
      <c r="BM324" s="190" t="s">
        <v>903</v>
      </c>
    </row>
    <row r="325" spans="1:65" s="2" customFormat="1" ht="11.25">
      <c r="A325" s="35"/>
      <c r="B325" s="36"/>
      <c r="C325" s="37"/>
      <c r="D325" s="192" t="s">
        <v>148</v>
      </c>
      <c r="E325" s="37"/>
      <c r="F325" s="193" t="s">
        <v>904</v>
      </c>
      <c r="G325" s="37"/>
      <c r="H325" s="37"/>
      <c r="I325" s="194"/>
      <c r="J325" s="37"/>
      <c r="K325" s="37"/>
      <c r="L325" s="40"/>
      <c r="M325" s="195"/>
      <c r="N325" s="196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148</v>
      </c>
      <c r="AU325" s="18" t="s">
        <v>80</v>
      </c>
    </row>
    <row r="326" spans="1:65" s="2" customFormat="1" ht="16.5" customHeight="1">
      <c r="A326" s="35"/>
      <c r="B326" s="36"/>
      <c r="C326" s="179" t="s">
        <v>905</v>
      </c>
      <c r="D326" s="179" t="s">
        <v>142</v>
      </c>
      <c r="E326" s="180" t="s">
        <v>906</v>
      </c>
      <c r="F326" s="181" t="s">
        <v>907</v>
      </c>
      <c r="G326" s="182" t="s">
        <v>237</v>
      </c>
      <c r="H326" s="183">
        <v>2</v>
      </c>
      <c r="I326" s="184"/>
      <c r="J326" s="185">
        <f>ROUND(I326*H326,2)</f>
        <v>0</v>
      </c>
      <c r="K326" s="181" t="s">
        <v>146</v>
      </c>
      <c r="L326" s="40"/>
      <c r="M326" s="186" t="s">
        <v>19</v>
      </c>
      <c r="N326" s="187" t="s">
        <v>43</v>
      </c>
      <c r="O326" s="65"/>
      <c r="P326" s="188">
        <f>O326*H326</f>
        <v>0</v>
      </c>
      <c r="Q326" s="188">
        <v>2.6957000000000001E-4</v>
      </c>
      <c r="R326" s="188">
        <f>Q326*H326</f>
        <v>5.3914000000000002E-4</v>
      </c>
      <c r="S326" s="188">
        <v>0</v>
      </c>
      <c r="T326" s="18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0" t="s">
        <v>241</v>
      </c>
      <c r="AT326" s="190" t="s">
        <v>142</v>
      </c>
      <c r="AU326" s="190" t="s">
        <v>80</v>
      </c>
      <c r="AY326" s="18" t="s">
        <v>140</v>
      </c>
      <c r="BE326" s="191">
        <f>IF(N326="základní",J326,0)</f>
        <v>0</v>
      </c>
      <c r="BF326" s="191">
        <f>IF(N326="snížená",J326,0)</f>
        <v>0</v>
      </c>
      <c r="BG326" s="191">
        <f>IF(N326="zákl. přenesená",J326,0)</f>
        <v>0</v>
      </c>
      <c r="BH326" s="191">
        <f>IF(N326="sníž. přenesená",J326,0)</f>
        <v>0</v>
      </c>
      <c r="BI326" s="191">
        <f>IF(N326="nulová",J326,0)</f>
        <v>0</v>
      </c>
      <c r="BJ326" s="18" t="s">
        <v>76</v>
      </c>
      <c r="BK326" s="191">
        <f>ROUND(I326*H326,2)</f>
        <v>0</v>
      </c>
      <c r="BL326" s="18" t="s">
        <v>241</v>
      </c>
      <c r="BM326" s="190" t="s">
        <v>908</v>
      </c>
    </row>
    <row r="327" spans="1:65" s="2" customFormat="1" ht="11.25">
      <c r="A327" s="35"/>
      <c r="B327" s="36"/>
      <c r="C327" s="37"/>
      <c r="D327" s="192" t="s">
        <v>148</v>
      </c>
      <c r="E327" s="37"/>
      <c r="F327" s="193" t="s">
        <v>909</v>
      </c>
      <c r="G327" s="37"/>
      <c r="H327" s="37"/>
      <c r="I327" s="194"/>
      <c r="J327" s="37"/>
      <c r="K327" s="37"/>
      <c r="L327" s="40"/>
      <c r="M327" s="195"/>
      <c r="N327" s="19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148</v>
      </c>
      <c r="AU327" s="18" t="s">
        <v>80</v>
      </c>
    </row>
    <row r="328" spans="1:65" s="2" customFormat="1" ht="16.5" customHeight="1">
      <c r="A328" s="35"/>
      <c r="B328" s="36"/>
      <c r="C328" s="179" t="s">
        <v>910</v>
      </c>
      <c r="D328" s="179" t="s">
        <v>142</v>
      </c>
      <c r="E328" s="180" t="s">
        <v>911</v>
      </c>
      <c r="F328" s="181" t="s">
        <v>912</v>
      </c>
      <c r="G328" s="182" t="s">
        <v>237</v>
      </c>
      <c r="H328" s="183">
        <v>1</v>
      </c>
      <c r="I328" s="184"/>
      <c r="J328" s="185">
        <f>ROUND(I328*H328,2)</f>
        <v>0</v>
      </c>
      <c r="K328" s="181" t="s">
        <v>146</v>
      </c>
      <c r="L328" s="40"/>
      <c r="M328" s="186" t="s">
        <v>19</v>
      </c>
      <c r="N328" s="187" t="s">
        <v>43</v>
      </c>
      <c r="O328" s="65"/>
      <c r="P328" s="188">
        <f>O328*H328</f>
        <v>0</v>
      </c>
      <c r="Q328" s="188">
        <v>3.3956999999999998E-4</v>
      </c>
      <c r="R328" s="188">
        <f>Q328*H328</f>
        <v>3.3956999999999998E-4</v>
      </c>
      <c r="S328" s="188">
        <v>0</v>
      </c>
      <c r="T328" s="18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0" t="s">
        <v>241</v>
      </c>
      <c r="AT328" s="190" t="s">
        <v>142</v>
      </c>
      <c r="AU328" s="190" t="s">
        <v>80</v>
      </c>
      <c r="AY328" s="18" t="s">
        <v>140</v>
      </c>
      <c r="BE328" s="191">
        <f>IF(N328="základní",J328,0)</f>
        <v>0</v>
      </c>
      <c r="BF328" s="191">
        <f>IF(N328="snížená",J328,0)</f>
        <v>0</v>
      </c>
      <c r="BG328" s="191">
        <f>IF(N328="zákl. přenesená",J328,0)</f>
        <v>0</v>
      </c>
      <c r="BH328" s="191">
        <f>IF(N328="sníž. přenesená",J328,0)</f>
        <v>0</v>
      </c>
      <c r="BI328" s="191">
        <f>IF(N328="nulová",J328,0)</f>
        <v>0</v>
      </c>
      <c r="BJ328" s="18" t="s">
        <v>76</v>
      </c>
      <c r="BK328" s="191">
        <f>ROUND(I328*H328,2)</f>
        <v>0</v>
      </c>
      <c r="BL328" s="18" t="s">
        <v>241</v>
      </c>
      <c r="BM328" s="190" t="s">
        <v>913</v>
      </c>
    </row>
    <row r="329" spans="1:65" s="2" customFormat="1" ht="11.25">
      <c r="A329" s="35"/>
      <c r="B329" s="36"/>
      <c r="C329" s="37"/>
      <c r="D329" s="192" t="s">
        <v>148</v>
      </c>
      <c r="E329" s="37"/>
      <c r="F329" s="193" t="s">
        <v>914</v>
      </c>
      <c r="G329" s="37"/>
      <c r="H329" s="37"/>
      <c r="I329" s="194"/>
      <c r="J329" s="37"/>
      <c r="K329" s="37"/>
      <c r="L329" s="40"/>
      <c r="M329" s="195"/>
      <c r="N329" s="196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148</v>
      </c>
      <c r="AU329" s="18" t="s">
        <v>80</v>
      </c>
    </row>
    <row r="330" spans="1:65" s="2" customFormat="1" ht="16.5" customHeight="1">
      <c r="A330" s="35"/>
      <c r="B330" s="36"/>
      <c r="C330" s="179" t="s">
        <v>915</v>
      </c>
      <c r="D330" s="179" t="s">
        <v>142</v>
      </c>
      <c r="E330" s="180" t="s">
        <v>916</v>
      </c>
      <c r="F330" s="181" t="s">
        <v>917</v>
      </c>
      <c r="G330" s="182" t="s">
        <v>237</v>
      </c>
      <c r="H330" s="183">
        <v>2</v>
      </c>
      <c r="I330" s="184"/>
      <c r="J330" s="185">
        <f>ROUND(I330*H330,2)</f>
        <v>0</v>
      </c>
      <c r="K330" s="181" t="s">
        <v>146</v>
      </c>
      <c r="L330" s="40"/>
      <c r="M330" s="186" t="s">
        <v>19</v>
      </c>
      <c r="N330" s="187" t="s">
        <v>43</v>
      </c>
      <c r="O330" s="65"/>
      <c r="P330" s="188">
        <f>O330*H330</f>
        <v>0</v>
      </c>
      <c r="Q330" s="188">
        <v>4.9956999999999996E-4</v>
      </c>
      <c r="R330" s="188">
        <f>Q330*H330</f>
        <v>9.9913999999999992E-4</v>
      </c>
      <c r="S330" s="188">
        <v>0</v>
      </c>
      <c r="T330" s="18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0" t="s">
        <v>241</v>
      </c>
      <c r="AT330" s="190" t="s">
        <v>142</v>
      </c>
      <c r="AU330" s="190" t="s">
        <v>80</v>
      </c>
      <c r="AY330" s="18" t="s">
        <v>140</v>
      </c>
      <c r="BE330" s="191">
        <f>IF(N330="základní",J330,0)</f>
        <v>0</v>
      </c>
      <c r="BF330" s="191">
        <f>IF(N330="snížená",J330,0)</f>
        <v>0</v>
      </c>
      <c r="BG330" s="191">
        <f>IF(N330="zákl. přenesená",J330,0)</f>
        <v>0</v>
      </c>
      <c r="BH330" s="191">
        <f>IF(N330="sníž. přenesená",J330,0)</f>
        <v>0</v>
      </c>
      <c r="BI330" s="191">
        <f>IF(N330="nulová",J330,0)</f>
        <v>0</v>
      </c>
      <c r="BJ330" s="18" t="s">
        <v>76</v>
      </c>
      <c r="BK330" s="191">
        <f>ROUND(I330*H330,2)</f>
        <v>0</v>
      </c>
      <c r="BL330" s="18" t="s">
        <v>241</v>
      </c>
      <c r="BM330" s="190" t="s">
        <v>918</v>
      </c>
    </row>
    <row r="331" spans="1:65" s="2" customFormat="1" ht="11.25">
      <c r="A331" s="35"/>
      <c r="B331" s="36"/>
      <c r="C331" s="37"/>
      <c r="D331" s="192" t="s">
        <v>148</v>
      </c>
      <c r="E331" s="37"/>
      <c r="F331" s="193" t="s">
        <v>919</v>
      </c>
      <c r="G331" s="37"/>
      <c r="H331" s="37"/>
      <c r="I331" s="194"/>
      <c r="J331" s="37"/>
      <c r="K331" s="37"/>
      <c r="L331" s="40"/>
      <c r="M331" s="195"/>
      <c r="N331" s="196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148</v>
      </c>
      <c r="AU331" s="18" t="s">
        <v>80</v>
      </c>
    </row>
    <row r="332" spans="1:65" s="2" customFormat="1" ht="16.5" customHeight="1">
      <c r="A332" s="35"/>
      <c r="B332" s="36"/>
      <c r="C332" s="179" t="s">
        <v>920</v>
      </c>
      <c r="D332" s="179" t="s">
        <v>142</v>
      </c>
      <c r="E332" s="180" t="s">
        <v>921</v>
      </c>
      <c r="F332" s="181" t="s">
        <v>922</v>
      </c>
      <c r="G332" s="182" t="s">
        <v>237</v>
      </c>
      <c r="H332" s="183">
        <v>3</v>
      </c>
      <c r="I332" s="184"/>
      <c r="J332" s="185">
        <f>ROUND(I332*H332,2)</f>
        <v>0</v>
      </c>
      <c r="K332" s="181" t="s">
        <v>19</v>
      </c>
      <c r="L332" s="40"/>
      <c r="M332" s="186" t="s">
        <v>19</v>
      </c>
      <c r="N332" s="187" t="s">
        <v>43</v>
      </c>
      <c r="O332" s="65"/>
      <c r="P332" s="188">
        <f>O332*H332</f>
        <v>0</v>
      </c>
      <c r="Q332" s="188">
        <v>0</v>
      </c>
      <c r="R332" s="188">
        <f>Q332*H332</f>
        <v>0</v>
      </c>
      <c r="S332" s="188">
        <v>0</v>
      </c>
      <c r="T332" s="18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0" t="s">
        <v>241</v>
      </c>
      <c r="AT332" s="190" t="s">
        <v>142</v>
      </c>
      <c r="AU332" s="190" t="s">
        <v>80</v>
      </c>
      <c r="AY332" s="18" t="s">
        <v>140</v>
      </c>
      <c r="BE332" s="191">
        <f>IF(N332="základní",J332,0)</f>
        <v>0</v>
      </c>
      <c r="BF332" s="191">
        <f>IF(N332="snížená",J332,0)</f>
        <v>0</v>
      </c>
      <c r="BG332" s="191">
        <f>IF(N332="zákl. přenesená",J332,0)</f>
        <v>0</v>
      </c>
      <c r="BH332" s="191">
        <f>IF(N332="sníž. přenesená",J332,0)</f>
        <v>0</v>
      </c>
      <c r="BI332" s="191">
        <f>IF(N332="nulová",J332,0)</f>
        <v>0</v>
      </c>
      <c r="BJ332" s="18" t="s">
        <v>76</v>
      </c>
      <c r="BK332" s="191">
        <f>ROUND(I332*H332,2)</f>
        <v>0</v>
      </c>
      <c r="BL332" s="18" t="s">
        <v>241</v>
      </c>
      <c r="BM332" s="190" t="s">
        <v>923</v>
      </c>
    </row>
    <row r="333" spans="1:65" s="2" customFormat="1" ht="19.5">
      <c r="A333" s="35"/>
      <c r="B333" s="36"/>
      <c r="C333" s="37"/>
      <c r="D333" s="192" t="s">
        <v>148</v>
      </c>
      <c r="E333" s="37"/>
      <c r="F333" s="193" t="s">
        <v>924</v>
      </c>
      <c r="G333" s="37"/>
      <c r="H333" s="37"/>
      <c r="I333" s="194"/>
      <c r="J333" s="37"/>
      <c r="K333" s="37"/>
      <c r="L333" s="40"/>
      <c r="M333" s="195"/>
      <c r="N333" s="196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148</v>
      </c>
      <c r="AU333" s="18" t="s">
        <v>80</v>
      </c>
    </row>
    <row r="334" spans="1:65" s="2" customFormat="1" ht="16.5" customHeight="1">
      <c r="A334" s="35"/>
      <c r="B334" s="36"/>
      <c r="C334" s="179" t="s">
        <v>925</v>
      </c>
      <c r="D334" s="179" t="s">
        <v>142</v>
      </c>
      <c r="E334" s="180" t="s">
        <v>926</v>
      </c>
      <c r="F334" s="181" t="s">
        <v>927</v>
      </c>
      <c r="G334" s="182" t="s">
        <v>237</v>
      </c>
      <c r="H334" s="183">
        <v>2</v>
      </c>
      <c r="I334" s="184"/>
      <c r="J334" s="185">
        <f>ROUND(I334*H334,2)</f>
        <v>0</v>
      </c>
      <c r="K334" s="181" t="s">
        <v>19</v>
      </c>
      <c r="L334" s="40"/>
      <c r="M334" s="186" t="s">
        <v>19</v>
      </c>
      <c r="N334" s="187" t="s">
        <v>43</v>
      </c>
      <c r="O334" s="65"/>
      <c r="P334" s="188">
        <f>O334*H334</f>
        <v>0</v>
      </c>
      <c r="Q334" s="188">
        <v>0</v>
      </c>
      <c r="R334" s="188">
        <f>Q334*H334</f>
        <v>0</v>
      </c>
      <c r="S334" s="188">
        <v>0</v>
      </c>
      <c r="T334" s="18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0" t="s">
        <v>241</v>
      </c>
      <c r="AT334" s="190" t="s">
        <v>142</v>
      </c>
      <c r="AU334" s="190" t="s">
        <v>80</v>
      </c>
      <c r="AY334" s="18" t="s">
        <v>140</v>
      </c>
      <c r="BE334" s="191">
        <f>IF(N334="základní",J334,0)</f>
        <v>0</v>
      </c>
      <c r="BF334" s="191">
        <f>IF(N334="snížená",J334,0)</f>
        <v>0</v>
      </c>
      <c r="BG334" s="191">
        <f>IF(N334="zákl. přenesená",J334,0)</f>
        <v>0</v>
      </c>
      <c r="BH334" s="191">
        <f>IF(N334="sníž. přenesená",J334,0)</f>
        <v>0</v>
      </c>
      <c r="BI334" s="191">
        <f>IF(N334="nulová",J334,0)</f>
        <v>0</v>
      </c>
      <c r="BJ334" s="18" t="s">
        <v>76</v>
      </c>
      <c r="BK334" s="191">
        <f>ROUND(I334*H334,2)</f>
        <v>0</v>
      </c>
      <c r="BL334" s="18" t="s">
        <v>241</v>
      </c>
      <c r="BM334" s="190" t="s">
        <v>928</v>
      </c>
    </row>
    <row r="335" spans="1:65" s="2" customFormat="1" ht="19.5">
      <c r="A335" s="35"/>
      <c r="B335" s="36"/>
      <c r="C335" s="37"/>
      <c r="D335" s="192" t="s">
        <v>148</v>
      </c>
      <c r="E335" s="37"/>
      <c r="F335" s="193" t="s">
        <v>929</v>
      </c>
      <c r="G335" s="37"/>
      <c r="H335" s="37"/>
      <c r="I335" s="194"/>
      <c r="J335" s="37"/>
      <c r="K335" s="37"/>
      <c r="L335" s="40"/>
      <c r="M335" s="195"/>
      <c r="N335" s="196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148</v>
      </c>
      <c r="AU335" s="18" t="s">
        <v>80</v>
      </c>
    </row>
    <row r="336" spans="1:65" s="2" customFormat="1" ht="16.5" customHeight="1">
      <c r="A336" s="35"/>
      <c r="B336" s="36"/>
      <c r="C336" s="179" t="s">
        <v>930</v>
      </c>
      <c r="D336" s="179" t="s">
        <v>142</v>
      </c>
      <c r="E336" s="180" t="s">
        <v>931</v>
      </c>
      <c r="F336" s="181" t="s">
        <v>932</v>
      </c>
      <c r="G336" s="182" t="s">
        <v>237</v>
      </c>
      <c r="H336" s="183">
        <v>1</v>
      </c>
      <c r="I336" s="184"/>
      <c r="J336" s="185">
        <f>ROUND(I336*H336,2)</f>
        <v>0</v>
      </c>
      <c r="K336" s="181" t="s">
        <v>19</v>
      </c>
      <c r="L336" s="40"/>
      <c r="M336" s="186" t="s">
        <v>19</v>
      </c>
      <c r="N336" s="187" t="s">
        <v>43</v>
      </c>
      <c r="O336" s="65"/>
      <c r="P336" s="188">
        <f>O336*H336</f>
        <v>0</v>
      </c>
      <c r="Q336" s="188">
        <v>0</v>
      </c>
      <c r="R336" s="188">
        <f>Q336*H336</f>
        <v>0</v>
      </c>
      <c r="S336" s="188">
        <v>0</v>
      </c>
      <c r="T336" s="18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0" t="s">
        <v>241</v>
      </c>
      <c r="AT336" s="190" t="s">
        <v>142</v>
      </c>
      <c r="AU336" s="190" t="s">
        <v>80</v>
      </c>
      <c r="AY336" s="18" t="s">
        <v>140</v>
      </c>
      <c r="BE336" s="191">
        <f>IF(N336="základní",J336,0)</f>
        <v>0</v>
      </c>
      <c r="BF336" s="191">
        <f>IF(N336="snížená",J336,0)</f>
        <v>0</v>
      </c>
      <c r="BG336" s="191">
        <f>IF(N336="zákl. přenesená",J336,0)</f>
        <v>0</v>
      </c>
      <c r="BH336" s="191">
        <f>IF(N336="sníž. přenesená",J336,0)</f>
        <v>0</v>
      </c>
      <c r="BI336" s="191">
        <f>IF(N336="nulová",J336,0)</f>
        <v>0</v>
      </c>
      <c r="BJ336" s="18" t="s">
        <v>76</v>
      </c>
      <c r="BK336" s="191">
        <f>ROUND(I336*H336,2)</f>
        <v>0</v>
      </c>
      <c r="BL336" s="18" t="s">
        <v>241</v>
      </c>
      <c r="BM336" s="190" t="s">
        <v>933</v>
      </c>
    </row>
    <row r="337" spans="1:65" s="2" customFormat="1" ht="19.5">
      <c r="A337" s="35"/>
      <c r="B337" s="36"/>
      <c r="C337" s="37"/>
      <c r="D337" s="192" t="s">
        <v>148</v>
      </c>
      <c r="E337" s="37"/>
      <c r="F337" s="193" t="s">
        <v>934</v>
      </c>
      <c r="G337" s="37"/>
      <c r="H337" s="37"/>
      <c r="I337" s="194"/>
      <c r="J337" s="37"/>
      <c r="K337" s="37"/>
      <c r="L337" s="40"/>
      <c r="M337" s="195"/>
      <c r="N337" s="196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148</v>
      </c>
      <c r="AU337" s="18" t="s">
        <v>80</v>
      </c>
    </row>
    <row r="338" spans="1:65" s="2" customFormat="1" ht="16.5" customHeight="1">
      <c r="A338" s="35"/>
      <c r="B338" s="36"/>
      <c r="C338" s="179" t="s">
        <v>935</v>
      </c>
      <c r="D338" s="179" t="s">
        <v>142</v>
      </c>
      <c r="E338" s="180" t="s">
        <v>936</v>
      </c>
      <c r="F338" s="181" t="s">
        <v>937</v>
      </c>
      <c r="G338" s="182" t="s">
        <v>237</v>
      </c>
      <c r="H338" s="183">
        <v>1</v>
      </c>
      <c r="I338" s="184"/>
      <c r="J338" s="185">
        <f>ROUND(I338*H338,2)</f>
        <v>0</v>
      </c>
      <c r="K338" s="181" t="s">
        <v>19</v>
      </c>
      <c r="L338" s="40"/>
      <c r="M338" s="186" t="s">
        <v>19</v>
      </c>
      <c r="N338" s="187" t="s">
        <v>43</v>
      </c>
      <c r="O338" s="65"/>
      <c r="P338" s="188">
        <f>O338*H338</f>
        <v>0</v>
      </c>
      <c r="Q338" s="188">
        <v>0</v>
      </c>
      <c r="R338" s="188">
        <f>Q338*H338</f>
        <v>0</v>
      </c>
      <c r="S338" s="188">
        <v>0</v>
      </c>
      <c r="T338" s="18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0" t="s">
        <v>241</v>
      </c>
      <c r="AT338" s="190" t="s">
        <v>142</v>
      </c>
      <c r="AU338" s="190" t="s">
        <v>80</v>
      </c>
      <c r="AY338" s="18" t="s">
        <v>140</v>
      </c>
      <c r="BE338" s="191">
        <f>IF(N338="základní",J338,0)</f>
        <v>0</v>
      </c>
      <c r="BF338" s="191">
        <f>IF(N338="snížená",J338,0)</f>
        <v>0</v>
      </c>
      <c r="BG338" s="191">
        <f>IF(N338="zákl. přenesená",J338,0)</f>
        <v>0</v>
      </c>
      <c r="BH338" s="191">
        <f>IF(N338="sníž. přenesená",J338,0)</f>
        <v>0</v>
      </c>
      <c r="BI338" s="191">
        <f>IF(N338="nulová",J338,0)</f>
        <v>0</v>
      </c>
      <c r="BJ338" s="18" t="s">
        <v>76</v>
      </c>
      <c r="BK338" s="191">
        <f>ROUND(I338*H338,2)</f>
        <v>0</v>
      </c>
      <c r="BL338" s="18" t="s">
        <v>241</v>
      </c>
      <c r="BM338" s="190" t="s">
        <v>938</v>
      </c>
    </row>
    <row r="339" spans="1:65" s="2" customFormat="1" ht="19.5">
      <c r="A339" s="35"/>
      <c r="B339" s="36"/>
      <c r="C339" s="37"/>
      <c r="D339" s="192" t="s">
        <v>148</v>
      </c>
      <c r="E339" s="37"/>
      <c r="F339" s="193" t="s">
        <v>939</v>
      </c>
      <c r="G339" s="37"/>
      <c r="H339" s="37"/>
      <c r="I339" s="194"/>
      <c r="J339" s="37"/>
      <c r="K339" s="37"/>
      <c r="L339" s="40"/>
      <c r="M339" s="195"/>
      <c r="N339" s="196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148</v>
      </c>
      <c r="AU339" s="18" t="s">
        <v>80</v>
      </c>
    </row>
    <row r="340" spans="1:65" s="2" customFormat="1" ht="16.5" customHeight="1">
      <c r="A340" s="35"/>
      <c r="B340" s="36"/>
      <c r="C340" s="179" t="s">
        <v>940</v>
      </c>
      <c r="D340" s="179" t="s">
        <v>142</v>
      </c>
      <c r="E340" s="180" t="s">
        <v>941</v>
      </c>
      <c r="F340" s="181" t="s">
        <v>942</v>
      </c>
      <c r="G340" s="182" t="s">
        <v>237</v>
      </c>
      <c r="H340" s="183">
        <v>2</v>
      </c>
      <c r="I340" s="184"/>
      <c r="J340" s="185">
        <f>ROUND(I340*H340,2)</f>
        <v>0</v>
      </c>
      <c r="K340" s="181" t="s">
        <v>19</v>
      </c>
      <c r="L340" s="40"/>
      <c r="M340" s="186" t="s">
        <v>19</v>
      </c>
      <c r="N340" s="187" t="s">
        <v>43</v>
      </c>
      <c r="O340" s="65"/>
      <c r="P340" s="188">
        <f>O340*H340</f>
        <v>0</v>
      </c>
      <c r="Q340" s="188">
        <v>0</v>
      </c>
      <c r="R340" s="188">
        <f>Q340*H340</f>
        <v>0</v>
      </c>
      <c r="S340" s="188">
        <v>0</v>
      </c>
      <c r="T340" s="18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0" t="s">
        <v>241</v>
      </c>
      <c r="AT340" s="190" t="s">
        <v>142</v>
      </c>
      <c r="AU340" s="190" t="s">
        <v>80</v>
      </c>
      <c r="AY340" s="18" t="s">
        <v>140</v>
      </c>
      <c r="BE340" s="191">
        <f>IF(N340="základní",J340,0)</f>
        <v>0</v>
      </c>
      <c r="BF340" s="191">
        <f>IF(N340="snížená",J340,0)</f>
        <v>0</v>
      </c>
      <c r="BG340" s="191">
        <f>IF(N340="zákl. přenesená",J340,0)</f>
        <v>0</v>
      </c>
      <c r="BH340" s="191">
        <f>IF(N340="sníž. přenesená",J340,0)</f>
        <v>0</v>
      </c>
      <c r="BI340" s="191">
        <f>IF(N340="nulová",J340,0)</f>
        <v>0</v>
      </c>
      <c r="BJ340" s="18" t="s">
        <v>76</v>
      </c>
      <c r="BK340" s="191">
        <f>ROUND(I340*H340,2)</f>
        <v>0</v>
      </c>
      <c r="BL340" s="18" t="s">
        <v>241</v>
      </c>
      <c r="BM340" s="190" t="s">
        <v>943</v>
      </c>
    </row>
    <row r="341" spans="1:65" s="2" customFormat="1" ht="19.5">
      <c r="A341" s="35"/>
      <c r="B341" s="36"/>
      <c r="C341" s="37"/>
      <c r="D341" s="192" t="s">
        <v>148</v>
      </c>
      <c r="E341" s="37"/>
      <c r="F341" s="193" t="s">
        <v>944</v>
      </c>
      <c r="G341" s="37"/>
      <c r="H341" s="37"/>
      <c r="I341" s="194"/>
      <c r="J341" s="37"/>
      <c r="K341" s="37"/>
      <c r="L341" s="40"/>
      <c r="M341" s="195"/>
      <c r="N341" s="196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148</v>
      </c>
      <c r="AU341" s="18" t="s">
        <v>80</v>
      </c>
    </row>
    <row r="342" spans="1:65" s="2" customFormat="1" ht="16.5" customHeight="1">
      <c r="A342" s="35"/>
      <c r="B342" s="36"/>
      <c r="C342" s="179" t="s">
        <v>945</v>
      </c>
      <c r="D342" s="179" t="s">
        <v>142</v>
      </c>
      <c r="E342" s="180" t="s">
        <v>946</v>
      </c>
      <c r="F342" s="181" t="s">
        <v>947</v>
      </c>
      <c r="G342" s="182" t="s">
        <v>237</v>
      </c>
      <c r="H342" s="183">
        <v>5</v>
      </c>
      <c r="I342" s="184"/>
      <c r="J342" s="185">
        <f>ROUND(I342*H342,2)</f>
        <v>0</v>
      </c>
      <c r="K342" s="181" t="s">
        <v>146</v>
      </c>
      <c r="L342" s="40"/>
      <c r="M342" s="186" t="s">
        <v>19</v>
      </c>
      <c r="N342" s="187" t="s">
        <v>43</v>
      </c>
      <c r="O342" s="65"/>
      <c r="P342" s="188">
        <f>O342*H342</f>
        <v>0</v>
      </c>
      <c r="Q342" s="188">
        <v>1.23957E-3</v>
      </c>
      <c r="R342" s="188">
        <f>Q342*H342</f>
        <v>6.1978499999999995E-3</v>
      </c>
      <c r="S342" s="188">
        <v>0</v>
      </c>
      <c r="T342" s="18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0" t="s">
        <v>241</v>
      </c>
      <c r="AT342" s="190" t="s">
        <v>142</v>
      </c>
      <c r="AU342" s="190" t="s">
        <v>80</v>
      </c>
      <c r="AY342" s="18" t="s">
        <v>140</v>
      </c>
      <c r="BE342" s="191">
        <f>IF(N342="základní",J342,0)</f>
        <v>0</v>
      </c>
      <c r="BF342" s="191">
        <f>IF(N342="snížená",J342,0)</f>
        <v>0</v>
      </c>
      <c r="BG342" s="191">
        <f>IF(N342="zákl. přenesená",J342,0)</f>
        <v>0</v>
      </c>
      <c r="BH342" s="191">
        <f>IF(N342="sníž. přenesená",J342,0)</f>
        <v>0</v>
      </c>
      <c r="BI342" s="191">
        <f>IF(N342="nulová",J342,0)</f>
        <v>0</v>
      </c>
      <c r="BJ342" s="18" t="s">
        <v>76</v>
      </c>
      <c r="BK342" s="191">
        <f>ROUND(I342*H342,2)</f>
        <v>0</v>
      </c>
      <c r="BL342" s="18" t="s">
        <v>241</v>
      </c>
      <c r="BM342" s="190" t="s">
        <v>948</v>
      </c>
    </row>
    <row r="343" spans="1:65" s="2" customFormat="1" ht="11.25">
      <c r="A343" s="35"/>
      <c r="B343" s="36"/>
      <c r="C343" s="37"/>
      <c r="D343" s="192" t="s">
        <v>148</v>
      </c>
      <c r="E343" s="37"/>
      <c r="F343" s="193" t="s">
        <v>949</v>
      </c>
      <c r="G343" s="37"/>
      <c r="H343" s="37"/>
      <c r="I343" s="194"/>
      <c r="J343" s="37"/>
      <c r="K343" s="37"/>
      <c r="L343" s="40"/>
      <c r="M343" s="195"/>
      <c r="N343" s="196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148</v>
      </c>
      <c r="AU343" s="18" t="s">
        <v>80</v>
      </c>
    </row>
    <row r="344" spans="1:65" s="2" customFormat="1" ht="16.5" customHeight="1">
      <c r="A344" s="35"/>
      <c r="B344" s="36"/>
      <c r="C344" s="179" t="s">
        <v>950</v>
      </c>
      <c r="D344" s="179" t="s">
        <v>142</v>
      </c>
      <c r="E344" s="180" t="s">
        <v>951</v>
      </c>
      <c r="F344" s="181" t="s">
        <v>952</v>
      </c>
      <c r="G344" s="182" t="s">
        <v>237</v>
      </c>
      <c r="H344" s="183">
        <v>13</v>
      </c>
      <c r="I344" s="184"/>
      <c r="J344" s="185">
        <f>ROUND(I344*H344,2)</f>
        <v>0</v>
      </c>
      <c r="K344" s="181" t="s">
        <v>146</v>
      </c>
      <c r="L344" s="40"/>
      <c r="M344" s="186" t="s">
        <v>19</v>
      </c>
      <c r="N344" s="187" t="s">
        <v>43</v>
      </c>
      <c r="O344" s="65"/>
      <c r="P344" s="188">
        <f>O344*H344</f>
        <v>0</v>
      </c>
      <c r="Q344" s="188">
        <v>6.9957000000000005E-4</v>
      </c>
      <c r="R344" s="188">
        <f>Q344*H344</f>
        <v>9.0944100000000007E-3</v>
      </c>
      <c r="S344" s="188">
        <v>0</v>
      </c>
      <c r="T344" s="18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0" t="s">
        <v>241</v>
      </c>
      <c r="AT344" s="190" t="s">
        <v>142</v>
      </c>
      <c r="AU344" s="190" t="s">
        <v>80</v>
      </c>
      <c r="AY344" s="18" t="s">
        <v>140</v>
      </c>
      <c r="BE344" s="191">
        <f>IF(N344="základní",J344,0)</f>
        <v>0</v>
      </c>
      <c r="BF344" s="191">
        <f>IF(N344="snížená",J344,0)</f>
        <v>0</v>
      </c>
      <c r="BG344" s="191">
        <f>IF(N344="zákl. přenesená",J344,0)</f>
        <v>0</v>
      </c>
      <c r="BH344" s="191">
        <f>IF(N344="sníž. přenesená",J344,0)</f>
        <v>0</v>
      </c>
      <c r="BI344" s="191">
        <f>IF(N344="nulová",J344,0)</f>
        <v>0</v>
      </c>
      <c r="BJ344" s="18" t="s">
        <v>76</v>
      </c>
      <c r="BK344" s="191">
        <f>ROUND(I344*H344,2)</f>
        <v>0</v>
      </c>
      <c r="BL344" s="18" t="s">
        <v>241</v>
      </c>
      <c r="BM344" s="190" t="s">
        <v>953</v>
      </c>
    </row>
    <row r="345" spans="1:65" s="2" customFormat="1" ht="11.25">
      <c r="A345" s="35"/>
      <c r="B345" s="36"/>
      <c r="C345" s="37"/>
      <c r="D345" s="192" t="s">
        <v>148</v>
      </c>
      <c r="E345" s="37"/>
      <c r="F345" s="193" t="s">
        <v>954</v>
      </c>
      <c r="G345" s="37"/>
      <c r="H345" s="37"/>
      <c r="I345" s="194"/>
      <c r="J345" s="37"/>
      <c r="K345" s="37"/>
      <c r="L345" s="40"/>
      <c r="M345" s="195"/>
      <c r="N345" s="196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148</v>
      </c>
      <c r="AU345" s="18" t="s">
        <v>80</v>
      </c>
    </row>
    <row r="346" spans="1:65" s="2" customFormat="1" ht="16.5" customHeight="1">
      <c r="A346" s="35"/>
      <c r="B346" s="36"/>
      <c r="C346" s="179" t="s">
        <v>955</v>
      </c>
      <c r="D346" s="179" t="s">
        <v>142</v>
      </c>
      <c r="E346" s="180" t="s">
        <v>956</v>
      </c>
      <c r="F346" s="181" t="s">
        <v>957</v>
      </c>
      <c r="G346" s="182" t="s">
        <v>237</v>
      </c>
      <c r="H346" s="183">
        <v>2</v>
      </c>
      <c r="I346" s="184"/>
      <c r="J346" s="185">
        <f>ROUND(I346*H346,2)</f>
        <v>0</v>
      </c>
      <c r="K346" s="181" t="s">
        <v>146</v>
      </c>
      <c r="L346" s="40"/>
      <c r="M346" s="186" t="s">
        <v>19</v>
      </c>
      <c r="N346" s="187" t="s">
        <v>43</v>
      </c>
      <c r="O346" s="65"/>
      <c r="P346" s="188">
        <f>O346*H346</f>
        <v>0</v>
      </c>
      <c r="Q346" s="188">
        <v>1.67957E-3</v>
      </c>
      <c r="R346" s="188">
        <f>Q346*H346</f>
        <v>3.35914E-3</v>
      </c>
      <c r="S346" s="188">
        <v>0</v>
      </c>
      <c r="T346" s="18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0" t="s">
        <v>241</v>
      </c>
      <c r="AT346" s="190" t="s">
        <v>142</v>
      </c>
      <c r="AU346" s="190" t="s">
        <v>80</v>
      </c>
      <c r="AY346" s="18" t="s">
        <v>140</v>
      </c>
      <c r="BE346" s="191">
        <f>IF(N346="základní",J346,0)</f>
        <v>0</v>
      </c>
      <c r="BF346" s="191">
        <f>IF(N346="snížená",J346,0)</f>
        <v>0</v>
      </c>
      <c r="BG346" s="191">
        <f>IF(N346="zákl. přenesená",J346,0)</f>
        <v>0</v>
      </c>
      <c r="BH346" s="191">
        <f>IF(N346="sníž. přenesená",J346,0)</f>
        <v>0</v>
      </c>
      <c r="BI346" s="191">
        <f>IF(N346="nulová",J346,0)</f>
        <v>0</v>
      </c>
      <c r="BJ346" s="18" t="s">
        <v>76</v>
      </c>
      <c r="BK346" s="191">
        <f>ROUND(I346*H346,2)</f>
        <v>0</v>
      </c>
      <c r="BL346" s="18" t="s">
        <v>241</v>
      </c>
      <c r="BM346" s="190" t="s">
        <v>958</v>
      </c>
    </row>
    <row r="347" spans="1:65" s="2" customFormat="1" ht="11.25">
      <c r="A347" s="35"/>
      <c r="B347" s="36"/>
      <c r="C347" s="37"/>
      <c r="D347" s="192" t="s">
        <v>148</v>
      </c>
      <c r="E347" s="37"/>
      <c r="F347" s="193" t="s">
        <v>959</v>
      </c>
      <c r="G347" s="37"/>
      <c r="H347" s="37"/>
      <c r="I347" s="194"/>
      <c r="J347" s="37"/>
      <c r="K347" s="37"/>
      <c r="L347" s="40"/>
      <c r="M347" s="195"/>
      <c r="N347" s="196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148</v>
      </c>
      <c r="AU347" s="18" t="s">
        <v>80</v>
      </c>
    </row>
    <row r="348" spans="1:65" s="2" customFormat="1" ht="16.5" customHeight="1">
      <c r="A348" s="35"/>
      <c r="B348" s="36"/>
      <c r="C348" s="179" t="s">
        <v>960</v>
      </c>
      <c r="D348" s="179" t="s">
        <v>142</v>
      </c>
      <c r="E348" s="180" t="s">
        <v>961</v>
      </c>
      <c r="F348" s="181" t="s">
        <v>962</v>
      </c>
      <c r="G348" s="182" t="s">
        <v>237</v>
      </c>
      <c r="H348" s="183">
        <v>23</v>
      </c>
      <c r="I348" s="184"/>
      <c r="J348" s="185">
        <f>ROUND(I348*H348,2)</f>
        <v>0</v>
      </c>
      <c r="K348" s="181" t="s">
        <v>146</v>
      </c>
      <c r="L348" s="40"/>
      <c r="M348" s="186" t="s">
        <v>19</v>
      </c>
      <c r="N348" s="187" t="s">
        <v>43</v>
      </c>
      <c r="O348" s="65"/>
      <c r="P348" s="188">
        <f>O348*H348</f>
        <v>0</v>
      </c>
      <c r="Q348" s="188">
        <v>5.1756999999999997E-4</v>
      </c>
      <c r="R348" s="188">
        <f>Q348*H348</f>
        <v>1.1904109999999999E-2</v>
      </c>
      <c r="S348" s="188">
        <v>0</v>
      </c>
      <c r="T348" s="18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0" t="s">
        <v>241</v>
      </c>
      <c r="AT348" s="190" t="s">
        <v>142</v>
      </c>
      <c r="AU348" s="190" t="s">
        <v>80</v>
      </c>
      <c r="AY348" s="18" t="s">
        <v>140</v>
      </c>
      <c r="BE348" s="191">
        <f>IF(N348="základní",J348,0)</f>
        <v>0</v>
      </c>
      <c r="BF348" s="191">
        <f>IF(N348="snížená",J348,0)</f>
        <v>0</v>
      </c>
      <c r="BG348" s="191">
        <f>IF(N348="zákl. přenesená",J348,0)</f>
        <v>0</v>
      </c>
      <c r="BH348" s="191">
        <f>IF(N348="sníž. přenesená",J348,0)</f>
        <v>0</v>
      </c>
      <c r="BI348" s="191">
        <f>IF(N348="nulová",J348,0)</f>
        <v>0</v>
      </c>
      <c r="BJ348" s="18" t="s">
        <v>76</v>
      </c>
      <c r="BK348" s="191">
        <f>ROUND(I348*H348,2)</f>
        <v>0</v>
      </c>
      <c r="BL348" s="18" t="s">
        <v>241</v>
      </c>
      <c r="BM348" s="190" t="s">
        <v>963</v>
      </c>
    </row>
    <row r="349" spans="1:65" s="2" customFormat="1" ht="11.25">
      <c r="A349" s="35"/>
      <c r="B349" s="36"/>
      <c r="C349" s="37"/>
      <c r="D349" s="192" t="s">
        <v>148</v>
      </c>
      <c r="E349" s="37"/>
      <c r="F349" s="193" t="s">
        <v>964</v>
      </c>
      <c r="G349" s="37"/>
      <c r="H349" s="37"/>
      <c r="I349" s="194"/>
      <c r="J349" s="37"/>
      <c r="K349" s="37"/>
      <c r="L349" s="40"/>
      <c r="M349" s="195"/>
      <c r="N349" s="196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148</v>
      </c>
      <c r="AU349" s="18" t="s">
        <v>80</v>
      </c>
    </row>
    <row r="350" spans="1:65" s="2" customFormat="1" ht="16.5" customHeight="1">
      <c r="A350" s="35"/>
      <c r="B350" s="36"/>
      <c r="C350" s="179" t="s">
        <v>965</v>
      </c>
      <c r="D350" s="179" t="s">
        <v>142</v>
      </c>
      <c r="E350" s="180" t="s">
        <v>966</v>
      </c>
      <c r="F350" s="181" t="s">
        <v>967</v>
      </c>
      <c r="G350" s="182" t="s">
        <v>237</v>
      </c>
      <c r="H350" s="183">
        <v>20</v>
      </c>
      <c r="I350" s="184"/>
      <c r="J350" s="185">
        <f>ROUND(I350*H350,2)</f>
        <v>0</v>
      </c>
      <c r="K350" s="181" t="s">
        <v>146</v>
      </c>
      <c r="L350" s="40"/>
      <c r="M350" s="186" t="s">
        <v>19</v>
      </c>
      <c r="N350" s="187" t="s">
        <v>43</v>
      </c>
      <c r="O350" s="65"/>
      <c r="P350" s="188">
        <f>O350*H350</f>
        <v>0</v>
      </c>
      <c r="Q350" s="188">
        <v>1.4675700000000001E-3</v>
      </c>
      <c r="R350" s="188">
        <f>Q350*H350</f>
        <v>2.93514E-2</v>
      </c>
      <c r="S350" s="188">
        <v>0</v>
      </c>
      <c r="T350" s="18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241</v>
      </c>
      <c r="AT350" s="190" t="s">
        <v>142</v>
      </c>
      <c r="AU350" s="190" t="s">
        <v>80</v>
      </c>
      <c r="AY350" s="18" t="s">
        <v>140</v>
      </c>
      <c r="BE350" s="191">
        <f>IF(N350="základní",J350,0)</f>
        <v>0</v>
      </c>
      <c r="BF350" s="191">
        <f>IF(N350="snížená",J350,0)</f>
        <v>0</v>
      </c>
      <c r="BG350" s="191">
        <f>IF(N350="zákl. přenesená",J350,0)</f>
        <v>0</v>
      </c>
      <c r="BH350" s="191">
        <f>IF(N350="sníž. přenesená",J350,0)</f>
        <v>0</v>
      </c>
      <c r="BI350" s="191">
        <f>IF(N350="nulová",J350,0)</f>
        <v>0</v>
      </c>
      <c r="BJ350" s="18" t="s">
        <v>76</v>
      </c>
      <c r="BK350" s="191">
        <f>ROUND(I350*H350,2)</f>
        <v>0</v>
      </c>
      <c r="BL350" s="18" t="s">
        <v>241</v>
      </c>
      <c r="BM350" s="190" t="s">
        <v>968</v>
      </c>
    </row>
    <row r="351" spans="1:65" s="2" customFormat="1" ht="11.25">
      <c r="A351" s="35"/>
      <c r="B351" s="36"/>
      <c r="C351" s="37"/>
      <c r="D351" s="192" t="s">
        <v>148</v>
      </c>
      <c r="E351" s="37"/>
      <c r="F351" s="193" t="s">
        <v>969</v>
      </c>
      <c r="G351" s="37"/>
      <c r="H351" s="37"/>
      <c r="I351" s="194"/>
      <c r="J351" s="37"/>
      <c r="K351" s="37"/>
      <c r="L351" s="40"/>
      <c r="M351" s="195"/>
      <c r="N351" s="19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148</v>
      </c>
      <c r="AU351" s="18" t="s">
        <v>80</v>
      </c>
    </row>
    <row r="352" spans="1:65" s="2" customFormat="1" ht="16.5" customHeight="1">
      <c r="A352" s="35"/>
      <c r="B352" s="36"/>
      <c r="C352" s="179" t="s">
        <v>970</v>
      </c>
      <c r="D352" s="179" t="s">
        <v>142</v>
      </c>
      <c r="E352" s="180" t="s">
        <v>971</v>
      </c>
      <c r="F352" s="181" t="s">
        <v>972</v>
      </c>
      <c r="G352" s="182" t="s">
        <v>237</v>
      </c>
      <c r="H352" s="183">
        <v>20</v>
      </c>
      <c r="I352" s="184"/>
      <c r="J352" s="185">
        <f>ROUND(I352*H352,2)</f>
        <v>0</v>
      </c>
      <c r="K352" s="181" t="s">
        <v>146</v>
      </c>
      <c r="L352" s="40"/>
      <c r="M352" s="186" t="s">
        <v>19</v>
      </c>
      <c r="N352" s="187" t="s">
        <v>43</v>
      </c>
      <c r="O352" s="65"/>
      <c r="P352" s="188">
        <f>O352*H352</f>
        <v>0</v>
      </c>
      <c r="Q352" s="188">
        <v>7.4799999999999997E-4</v>
      </c>
      <c r="R352" s="188">
        <f>Q352*H352</f>
        <v>1.4959999999999999E-2</v>
      </c>
      <c r="S352" s="188">
        <v>0</v>
      </c>
      <c r="T352" s="18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0" t="s">
        <v>241</v>
      </c>
      <c r="AT352" s="190" t="s">
        <v>142</v>
      </c>
      <c r="AU352" s="190" t="s">
        <v>80</v>
      </c>
      <c r="AY352" s="18" t="s">
        <v>140</v>
      </c>
      <c r="BE352" s="191">
        <f>IF(N352="základní",J352,0)</f>
        <v>0</v>
      </c>
      <c r="BF352" s="191">
        <f>IF(N352="snížená",J352,0)</f>
        <v>0</v>
      </c>
      <c r="BG352" s="191">
        <f>IF(N352="zákl. přenesená",J352,0)</f>
        <v>0</v>
      </c>
      <c r="BH352" s="191">
        <f>IF(N352="sníž. přenesená",J352,0)</f>
        <v>0</v>
      </c>
      <c r="BI352" s="191">
        <f>IF(N352="nulová",J352,0)</f>
        <v>0</v>
      </c>
      <c r="BJ352" s="18" t="s">
        <v>76</v>
      </c>
      <c r="BK352" s="191">
        <f>ROUND(I352*H352,2)</f>
        <v>0</v>
      </c>
      <c r="BL352" s="18" t="s">
        <v>241</v>
      </c>
      <c r="BM352" s="190" t="s">
        <v>973</v>
      </c>
    </row>
    <row r="353" spans="1:65" s="2" customFormat="1" ht="11.25">
      <c r="A353" s="35"/>
      <c r="B353" s="36"/>
      <c r="C353" s="37"/>
      <c r="D353" s="192" t="s">
        <v>148</v>
      </c>
      <c r="E353" s="37"/>
      <c r="F353" s="193" t="s">
        <v>974</v>
      </c>
      <c r="G353" s="37"/>
      <c r="H353" s="37"/>
      <c r="I353" s="194"/>
      <c r="J353" s="37"/>
      <c r="K353" s="37"/>
      <c r="L353" s="40"/>
      <c r="M353" s="195"/>
      <c r="N353" s="196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148</v>
      </c>
      <c r="AU353" s="18" t="s">
        <v>80</v>
      </c>
    </row>
    <row r="354" spans="1:65" s="2" customFormat="1" ht="16.5" customHeight="1">
      <c r="A354" s="35"/>
      <c r="B354" s="36"/>
      <c r="C354" s="179" t="s">
        <v>975</v>
      </c>
      <c r="D354" s="179" t="s">
        <v>142</v>
      </c>
      <c r="E354" s="180" t="s">
        <v>976</v>
      </c>
      <c r="F354" s="181" t="s">
        <v>977</v>
      </c>
      <c r="G354" s="182" t="s">
        <v>237</v>
      </c>
      <c r="H354" s="183">
        <v>43</v>
      </c>
      <c r="I354" s="184"/>
      <c r="J354" s="185">
        <f>ROUND(I354*H354,2)</f>
        <v>0</v>
      </c>
      <c r="K354" s="181" t="s">
        <v>146</v>
      </c>
      <c r="L354" s="40"/>
      <c r="M354" s="186" t="s">
        <v>19</v>
      </c>
      <c r="N354" s="187" t="s">
        <v>43</v>
      </c>
      <c r="O354" s="65"/>
      <c r="P354" s="188">
        <f>O354*H354</f>
        <v>0</v>
      </c>
      <c r="Q354" s="188">
        <v>2.3499999999999999E-4</v>
      </c>
      <c r="R354" s="188">
        <f>Q354*H354</f>
        <v>1.0104999999999999E-2</v>
      </c>
      <c r="S354" s="188">
        <v>0</v>
      </c>
      <c r="T354" s="189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0" t="s">
        <v>241</v>
      </c>
      <c r="AT354" s="190" t="s">
        <v>142</v>
      </c>
      <c r="AU354" s="190" t="s">
        <v>80</v>
      </c>
      <c r="AY354" s="18" t="s">
        <v>140</v>
      </c>
      <c r="BE354" s="191">
        <f>IF(N354="základní",J354,0)</f>
        <v>0</v>
      </c>
      <c r="BF354" s="191">
        <f>IF(N354="snížená",J354,0)</f>
        <v>0</v>
      </c>
      <c r="BG354" s="191">
        <f>IF(N354="zákl. přenesená",J354,0)</f>
        <v>0</v>
      </c>
      <c r="BH354" s="191">
        <f>IF(N354="sníž. přenesená",J354,0)</f>
        <v>0</v>
      </c>
      <c r="BI354" s="191">
        <f>IF(N354="nulová",J354,0)</f>
        <v>0</v>
      </c>
      <c r="BJ354" s="18" t="s">
        <v>76</v>
      </c>
      <c r="BK354" s="191">
        <f>ROUND(I354*H354,2)</f>
        <v>0</v>
      </c>
      <c r="BL354" s="18" t="s">
        <v>241</v>
      </c>
      <c r="BM354" s="190" t="s">
        <v>978</v>
      </c>
    </row>
    <row r="355" spans="1:65" s="2" customFormat="1" ht="11.25">
      <c r="A355" s="35"/>
      <c r="B355" s="36"/>
      <c r="C355" s="37"/>
      <c r="D355" s="192" t="s">
        <v>148</v>
      </c>
      <c r="E355" s="37"/>
      <c r="F355" s="193" t="s">
        <v>979</v>
      </c>
      <c r="G355" s="37"/>
      <c r="H355" s="37"/>
      <c r="I355" s="194"/>
      <c r="J355" s="37"/>
      <c r="K355" s="37"/>
      <c r="L355" s="40"/>
      <c r="M355" s="195"/>
      <c r="N355" s="196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148</v>
      </c>
      <c r="AU355" s="18" t="s">
        <v>80</v>
      </c>
    </row>
    <row r="356" spans="1:65" s="2" customFormat="1" ht="16.5" customHeight="1">
      <c r="A356" s="35"/>
      <c r="B356" s="36"/>
      <c r="C356" s="179" t="s">
        <v>980</v>
      </c>
      <c r="D356" s="179" t="s">
        <v>142</v>
      </c>
      <c r="E356" s="180" t="s">
        <v>981</v>
      </c>
      <c r="F356" s="181" t="s">
        <v>982</v>
      </c>
      <c r="G356" s="182" t="s">
        <v>496</v>
      </c>
      <c r="H356" s="243"/>
      <c r="I356" s="184"/>
      <c r="J356" s="185">
        <f>ROUND(I356*H356,2)</f>
        <v>0</v>
      </c>
      <c r="K356" s="181" t="s">
        <v>146</v>
      </c>
      <c r="L356" s="40"/>
      <c r="M356" s="186" t="s">
        <v>19</v>
      </c>
      <c r="N356" s="187" t="s">
        <v>43</v>
      </c>
      <c r="O356" s="65"/>
      <c r="P356" s="188">
        <f>O356*H356</f>
        <v>0</v>
      </c>
      <c r="Q356" s="188">
        <v>0</v>
      </c>
      <c r="R356" s="188">
        <f>Q356*H356</f>
        <v>0</v>
      </c>
      <c r="S356" s="188">
        <v>0</v>
      </c>
      <c r="T356" s="18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0" t="s">
        <v>241</v>
      </c>
      <c r="AT356" s="190" t="s">
        <v>142</v>
      </c>
      <c r="AU356" s="190" t="s">
        <v>80</v>
      </c>
      <c r="AY356" s="18" t="s">
        <v>140</v>
      </c>
      <c r="BE356" s="191">
        <f>IF(N356="základní",J356,0)</f>
        <v>0</v>
      </c>
      <c r="BF356" s="191">
        <f>IF(N356="snížená",J356,0)</f>
        <v>0</v>
      </c>
      <c r="BG356" s="191">
        <f>IF(N356="zákl. přenesená",J356,0)</f>
        <v>0</v>
      </c>
      <c r="BH356" s="191">
        <f>IF(N356="sníž. přenesená",J356,0)</f>
        <v>0</v>
      </c>
      <c r="BI356" s="191">
        <f>IF(N356="nulová",J356,0)</f>
        <v>0</v>
      </c>
      <c r="BJ356" s="18" t="s">
        <v>76</v>
      </c>
      <c r="BK356" s="191">
        <f>ROUND(I356*H356,2)</f>
        <v>0</v>
      </c>
      <c r="BL356" s="18" t="s">
        <v>241</v>
      </c>
      <c r="BM356" s="190" t="s">
        <v>983</v>
      </c>
    </row>
    <row r="357" spans="1:65" s="2" customFormat="1" ht="11.25">
      <c r="A357" s="35"/>
      <c r="B357" s="36"/>
      <c r="C357" s="37"/>
      <c r="D357" s="192" t="s">
        <v>148</v>
      </c>
      <c r="E357" s="37"/>
      <c r="F357" s="193" t="s">
        <v>984</v>
      </c>
      <c r="G357" s="37"/>
      <c r="H357" s="37"/>
      <c r="I357" s="194"/>
      <c r="J357" s="37"/>
      <c r="K357" s="37"/>
      <c r="L357" s="40"/>
      <c r="M357" s="195"/>
      <c r="N357" s="196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148</v>
      </c>
      <c r="AU357" s="18" t="s">
        <v>80</v>
      </c>
    </row>
    <row r="358" spans="1:65" s="2" customFormat="1" ht="16.5" customHeight="1">
      <c r="A358" s="35"/>
      <c r="B358" s="36"/>
      <c r="C358" s="179" t="s">
        <v>985</v>
      </c>
      <c r="D358" s="179" t="s">
        <v>142</v>
      </c>
      <c r="E358" s="180" t="s">
        <v>986</v>
      </c>
      <c r="F358" s="181" t="s">
        <v>987</v>
      </c>
      <c r="G358" s="182" t="s">
        <v>496</v>
      </c>
      <c r="H358" s="243"/>
      <c r="I358" s="184"/>
      <c r="J358" s="185">
        <f>ROUND(I358*H358,2)</f>
        <v>0</v>
      </c>
      <c r="K358" s="181" t="s">
        <v>146</v>
      </c>
      <c r="L358" s="40"/>
      <c r="M358" s="186" t="s">
        <v>19</v>
      </c>
      <c r="N358" s="187" t="s">
        <v>43</v>
      </c>
      <c r="O358" s="65"/>
      <c r="P358" s="188">
        <f>O358*H358</f>
        <v>0</v>
      </c>
      <c r="Q358" s="188">
        <v>0</v>
      </c>
      <c r="R358" s="188">
        <f>Q358*H358</f>
        <v>0</v>
      </c>
      <c r="S358" s="188">
        <v>0</v>
      </c>
      <c r="T358" s="189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0" t="s">
        <v>241</v>
      </c>
      <c r="AT358" s="190" t="s">
        <v>142</v>
      </c>
      <c r="AU358" s="190" t="s">
        <v>80</v>
      </c>
      <c r="AY358" s="18" t="s">
        <v>140</v>
      </c>
      <c r="BE358" s="191">
        <f>IF(N358="základní",J358,0)</f>
        <v>0</v>
      </c>
      <c r="BF358" s="191">
        <f>IF(N358="snížená",J358,0)</f>
        <v>0</v>
      </c>
      <c r="BG358" s="191">
        <f>IF(N358="zákl. přenesená",J358,0)</f>
        <v>0</v>
      </c>
      <c r="BH358" s="191">
        <f>IF(N358="sníž. přenesená",J358,0)</f>
        <v>0</v>
      </c>
      <c r="BI358" s="191">
        <f>IF(N358="nulová",J358,0)</f>
        <v>0</v>
      </c>
      <c r="BJ358" s="18" t="s">
        <v>76</v>
      </c>
      <c r="BK358" s="191">
        <f>ROUND(I358*H358,2)</f>
        <v>0</v>
      </c>
      <c r="BL358" s="18" t="s">
        <v>241</v>
      </c>
      <c r="BM358" s="190" t="s">
        <v>988</v>
      </c>
    </row>
    <row r="359" spans="1:65" s="2" customFormat="1" ht="19.5">
      <c r="A359" s="35"/>
      <c r="B359" s="36"/>
      <c r="C359" s="37"/>
      <c r="D359" s="192" t="s">
        <v>148</v>
      </c>
      <c r="E359" s="37"/>
      <c r="F359" s="193" t="s">
        <v>989</v>
      </c>
      <c r="G359" s="37"/>
      <c r="H359" s="37"/>
      <c r="I359" s="194"/>
      <c r="J359" s="37"/>
      <c r="K359" s="37"/>
      <c r="L359" s="40"/>
      <c r="M359" s="195"/>
      <c r="N359" s="196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148</v>
      </c>
      <c r="AU359" s="18" t="s">
        <v>80</v>
      </c>
    </row>
    <row r="360" spans="1:65" s="12" customFormat="1" ht="22.9" customHeight="1">
      <c r="B360" s="163"/>
      <c r="C360" s="164"/>
      <c r="D360" s="165" t="s">
        <v>71</v>
      </c>
      <c r="E360" s="177" t="s">
        <v>990</v>
      </c>
      <c r="F360" s="177" t="s">
        <v>991</v>
      </c>
      <c r="G360" s="164"/>
      <c r="H360" s="164"/>
      <c r="I360" s="167"/>
      <c r="J360" s="178">
        <f>BK360</f>
        <v>0</v>
      </c>
      <c r="K360" s="164"/>
      <c r="L360" s="169"/>
      <c r="M360" s="170"/>
      <c r="N360" s="171"/>
      <c r="O360" s="171"/>
      <c r="P360" s="172">
        <f>SUM(P361:P376)</f>
        <v>0</v>
      </c>
      <c r="Q360" s="171"/>
      <c r="R360" s="172">
        <f>SUM(R361:R376)</f>
        <v>4.0000000000000002E-4</v>
      </c>
      <c r="S360" s="171"/>
      <c r="T360" s="173">
        <f>SUM(T361:T376)</f>
        <v>0.28011999999999998</v>
      </c>
      <c r="AR360" s="174" t="s">
        <v>80</v>
      </c>
      <c r="AT360" s="175" t="s">
        <v>71</v>
      </c>
      <c r="AU360" s="175" t="s">
        <v>76</v>
      </c>
      <c r="AY360" s="174" t="s">
        <v>140</v>
      </c>
      <c r="BK360" s="176">
        <f>SUM(BK361:BK376)</f>
        <v>0</v>
      </c>
    </row>
    <row r="361" spans="1:65" s="2" customFormat="1" ht="16.5" customHeight="1">
      <c r="A361" s="35"/>
      <c r="B361" s="36"/>
      <c r="C361" s="179" t="s">
        <v>992</v>
      </c>
      <c r="D361" s="179" t="s">
        <v>142</v>
      </c>
      <c r="E361" s="180" t="s">
        <v>993</v>
      </c>
      <c r="F361" s="181" t="s">
        <v>994</v>
      </c>
      <c r="G361" s="182" t="s">
        <v>237</v>
      </c>
      <c r="H361" s="183">
        <v>4</v>
      </c>
      <c r="I361" s="184"/>
      <c r="J361" s="185">
        <f>ROUND(I361*H361,2)</f>
        <v>0</v>
      </c>
      <c r="K361" s="181" t="s">
        <v>146</v>
      </c>
      <c r="L361" s="40"/>
      <c r="M361" s="186" t="s">
        <v>19</v>
      </c>
      <c r="N361" s="187" t="s">
        <v>43</v>
      </c>
      <c r="O361" s="65"/>
      <c r="P361" s="188">
        <f>O361*H361</f>
        <v>0</v>
      </c>
      <c r="Q361" s="188">
        <v>1E-4</v>
      </c>
      <c r="R361" s="188">
        <f>Q361*H361</f>
        <v>4.0000000000000002E-4</v>
      </c>
      <c r="S361" s="188">
        <v>7.0029999999999995E-2</v>
      </c>
      <c r="T361" s="189">
        <f>S361*H361</f>
        <v>0.28011999999999998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0" t="s">
        <v>241</v>
      </c>
      <c r="AT361" s="190" t="s">
        <v>142</v>
      </c>
      <c r="AU361" s="190" t="s">
        <v>80</v>
      </c>
      <c r="AY361" s="18" t="s">
        <v>140</v>
      </c>
      <c r="BE361" s="191">
        <f>IF(N361="základní",J361,0)</f>
        <v>0</v>
      </c>
      <c r="BF361" s="191">
        <f>IF(N361="snížená",J361,0)</f>
        <v>0</v>
      </c>
      <c r="BG361" s="191">
        <f>IF(N361="zákl. přenesená",J361,0)</f>
        <v>0</v>
      </c>
      <c r="BH361" s="191">
        <f>IF(N361="sníž. přenesená",J361,0)</f>
        <v>0</v>
      </c>
      <c r="BI361" s="191">
        <f>IF(N361="nulová",J361,0)</f>
        <v>0</v>
      </c>
      <c r="BJ361" s="18" t="s">
        <v>76</v>
      </c>
      <c r="BK361" s="191">
        <f>ROUND(I361*H361,2)</f>
        <v>0</v>
      </c>
      <c r="BL361" s="18" t="s">
        <v>241</v>
      </c>
      <c r="BM361" s="190" t="s">
        <v>995</v>
      </c>
    </row>
    <row r="362" spans="1:65" s="2" customFormat="1" ht="11.25">
      <c r="A362" s="35"/>
      <c r="B362" s="36"/>
      <c r="C362" s="37"/>
      <c r="D362" s="192" t="s">
        <v>148</v>
      </c>
      <c r="E362" s="37"/>
      <c r="F362" s="193" t="s">
        <v>996</v>
      </c>
      <c r="G362" s="37"/>
      <c r="H362" s="37"/>
      <c r="I362" s="194"/>
      <c r="J362" s="37"/>
      <c r="K362" s="37"/>
      <c r="L362" s="40"/>
      <c r="M362" s="195"/>
      <c r="N362" s="196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148</v>
      </c>
      <c r="AU362" s="18" t="s">
        <v>80</v>
      </c>
    </row>
    <row r="363" spans="1:65" s="2" customFormat="1" ht="24">
      <c r="A363" s="35"/>
      <c r="B363" s="36"/>
      <c r="C363" s="179" t="s">
        <v>997</v>
      </c>
      <c r="D363" s="179" t="s">
        <v>142</v>
      </c>
      <c r="E363" s="180" t="s">
        <v>998</v>
      </c>
      <c r="F363" s="181" t="s">
        <v>999</v>
      </c>
      <c r="G363" s="182" t="s">
        <v>361</v>
      </c>
      <c r="H363" s="183">
        <v>8</v>
      </c>
      <c r="I363" s="184"/>
      <c r="J363" s="185">
        <f>ROUND(I363*H363,2)</f>
        <v>0</v>
      </c>
      <c r="K363" s="181" t="s">
        <v>19</v>
      </c>
      <c r="L363" s="40"/>
      <c r="M363" s="186" t="s">
        <v>19</v>
      </c>
      <c r="N363" s="187" t="s">
        <v>43</v>
      </c>
      <c r="O363" s="65"/>
      <c r="P363" s="188">
        <f>O363*H363</f>
        <v>0</v>
      </c>
      <c r="Q363" s="188">
        <v>0</v>
      </c>
      <c r="R363" s="188">
        <f>Q363*H363</f>
        <v>0</v>
      </c>
      <c r="S363" s="188">
        <v>0</v>
      </c>
      <c r="T363" s="18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0" t="s">
        <v>241</v>
      </c>
      <c r="AT363" s="190" t="s">
        <v>142</v>
      </c>
      <c r="AU363" s="190" t="s">
        <v>80</v>
      </c>
      <c r="AY363" s="18" t="s">
        <v>140</v>
      </c>
      <c r="BE363" s="191">
        <f>IF(N363="základní",J363,0)</f>
        <v>0</v>
      </c>
      <c r="BF363" s="191">
        <f>IF(N363="snížená",J363,0)</f>
        <v>0</v>
      </c>
      <c r="BG363" s="191">
        <f>IF(N363="zákl. přenesená",J363,0)</f>
        <v>0</v>
      </c>
      <c r="BH363" s="191">
        <f>IF(N363="sníž. přenesená",J363,0)</f>
        <v>0</v>
      </c>
      <c r="BI363" s="191">
        <f>IF(N363="nulová",J363,0)</f>
        <v>0</v>
      </c>
      <c r="BJ363" s="18" t="s">
        <v>76</v>
      </c>
      <c r="BK363" s="191">
        <f>ROUND(I363*H363,2)</f>
        <v>0</v>
      </c>
      <c r="BL363" s="18" t="s">
        <v>241</v>
      </c>
      <c r="BM363" s="190" t="s">
        <v>1000</v>
      </c>
    </row>
    <row r="364" spans="1:65" s="2" customFormat="1" ht="29.25">
      <c r="A364" s="35"/>
      <c r="B364" s="36"/>
      <c r="C364" s="37"/>
      <c r="D364" s="192" t="s">
        <v>148</v>
      </c>
      <c r="E364" s="37"/>
      <c r="F364" s="193" t="s">
        <v>1001</v>
      </c>
      <c r="G364" s="37"/>
      <c r="H364" s="37"/>
      <c r="I364" s="194"/>
      <c r="J364" s="37"/>
      <c r="K364" s="37"/>
      <c r="L364" s="40"/>
      <c r="M364" s="195"/>
      <c r="N364" s="196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148</v>
      </c>
      <c r="AU364" s="18" t="s">
        <v>80</v>
      </c>
    </row>
    <row r="365" spans="1:65" s="2" customFormat="1" ht="16.5" customHeight="1">
      <c r="A365" s="35"/>
      <c r="B365" s="36"/>
      <c r="C365" s="179" t="s">
        <v>1002</v>
      </c>
      <c r="D365" s="179" t="s">
        <v>142</v>
      </c>
      <c r="E365" s="180" t="s">
        <v>1003</v>
      </c>
      <c r="F365" s="181" t="s">
        <v>1004</v>
      </c>
      <c r="G365" s="182" t="s">
        <v>179</v>
      </c>
      <c r="H365" s="183">
        <v>5</v>
      </c>
      <c r="I365" s="184"/>
      <c r="J365" s="185">
        <f>ROUND(I365*H365,2)</f>
        <v>0</v>
      </c>
      <c r="K365" s="181" t="s">
        <v>146</v>
      </c>
      <c r="L365" s="40"/>
      <c r="M365" s="186" t="s">
        <v>19</v>
      </c>
      <c r="N365" s="187" t="s">
        <v>43</v>
      </c>
      <c r="O365" s="65"/>
      <c r="P365" s="188">
        <f>O365*H365</f>
        <v>0</v>
      </c>
      <c r="Q365" s="188">
        <v>0</v>
      </c>
      <c r="R365" s="188">
        <f>Q365*H365</f>
        <v>0</v>
      </c>
      <c r="S365" s="188">
        <v>0</v>
      </c>
      <c r="T365" s="18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0" t="s">
        <v>241</v>
      </c>
      <c r="AT365" s="190" t="s">
        <v>142</v>
      </c>
      <c r="AU365" s="190" t="s">
        <v>80</v>
      </c>
      <c r="AY365" s="18" t="s">
        <v>140</v>
      </c>
      <c r="BE365" s="191">
        <f>IF(N365="základní",J365,0)</f>
        <v>0</v>
      </c>
      <c r="BF365" s="191">
        <f>IF(N365="snížená",J365,0)</f>
        <v>0</v>
      </c>
      <c r="BG365" s="191">
        <f>IF(N365="zákl. přenesená",J365,0)</f>
        <v>0</v>
      </c>
      <c r="BH365" s="191">
        <f>IF(N365="sníž. přenesená",J365,0)</f>
        <v>0</v>
      </c>
      <c r="BI365" s="191">
        <f>IF(N365="nulová",J365,0)</f>
        <v>0</v>
      </c>
      <c r="BJ365" s="18" t="s">
        <v>76</v>
      </c>
      <c r="BK365" s="191">
        <f>ROUND(I365*H365,2)</f>
        <v>0</v>
      </c>
      <c r="BL365" s="18" t="s">
        <v>241</v>
      </c>
      <c r="BM365" s="190" t="s">
        <v>1005</v>
      </c>
    </row>
    <row r="366" spans="1:65" s="2" customFormat="1" ht="11.25">
      <c r="A366" s="35"/>
      <c r="B366" s="36"/>
      <c r="C366" s="37"/>
      <c r="D366" s="192" t="s">
        <v>148</v>
      </c>
      <c r="E366" s="37"/>
      <c r="F366" s="193" t="s">
        <v>1006</v>
      </c>
      <c r="G366" s="37"/>
      <c r="H366" s="37"/>
      <c r="I366" s="194"/>
      <c r="J366" s="37"/>
      <c r="K366" s="37"/>
      <c r="L366" s="40"/>
      <c r="M366" s="195"/>
      <c r="N366" s="196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148</v>
      </c>
      <c r="AU366" s="18" t="s">
        <v>80</v>
      </c>
    </row>
    <row r="367" spans="1:65" s="2" customFormat="1" ht="16.5" customHeight="1">
      <c r="A367" s="35"/>
      <c r="B367" s="36"/>
      <c r="C367" s="179" t="s">
        <v>1007</v>
      </c>
      <c r="D367" s="179" t="s">
        <v>142</v>
      </c>
      <c r="E367" s="180" t="s">
        <v>1008</v>
      </c>
      <c r="F367" s="181" t="s">
        <v>1009</v>
      </c>
      <c r="G367" s="182" t="s">
        <v>237</v>
      </c>
      <c r="H367" s="183">
        <v>33</v>
      </c>
      <c r="I367" s="184"/>
      <c r="J367" s="185">
        <f>ROUND(I367*H367,2)</f>
        <v>0</v>
      </c>
      <c r="K367" s="181" t="s">
        <v>19</v>
      </c>
      <c r="L367" s="40"/>
      <c r="M367" s="186" t="s">
        <v>19</v>
      </c>
      <c r="N367" s="187" t="s">
        <v>43</v>
      </c>
      <c r="O367" s="65"/>
      <c r="P367" s="188">
        <f>O367*H367</f>
        <v>0</v>
      </c>
      <c r="Q367" s="188">
        <v>0</v>
      </c>
      <c r="R367" s="188">
        <f>Q367*H367</f>
        <v>0</v>
      </c>
      <c r="S367" s="188">
        <v>0</v>
      </c>
      <c r="T367" s="18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0" t="s">
        <v>241</v>
      </c>
      <c r="AT367" s="190" t="s">
        <v>142</v>
      </c>
      <c r="AU367" s="190" t="s">
        <v>80</v>
      </c>
      <c r="AY367" s="18" t="s">
        <v>140</v>
      </c>
      <c r="BE367" s="191">
        <f>IF(N367="základní",J367,0)</f>
        <v>0</v>
      </c>
      <c r="BF367" s="191">
        <f>IF(N367="snížená",J367,0)</f>
        <v>0</v>
      </c>
      <c r="BG367" s="191">
        <f>IF(N367="zákl. přenesená",J367,0)</f>
        <v>0</v>
      </c>
      <c r="BH367" s="191">
        <f>IF(N367="sníž. přenesená",J367,0)</f>
        <v>0</v>
      </c>
      <c r="BI367" s="191">
        <f>IF(N367="nulová",J367,0)</f>
        <v>0</v>
      </c>
      <c r="BJ367" s="18" t="s">
        <v>76</v>
      </c>
      <c r="BK367" s="191">
        <f>ROUND(I367*H367,2)</f>
        <v>0</v>
      </c>
      <c r="BL367" s="18" t="s">
        <v>241</v>
      </c>
      <c r="BM367" s="190" t="s">
        <v>1010</v>
      </c>
    </row>
    <row r="368" spans="1:65" s="2" customFormat="1" ht="19.5">
      <c r="A368" s="35"/>
      <c r="B368" s="36"/>
      <c r="C368" s="37"/>
      <c r="D368" s="192" t="s">
        <v>148</v>
      </c>
      <c r="E368" s="37"/>
      <c r="F368" s="193" t="s">
        <v>1011</v>
      </c>
      <c r="G368" s="37"/>
      <c r="H368" s="37"/>
      <c r="I368" s="194"/>
      <c r="J368" s="37"/>
      <c r="K368" s="37"/>
      <c r="L368" s="40"/>
      <c r="M368" s="195"/>
      <c r="N368" s="196"/>
      <c r="O368" s="65"/>
      <c r="P368" s="65"/>
      <c r="Q368" s="65"/>
      <c r="R368" s="65"/>
      <c r="S368" s="65"/>
      <c r="T368" s="66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148</v>
      </c>
      <c r="AU368" s="18" t="s">
        <v>80</v>
      </c>
    </row>
    <row r="369" spans="1:65" s="2" customFormat="1" ht="16.5" customHeight="1">
      <c r="A369" s="35"/>
      <c r="B369" s="36"/>
      <c r="C369" s="179" t="s">
        <v>1012</v>
      </c>
      <c r="D369" s="179" t="s">
        <v>142</v>
      </c>
      <c r="E369" s="180" t="s">
        <v>1013</v>
      </c>
      <c r="F369" s="181" t="s">
        <v>1014</v>
      </c>
      <c r="G369" s="182" t="s">
        <v>237</v>
      </c>
      <c r="H369" s="183">
        <v>4</v>
      </c>
      <c r="I369" s="184"/>
      <c r="J369" s="185">
        <f>ROUND(I369*H369,2)</f>
        <v>0</v>
      </c>
      <c r="K369" s="181" t="s">
        <v>19</v>
      </c>
      <c r="L369" s="40"/>
      <c r="M369" s="186" t="s">
        <v>19</v>
      </c>
      <c r="N369" s="187" t="s">
        <v>43</v>
      </c>
      <c r="O369" s="65"/>
      <c r="P369" s="188">
        <f>O369*H369</f>
        <v>0</v>
      </c>
      <c r="Q369" s="188">
        <v>0</v>
      </c>
      <c r="R369" s="188">
        <f>Q369*H369</f>
        <v>0</v>
      </c>
      <c r="S369" s="188">
        <v>0</v>
      </c>
      <c r="T369" s="18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0" t="s">
        <v>241</v>
      </c>
      <c r="AT369" s="190" t="s">
        <v>142</v>
      </c>
      <c r="AU369" s="190" t="s">
        <v>80</v>
      </c>
      <c r="AY369" s="18" t="s">
        <v>140</v>
      </c>
      <c r="BE369" s="191">
        <f>IF(N369="základní",J369,0)</f>
        <v>0</v>
      </c>
      <c r="BF369" s="191">
        <f>IF(N369="snížená",J369,0)</f>
        <v>0</v>
      </c>
      <c r="BG369" s="191">
        <f>IF(N369="zákl. přenesená",J369,0)</f>
        <v>0</v>
      </c>
      <c r="BH369" s="191">
        <f>IF(N369="sníž. přenesená",J369,0)</f>
        <v>0</v>
      </c>
      <c r="BI369" s="191">
        <f>IF(N369="nulová",J369,0)</f>
        <v>0</v>
      </c>
      <c r="BJ369" s="18" t="s">
        <v>76</v>
      </c>
      <c r="BK369" s="191">
        <f>ROUND(I369*H369,2)</f>
        <v>0</v>
      </c>
      <c r="BL369" s="18" t="s">
        <v>241</v>
      </c>
      <c r="BM369" s="190" t="s">
        <v>1015</v>
      </c>
    </row>
    <row r="370" spans="1:65" s="2" customFormat="1" ht="19.5">
      <c r="A370" s="35"/>
      <c r="B370" s="36"/>
      <c r="C370" s="37"/>
      <c r="D370" s="192" t="s">
        <v>148</v>
      </c>
      <c r="E370" s="37"/>
      <c r="F370" s="193" t="s">
        <v>1016</v>
      </c>
      <c r="G370" s="37"/>
      <c r="H370" s="37"/>
      <c r="I370" s="194"/>
      <c r="J370" s="37"/>
      <c r="K370" s="37"/>
      <c r="L370" s="40"/>
      <c r="M370" s="195"/>
      <c r="N370" s="196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148</v>
      </c>
      <c r="AU370" s="18" t="s">
        <v>80</v>
      </c>
    </row>
    <row r="371" spans="1:65" s="2" customFormat="1" ht="16.5" customHeight="1">
      <c r="A371" s="35"/>
      <c r="B371" s="36"/>
      <c r="C371" s="179" t="s">
        <v>1017</v>
      </c>
      <c r="D371" s="179" t="s">
        <v>142</v>
      </c>
      <c r="E371" s="180" t="s">
        <v>1018</v>
      </c>
      <c r="F371" s="181" t="s">
        <v>1019</v>
      </c>
      <c r="G371" s="182" t="s">
        <v>237</v>
      </c>
      <c r="H371" s="183">
        <v>4</v>
      </c>
      <c r="I371" s="184"/>
      <c r="J371" s="185">
        <f>ROUND(I371*H371,2)</f>
        <v>0</v>
      </c>
      <c r="K371" s="181" t="s">
        <v>19</v>
      </c>
      <c r="L371" s="40"/>
      <c r="M371" s="186" t="s">
        <v>19</v>
      </c>
      <c r="N371" s="187" t="s">
        <v>43</v>
      </c>
      <c r="O371" s="65"/>
      <c r="P371" s="188">
        <f>O371*H371</f>
        <v>0</v>
      </c>
      <c r="Q371" s="188">
        <v>0</v>
      </c>
      <c r="R371" s="188">
        <f>Q371*H371</f>
        <v>0</v>
      </c>
      <c r="S371" s="188">
        <v>0</v>
      </c>
      <c r="T371" s="189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0" t="s">
        <v>241</v>
      </c>
      <c r="AT371" s="190" t="s">
        <v>142</v>
      </c>
      <c r="AU371" s="190" t="s">
        <v>80</v>
      </c>
      <c r="AY371" s="18" t="s">
        <v>140</v>
      </c>
      <c r="BE371" s="191">
        <f>IF(N371="základní",J371,0)</f>
        <v>0</v>
      </c>
      <c r="BF371" s="191">
        <f>IF(N371="snížená",J371,0)</f>
        <v>0</v>
      </c>
      <c r="BG371" s="191">
        <f>IF(N371="zákl. přenesená",J371,0)</f>
        <v>0</v>
      </c>
      <c r="BH371" s="191">
        <f>IF(N371="sníž. přenesená",J371,0)</f>
        <v>0</v>
      </c>
      <c r="BI371" s="191">
        <f>IF(N371="nulová",J371,0)</f>
        <v>0</v>
      </c>
      <c r="BJ371" s="18" t="s">
        <v>76</v>
      </c>
      <c r="BK371" s="191">
        <f>ROUND(I371*H371,2)</f>
        <v>0</v>
      </c>
      <c r="BL371" s="18" t="s">
        <v>241</v>
      </c>
      <c r="BM371" s="190" t="s">
        <v>1020</v>
      </c>
    </row>
    <row r="372" spans="1:65" s="2" customFormat="1" ht="19.5">
      <c r="A372" s="35"/>
      <c r="B372" s="36"/>
      <c r="C372" s="37"/>
      <c r="D372" s="192" t="s">
        <v>148</v>
      </c>
      <c r="E372" s="37"/>
      <c r="F372" s="193" t="s">
        <v>1021</v>
      </c>
      <c r="G372" s="37"/>
      <c r="H372" s="37"/>
      <c r="I372" s="194"/>
      <c r="J372" s="37"/>
      <c r="K372" s="37"/>
      <c r="L372" s="40"/>
      <c r="M372" s="195"/>
      <c r="N372" s="196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148</v>
      </c>
      <c r="AU372" s="18" t="s">
        <v>80</v>
      </c>
    </row>
    <row r="373" spans="1:65" s="2" customFormat="1" ht="16.5" customHeight="1">
      <c r="A373" s="35"/>
      <c r="B373" s="36"/>
      <c r="C373" s="179" t="s">
        <v>1022</v>
      </c>
      <c r="D373" s="179" t="s">
        <v>142</v>
      </c>
      <c r="E373" s="180" t="s">
        <v>1023</v>
      </c>
      <c r="F373" s="181" t="s">
        <v>1024</v>
      </c>
      <c r="G373" s="182" t="s">
        <v>496</v>
      </c>
      <c r="H373" s="243"/>
      <c r="I373" s="184"/>
      <c r="J373" s="185">
        <f>ROUND(I373*H373,2)</f>
        <v>0</v>
      </c>
      <c r="K373" s="181" t="s">
        <v>146</v>
      </c>
      <c r="L373" s="40"/>
      <c r="M373" s="186" t="s">
        <v>19</v>
      </c>
      <c r="N373" s="187" t="s">
        <v>43</v>
      </c>
      <c r="O373" s="65"/>
      <c r="P373" s="188">
        <f>O373*H373</f>
        <v>0</v>
      </c>
      <c r="Q373" s="188">
        <v>0</v>
      </c>
      <c r="R373" s="188">
        <f>Q373*H373</f>
        <v>0</v>
      </c>
      <c r="S373" s="188">
        <v>0</v>
      </c>
      <c r="T373" s="189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0" t="s">
        <v>241</v>
      </c>
      <c r="AT373" s="190" t="s">
        <v>142</v>
      </c>
      <c r="AU373" s="190" t="s">
        <v>80</v>
      </c>
      <c r="AY373" s="18" t="s">
        <v>140</v>
      </c>
      <c r="BE373" s="191">
        <f>IF(N373="základní",J373,0)</f>
        <v>0</v>
      </c>
      <c r="BF373" s="191">
        <f>IF(N373="snížená",J373,0)</f>
        <v>0</v>
      </c>
      <c r="BG373" s="191">
        <f>IF(N373="zákl. přenesená",J373,0)</f>
        <v>0</v>
      </c>
      <c r="BH373" s="191">
        <f>IF(N373="sníž. přenesená",J373,0)</f>
        <v>0</v>
      </c>
      <c r="BI373" s="191">
        <f>IF(N373="nulová",J373,0)</f>
        <v>0</v>
      </c>
      <c r="BJ373" s="18" t="s">
        <v>76</v>
      </c>
      <c r="BK373" s="191">
        <f>ROUND(I373*H373,2)</f>
        <v>0</v>
      </c>
      <c r="BL373" s="18" t="s">
        <v>241</v>
      </c>
      <c r="BM373" s="190" t="s">
        <v>1025</v>
      </c>
    </row>
    <row r="374" spans="1:65" s="2" customFormat="1" ht="19.5">
      <c r="A374" s="35"/>
      <c r="B374" s="36"/>
      <c r="C374" s="37"/>
      <c r="D374" s="192" t="s">
        <v>148</v>
      </c>
      <c r="E374" s="37"/>
      <c r="F374" s="193" t="s">
        <v>1026</v>
      </c>
      <c r="G374" s="37"/>
      <c r="H374" s="37"/>
      <c r="I374" s="194"/>
      <c r="J374" s="37"/>
      <c r="K374" s="37"/>
      <c r="L374" s="40"/>
      <c r="M374" s="195"/>
      <c r="N374" s="196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148</v>
      </c>
      <c r="AU374" s="18" t="s">
        <v>80</v>
      </c>
    </row>
    <row r="375" spans="1:65" s="2" customFormat="1" ht="16.5" customHeight="1">
      <c r="A375" s="35"/>
      <c r="B375" s="36"/>
      <c r="C375" s="179" t="s">
        <v>1027</v>
      </c>
      <c r="D375" s="179" t="s">
        <v>142</v>
      </c>
      <c r="E375" s="180" t="s">
        <v>1028</v>
      </c>
      <c r="F375" s="181" t="s">
        <v>1029</v>
      </c>
      <c r="G375" s="182" t="s">
        <v>496</v>
      </c>
      <c r="H375" s="243"/>
      <c r="I375" s="184"/>
      <c r="J375" s="185">
        <f>ROUND(I375*H375,2)</f>
        <v>0</v>
      </c>
      <c r="K375" s="181" t="s">
        <v>146</v>
      </c>
      <c r="L375" s="40"/>
      <c r="M375" s="186" t="s">
        <v>19</v>
      </c>
      <c r="N375" s="187" t="s">
        <v>43</v>
      </c>
      <c r="O375" s="65"/>
      <c r="P375" s="188">
        <f>O375*H375</f>
        <v>0</v>
      </c>
      <c r="Q375" s="188">
        <v>0</v>
      </c>
      <c r="R375" s="188">
        <f>Q375*H375</f>
        <v>0</v>
      </c>
      <c r="S375" s="188">
        <v>0</v>
      </c>
      <c r="T375" s="18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0" t="s">
        <v>241</v>
      </c>
      <c r="AT375" s="190" t="s">
        <v>142</v>
      </c>
      <c r="AU375" s="190" t="s">
        <v>80</v>
      </c>
      <c r="AY375" s="18" t="s">
        <v>140</v>
      </c>
      <c r="BE375" s="191">
        <f>IF(N375="základní",J375,0)</f>
        <v>0</v>
      </c>
      <c r="BF375" s="191">
        <f>IF(N375="snížená",J375,0)</f>
        <v>0</v>
      </c>
      <c r="BG375" s="191">
        <f>IF(N375="zákl. přenesená",J375,0)</f>
        <v>0</v>
      </c>
      <c r="BH375" s="191">
        <f>IF(N375="sníž. přenesená",J375,0)</f>
        <v>0</v>
      </c>
      <c r="BI375" s="191">
        <f>IF(N375="nulová",J375,0)</f>
        <v>0</v>
      </c>
      <c r="BJ375" s="18" t="s">
        <v>76</v>
      </c>
      <c r="BK375" s="191">
        <f>ROUND(I375*H375,2)</f>
        <v>0</v>
      </c>
      <c r="BL375" s="18" t="s">
        <v>241</v>
      </c>
      <c r="BM375" s="190" t="s">
        <v>1030</v>
      </c>
    </row>
    <row r="376" spans="1:65" s="2" customFormat="1" ht="19.5">
      <c r="A376" s="35"/>
      <c r="B376" s="36"/>
      <c r="C376" s="37"/>
      <c r="D376" s="192" t="s">
        <v>148</v>
      </c>
      <c r="E376" s="37"/>
      <c r="F376" s="193" t="s">
        <v>1031</v>
      </c>
      <c r="G376" s="37"/>
      <c r="H376" s="37"/>
      <c r="I376" s="194"/>
      <c r="J376" s="37"/>
      <c r="K376" s="37"/>
      <c r="L376" s="40"/>
      <c r="M376" s="195"/>
      <c r="N376" s="196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148</v>
      </c>
      <c r="AU376" s="18" t="s">
        <v>80</v>
      </c>
    </row>
    <row r="377" spans="1:65" s="12" customFormat="1" ht="22.9" customHeight="1">
      <c r="B377" s="163"/>
      <c r="C377" s="164"/>
      <c r="D377" s="165" t="s">
        <v>71</v>
      </c>
      <c r="E377" s="177" t="s">
        <v>1032</v>
      </c>
      <c r="F377" s="177" t="s">
        <v>1033</v>
      </c>
      <c r="G377" s="164"/>
      <c r="H377" s="164"/>
      <c r="I377" s="167"/>
      <c r="J377" s="178">
        <f>BK377</f>
        <v>0</v>
      </c>
      <c r="K377" s="164"/>
      <c r="L377" s="169"/>
      <c r="M377" s="170"/>
      <c r="N377" s="171"/>
      <c r="O377" s="171"/>
      <c r="P377" s="172">
        <f>SUM(P378:P383)</f>
        <v>0</v>
      </c>
      <c r="Q377" s="171"/>
      <c r="R377" s="172">
        <f>SUM(R378:R383)</f>
        <v>1.25807E-2</v>
      </c>
      <c r="S377" s="171"/>
      <c r="T377" s="173">
        <f>SUM(T378:T383)</f>
        <v>0</v>
      </c>
      <c r="AR377" s="174" t="s">
        <v>80</v>
      </c>
      <c r="AT377" s="175" t="s">
        <v>71</v>
      </c>
      <c r="AU377" s="175" t="s">
        <v>76</v>
      </c>
      <c r="AY377" s="174" t="s">
        <v>140</v>
      </c>
      <c r="BK377" s="176">
        <f>SUM(BK378:BK383)</f>
        <v>0</v>
      </c>
    </row>
    <row r="378" spans="1:65" s="2" customFormat="1" ht="16.5" customHeight="1">
      <c r="A378" s="35"/>
      <c r="B378" s="36"/>
      <c r="C378" s="179" t="s">
        <v>1034</v>
      </c>
      <c r="D378" s="179" t="s">
        <v>142</v>
      </c>
      <c r="E378" s="180" t="s">
        <v>1035</v>
      </c>
      <c r="F378" s="181" t="s">
        <v>1036</v>
      </c>
      <c r="G378" s="182" t="s">
        <v>145</v>
      </c>
      <c r="H378" s="183">
        <v>7.5</v>
      </c>
      <c r="I378" s="184"/>
      <c r="J378" s="185">
        <f>ROUND(I378*H378,2)</f>
        <v>0</v>
      </c>
      <c r="K378" s="181" t="s">
        <v>19</v>
      </c>
      <c r="L378" s="40"/>
      <c r="M378" s="186" t="s">
        <v>19</v>
      </c>
      <c r="N378" s="187" t="s">
        <v>43</v>
      </c>
      <c r="O378" s="65"/>
      <c r="P378" s="188">
        <f>O378*H378</f>
        <v>0</v>
      </c>
      <c r="Q378" s="188">
        <v>0</v>
      </c>
      <c r="R378" s="188">
        <f>Q378*H378</f>
        <v>0</v>
      </c>
      <c r="S378" s="188">
        <v>0</v>
      </c>
      <c r="T378" s="189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0" t="s">
        <v>241</v>
      </c>
      <c r="AT378" s="190" t="s">
        <v>142</v>
      </c>
      <c r="AU378" s="190" t="s">
        <v>80</v>
      </c>
      <c r="AY378" s="18" t="s">
        <v>140</v>
      </c>
      <c r="BE378" s="191">
        <f>IF(N378="základní",J378,0)</f>
        <v>0</v>
      </c>
      <c r="BF378" s="191">
        <f>IF(N378="snížená",J378,0)</f>
        <v>0</v>
      </c>
      <c r="BG378" s="191">
        <f>IF(N378="zákl. přenesená",J378,0)</f>
        <v>0</v>
      </c>
      <c r="BH378" s="191">
        <f>IF(N378="sníž. přenesená",J378,0)</f>
        <v>0</v>
      </c>
      <c r="BI378" s="191">
        <f>IF(N378="nulová",J378,0)</f>
        <v>0</v>
      </c>
      <c r="BJ378" s="18" t="s">
        <v>76</v>
      </c>
      <c r="BK378" s="191">
        <f>ROUND(I378*H378,2)</f>
        <v>0</v>
      </c>
      <c r="BL378" s="18" t="s">
        <v>241</v>
      </c>
      <c r="BM378" s="190" t="s">
        <v>1037</v>
      </c>
    </row>
    <row r="379" spans="1:65" s="2" customFormat="1" ht="11.25">
      <c r="A379" s="35"/>
      <c r="B379" s="36"/>
      <c r="C379" s="37"/>
      <c r="D379" s="192" t="s">
        <v>148</v>
      </c>
      <c r="E379" s="37"/>
      <c r="F379" s="193" t="s">
        <v>1036</v>
      </c>
      <c r="G379" s="37"/>
      <c r="H379" s="37"/>
      <c r="I379" s="194"/>
      <c r="J379" s="37"/>
      <c r="K379" s="37"/>
      <c r="L379" s="40"/>
      <c r="M379" s="195"/>
      <c r="N379" s="196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148</v>
      </c>
      <c r="AU379" s="18" t="s">
        <v>80</v>
      </c>
    </row>
    <row r="380" spans="1:65" s="2" customFormat="1" ht="16.5" customHeight="1">
      <c r="A380" s="35"/>
      <c r="B380" s="36"/>
      <c r="C380" s="179" t="s">
        <v>1038</v>
      </c>
      <c r="D380" s="179" t="s">
        <v>142</v>
      </c>
      <c r="E380" s="180" t="s">
        <v>1039</v>
      </c>
      <c r="F380" s="181" t="s">
        <v>1040</v>
      </c>
      <c r="G380" s="182" t="s">
        <v>217</v>
      </c>
      <c r="H380" s="183">
        <v>210</v>
      </c>
      <c r="I380" s="184"/>
      <c r="J380" s="185">
        <f>ROUND(I380*H380,2)</f>
        <v>0</v>
      </c>
      <c r="K380" s="181" t="s">
        <v>146</v>
      </c>
      <c r="L380" s="40"/>
      <c r="M380" s="186" t="s">
        <v>19</v>
      </c>
      <c r="N380" s="187" t="s">
        <v>43</v>
      </c>
      <c r="O380" s="65"/>
      <c r="P380" s="188">
        <f>O380*H380</f>
        <v>0</v>
      </c>
      <c r="Q380" s="188">
        <v>2.4382000000000001E-5</v>
      </c>
      <c r="R380" s="188">
        <f>Q380*H380</f>
        <v>5.12022E-3</v>
      </c>
      <c r="S380" s="188">
        <v>0</v>
      </c>
      <c r="T380" s="18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0" t="s">
        <v>241</v>
      </c>
      <c r="AT380" s="190" t="s">
        <v>142</v>
      </c>
      <c r="AU380" s="190" t="s">
        <v>80</v>
      </c>
      <c r="AY380" s="18" t="s">
        <v>140</v>
      </c>
      <c r="BE380" s="191">
        <f>IF(N380="základní",J380,0)</f>
        <v>0</v>
      </c>
      <c r="BF380" s="191">
        <f>IF(N380="snížená",J380,0)</f>
        <v>0</v>
      </c>
      <c r="BG380" s="191">
        <f>IF(N380="zákl. přenesená",J380,0)</f>
        <v>0</v>
      </c>
      <c r="BH380" s="191">
        <f>IF(N380="sníž. přenesená",J380,0)</f>
        <v>0</v>
      </c>
      <c r="BI380" s="191">
        <f>IF(N380="nulová",J380,0)</f>
        <v>0</v>
      </c>
      <c r="BJ380" s="18" t="s">
        <v>76</v>
      </c>
      <c r="BK380" s="191">
        <f>ROUND(I380*H380,2)</f>
        <v>0</v>
      </c>
      <c r="BL380" s="18" t="s">
        <v>241</v>
      </c>
      <c r="BM380" s="190" t="s">
        <v>1041</v>
      </c>
    </row>
    <row r="381" spans="1:65" s="2" customFormat="1" ht="11.25">
      <c r="A381" s="35"/>
      <c r="B381" s="36"/>
      <c r="C381" s="37"/>
      <c r="D381" s="192" t="s">
        <v>148</v>
      </c>
      <c r="E381" s="37"/>
      <c r="F381" s="193" t="s">
        <v>1042</v>
      </c>
      <c r="G381" s="37"/>
      <c r="H381" s="37"/>
      <c r="I381" s="194"/>
      <c r="J381" s="37"/>
      <c r="K381" s="37"/>
      <c r="L381" s="40"/>
      <c r="M381" s="195"/>
      <c r="N381" s="196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148</v>
      </c>
      <c r="AU381" s="18" t="s">
        <v>80</v>
      </c>
    </row>
    <row r="382" spans="1:65" s="2" customFormat="1" ht="16.5" customHeight="1">
      <c r="A382" s="35"/>
      <c r="B382" s="36"/>
      <c r="C382" s="179" t="s">
        <v>1043</v>
      </c>
      <c r="D382" s="179" t="s">
        <v>142</v>
      </c>
      <c r="E382" s="180" t="s">
        <v>1044</v>
      </c>
      <c r="F382" s="181" t="s">
        <v>1045</v>
      </c>
      <c r="G382" s="182" t="s">
        <v>217</v>
      </c>
      <c r="H382" s="183">
        <v>160</v>
      </c>
      <c r="I382" s="184"/>
      <c r="J382" s="185">
        <f>ROUND(I382*H382,2)</f>
        <v>0</v>
      </c>
      <c r="K382" s="181" t="s">
        <v>146</v>
      </c>
      <c r="L382" s="40"/>
      <c r="M382" s="186" t="s">
        <v>19</v>
      </c>
      <c r="N382" s="187" t="s">
        <v>43</v>
      </c>
      <c r="O382" s="65"/>
      <c r="P382" s="188">
        <f>O382*H382</f>
        <v>0</v>
      </c>
      <c r="Q382" s="188">
        <v>4.6628000000000001E-5</v>
      </c>
      <c r="R382" s="188">
        <f>Q382*H382</f>
        <v>7.4604800000000002E-3</v>
      </c>
      <c r="S382" s="188">
        <v>0</v>
      </c>
      <c r="T382" s="189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0" t="s">
        <v>241</v>
      </c>
      <c r="AT382" s="190" t="s">
        <v>142</v>
      </c>
      <c r="AU382" s="190" t="s">
        <v>80</v>
      </c>
      <c r="AY382" s="18" t="s">
        <v>140</v>
      </c>
      <c r="BE382" s="191">
        <f>IF(N382="základní",J382,0)</f>
        <v>0</v>
      </c>
      <c r="BF382" s="191">
        <f>IF(N382="snížená",J382,0)</f>
        <v>0</v>
      </c>
      <c r="BG382" s="191">
        <f>IF(N382="zákl. přenesená",J382,0)</f>
        <v>0</v>
      </c>
      <c r="BH382" s="191">
        <f>IF(N382="sníž. přenesená",J382,0)</f>
        <v>0</v>
      </c>
      <c r="BI382" s="191">
        <f>IF(N382="nulová",J382,0)</f>
        <v>0</v>
      </c>
      <c r="BJ382" s="18" t="s">
        <v>76</v>
      </c>
      <c r="BK382" s="191">
        <f>ROUND(I382*H382,2)</f>
        <v>0</v>
      </c>
      <c r="BL382" s="18" t="s">
        <v>241</v>
      </c>
      <c r="BM382" s="190" t="s">
        <v>1046</v>
      </c>
    </row>
    <row r="383" spans="1:65" s="2" customFormat="1" ht="11.25">
      <c r="A383" s="35"/>
      <c r="B383" s="36"/>
      <c r="C383" s="37"/>
      <c r="D383" s="192" t="s">
        <v>148</v>
      </c>
      <c r="E383" s="37"/>
      <c r="F383" s="193" t="s">
        <v>1047</v>
      </c>
      <c r="G383" s="37"/>
      <c r="H383" s="37"/>
      <c r="I383" s="194"/>
      <c r="J383" s="37"/>
      <c r="K383" s="37"/>
      <c r="L383" s="40"/>
      <c r="M383" s="195"/>
      <c r="N383" s="196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148</v>
      </c>
      <c r="AU383" s="18" t="s">
        <v>80</v>
      </c>
    </row>
    <row r="384" spans="1:65" s="12" customFormat="1" ht="25.9" customHeight="1">
      <c r="B384" s="163"/>
      <c r="C384" s="164"/>
      <c r="D384" s="165" t="s">
        <v>71</v>
      </c>
      <c r="E384" s="166" t="s">
        <v>1048</v>
      </c>
      <c r="F384" s="166" t="s">
        <v>1049</v>
      </c>
      <c r="G384" s="164"/>
      <c r="H384" s="164"/>
      <c r="I384" s="167"/>
      <c r="J384" s="168">
        <f>BK384</f>
        <v>0</v>
      </c>
      <c r="K384" s="164"/>
      <c r="L384" s="169"/>
      <c r="M384" s="170"/>
      <c r="N384" s="171"/>
      <c r="O384" s="171"/>
      <c r="P384" s="172">
        <f>SUM(P385:P410)</f>
        <v>0</v>
      </c>
      <c r="Q384" s="171"/>
      <c r="R384" s="172">
        <f>SUM(R385:R410)</f>
        <v>1.2E-2</v>
      </c>
      <c r="S384" s="171"/>
      <c r="T384" s="173">
        <f>SUM(T385:T410)</f>
        <v>0</v>
      </c>
      <c r="AR384" s="174" t="s">
        <v>102</v>
      </c>
      <c r="AT384" s="175" t="s">
        <v>71</v>
      </c>
      <c r="AU384" s="175" t="s">
        <v>72</v>
      </c>
      <c r="AY384" s="174" t="s">
        <v>140</v>
      </c>
      <c r="BK384" s="176">
        <f>SUM(BK385:BK410)</f>
        <v>0</v>
      </c>
    </row>
    <row r="385" spans="1:65" s="2" customFormat="1" ht="16.5" customHeight="1">
      <c r="A385" s="35"/>
      <c r="B385" s="36"/>
      <c r="C385" s="179" t="s">
        <v>1050</v>
      </c>
      <c r="D385" s="179" t="s">
        <v>142</v>
      </c>
      <c r="E385" s="180" t="s">
        <v>1051</v>
      </c>
      <c r="F385" s="181" t="s">
        <v>1052</v>
      </c>
      <c r="G385" s="182" t="s">
        <v>361</v>
      </c>
      <c r="H385" s="183">
        <v>8</v>
      </c>
      <c r="I385" s="184"/>
      <c r="J385" s="185">
        <f>ROUND(I385*H385,2)</f>
        <v>0</v>
      </c>
      <c r="K385" s="181" t="s">
        <v>19</v>
      </c>
      <c r="L385" s="40"/>
      <c r="M385" s="186" t="s">
        <v>19</v>
      </c>
      <c r="N385" s="187" t="s">
        <v>43</v>
      </c>
      <c r="O385" s="65"/>
      <c r="P385" s="188">
        <f>O385*H385</f>
        <v>0</v>
      </c>
      <c r="Q385" s="188">
        <v>0</v>
      </c>
      <c r="R385" s="188">
        <f>Q385*H385</f>
        <v>0</v>
      </c>
      <c r="S385" s="188">
        <v>0</v>
      </c>
      <c r="T385" s="189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0" t="s">
        <v>362</v>
      </c>
      <c r="AT385" s="190" t="s">
        <v>142</v>
      </c>
      <c r="AU385" s="190" t="s">
        <v>76</v>
      </c>
      <c r="AY385" s="18" t="s">
        <v>140</v>
      </c>
      <c r="BE385" s="191">
        <f>IF(N385="základní",J385,0)</f>
        <v>0</v>
      </c>
      <c r="BF385" s="191">
        <f>IF(N385="snížená",J385,0)</f>
        <v>0</v>
      </c>
      <c r="BG385" s="191">
        <f>IF(N385="zákl. přenesená",J385,0)</f>
        <v>0</v>
      </c>
      <c r="BH385" s="191">
        <f>IF(N385="sníž. přenesená",J385,0)</f>
        <v>0</v>
      </c>
      <c r="BI385" s="191">
        <f>IF(N385="nulová",J385,0)</f>
        <v>0</v>
      </c>
      <c r="BJ385" s="18" t="s">
        <v>76</v>
      </c>
      <c r="BK385" s="191">
        <f>ROUND(I385*H385,2)</f>
        <v>0</v>
      </c>
      <c r="BL385" s="18" t="s">
        <v>362</v>
      </c>
      <c r="BM385" s="190" t="s">
        <v>1053</v>
      </c>
    </row>
    <row r="386" spans="1:65" s="2" customFormat="1" ht="11.25">
      <c r="A386" s="35"/>
      <c r="B386" s="36"/>
      <c r="C386" s="37"/>
      <c r="D386" s="192" t="s">
        <v>148</v>
      </c>
      <c r="E386" s="37"/>
      <c r="F386" s="193" t="s">
        <v>1054</v>
      </c>
      <c r="G386" s="37"/>
      <c r="H386" s="37"/>
      <c r="I386" s="194"/>
      <c r="J386" s="37"/>
      <c r="K386" s="37"/>
      <c r="L386" s="40"/>
      <c r="M386" s="195"/>
      <c r="N386" s="196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148</v>
      </c>
      <c r="AU386" s="18" t="s">
        <v>76</v>
      </c>
    </row>
    <row r="387" spans="1:65" s="2" customFormat="1" ht="16.5" customHeight="1">
      <c r="A387" s="35"/>
      <c r="B387" s="36"/>
      <c r="C387" s="179" t="s">
        <v>1055</v>
      </c>
      <c r="D387" s="179" t="s">
        <v>142</v>
      </c>
      <c r="E387" s="180" t="s">
        <v>1056</v>
      </c>
      <c r="F387" s="181" t="s">
        <v>1057</v>
      </c>
      <c r="G387" s="182" t="s">
        <v>643</v>
      </c>
      <c r="H387" s="183">
        <v>2</v>
      </c>
      <c r="I387" s="184"/>
      <c r="J387" s="185">
        <f>ROUND(I387*H387,2)</f>
        <v>0</v>
      </c>
      <c r="K387" s="181" t="s">
        <v>19</v>
      </c>
      <c r="L387" s="40"/>
      <c r="M387" s="186" t="s">
        <v>19</v>
      </c>
      <c r="N387" s="187" t="s">
        <v>43</v>
      </c>
      <c r="O387" s="65"/>
      <c r="P387" s="188">
        <f>O387*H387</f>
        <v>0</v>
      </c>
      <c r="Q387" s="188">
        <v>0</v>
      </c>
      <c r="R387" s="188">
        <f>Q387*H387</f>
        <v>0</v>
      </c>
      <c r="S387" s="188">
        <v>0</v>
      </c>
      <c r="T387" s="189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0" t="s">
        <v>362</v>
      </c>
      <c r="AT387" s="190" t="s">
        <v>142</v>
      </c>
      <c r="AU387" s="190" t="s">
        <v>76</v>
      </c>
      <c r="AY387" s="18" t="s">
        <v>140</v>
      </c>
      <c r="BE387" s="191">
        <f>IF(N387="základní",J387,0)</f>
        <v>0</v>
      </c>
      <c r="BF387" s="191">
        <f>IF(N387="snížená",J387,0)</f>
        <v>0</v>
      </c>
      <c r="BG387" s="191">
        <f>IF(N387="zákl. přenesená",J387,0)</f>
        <v>0</v>
      </c>
      <c r="BH387" s="191">
        <f>IF(N387="sníž. přenesená",J387,0)</f>
        <v>0</v>
      </c>
      <c r="BI387" s="191">
        <f>IF(N387="nulová",J387,0)</f>
        <v>0</v>
      </c>
      <c r="BJ387" s="18" t="s">
        <v>76</v>
      </c>
      <c r="BK387" s="191">
        <f>ROUND(I387*H387,2)</f>
        <v>0</v>
      </c>
      <c r="BL387" s="18" t="s">
        <v>362</v>
      </c>
      <c r="BM387" s="190" t="s">
        <v>1058</v>
      </c>
    </row>
    <row r="388" spans="1:65" s="2" customFormat="1" ht="11.25">
      <c r="A388" s="35"/>
      <c r="B388" s="36"/>
      <c r="C388" s="37"/>
      <c r="D388" s="192" t="s">
        <v>148</v>
      </c>
      <c r="E388" s="37"/>
      <c r="F388" s="193" t="s">
        <v>1057</v>
      </c>
      <c r="G388" s="37"/>
      <c r="H388" s="37"/>
      <c r="I388" s="194"/>
      <c r="J388" s="37"/>
      <c r="K388" s="37"/>
      <c r="L388" s="40"/>
      <c r="M388" s="195"/>
      <c r="N388" s="196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148</v>
      </c>
      <c r="AU388" s="18" t="s">
        <v>76</v>
      </c>
    </row>
    <row r="389" spans="1:65" s="2" customFormat="1" ht="16.5" customHeight="1">
      <c r="A389" s="35"/>
      <c r="B389" s="36"/>
      <c r="C389" s="179" t="s">
        <v>1059</v>
      </c>
      <c r="D389" s="179" t="s">
        <v>142</v>
      </c>
      <c r="E389" s="180" t="s">
        <v>1060</v>
      </c>
      <c r="F389" s="181" t="s">
        <v>1061</v>
      </c>
      <c r="G389" s="182" t="s">
        <v>643</v>
      </c>
      <c r="H389" s="183">
        <v>1</v>
      </c>
      <c r="I389" s="184"/>
      <c r="J389" s="185">
        <f>ROUND(I389*H389,2)</f>
        <v>0</v>
      </c>
      <c r="K389" s="181" t="s">
        <v>19</v>
      </c>
      <c r="L389" s="40"/>
      <c r="M389" s="186" t="s">
        <v>19</v>
      </c>
      <c r="N389" s="187" t="s">
        <v>43</v>
      </c>
      <c r="O389" s="65"/>
      <c r="P389" s="188">
        <f>O389*H389</f>
        <v>0</v>
      </c>
      <c r="Q389" s="188">
        <v>0</v>
      </c>
      <c r="R389" s="188">
        <f>Q389*H389</f>
        <v>0</v>
      </c>
      <c r="S389" s="188">
        <v>0</v>
      </c>
      <c r="T389" s="189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0" t="s">
        <v>362</v>
      </c>
      <c r="AT389" s="190" t="s">
        <v>142</v>
      </c>
      <c r="AU389" s="190" t="s">
        <v>76</v>
      </c>
      <c r="AY389" s="18" t="s">
        <v>140</v>
      </c>
      <c r="BE389" s="191">
        <f>IF(N389="základní",J389,0)</f>
        <v>0</v>
      </c>
      <c r="BF389" s="191">
        <f>IF(N389="snížená",J389,0)</f>
        <v>0</v>
      </c>
      <c r="BG389" s="191">
        <f>IF(N389="zákl. přenesená",J389,0)</f>
        <v>0</v>
      </c>
      <c r="BH389" s="191">
        <f>IF(N389="sníž. přenesená",J389,0)</f>
        <v>0</v>
      </c>
      <c r="BI389" s="191">
        <f>IF(N389="nulová",J389,0)</f>
        <v>0</v>
      </c>
      <c r="BJ389" s="18" t="s">
        <v>76</v>
      </c>
      <c r="BK389" s="191">
        <f>ROUND(I389*H389,2)</f>
        <v>0</v>
      </c>
      <c r="BL389" s="18" t="s">
        <v>362</v>
      </c>
      <c r="BM389" s="190" t="s">
        <v>1062</v>
      </c>
    </row>
    <row r="390" spans="1:65" s="2" customFormat="1" ht="11.25">
      <c r="A390" s="35"/>
      <c r="B390" s="36"/>
      <c r="C390" s="37"/>
      <c r="D390" s="192" t="s">
        <v>148</v>
      </c>
      <c r="E390" s="37"/>
      <c r="F390" s="193" t="s">
        <v>1061</v>
      </c>
      <c r="G390" s="37"/>
      <c r="H390" s="37"/>
      <c r="I390" s="194"/>
      <c r="J390" s="37"/>
      <c r="K390" s="37"/>
      <c r="L390" s="40"/>
      <c r="M390" s="195"/>
      <c r="N390" s="196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148</v>
      </c>
      <c r="AU390" s="18" t="s">
        <v>76</v>
      </c>
    </row>
    <row r="391" spans="1:65" s="2" customFormat="1" ht="16.5" customHeight="1">
      <c r="A391" s="35"/>
      <c r="B391" s="36"/>
      <c r="C391" s="230" t="s">
        <v>1063</v>
      </c>
      <c r="D391" s="230" t="s">
        <v>203</v>
      </c>
      <c r="E391" s="231" t="s">
        <v>1064</v>
      </c>
      <c r="F391" s="232" t="s">
        <v>1065</v>
      </c>
      <c r="G391" s="233" t="s">
        <v>237</v>
      </c>
      <c r="H391" s="234">
        <v>1</v>
      </c>
      <c r="I391" s="235"/>
      <c r="J391" s="236">
        <f>ROUND(I391*H391,2)</f>
        <v>0</v>
      </c>
      <c r="K391" s="232" t="s">
        <v>146</v>
      </c>
      <c r="L391" s="237"/>
      <c r="M391" s="238" t="s">
        <v>19</v>
      </c>
      <c r="N391" s="239" t="s">
        <v>43</v>
      </c>
      <c r="O391" s="65"/>
      <c r="P391" s="188">
        <f>O391*H391</f>
        <v>0</v>
      </c>
      <c r="Q391" s="188">
        <v>1.2E-2</v>
      </c>
      <c r="R391" s="188">
        <f>Q391*H391</f>
        <v>1.2E-2</v>
      </c>
      <c r="S391" s="188">
        <v>0</v>
      </c>
      <c r="T391" s="189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0" t="s">
        <v>362</v>
      </c>
      <c r="AT391" s="190" t="s">
        <v>203</v>
      </c>
      <c r="AU391" s="190" t="s">
        <v>76</v>
      </c>
      <c r="AY391" s="18" t="s">
        <v>140</v>
      </c>
      <c r="BE391" s="191">
        <f>IF(N391="základní",J391,0)</f>
        <v>0</v>
      </c>
      <c r="BF391" s="191">
        <f>IF(N391="snížená",J391,0)</f>
        <v>0</v>
      </c>
      <c r="BG391" s="191">
        <f>IF(N391="zákl. přenesená",J391,0)</f>
        <v>0</v>
      </c>
      <c r="BH391" s="191">
        <f>IF(N391="sníž. přenesená",J391,0)</f>
        <v>0</v>
      </c>
      <c r="BI391" s="191">
        <f>IF(N391="nulová",J391,0)</f>
        <v>0</v>
      </c>
      <c r="BJ391" s="18" t="s">
        <v>76</v>
      </c>
      <c r="BK391" s="191">
        <f>ROUND(I391*H391,2)</f>
        <v>0</v>
      </c>
      <c r="BL391" s="18" t="s">
        <v>362</v>
      </c>
      <c r="BM391" s="190" t="s">
        <v>1066</v>
      </c>
    </row>
    <row r="392" spans="1:65" s="2" customFormat="1" ht="11.25">
      <c r="A392" s="35"/>
      <c r="B392" s="36"/>
      <c r="C392" s="37"/>
      <c r="D392" s="192" t="s">
        <v>148</v>
      </c>
      <c r="E392" s="37"/>
      <c r="F392" s="193" t="s">
        <v>1065</v>
      </c>
      <c r="G392" s="37"/>
      <c r="H392" s="37"/>
      <c r="I392" s="194"/>
      <c r="J392" s="37"/>
      <c r="K392" s="37"/>
      <c r="L392" s="40"/>
      <c r="M392" s="195"/>
      <c r="N392" s="196"/>
      <c r="O392" s="65"/>
      <c r="P392" s="65"/>
      <c r="Q392" s="65"/>
      <c r="R392" s="65"/>
      <c r="S392" s="65"/>
      <c r="T392" s="66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148</v>
      </c>
      <c r="AU392" s="18" t="s">
        <v>76</v>
      </c>
    </row>
    <row r="393" spans="1:65" s="2" customFormat="1" ht="16.5" customHeight="1">
      <c r="A393" s="35"/>
      <c r="B393" s="36"/>
      <c r="C393" s="179" t="s">
        <v>1067</v>
      </c>
      <c r="D393" s="179" t="s">
        <v>142</v>
      </c>
      <c r="E393" s="180" t="s">
        <v>1068</v>
      </c>
      <c r="F393" s="181" t="s">
        <v>1069</v>
      </c>
      <c r="G393" s="182" t="s">
        <v>643</v>
      </c>
      <c r="H393" s="183">
        <v>2</v>
      </c>
      <c r="I393" s="184"/>
      <c r="J393" s="185">
        <f>ROUND(I393*H393,2)</f>
        <v>0</v>
      </c>
      <c r="K393" s="181" t="s">
        <v>19</v>
      </c>
      <c r="L393" s="40"/>
      <c r="M393" s="186" t="s">
        <v>19</v>
      </c>
      <c r="N393" s="187" t="s">
        <v>43</v>
      </c>
      <c r="O393" s="65"/>
      <c r="P393" s="188">
        <f>O393*H393</f>
        <v>0</v>
      </c>
      <c r="Q393" s="188">
        <v>0</v>
      </c>
      <c r="R393" s="188">
        <f>Q393*H393</f>
        <v>0</v>
      </c>
      <c r="S393" s="188">
        <v>0</v>
      </c>
      <c r="T393" s="189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0" t="s">
        <v>362</v>
      </c>
      <c r="AT393" s="190" t="s">
        <v>142</v>
      </c>
      <c r="AU393" s="190" t="s">
        <v>76</v>
      </c>
      <c r="AY393" s="18" t="s">
        <v>140</v>
      </c>
      <c r="BE393" s="191">
        <f>IF(N393="základní",J393,0)</f>
        <v>0</v>
      </c>
      <c r="BF393" s="191">
        <f>IF(N393="snížená",J393,0)</f>
        <v>0</v>
      </c>
      <c r="BG393" s="191">
        <f>IF(N393="zákl. přenesená",J393,0)</f>
        <v>0</v>
      </c>
      <c r="BH393" s="191">
        <f>IF(N393="sníž. přenesená",J393,0)</f>
        <v>0</v>
      </c>
      <c r="BI393" s="191">
        <f>IF(N393="nulová",J393,0)</f>
        <v>0</v>
      </c>
      <c r="BJ393" s="18" t="s">
        <v>76</v>
      </c>
      <c r="BK393" s="191">
        <f>ROUND(I393*H393,2)</f>
        <v>0</v>
      </c>
      <c r="BL393" s="18" t="s">
        <v>362</v>
      </c>
      <c r="BM393" s="190" t="s">
        <v>1070</v>
      </c>
    </row>
    <row r="394" spans="1:65" s="2" customFormat="1" ht="11.25">
      <c r="A394" s="35"/>
      <c r="B394" s="36"/>
      <c r="C394" s="37"/>
      <c r="D394" s="192" t="s">
        <v>148</v>
      </c>
      <c r="E394" s="37"/>
      <c r="F394" s="193" t="s">
        <v>1069</v>
      </c>
      <c r="G394" s="37"/>
      <c r="H394" s="37"/>
      <c r="I394" s="194"/>
      <c r="J394" s="37"/>
      <c r="K394" s="37"/>
      <c r="L394" s="40"/>
      <c r="M394" s="195"/>
      <c r="N394" s="196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148</v>
      </c>
      <c r="AU394" s="18" t="s">
        <v>76</v>
      </c>
    </row>
    <row r="395" spans="1:65" s="2" customFormat="1" ht="16.5" customHeight="1">
      <c r="A395" s="35"/>
      <c r="B395" s="36"/>
      <c r="C395" s="179" t="s">
        <v>1071</v>
      </c>
      <c r="D395" s="179" t="s">
        <v>142</v>
      </c>
      <c r="E395" s="180" t="s">
        <v>1072</v>
      </c>
      <c r="F395" s="181" t="s">
        <v>1073</v>
      </c>
      <c r="G395" s="182" t="s">
        <v>643</v>
      </c>
      <c r="H395" s="183">
        <v>1</v>
      </c>
      <c r="I395" s="184"/>
      <c r="J395" s="185">
        <f>ROUND(I395*H395,2)</f>
        <v>0</v>
      </c>
      <c r="K395" s="181" t="s">
        <v>19</v>
      </c>
      <c r="L395" s="40"/>
      <c r="M395" s="186" t="s">
        <v>19</v>
      </c>
      <c r="N395" s="187" t="s">
        <v>43</v>
      </c>
      <c r="O395" s="65"/>
      <c r="P395" s="188">
        <f>O395*H395</f>
        <v>0</v>
      </c>
      <c r="Q395" s="188">
        <v>0</v>
      </c>
      <c r="R395" s="188">
        <f>Q395*H395</f>
        <v>0</v>
      </c>
      <c r="S395" s="188">
        <v>0</v>
      </c>
      <c r="T395" s="189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0" t="s">
        <v>362</v>
      </c>
      <c r="AT395" s="190" t="s">
        <v>142</v>
      </c>
      <c r="AU395" s="190" t="s">
        <v>76</v>
      </c>
      <c r="AY395" s="18" t="s">
        <v>140</v>
      </c>
      <c r="BE395" s="191">
        <f>IF(N395="základní",J395,0)</f>
        <v>0</v>
      </c>
      <c r="BF395" s="191">
        <f>IF(N395="snížená",J395,0)</f>
        <v>0</v>
      </c>
      <c r="BG395" s="191">
        <f>IF(N395="zákl. přenesená",J395,0)</f>
        <v>0</v>
      </c>
      <c r="BH395" s="191">
        <f>IF(N395="sníž. přenesená",J395,0)</f>
        <v>0</v>
      </c>
      <c r="BI395" s="191">
        <f>IF(N395="nulová",J395,0)</f>
        <v>0</v>
      </c>
      <c r="BJ395" s="18" t="s">
        <v>76</v>
      </c>
      <c r="BK395" s="191">
        <f>ROUND(I395*H395,2)</f>
        <v>0</v>
      </c>
      <c r="BL395" s="18" t="s">
        <v>362</v>
      </c>
      <c r="BM395" s="190" t="s">
        <v>1074</v>
      </c>
    </row>
    <row r="396" spans="1:65" s="2" customFormat="1" ht="11.25">
      <c r="A396" s="35"/>
      <c r="B396" s="36"/>
      <c r="C396" s="37"/>
      <c r="D396" s="192" t="s">
        <v>148</v>
      </c>
      <c r="E396" s="37"/>
      <c r="F396" s="193" t="s">
        <v>1073</v>
      </c>
      <c r="G396" s="37"/>
      <c r="H396" s="37"/>
      <c r="I396" s="194"/>
      <c r="J396" s="37"/>
      <c r="K396" s="37"/>
      <c r="L396" s="40"/>
      <c r="M396" s="195"/>
      <c r="N396" s="196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148</v>
      </c>
      <c r="AU396" s="18" t="s">
        <v>76</v>
      </c>
    </row>
    <row r="397" spans="1:65" s="2" customFormat="1" ht="16.5" customHeight="1">
      <c r="A397" s="35"/>
      <c r="B397" s="36"/>
      <c r="C397" s="179" t="s">
        <v>1075</v>
      </c>
      <c r="D397" s="179" t="s">
        <v>142</v>
      </c>
      <c r="E397" s="180" t="s">
        <v>1076</v>
      </c>
      <c r="F397" s="181" t="s">
        <v>1077</v>
      </c>
      <c r="G397" s="182" t="s">
        <v>643</v>
      </c>
      <c r="H397" s="183">
        <v>1</v>
      </c>
      <c r="I397" s="184"/>
      <c r="J397" s="185">
        <f>ROUND(I397*H397,2)</f>
        <v>0</v>
      </c>
      <c r="K397" s="181" t="s">
        <v>19</v>
      </c>
      <c r="L397" s="40"/>
      <c r="M397" s="186" t="s">
        <v>19</v>
      </c>
      <c r="N397" s="187" t="s">
        <v>43</v>
      </c>
      <c r="O397" s="65"/>
      <c r="P397" s="188">
        <f>O397*H397</f>
        <v>0</v>
      </c>
      <c r="Q397" s="188">
        <v>0</v>
      </c>
      <c r="R397" s="188">
        <f>Q397*H397</f>
        <v>0</v>
      </c>
      <c r="S397" s="188">
        <v>0</v>
      </c>
      <c r="T397" s="189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0" t="s">
        <v>362</v>
      </c>
      <c r="AT397" s="190" t="s">
        <v>142</v>
      </c>
      <c r="AU397" s="190" t="s">
        <v>76</v>
      </c>
      <c r="AY397" s="18" t="s">
        <v>140</v>
      </c>
      <c r="BE397" s="191">
        <f>IF(N397="základní",J397,0)</f>
        <v>0</v>
      </c>
      <c r="BF397" s="191">
        <f>IF(N397="snížená",J397,0)</f>
        <v>0</v>
      </c>
      <c r="BG397" s="191">
        <f>IF(N397="zákl. přenesená",J397,0)</f>
        <v>0</v>
      </c>
      <c r="BH397" s="191">
        <f>IF(N397="sníž. přenesená",J397,0)</f>
        <v>0</v>
      </c>
      <c r="BI397" s="191">
        <f>IF(N397="nulová",J397,0)</f>
        <v>0</v>
      </c>
      <c r="BJ397" s="18" t="s">
        <v>76</v>
      </c>
      <c r="BK397" s="191">
        <f>ROUND(I397*H397,2)</f>
        <v>0</v>
      </c>
      <c r="BL397" s="18" t="s">
        <v>362</v>
      </c>
      <c r="BM397" s="190" t="s">
        <v>1078</v>
      </c>
    </row>
    <row r="398" spans="1:65" s="2" customFormat="1" ht="11.25">
      <c r="A398" s="35"/>
      <c r="B398" s="36"/>
      <c r="C398" s="37"/>
      <c r="D398" s="192" t="s">
        <v>148</v>
      </c>
      <c r="E398" s="37"/>
      <c r="F398" s="193" t="s">
        <v>1077</v>
      </c>
      <c r="G398" s="37"/>
      <c r="H398" s="37"/>
      <c r="I398" s="194"/>
      <c r="J398" s="37"/>
      <c r="K398" s="37"/>
      <c r="L398" s="40"/>
      <c r="M398" s="195"/>
      <c r="N398" s="196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148</v>
      </c>
      <c r="AU398" s="18" t="s">
        <v>76</v>
      </c>
    </row>
    <row r="399" spans="1:65" s="2" customFormat="1" ht="16.5" customHeight="1">
      <c r="A399" s="35"/>
      <c r="B399" s="36"/>
      <c r="C399" s="179" t="s">
        <v>1079</v>
      </c>
      <c r="D399" s="179" t="s">
        <v>142</v>
      </c>
      <c r="E399" s="180" t="s">
        <v>1080</v>
      </c>
      <c r="F399" s="181" t="s">
        <v>1081</v>
      </c>
      <c r="G399" s="182" t="s">
        <v>643</v>
      </c>
      <c r="H399" s="183">
        <v>1</v>
      </c>
      <c r="I399" s="184"/>
      <c r="J399" s="185">
        <f>ROUND(I399*H399,2)</f>
        <v>0</v>
      </c>
      <c r="K399" s="181" t="s">
        <v>19</v>
      </c>
      <c r="L399" s="40"/>
      <c r="M399" s="186" t="s">
        <v>19</v>
      </c>
      <c r="N399" s="187" t="s">
        <v>43</v>
      </c>
      <c r="O399" s="65"/>
      <c r="P399" s="188">
        <f>O399*H399</f>
        <v>0</v>
      </c>
      <c r="Q399" s="188">
        <v>0</v>
      </c>
      <c r="R399" s="188">
        <f>Q399*H399</f>
        <v>0</v>
      </c>
      <c r="S399" s="188">
        <v>0</v>
      </c>
      <c r="T399" s="189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0" t="s">
        <v>362</v>
      </c>
      <c r="AT399" s="190" t="s">
        <v>142</v>
      </c>
      <c r="AU399" s="190" t="s">
        <v>76</v>
      </c>
      <c r="AY399" s="18" t="s">
        <v>140</v>
      </c>
      <c r="BE399" s="191">
        <f>IF(N399="základní",J399,0)</f>
        <v>0</v>
      </c>
      <c r="BF399" s="191">
        <f>IF(N399="snížená",J399,0)</f>
        <v>0</v>
      </c>
      <c r="BG399" s="191">
        <f>IF(N399="zákl. přenesená",J399,0)</f>
        <v>0</v>
      </c>
      <c r="BH399" s="191">
        <f>IF(N399="sníž. přenesená",J399,0)</f>
        <v>0</v>
      </c>
      <c r="BI399" s="191">
        <f>IF(N399="nulová",J399,0)</f>
        <v>0</v>
      </c>
      <c r="BJ399" s="18" t="s">
        <v>76</v>
      </c>
      <c r="BK399" s="191">
        <f>ROUND(I399*H399,2)</f>
        <v>0</v>
      </c>
      <c r="BL399" s="18" t="s">
        <v>362</v>
      </c>
      <c r="BM399" s="190" t="s">
        <v>1082</v>
      </c>
    </row>
    <row r="400" spans="1:65" s="2" customFormat="1" ht="11.25">
      <c r="A400" s="35"/>
      <c r="B400" s="36"/>
      <c r="C400" s="37"/>
      <c r="D400" s="192" t="s">
        <v>148</v>
      </c>
      <c r="E400" s="37"/>
      <c r="F400" s="193" t="s">
        <v>1081</v>
      </c>
      <c r="G400" s="37"/>
      <c r="H400" s="37"/>
      <c r="I400" s="194"/>
      <c r="J400" s="37"/>
      <c r="K400" s="37"/>
      <c r="L400" s="40"/>
      <c r="M400" s="195"/>
      <c r="N400" s="196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148</v>
      </c>
      <c r="AU400" s="18" t="s">
        <v>76</v>
      </c>
    </row>
    <row r="401" spans="1:65" s="2" customFormat="1" ht="16.5" customHeight="1">
      <c r="A401" s="35"/>
      <c r="B401" s="36"/>
      <c r="C401" s="179" t="s">
        <v>1083</v>
      </c>
      <c r="D401" s="179" t="s">
        <v>142</v>
      </c>
      <c r="E401" s="180" t="s">
        <v>1084</v>
      </c>
      <c r="F401" s="181" t="s">
        <v>1085</v>
      </c>
      <c r="G401" s="182" t="s">
        <v>643</v>
      </c>
      <c r="H401" s="183">
        <v>1</v>
      </c>
      <c r="I401" s="184"/>
      <c r="J401" s="185">
        <f>ROUND(I401*H401,2)</f>
        <v>0</v>
      </c>
      <c r="K401" s="181" t="s">
        <v>19</v>
      </c>
      <c r="L401" s="40"/>
      <c r="M401" s="186" t="s">
        <v>19</v>
      </c>
      <c r="N401" s="187" t="s">
        <v>43</v>
      </c>
      <c r="O401" s="65"/>
      <c r="P401" s="188">
        <f>O401*H401</f>
        <v>0</v>
      </c>
      <c r="Q401" s="188">
        <v>0</v>
      </c>
      <c r="R401" s="188">
        <f>Q401*H401</f>
        <v>0</v>
      </c>
      <c r="S401" s="188">
        <v>0</v>
      </c>
      <c r="T401" s="189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0" t="s">
        <v>241</v>
      </c>
      <c r="AT401" s="190" t="s">
        <v>142</v>
      </c>
      <c r="AU401" s="190" t="s">
        <v>76</v>
      </c>
      <c r="AY401" s="18" t="s">
        <v>140</v>
      </c>
      <c r="BE401" s="191">
        <f>IF(N401="základní",J401,0)</f>
        <v>0</v>
      </c>
      <c r="BF401" s="191">
        <f>IF(N401="snížená",J401,0)</f>
        <v>0</v>
      </c>
      <c r="BG401" s="191">
        <f>IF(N401="zákl. přenesená",J401,0)</f>
        <v>0</v>
      </c>
      <c r="BH401" s="191">
        <f>IF(N401="sníž. přenesená",J401,0)</f>
        <v>0</v>
      </c>
      <c r="BI401" s="191">
        <f>IF(N401="nulová",J401,0)</f>
        <v>0</v>
      </c>
      <c r="BJ401" s="18" t="s">
        <v>76</v>
      </c>
      <c r="BK401" s="191">
        <f>ROUND(I401*H401,2)</f>
        <v>0</v>
      </c>
      <c r="BL401" s="18" t="s">
        <v>241</v>
      </c>
      <c r="BM401" s="190" t="s">
        <v>1086</v>
      </c>
    </row>
    <row r="402" spans="1:65" s="2" customFormat="1" ht="11.25">
      <c r="A402" s="35"/>
      <c r="B402" s="36"/>
      <c r="C402" s="37"/>
      <c r="D402" s="192" t="s">
        <v>148</v>
      </c>
      <c r="E402" s="37"/>
      <c r="F402" s="193" t="s">
        <v>1085</v>
      </c>
      <c r="G402" s="37"/>
      <c r="H402" s="37"/>
      <c r="I402" s="194"/>
      <c r="J402" s="37"/>
      <c r="K402" s="37"/>
      <c r="L402" s="40"/>
      <c r="M402" s="195"/>
      <c r="N402" s="196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148</v>
      </c>
      <c r="AU402" s="18" t="s">
        <v>76</v>
      </c>
    </row>
    <row r="403" spans="1:65" s="2" customFormat="1" ht="16.5" customHeight="1">
      <c r="A403" s="35"/>
      <c r="B403" s="36"/>
      <c r="C403" s="179" t="s">
        <v>1087</v>
      </c>
      <c r="D403" s="179" t="s">
        <v>142</v>
      </c>
      <c r="E403" s="180" t="s">
        <v>1088</v>
      </c>
      <c r="F403" s="181" t="s">
        <v>1089</v>
      </c>
      <c r="G403" s="182" t="s">
        <v>154</v>
      </c>
      <c r="H403" s="183">
        <v>20</v>
      </c>
      <c r="I403" s="184"/>
      <c r="J403" s="185">
        <f>ROUND(I403*H403,2)</f>
        <v>0</v>
      </c>
      <c r="K403" s="181" t="s">
        <v>19</v>
      </c>
      <c r="L403" s="40"/>
      <c r="M403" s="186" t="s">
        <v>19</v>
      </c>
      <c r="N403" s="187" t="s">
        <v>43</v>
      </c>
      <c r="O403" s="65"/>
      <c r="P403" s="188">
        <f>O403*H403</f>
        <v>0</v>
      </c>
      <c r="Q403" s="188">
        <v>0</v>
      </c>
      <c r="R403" s="188">
        <f>Q403*H403</f>
        <v>0</v>
      </c>
      <c r="S403" s="188">
        <v>0</v>
      </c>
      <c r="T403" s="189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0" t="s">
        <v>362</v>
      </c>
      <c r="AT403" s="190" t="s">
        <v>142</v>
      </c>
      <c r="AU403" s="190" t="s">
        <v>76</v>
      </c>
      <c r="AY403" s="18" t="s">
        <v>140</v>
      </c>
      <c r="BE403" s="191">
        <f>IF(N403="základní",J403,0)</f>
        <v>0</v>
      </c>
      <c r="BF403" s="191">
        <f>IF(N403="snížená",J403,0)</f>
        <v>0</v>
      </c>
      <c r="BG403" s="191">
        <f>IF(N403="zákl. přenesená",J403,0)</f>
        <v>0</v>
      </c>
      <c r="BH403" s="191">
        <f>IF(N403="sníž. přenesená",J403,0)</f>
        <v>0</v>
      </c>
      <c r="BI403" s="191">
        <f>IF(N403="nulová",J403,0)</f>
        <v>0</v>
      </c>
      <c r="BJ403" s="18" t="s">
        <v>76</v>
      </c>
      <c r="BK403" s="191">
        <f>ROUND(I403*H403,2)</f>
        <v>0</v>
      </c>
      <c r="BL403" s="18" t="s">
        <v>362</v>
      </c>
      <c r="BM403" s="190" t="s">
        <v>1090</v>
      </c>
    </row>
    <row r="404" spans="1:65" s="2" customFormat="1" ht="11.25">
      <c r="A404" s="35"/>
      <c r="B404" s="36"/>
      <c r="C404" s="37"/>
      <c r="D404" s="192" t="s">
        <v>148</v>
      </c>
      <c r="E404" s="37"/>
      <c r="F404" s="193" t="s">
        <v>1091</v>
      </c>
      <c r="G404" s="37"/>
      <c r="H404" s="37"/>
      <c r="I404" s="194"/>
      <c r="J404" s="37"/>
      <c r="K404" s="37"/>
      <c r="L404" s="40"/>
      <c r="M404" s="195"/>
      <c r="N404" s="196"/>
      <c r="O404" s="65"/>
      <c r="P404" s="65"/>
      <c r="Q404" s="65"/>
      <c r="R404" s="65"/>
      <c r="S404" s="65"/>
      <c r="T404" s="66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148</v>
      </c>
      <c r="AU404" s="18" t="s">
        <v>76</v>
      </c>
    </row>
    <row r="405" spans="1:65" s="2" customFormat="1" ht="16.5" customHeight="1">
      <c r="A405" s="35"/>
      <c r="B405" s="36"/>
      <c r="C405" s="179" t="s">
        <v>1092</v>
      </c>
      <c r="D405" s="179" t="s">
        <v>142</v>
      </c>
      <c r="E405" s="180" t="s">
        <v>1093</v>
      </c>
      <c r="F405" s="181" t="s">
        <v>1094</v>
      </c>
      <c r="G405" s="182" t="s">
        <v>643</v>
      </c>
      <c r="H405" s="183">
        <v>1</v>
      </c>
      <c r="I405" s="184"/>
      <c r="J405" s="185">
        <f>ROUND(I405*H405,2)</f>
        <v>0</v>
      </c>
      <c r="K405" s="181" t="s">
        <v>19</v>
      </c>
      <c r="L405" s="40"/>
      <c r="M405" s="186" t="s">
        <v>19</v>
      </c>
      <c r="N405" s="187" t="s">
        <v>43</v>
      </c>
      <c r="O405" s="65"/>
      <c r="P405" s="188">
        <f>O405*H405</f>
        <v>0</v>
      </c>
      <c r="Q405" s="188">
        <v>0</v>
      </c>
      <c r="R405" s="188">
        <f>Q405*H405</f>
        <v>0</v>
      </c>
      <c r="S405" s="188">
        <v>0</v>
      </c>
      <c r="T405" s="189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0" t="s">
        <v>362</v>
      </c>
      <c r="AT405" s="190" t="s">
        <v>142</v>
      </c>
      <c r="AU405" s="190" t="s">
        <v>76</v>
      </c>
      <c r="AY405" s="18" t="s">
        <v>140</v>
      </c>
      <c r="BE405" s="191">
        <f>IF(N405="základní",J405,0)</f>
        <v>0</v>
      </c>
      <c r="BF405" s="191">
        <f>IF(N405="snížená",J405,0)</f>
        <v>0</v>
      </c>
      <c r="BG405" s="191">
        <f>IF(N405="zákl. přenesená",J405,0)</f>
        <v>0</v>
      </c>
      <c r="BH405" s="191">
        <f>IF(N405="sníž. přenesená",J405,0)</f>
        <v>0</v>
      </c>
      <c r="BI405" s="191">
        <f>IF(N405="nulová",J405,0)</f>
        <v>0</v>
      </c>
      <c r="BJ405" s="18" t="s">
        <v>76</v>
      </c>
      <c r="BK405" s="191">
        <f>ROUND(I405*H405,2)</f>
        <v>0</v>
      </c>
      <c r="BL405" s="18" t="s">
        <v>362</v>
      </c>
      <c r="BM405" s="190" t="s">
        <v>1095</v>
      </c>
    </row>
    <row r="406" spans="1:65" s="2" customFormat="1" ht="11.25">
      <c r="A406" s="35"/>
      <c r="B406" s="36"/>
      <c r="C406" s="37"/>
      <c r="D406" s="192" t="s">
        <v>148</v>
      </c>
      <c r="E406" s="37"/>
      <c r="F406" s="193" t="s">
        <v>1094</v>
      </c>
      <c r="G406" s="37"/>
      <c r="H406" s="37"/>
      <c r="I406" s="194"/>
      <c r="J406" s="37"/>
      <c r="K406" s="37"/>
      <c r="L406" s="40"/>
      <c r="M406" s="195"/>
      <c r="N406" s="196"/>
      <c r="O406" s="65"/>
      <c r="P406" s="65"/>
      <c r="Q406" s="65"/>
      <c r="R406" s="65"/>
      <c r="S406" s="65"/>
      <c r="T406" s="66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148</v>
      </c>
      <c r="AU406" s="18" t="s">
        <v>76</v>
      </c>
    </row>
    <row r="407" spans="1:65" s="2" customFormat="1" ht="16.5" customHeight="1">
      <c r="A407" s="35"/>
      <c r="B407" s="36"/>
      <c r="C407" s="179" t="s">
        <v>1096</v>
      </c>
      <c r="D407" s="179" t="s">
        <v>142</v>
      </c>
      <c r="E407" s="180" t="s">
        <v>1097</v>
      </c>
      <c r="F407" s="181" t="s">
        <v>1098</v>
      </c>
      <c r="G407" s="182" t="s">
        <v>643</v>
      </c>
      <c r="H407" s="183">
        <v>1</v>
      </c>
      <c r="I407" s="184"/>
      <c r="J407" s="185">
        <f>ROUND(I407*H407,2)</f>
        <v>0</v>
      </c>
      <c r="K407" s="181" t="s">
        <v>19</v>
      </c>
      <c r="L407" s="40"/>
      <c r="M407" s="186" t="s">
        <v>19</v>
      </c>
      <c r="N407" s="187" t="s">
        <v>43</v>
      </c>
      <c r="O407" s="65"/>
      <c r="P407" s="188">
        <f>O407*H407</f>
        <v>0</v>
      </c>
      <c r="Q407" s="188">
        <v>0</v>
      </c>
      <c r="R407" s="188">
        <f>Q407*H407</f>
        <v>0</v>
      </c>
      <c r="S407" s="188">
        <v>0</v>
      </c>
      <c r="T407" s="189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0" t="s">
        <v>362</v>
      </c>
      <c r="AT407" s="190" t="s">
        <v>142</v>
      </c>
      <c r="AU407" s="190" t="s">
        <v>76</v>
      </c>
      <c r="AY407" s="18" t="s">
        <v>140</v>
      </c>
      <c r="BE407" s="191">
        <f>IF(N407="základní",J407,0)</f>
        <v>0</v>
      </c>
      <c r="BF407" s="191">
        <f>IF(N407="snížená",J407,0)</f>
        <v>0</v>
      </c>
      <c r="BG407" s="191">
        <f>IF(N407="zákl. přenesená",J407,0)</f>
        <v>0</v>
      </c>
      <c r="BH407" s="191">
        <f>IF(N407="sníž. přenesená",J407,0)</f>
        <v>0</v>
      </c>
      <c r="BI407" s="191">
        <f>IF(N407="nulová",J407,0)</f>
        <v>0</v>
      </c>
      <c r="BJ407" s="18" t="s">
        <v>76</v>
      </c>
      <c r="BK407" s="191">
        <f>ROUND(I407*H407,2)</f>
        <v>0</v>
      </c>
      <c r="BL407" s="18" t="s">
        <v>362</v>
      </c>
      <c r="BM407" s="190" t="s">
        <v>1099</v>
      </c>
    </row>
    <row r="408" spans="1:65" s="2" customFormat="1" ht="11.25">
      <c r="A408" s="35"/>
      <c r="B408" s="36"/>
      <c r="C408" s="37"/>
      <c r="D408" s="192" t="s">
        <v>148</v>
      </c>
      <c r="E408" s="37"/>
      <c r="F408" s="193" t="s">
        <v>1098</v>
      </c>
      <c r="G408" s="37"/>
      <c r="H408" s="37"/>
      <c r="I408" s="194"/>
      <c r="J408" s="37"/>
      <c r="K408" s="37"/>
      <c r="L408" s="40"/>
      <c r="M408" s="195"/>
      <c r="N408" s="196"/>
      <c r="O408" s="65"/>
      <c r="P408" s="65"/>
      <c r="Q408" s="65"/>
      <c r="R408" s="65"/>
      <c r="S408" s="65"/>
      <c r="T408" s="66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148</v>
      </c>
      <c r="AU408" s="18" t="s">
        <v>76</v>
      </c>
    </row>
    <row r="409" spans="1:65" s="2" customFormat="1" ht="16.5" customHeight="1">
      <c r="A409" s="35"/>
      <c r="B409" s="36"/>
      <c r="C409" s="179" t="s">
        <v>1100</v>
      </c>
      <c r="D409" s="179" t="s">
        <v>142</v>
      </c>
      <c r="E409" s="180" t="s">
        <v>1101</v>
      </c>
      <c r="F409" s="181" t="s">
        <v>1102</v>
      </c>
      <c r="G409" s="182" t="s">
        <v>643</v>
      </c>
      <c r="H409" s="183">
        <v>1</v>
      </c>
      <c r="I409" s="184"/>
      <c r="J409" s="185">
        <f>ROUND(I409*H409,2)</f>
        <v>0</v>
      </c>
      <c r="K409" s="181" t="s">
        <v>19</v>
      </c>
      <c r="L409" s="40"/>
      <c r="M409" s="186" t="s">
        <v>19</v>
      </c>
      <c r="N409" s="187" t="s">
        <v>43</v>
      </c>
      <c r="O409" s="65"/>
      <c r="P409" s="188">
        <f>O409*H409</f>
        <v>0</v>
      </c>
      <c r="Q409" s="188">
        <v>0</v>
      </c>
      <c r="R409" s="188">
        <f>Q409*H409</f>
        <v>0</v>
      </c>
      <c r="S409" s="188">
        <v>0</v>
      </c>
      <c r="T409" s="189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0" t="s">
        <v>1103</v>
      </c>
      <c r="AT409" s="190" t="s">
        <v>142</v>
      </c>
      <c r="AU409" s="190" t="s">
        <v>76</v>
      </c>
      <c r="AY409" s="18" t="s">
        <v>140</v>
      </c>
      <c r="BE409" s="191">
        <f>IF(N409="základní",J409,0)</f>
        <v>0</v>
      </c>
      <c r="BF409" s="191">
        <f>IF(N409="snížená",J409,0)</f>
        <v>0</v>
      </c>
      <c r="BG409" s="191">
        <f>IF(N409="zákl. přenesená",J409,0)</f>
        <v>0</v>
      </c>
      <c r="BH409" s="191">
        <f>IF(N409="sníž. přenesená",J409,0)</f>
        <v>0</v>
      </c>
      <c r="BI409" s="191">
        <f>IF(N409="nulová",J409,0)</f>
        <v>0</v>
      </c>
      <c r="BJ409" s="18" t="s">
        <v>76</v>
      </c>
      <c r="BK409" s="191">
        <f>ROUND(I409*H409,2)</f>
        <v>0</v>
      </c>
      <c r="BL409" s="18" t="s">
        <v>1103</v>
      </c>
      <c r="BM409" s="190" t="s">
        <v>1104</v>
      </c>
    </row>
    <row r="410" spans="1:65" s="2" customFormat="1" ht="11.25">
      <c r="A410" s="35"/>
      <c r="B410" s="36"/>
      <c r="C410" s="37"/>
      <c r="D410" s="192" t="s">
        <v>148</v>
      </c>
      <c r="E410" s="37"/>
      <c r="F410" s="193" t="s">
        <v>1102</v>
      </c>
      <c r="G410" s="37"/>
      <c r="H410" s="37"/>
      <c r="I410" s="194"/>
      <c r="J410" s="37"/>
      <c r="K410" s="37"/>
      <c r="L410" s="40"/>
      <c r="M410" s="244"/>
      <c r="N410" s="245"/>
      <c r="O410" s="246"/>
      <c r="P410" s="246"/>
      <c r="Q410" s="246"/>
      <c r="R410" s="246"/>
      <c r="S410" s="246"/>
      <c r="T410" s="247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148</v>
      </c>
      <c r="AU410" s="18" t="s">
        <v>76</v>
      </c>
    </row>
    <row r="411" spans="1:65" s="2" customFormat="1" ht="6.95" customHeight="1">
      <c r="A411" s="35"/>
      <c r="B411" s="48"/>
      <c r="C411" s="49"/>
      <c r="D411" s="49"/>
      <c r="E411" s="49"/>
      <c r="F411" s="49"/>
      <c r="G411" s="49"/>
      <c r="H411" s="49"/>
      <c r="I411" s="49"/>
      <c r="J411" s="49"/>
      <c r="K411" s="49"/>
      <c r="L411" s="40"/>
      <c r="M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</row>
  </sheetData>
  <sheetProtection algorithmName="SHA-512" hashValue="6/Eh6/9wUVmbQ05vt9EDpVykPGpffmWLr1KBAoQh175LGsIYrjShZ6MhKUN43t1ghQSi22HASfSrh2ubKgr0Dg==" saltValue="Eh7SMF3Vn1BKV83UrXqNlt5AixmZo4HI3JwRjegMw4jTf3h5B4eC/Hl+OK4y5stGiRvubTxvw5kzrpMO8y2zPw==" spinCount="100000" sheet="1" objects="1" scenarios="1" formatColumns="0" formatRows="0" autoFilter="0"/>
  <autoFilter ref="C93:K410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IVEP-Brno</v>
      </c>
      <c r="F7" s="374"/>
      <c r="G7" s="374"/>
      <c r="H7" s="374"/>
      <c r="L7" s="21"/>
    </row>
    <row r="8" spans="1:46" s="1" customFormat="1" ht="12" customHeight="1">
      <c r="B8" s="21"/>
      <c r="D8" s="113" t="s">
        <v>106</v>
      </c>
      <c r="L8" s="21"/>
    </row>
    <row r="9" spans="1:46" s="2" customFormat="1" ht="16.5" customHeight="1">
      <c r="A9" s="35"/>
      <c r="B9" s="40"/>
      <c r="C9" s="35"/>
      <c r="D9" s="35"/>
      <c r="E9" s="373" t="s">
        <v>389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108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1105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12. 4. 2021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>Ing. Martin Česák</v>
      </c>
      <c r="F23" s="35"/>
      <c r="G23" s="35"/>
      <c r="H23" s="35"/>
      <c r="I23" s="113" t="s">
        <v>28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ROUND(J93,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ROUND((SUM(BE93:BE300)),  2)</f>
        <v>0</v>
      </c>
      <c r="G35" s="35"/>
      <c r="H35" s="35"/>
      <c r="I35" s="125">
        <v>0.21</v>
      </c>
      <c r="J35" s="124">
        <f>ROUND(((SUM(BE93:BE300))*I35),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ROUND((SUM(BF93:BF300)),  2)</f>
        <v>0</v>
      </c>
      <c r="G36" s="35"/>
      <c r="H36" s="35"/>
      <c r="I36" s="125">
        <v>0.15</v>
      </c>
      <c r="J36" s="124">
        <f>ROUND(((SUM(BF93:BF300))*I36),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ROUND((SUM(BG93:BG300)),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ROUND((SUM(BH93:BH300)),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ROUND((SUM(BI93:BI300)),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110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IVEP-Brno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389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108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2.2 - Hala 2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Brno</v>
      </c>
      <c r="G56" s="37"/>
      <c r="H56" s="37"/>
      <c r="I56" s="30" t="s">
        <v>23</v>
      </c>
      <c r="J56" s="60" t="str">
        <f>IF(J14="","",J14)</f>
        <v>12. 4. 2021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IVEP, a.s.</v>
      </c>
      <c r="G58" s="37"/>
      <c r="H58" s="37"/>
      <c r="I58" s="30" t="s">
        <v>31</v>
      </c>
      <c r="J58" s="33" t="str">
        <f>E23</f>
        <v>Ing. Martin Česák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>Evelis,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111</v>
      </c>
      <c r="D61" s="138"/>
      <c r="E61" s="138"/>
      <c r="F61" s="138"/>
      <c r="G61" s="138"/>
      <c r="H61" s="138"/>
      <c r="I61" s="138"/>
      <c r="J61" s="139" t="s">
        <v>112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J93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113</v>
      </c>
    </row>
    <row r="64" spans="1:47" s="9" customFormat="1" ht="24.95" customHeight="1">
      <c r="B64" s="141"/>
      <c r="C64" s="142"/>
      <c r="D64" s="143" t="s">
        <v>122</v>
      </c>
      <c r="E64" s="144"/>
      <c r="F64" s="144"/>
      <c r="G64" s="144"/>
      <c r="H64" s="144"/>
      <c r="I64" s="144"/>
      <c r="J64" s="145">
        <f>J94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391</v>
      </c>
      <c r="E65" s="149"/>
      <c r="F65" s="149"/>
      <c r="G65" s="149"/>
      <c r="H65" s="149"/>
      <c r="I65" s="149"/>
      <c r="J65" s="150">
        <f>J95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392</v>
      </c>
      <c r="E66" s="149"/>
      <c r="F66" s="149"/>
      <c r="G66" s="149"/>
      <c r="H66" s="149"/>
      <c r="I66" s="149"/>
      <c r="J66" s="150">
        <f>J135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393</v>
      </c>
      <c r="E67" s="149"/>
      <c r="F67" s="149"/>
      <c r="G67" s="149"/>
      <c r="H67" s="149"/>
      <c r="I67" s="149"/>
      <c r="J67" s="150">
        <f>J146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394</v>
      </c>
      <c r="E68" s="149"/>
      <c r="F68" s="149"/>
      <c r="G68" s="149"/>
      <c r="H68" s="149"/>
      <c r="I68" s="149"/>
      <c r="J68" s="150">
        <f>J201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395</v>
      </c>
      <c r="E69" s="149"/>
      <c r="F69" s="149"/>
      <c r="G69" s="149"/>
      <c r="H69" s="149"/>
      <c r="I69" s="149"/>
      <c r="J69" s="150">
        <f>J222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397</v>
      </c>
      <c r="E70" s="149"/>
      <c r="F70" s="149"/>
      <c r="G70" s="149"/>
      <c r="H70" s="149"/>
      <c r="I70" s="149"/>
      <c r="J70" s="150">
        <f>J271</f>
        <v>0</v>
      </c>
      <c r="K70" s="98"/>
      <c r="L70" s="151"/>
    </row>
    <row r="71" spans="1:31" s="9" customFormat="1" ht="24.95" customHeight="1">
      <c r="B71" s="141"/>
      <c r="C71" s="142"/>
      <c r="D71" s="143" t="s">
        <v>398</v>
      </c>
      <c r="E71" s="144"/>
      <c r="F71" s="144"/>
      <c r="G71" s="144"/>
      <c r="H71" s="144"/>
      <c r="I71" s="144"/>
      <c r="J71" s="145">
        <f>J278</f>
        <v>0</v>
      </c>
      <c r="K71" s="142"/>
      <c r="L71" s="146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125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80" t="str">
        <f>E7</f>
        <v>IVEP-Brno</v>
      </c>
      <c r="F81" s="381"/>
      <c r="G81" s="381"/>
      <c r="H81" s="381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30" t="s">
        <v>106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80" t="s">
        <v>389</v>
      </c>
      <c r="F83" s="382"/>
      <c r="G83" s="382"/>
      <c r="H83" s="382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108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34" t="str">
        <f>E11</f>
        <v>2.2 - Hala 2</v>
      </c>
      <c r="F85" s="382"/>
      <c r="G85" s="382"/>
      <c r="H85" s="382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F14</f>
        <v>Brno</v>
      </c>
      <c r="G87" s="37"/>
      <c r="H87" s="37"/>
      <c r="I87" s="30" t="s">
        <v>23</v>
      </c>
      <c r="J87" s="60" t="str">
        <f>IF(J14="","",J14)</f>
        <v>12. 4. 2021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25</v>
      </c>
      <c r="D89" s="37"/>
      <c r="E89" s="37"/>
      <c r="F89" s="28" t="str">
        <f>E17</f>
        <v>IVEP, a.s.</v>
      </c>
      <c r="G89" s="37"/>
      <c r="H89" s="37"/>
      <c r="I89" s="30" t="s">
        <v>31</v>
      </c>
      <c r="J89" s="33" t="str">
        <f>E23</f>
        <v>Ing. Martin Česák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29</v>
      </c>
      <c r="D90" s="37"/>
      <c r="E90" s="37"/>
      <c r="F90" s="28" t="str">
        <f>IF(E20="","",E20)</f>
        <v>Vyplň údaj</v>
      </c>
      <c r="G90" s="37"/>
      <c r="H90" s="37"/>
      <c r="I90" s="30" t="s">
        <v>34</v>
      </c>
      <c r="J90" s="33" t="str">
        <f>E26</f>
        <v>Evelis, s.r.o.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2"/>
      <c r="B92" s="153"/>
      <c r="C92" s="154" t="s">
        <v>126</v>
      </c>
      <c r="D92" s="155" t="s">
        <v>57</v>
      </c>
      <c r="E92" s="155" t="s">
        <v>53</v>
      </c>
      <c r="F92" s="155" t="s">
        <v>54</v>
      </c>
      <c r="G92" s="155" t="s">
        <v>127</v>
      </c>
      <c r="H92" s="155" t="s">
        <v>128</v>
      </c>
      <c r="I92" s="155" t="s">
        <v>129</v>
      </c>
      <c r="J92" s="155" t="s">
        <v>112</v>
      </c>
      <c r="K92" s="156" t="s">
        <v>130</v>
      </c>
      <c r="L92" s="157"/>
      <c r="M92" s="69" t="s">
        <v>19</v>
      </c>
      <c r="N92" s="70" t="s">
        <v>42</v>
      </c>
      <c r="O92" s="70" t="s">
        <v>131</v>
      </c>
      <c r="P92" s="70" t="s">
        <v>132</v>
      </c>
      <c r="Q92" s="70" t="s">
        <v>133</v>
      </c>
      <c r="R92" s="70" t="s">
        <v>134</v>
      </c>
      <c r="S92" s="70" t="s">
        <v>135</v>
      </c>
      <c r="T92" s="71" t="s">
        <v>136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pans="1:65" s="2" customFormat="1" ht="22.9" customHeight="1">
      <c r="A93" s="35"/>
      <c r="B93" s="36"/>
      <c r="C93" s="76" t="s">
        <v>137</v>
      </c>
      <c r="D93" s="37"/>
      <c r="E93" s="37"/>
      <c r="F93" s="37"/>
      <c r="G93" s="37"/>
      <c r="H93" s="37"/>
      <c r="I93" s="37"/>
      <c r="J93" s="158">
        <f>BK93</f>
        <v>0</v>
      </c>
      <c r="K93" s="37"/>
      <c r="L93" s="40"/>
      <c r="M93" s="72"/>
      <c r="N93" s="159"/>
      <c r="O93" s="73"/>
      <c r="P93" s="160">
        <f>P94+P278</f>
        <v>0</v>
      </c>
      <c r="Q93" s="73"/>
      <c r="R93" s="160">
        <f>R94+R278</f>
        <v>31.247615250000003</v>
      </c>
      <c r="S93" s="73"/>
      <c r="T93" s="161">
        <f>T94+T278</f>
        <v>1.6187800000000001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71</v>
      </c>
      <c r="AU93" s="18" t="s">
        <v>113</v>
      </c>
      <c r="BK93" s="162">
        <f>BK94+BK278</f>
        <v>0</v>
      </c>
    </row>
    <row r="94" spans="1:65" s="12" customFormat="1" ht="25.9" customHeight="1">
      <c r="B94" s="163"/>
      <c r="C94" s="164"/>
      <c r="D94" s="165" t="s">
        <v>71</v>
      </c>
      <c r="E94" s="166" t="s">
        <v>346</v>
      </c>
      <c r="F94" s="166" t="s">
        <v>347</v>
      </c>
      <c r="G94" s="164"/>
      <c r="H94" s="164"/>
      <c r="I94" s="167"/>
      <c r="J94" s="168">
        <f>BK94</f>
        <v>0</v>
      </c>
      <c r="K94" s="164"/>
      <c r="L94" s="169"/>
      <c r="M94" s="170"/>
      <c r="N94" s="171"/>
      <c r="O94" s="171"/>
      <c r="P94" s="172">
        <f>P95+P135+P146+P201+P222+P271</f>
        <v>0</v>
      </c>
      <c r="Q94" s="171"/>
      <c r="R94" s="172">
        <f>R95+R135+R146+R201+R222+R271</f>
        <v>31.235615250000002</v>
      </c>
      <c r="S94" s="171"/>
      <c r="T94" s="173">
        <f>T95+T135+T146+T201+T222+T271</f>
        <v>1.6187800000000001</v>
      </c>
      <c r="AR94" s="174" t="s">
        <v>80</v>
      </c>
      <c r="AT94" s="175" t="s">
        <v>71</v>
      </c>
      <c r="AU94" s="175" t="s">
        <v>72</v>
      </c>
      <c r="AY94" s="174" t="s">
        <v>140</v>
      </c>
      <c r="BK94" s="176">
        <f>BK95+BK135+BK146+BK201+BK222+BK271</f>
        <v>0</v>
      </c>
    </row>
    <row r="95" spans="1:65" s="12" customFormat="1" ht="22.9" customHeight="1">
      <c r="B95" s="163"/>
      <c r="C95" s="164"/>
      <c r="D95" s="165" t="s">
        <v>71</v>
      </c>
      <c r="E95" s="177" t="s">
        <v>399</v>
      </c>
      <c r="F95" s="177" t="s">
        <v>400</v>
      </c>
      <c r="G95" s="164"/>
      <c r="H95" s="164"/>
      <c r="I95" s="167"/>
      <c r="J95" s="178">
        <f>BK95</f>
        <v>0</v>
      </c>
      <c r="K95" s="164"/>
      <c r="L95" s="169"/>
      <c r="M95" s="170"/>
      <c r="N95" s="171"/>
      <c r="O95" s="171"/>
      <c r="P95" s="172">
        <f>SUM(P96:P134)</f>
        <v>0</v>
      </c>
      <c r="Q95" s="171"/>
      <c r="R95" s="172">
        <f>SUM(R96:R134)</f>
        <v>0.16249757000000001</v>
      </c>
      <c r="S95" s="171"/>
      <c r="T95" s="173">
        <f>SUM(T96:T134)</f>
        <v>0.10888</v>
      </c>
      <c r="AR95" s="174" t="s">
        <v>80</v>
      </c>
      <c r="AT95" s="175" t="s">
        <v>71</v>
      </c>
      <c r="AU95" s="175" t="s">
        <v>76</v>
      </c>
      <c r="AY95" s="174" t="s">
        <v>140</v>
      </c>
      <c r="BK95" s="176">
        <f>SUM(BK96:BK134)</f>
        <v>0</v>
      </c>
    </row>
    <row r="96" spans="1:65" s="2" customFormat="1" ht="21.75" customHeight="1">
      <c r="A96" s="35"/>
      <c r="B96" s="36"/>
      <c r="C96" s="179" t="s">
        <v>76</v>
      </c>
      <c r="D96" s="179" t="s">
        <v>142</v>
      </c>
      <c r="E96" s="180" t="s">
        <v>401</v>
      </c>
      <c r="F96" s="181" t="s">
        <v>402</v>
      </c>
      <c r="G96" s="182" t="s">
        <v>217</v>
      </c>
      <c r="H96" s="183">
        <v>16</v>
      </c>
      <c r="I96" s="184"/>
      <c r="J96" s="185">
        <f>ROUND(I96*H96,2)</f>
        <v>0</v>
      </c>
      <c r="K96" s="181" t="s">
        <v>146</v>
      </c>
      <c r="L96" s="40"/>
      <c r="M96" s="186" t="s">
        <v>19</v>
      </c>
      <c r="N96" s="187" t="s">
        <v>43</v>
      </c>
      <c r="O96" s="65"/>
      <c r="P96" s="188">
        <f>O96*H96</f>
        <v>0</v>
      </c>
      <c r="Q96" s="188">
        <v>0</v>
      </c>
      <c r="R96" s="188">
        <f>Q96*H96</f>
        <v>0</v>
      </c>
      <c r="S96" s="188">
        <v>5.4200000000000003E-3</v>
      </c>
      <c r="T96" s="189">
        <f>S96*H96</f>
        <v>8.6720000000000005E-2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241</v>
      </c>
      <c r="AT96" s="190" t="s">
        <v>142</v>
      </c>
      <c r="AU96" s="190" t="s">
        <v>80</v>
      </c>
      <c r="AY96" s="18" t="s">
        <v>140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76</v>
      </c>
      <c r="BK96" s="191">
        <f>ROUND(I96*H96,2)</f>
        <v>0</v>
      </c>
      <c r="BL96" s="18" t="s">
        <v>241</v>
      </c>
      <c r="BM96" s="190" t="s">
        <v>1106</v>
      </c>
    </row>
    <row r="97" spans="1:65" s="2" customFormat="1" ht="19.5">
      <c r="A97" s="35"/>
      <c r="B97" s="36"/>
      <c r="C97" s="37"/>
      <c r="D97" s="192" t="s">
        <v>148</v>
      </c>
      <c r="E97" s="37"/>
      <c r="F97" s="193" t="s">
        <v>404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148</v>
      </c>
      <c r="AU97" s="18" t="s">
        <v>80</v>
      </c>
    </row>
    <row r="98" spans="1:65" s="13" customFormat="1" ht="11.25">
      <c r="B98" s="197"/>
      <c r="C98" s="198"/>
      <c r="D98" s="192" t="s">
        <v>150</v>
      </c>
      <c r="E98" s="199" t="s">
        <v>19</v>
      </c>
      <c r="F98" s="200" t="s">
        <v>1107</v>
      </c>
      <c r="G98" s="198"/>
      <c r="H98" s="201">
        <v>16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150</v>
      </c>
      <c r="AU98" s="207" t="s">
        <v>80</v>
      </c>
      <c r="AV98" s="13" t="s">
        <v>80</v>
      </c>
      <c r="AW98" s="13" t="s">
        <v>33</v>
      </c>
      <c r="AX98" s="13" t="s">
        <v>76</v>
      </c>
      <c r="AY98" s="207" t="s">
        <v>140</v>
      </c>
    </row>
    <row r="99" spans="1:65" s="2" customFormat="1" ht="16.5" customHeight="1">
      <c r="A99" s="35"/>
      <c r="B99" s="36"/>
      <c r="C99" s="179" t="s">
        <v>80</v>
      </c>
      <c r="D99" s="179" t="s">
        <v>142</v>
      </c>
      <c r="E99" s="180" t="s">
        <v>412</v>
      </c>
      <c r="F99" s="181" t="s">
        <v>413</v>
      </c>
      <c r="G99" s="182" t="s">
        <v>217</v>
      </c>
      <c r="H99" s="183">
        <v>4</v>
      </c>
      <c r="I99" s="184"/>
      <c r="J99" s="185">
        <f>ROUND(I99*H99,2)</f>
        <v>0</v>
      </c>
      <c r="K99" s="181" t="s">
        <v>146</v>
      </c>
      <c r="L99" s="40"/>
      <c r="M99" s="186" t="s">
        <v>19</v>
      </c>
      <c r="N99" s="187" t="s">
        <v>43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5.5399999999999998E-3</v>
      </c>
      <c r="T99" s="189">
        <f>S99*H99</f>
        <v>2.2159999999999999E-2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241</v>
      </c>
      <c r="AT99" s="190" t="s">
        <v>142</v>
      </c>
      <c r="AU99" s="190" t="s">
        <v>80</v>
      </c>
      <c r="AY99" s="18" t="s">
        <v>140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76</v>
      </c>
      <c r="BK99" s="191">
        <f>ROUND(I99*H99,2)</f>
        <v>0</v>
      </c>
      <c r="BL99" s="18" t="s">
        <v>241</v>
      </c>
      <c r="BM99" s="190" t="s">
        <v>1108</v>
      </c>
    </row>
    <row r="100" spans="1:65" s="2" customFormat="1" ht="19.5">
      <c r="A100" s="35"/>
      <c r="B100" s="36"/>
      <c r="C100" s="37"/>
      <c r="D100" s="192" t="s">
        <v>148</v>
      </c>
      <c r="E100" s="37"/>
      <c r="F100" s="193" t="s">
        <v>415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148</v>
      </c>
      <c r="AU100" s="18" t="s">
        <v>80</v>
      </c>
    </row>
    <row r="101" spans="1:65" s="13" customFormat="1" ht="11.25">
      <c r="B101" s="197"/>
      <c r="C101" s="198"/>
      <c r="D101" s="192" t="s">
        <v>150</v>
      </c>
      <c r="E101" s="199" t="s">
        <v>19</v>
      </c>
      <c r="F101" s="200" t="s">
        <v>1109</v>
      </c>
      <c r="G101" s="198"/>
      <c r="H101" s="201">
        <v>4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150</v>
      </c>
      <c r="AU101" s="207" t="s">
        <v>80</v>
      </c>
      <c r="AV101" s="13" t="s">
        <v>80</v>
      </c>
      <c r="AW101" s="13" t="s">
        <v>33</v>
      </c>
      <c r="AX101" s="13" t="s">
        <v>76</v>
      </c>
      <c r="AY101" s="207" t="s">
        <v>140</v>
      </c>
    </row>
    <row r="102" spans="1:65" s="2" customFormat="1" ht="16.5" customHeight="1">
      <c r="A102" s="35"/>
      <c r="B102" s="36"/>
      <c r="C102" s="179" t="s">
        <v>95</v>
      </c>
      <c r="D102" s="179" t="s">
        <v>142</v>
      </c>
      <c r="E102" s="180" t="s">
        <v>432</v>
      </c>
      <c r="F102" s="181" t="s">
        <v>433</v>
      </c>
      <c r="G102" s="182" t="s">
        <v>179</v>
      </c>
      <c r="H102" s="183">
        <v>0.109</v>
      </c>
      <c r="I102" s="184"/>
      <c r="J102" s="185">
        <f>ROUND(I102*H102,2)</f>
        <v>0</v>
      </c>
      <c r="K102" s="181" t="s">
        <v>19</v>
      </c>
      <c r="L102" s="40"/>
      <c r="M102" s="186" t="s">
        <v>19</v>
      </c>
      <c r="N102" s="187" t="s">
        <v>43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241</v>
      </c>
      <c r="AT102" s="190" t="s">
        <v>142</v>
      </c>
      <c r="AU102" s="190" t="s">
        <v>80</v>
      </c>
      <c r="AY102" s="18" t="s">
        <v>140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76</v>
      </c>
      <c r="BK102" s="191">
        <f>ROUND(I102*H102,2)</f>
        <v>0</v>
      </c>
      <c r="BL102" s="18" t="s">
        <v>241</v>
      </c>
      <c r="BM102" s="190" t="s">
        <v>1110</v>
      </c>
    </row>
    <row r="103" spans="1:65" s="2" customFormat="1" ht="11.25">
      <c r="A103" s="35"/>
      <c r="B103" s="36"/>
      <c r="C103" s="37"/>
      <c r="D103" s="192" t="s">
        <v>148</v>
      </c>
      <c r="E103" s="37"/>
      <c r="F103" s="193" t="s">
        <v>435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148</v>
      </c>
      <c r="AU103" s="18" t="s">
        <v>80</v>
      </c>
    </row>
    <row r="104" spans="1:65" s="2" customFormat="1" ht="16.5" customHeight="1">
      <c r="A104" s="35"/>
      <c r="B104" s="36"/>
      <c r="C104" s="230" t="s">
        <v>102</v>
      </c>
      <c r="D104" s="230" t="s">
        <v>203</v>
      </c>
      <c r="E104" s="231" t="s">
        <v>436</v>
      </c>
      <c r="F104" s="232" t="s">
        <v>437</v>
      </c>
      <c r="G104" s="233" t="s">
        <v>217</v>
      </c>
      <c r="H104" s="234">
        <v>9</v>
      </c>
      <c r="I104" s="235"/>
      <c r="J104" s="236">
        <f>ROUND(I104*H104,2)</f>
        <v>0</v>
      </c>
      <c r="K104" s="232" t="s">
        <v>146</v>
      </c>
      <c r="L104" s="237"/>
      <c r="M104" s="238" t="s">
        <v>19</v>
      </c>
      <c r="N104" s="239" t="s">
        <v>43</v>
      </c>
      <c r="O104" s="65"/>
      <c r="P104" s="188">
        <f>O104*H104</f>
        <v>0</v>
      </c>
      <c r="Q104" s="188">
        <v>9.7999999999999997E-4</v>
      </c>
      <c r="R104" s="188">
        <f>Q104*H104</f>
        <v>8.8199999999999997E-3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336</v>
      </c>
      <c r="AT104" s="190" t="s">
        <v>203</v>
      </c>
      <c r="AU104" s="190" t="s">
        <v>80</v>
      </c>
      <c r="AY104" s="18" t="s">
        <v>140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76</v>
      </c>
      <c r="BK104" s="191">
        <f>ROUND(I104*H104,2)</f>
        <v>0</v>
      </c>
      <c r="BL104" s="18" t="s">
        <v>241</v>
      </c>
      <c r="BM104" s="190" t="s">
        <v>1111</v>
      </c>
    </row>
    <row r="105" spans="1:65" s="2" customFormat="1" ht="19.5">
      <c r="A105" s="35"/>
      <c r="B105" s="36"/>
      <c r="C105" s="37"/>
      <c r="D105" s="192" t="s">
        <v>148</v>
      </c>
      <c r="E105" s="37"/>
      <c r="F105" s="193" t="s">
        <v>1112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148</v>
      </c>
      <c r="AU105" s="18" t="s">
        <v>80</v>
      </c>
    </row>
    <row r="106" spans="1:65" s="2" customFormat="1" ht="16.5" customHeight="1">
      <c r="A106" s="35"/>
      <c r="B106" s="36"/>
      <c r="C106" s="230" t="s">
        <v>171</v>
      </c>
      <c r="D106" s="230" t="s">
        <v>203</v>
      </c>
      <c r="E106" s="231" t="s">
        <v>442</v>
      </c>
      <c r="F106" s="232" t="s">
        <v>443</v>
      </c>
      <c r="G106" s="233" t="s">
        <v>217</v>
      </c>
      <c r="H106" s="234">
        <v>2</v>
      </c>
      <c r="I106" s="235"/>
      <c r="J106" s="236">
        <f>ROUND(I106*H106,2)</f>
        <v>0</v>
      </c>
      <c r="K106" s="232" t="s">
        <v>146</v>
      </c>
      <c r="L106" s="237"/>
      <c r="M106" s="238" t="s">
        <v>19</v>
      </c>
      <c r="N106" s="239" t="s">
        <v>43</v>
      </c>
      <c r="O106" s="65"/>
      <c r="P106" s="188">
        <f>O106*H106</f>
        <v>0</v>
      </c>
      <c r="Q106" s="188">
        <v>2.9E-4</v>
      </c>
      <c r="R106" s="188">
        <f>Q106*H106</f>
        <v>5.8E-4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336</v>
      </c>
      <c r="AT106" s="190" t="s">
        <v>203</v>
      </c>
      <c r="AU106" s="190" t="s">
        <v>80</v>
      </c>
      <c r="AY106" s="18" t="s">
        <v>140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76</v>
      </c>
      <c r="BK106" s="191">
        <f>ROUND(I106*H106,2)</f>
        <v>0</v>
      </c>
      <c r="BL106" s="18" t="s">
        <v>241</v>
      </c>
      <c r="BM106" s="190" t="s">
        <v>1113</v>
      </c>
    </row>
    <row r="107" spans="1:65" s="2" customFormat="1" ht="19.5">
      <c r="A107" s="35"/>
      <c r="B107" s="36"/>
      <c r="C107" s="37"/>
      <c r="D107" s="192" t="s">
        <v>148</v>
      </c>
      <c r="E107" s="37"/>
      <c r="F107" s="193" t="s">
        <v>1114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148</v>
      </c>
      <c r="AU107" s="18" t="s">
        <v>80</v>
      </c>
    </row>
    <row r="108" spans="1:65" s="2" customFormat="1" ht="16.5" customHeight="1">
      <c r="A108" s="35"/>
      <c r="B108" s="36"/>
      <c r="C108" s="230" t="s">
        <v>176</v>
      </c>
      <c r="D108" s="230" t="s">
        <v>203</v>
      </c>
      <c r="E108" s="231" t="s">
        <v>445</v>
      </c>
      <c r="F108" s="232" t="s">
        <v>446</v>
      </c>
      <c r="G108" s="233" t="s">
        <v>217</v>
      </c>
      <c r="H108" s="234">
        <v>8</v>
      </c>
      <c r="I108" s="235"/>
      <c r="J108" s="236">
        <f>ROUND(I108*H108,2)</f>
        <v>0</v>
      </c>
      <c r="K108" s="232" t="s">
        <v>146</v>
      </c>
      <c r="L108" s="237"/>
      <c r="M108" s="238" t="s">
        <v>19</v>
      </c>
      <c r="N108" s="239" t="s">
        <v>43</v>
      </c>
      <c r="O108" s="65"/>
      <c r="P108" s="188">
        <f>O108*H108</f>
        <v>0</v>
      </c>
      <c r="Q108" s="188">
        <v>3.2000000000000003E-4</v>
      </c>
      <c r="R108" s="188">
        <f>Q108*H108</f>
        <v>2.5600000000000002E-3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336</v>
      </c>
      <c r="AT108" s="190" t="s">
        <v>203</v>
      </c>
      <c r="AU108" s="190" t="s">
        <v>80</v>
      </c>
      <c r="AY108" s="18" t="s">
        <v>140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76</v>
      </c>
      <c r="BK108" s="191">
        <f>ROUND(I108*H108,2)</f>
        <v>0</v>
      </c>
      <c r="BL108" s="18" t="s">
        <v>241</v>
      </c>
      <c r="BM108" s="190" t="s">
        <v>1115</v>
      </c>
    </row>
    <row r="109" spans="1:65" s="2" customFormat="1" ht="19.5">
      <c r="A109" s="35"/>
      <c r="B109" s="36"/>
      <c r="C109" s="37"/>
      <c r="D109" s="192" t="s">
        <v>148</v>
      </c>
      <c r="E109" s="37"/>
      <c r="F109" s="193" t="s">
        <v>1116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148</v>
      </c>
      <c r="AU109" s="18" t="s">
        <v>80</v>
      </c>
    </row>
    <row r="110" spans="1:65" s="2" customFormat="1" ht="16.5" customHeight="1">
      <c r="A110" s="35"/>
      <c r="B110" s="36"/>
      <c r="C110" s="230" t="s">
        <v>183</v>
      </c>
      <c r="D110" s="230" t="s">
        <v>203</v>
      </c>
      <c r="E110" s="231" t="s">
        <v>448</v>
      </c>
      <c r="F110" s="232" t="s">
        <v>1117</v>
      </c>
      <c r="G110" s="233" t="s">
        <v>217</v>
      </c>
      <c r="H110" s="234">
        <v>16</v>
      </c>
      <c r="I110" s="235"/>
      <c r="J110" s="236">
        <f>ROUND(I110*H110,2)</f>
        <v>0</v>
      </c>
      <c r="K110" s="232" t="s">
        <v>146</v>
      </c>
      <c r="L110" s="237"/>
      <c r="M110" s="238" t="s">
        <v>19</v>
      </c>
      <c r="N110" s="239" t="s">
        <v>43</v>
      </c>
      <c r="O110" s="65"/>
      <c r="P110" s="188">
        <f>O110*H110</f>
        <v>0</v>
      </c>
      <c r="Q110" s="188">
        <v>3.6999999999999999E-4</v>
      </c>
      <c r="R110" s="188">
        <f>Q110*H110</f>
        <v>5.9199999999999999E-3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336</v>
      </c>
      <c r="AT110" s="190" t="s">
        <v>203</v>
      </c>
      <c r="AU110" s="190" t="s">
        <v>80</v>
      </c>
      <c r="AY110" s="18" t="s">
        <v>140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76</v>
      </c>
      <c r="BK110" s="191">
        <f>ROUND(I110*H110,2)</f>
        <v>0</v>
      </c>
      <c r="BL110" s="18" t="s">
        <v>241</v>
      </c>
      <c r="BM110" s="190" t="s">
        <v>1118</v>
      </c>
    </row>
    <row r="111" spans="1:65" s="2" customFormat="1" ht="19.5">
      <c r="A111" s="35"/>
      <c r="B111" s="36"/>
      <c r="C111" s="37"/>
      <c r="D111" s="192" t="s">
        <v>148</v>
      </c>
      <c r="E111" s="37"/>
      <c r="F111" s="193" t="s">
        <v>1119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148</v>
      </c>
      <c r="AU111" s="18" t="s">
        <v>80</v>
      </c>
    </row>
    <row r="112" spans="1:65" s="2" customFormat="1" ht="16.5" customHeight="1">
      <c r="A112" s="35"/>
      <c r="B112" s="36"/>
      <c r="C112" s="230" t="s">
        <v>189</v>
      </c>
      <c r="D112" s="230" t="s">
        <v>203</v>
      </c>
      <c r="E112" s="231" t="s">
        <v>454</v>
      </c>
      <c r="F112" s="232" t="s">
        <v>455</v>
      </c>
      <c r="G112" s="233" t="s">
        <v>217</v>
      </c>
      <c r="H112" s="234">
        <v>42</v>
      </c>
      <c r="I112" s="235"/>
      <c r="J112" s="236">
        <f>ROUND(I112*H112,2)</f>
        <v>0</v>
      </c>
      <c r="K112" s="232" t="s">
        <v>146</v>
      </c>
      <c r="L112" s="237"/>
      <c r="M112" s="238" t="s">
        <v>19</v>
      </c>
      <c r="N112" s="239" t="s">
        <v>43</v>
      </c>
      <c r="O112" s="65"/>
      <c r="P112" s="188">
        <f>O112*H112</f>
        <v>0</v>
      </c>
      <c r="Q112" s="188">
        <v>1.5E-3</v>
      </c>
      <c r="R112" s="188">
        <f>Q112*H112</f>
        <v>6.3E-2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336</v>
      </c>
      <c r="AT112" s="190" t="s">
        <v>203</v>
      </c>
      <c r="AU112" s="190" t="s">
        <v>80</v>
      </c>
      <c r="AY112" s="18" t="s">
        <v>140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76</v>
      </c>
      <c r="BK112" s="191">
        <f>ROUND(I112*H112,2)</f>
        <v>0</v>
      </c>
      <c r="BL112" s="18" t="s">
        <v>241</v>
      </c>
      <c r="BM112" s="190" t="s">
        <v>1120</v>
      </c>
    </row>
    <row r="113" spans="1:65" s="2" customFormat="1" ht="19.5">
      <c r="A113" s="35"/>
      <c r="B113" s="36"/>
      <c r="C113" s="37"/>
      <c r="D113" s="192" t="s">
        <v>148</v>
      </c>
      <c r="E113" s="37"/>
      <c r="F113" s="193" t="s">
        <v>1121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148</v>
      </c>
      <c r="AU113" s="18" t="s">
        <v>80</v>
      </c>
    </row>
    <row r="114" spans="1:65" s="2" customFormat="1" ht="16.5" customHeight="1">
      <c r="A114" s="35"/>
      <c r="B114" s="36"/>
      <c r="C114" s="230" t="s">
        <v>194</v>
      </c>
      <c r="D114" s="230" t="s">
        <v>203</v>
      </c>
      <c r="E114" s="231" t="s">
        <v>457</v>
      </c>
      <c r="F114" s="232" t="s">
        <v>458</v>
      </c>
      <c r="G114" s="233" t="s">
        <v>217</v>
      </c>
      <c r="H114" s="234">
        <v>31</v>
      </c>
      <c r="I114" s="235"/>
      <c r="J114" s="236">
        <f>ROUND(I114*H114,2)</f>
        <v>0</v>
      </c>
      <c r="K114" s="232" t="s">
        <v>146</v>
      </c>
      <c r="L114" s="237"/>
      <c r="M114" s="238" t="s">
        <v>19</v>
      </c>
      <c r="N114" s="239" t="s">
        <v>43</v>
      </c>
      <c r="O114" s="65"/>
      <c r="P114" s="188">
        <f>O114*H114</f>
        <v>0</v>
      </c>
      <c r="Q114" s="188">
        <v>1.75E-3</v>
      </c>
      <c r="R114" s="188">
        <f>Q114*H114</f>
        <v>5.425E-2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336</v>
      </c>
      <c r="AT114" s="190" t="s">
        <v>203</v>
      </c>
      <c r="AU114" s="190" t="s">
        <v>80</v>
      </c>
      <c r="AY114" s="18" t="s">
        <v>140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76</v>
      </c>
      <c r="BK114" s="191">
        <f>ROUND(I114*H114,2)</f>
        <v>0</v>
      </c>
      <c r="BL114" s="18" t="s">
        <v>241</v>
      </c>
      <c r="BM114" s="190" t="s">
        <v>1122</v>
      </c>
    </row>
    <row r="115" spans="1:65" s="2" customFormat="1" ht="19.5">
      <c r="A115" s="35"/>
      <c r="B115" s="36"/>
      <c r="C115" s="37"/>
      <c r="D115" s="192" t="s">
        <v>148</v>
      </c>
      <c r="E115" s="37"/>
      <c r="F115" s="193" t="s">
        <v>1123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148</v>
      </c>
      <c r="AU115" s="18" t="s">
        <v>80</v>
      </c>
    </row>
    <row r="116" spans="1:65" s="2" customFormat="1" ht="16.5" customHeight="1">
      <c r="A116" s="35"/>
      <c r="B116" s="36"/>
      <c r="C116" s="230" t="s">
        <v>202</v>
      </c>
      <c r="D116" s="230" t="s">
        <v>203</v>
      </c>
      <c r="E116" s="231" t="s">
        <v>463</v>
      </c>
      <c r="F116" s="232" t="s">
        <v>464</v>
      </c>
      <c r="G116" s="233" t="s">
        <v>145</v>
      </c>
      <c r="H116" s="234">
        <v>5</v>
      </c>
      <c r="I116" s="235"/>
      <c r="J116" s="236">
        <f>ROUND(I116*H116,2)</f>
        <v>0</v>
      </c>
      <c r="K116" s="232" t="s">
        <v>19</v>
      </c>
      <c r="L116" s="237"/>
      <c r="M116" s="238" t="s">
        <v>19</v>
      </c>
      <c r="N116" s="239" t="s">
        <v>43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336</v>
      </c>
      <c r="AT116" s="190" t="s">
        <v>203</v>
      </c>
      <c r="AU116" s="190" t="s">
        <v>80</v>
      </c>
      <c r="AY116" s="18" t="s">
        <v>140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76</v>
      </c>
      <c r="BK116" s="191">
        <f>ROUND(I116*H116,2)</f>
        <v>0</v>
      </c>
      <c r="BL116" s="18" t="s">
        <v>241</v>
      </c>
      <c r="BM116" s="190" t="s">
        <v>1124</v>
      </c>
    </row>
    <row r="117" spans="1:65" s="2" customFormat="1" ht="11.25">
      <c r="A117" s="35"/>
      <c r="B117" s="36"/>
      <c r="C117" s="37"/>
      <c r="D117" s="192" t="s">
        <v>148</v>
      </c>
      <c r="E117" s="37"/>
      <c r="F117" s="193" t="s">
        <v>464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148</v>
      </c>
      <c r="AU117" s="18" t="s">
        <v>80</v>
      </c>
    </row>
    <row r="118" spans="1:65" s="13" customFormat="1" ht="11.25">
      <c r="B118" s="197"/>
      <c r="C118" s="198"/>
      <c r="D118" s="192" t="s">
        <v>150</v>
      </c>
      <c r="E118" s="199" t="s">
        <v>19</v>
      </c>
      <c r="F118" s="200" t="s">
        <v>171</v>
      </c>
      <c r="G118" s="198"/>
      <c r="H118" s="201">
        <v>5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150</v>
      </c>
      <c r="AU118" s="207" t="s">
        <v>80</v>
      </c>
      <c r="AV118" s="13" t="s">
        <v>80</v>
      </c>
      <c r="AW118" s="13" t="s">
        <v>33</v>
      </c>
      <c r="AX118" s="13" t="s">
        <v>76</v>
      </c>
      <c r="AY118" s="207" t="s">
        <v>140</v>
      </c>
    </row>
    <row r="119" spans="1:65" s="2" customFormat="1" ht="21.75" customHeight="1">
      <c r="A119" s="35"/>
      <c r="B119" s="36"/>
      <c r="C119" s="179" t="s">
        <v>209</v>
      </c>
      <c r="D119" s="179" t="s">
        <v>142</v>
      </c>
      <c r="E119" s="180" t="s">
        <v>466</v>
      </c>
      <c r="F119" s="181" t="s">
        <v>467</v>
      </c>
      <c r="G119" s="182" t="s">
        <v>217</v>
      </c>
      <c r="H119" s="183">
        <v>20</v>
      </c>
      <c r="I119" s="184"/>
      <c r="J119" s="185">
        <f>ROUND(I119*H119,2)</f>
        <v>0</v>
      </c>
      <c r="K119" s="181" t="s">
        <v>146</v>
      </c>
      <c r="L119" s="40"/>
      <c r="M119" s="186" t="s">
        <v>19</v>
      </c>
      <c r="N119" s="187" t="s">
        <v>43</v>
      </c>
      <c r="O119" s="65"/>
      <c r="P119" s="188">
        <f>O119*H119</f>
        <v>0</v>
      </c>
      <c r="Q119" s="188">
        <v>1.9233E-4</v>
      </c>
      <c r="R119" s="188">
        <f>Q119*H119</f>
        <v>3.8465999999999999E-3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241</v>
      </c>
      <c r="AT119" s="190" t="s">
        <v>142</v>
      </c>
      <c r="AU119" s="190" t="s">
        <v>80</v>
      </c>
      <c r="AY119" s="18" t="s">
        <v>140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76</v>
      </c>
      <c r="BK119" s="191">
        <f>ROUND(I119*H119,2)</f>
        <v>0</v>
      </c>
      <c r="BL119" s="18" t="s">
        <v>241</v>
      </c>
      <c r="BM119" s="190" t="s">
        <v>1125</v>
      </c>
    </row>
    <row r="120" spans="1:65" s="2" customFormat="1" ht="19.5">
      <c r="A120" s="35"/>
      <c r="B120" s="36"/>
      <c r="C120" s="37"/>
      <c r="D120" s="192" t="s">
        <v>148</v>
      </c>
      <c r="E120" s="37"/>
      <c r="F120" s="193" t="s">
        <v>1126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148</v>
      </c>
      <c r="AU120" s="18" t="s">
        <v>80</v>
      </c>
    </row>
    <row r="121" spans="1:65" s="2" customFormat="1" ht="21.75" customHeight="1">
      <c r="A121" s="35"/>
      <c r="B121" s="36"/>
      <c r="C121" s="179" t="s">
        <v>214</v>
      </c>
      <c r="D121" s="179" t="s">
        <v>142</v>
      </c>
      <c r="E121" s="180" t="s">
        <v>470</v>
      </c>
      <c r="F121" s="181" t="s">
        <v>471</v>
      </c>
      <c r="G121" s="182" t="s">
        <v>217</v>
      </c>
      <c r="H121" s="183">
        <v>57</v>
      </c>
      <c r="I121" s="184"/>
      <c r="J121" s="185">
        <f>ROUND(I121*H121,2)</f>
        <v>0</v>
      </c>
      <c r="K121" s="181" t="s">
        <v>146</v>
      </c>
      <c r="L121" s="40"/>
      <c r="M121" s="186" t="s">
        <v>19</v>
      </c>
      <c r="N121" s="187" t="s">
        <v>43</v>
      </c>
      <c r="O121" s="65"/>
      <c r="P121" s="188">
        <f>O121*H121</f>
        <v>0</v>
      </c>
      <c r="Q121" s="188">
        <v>2.7E-4</v>
      </c>
      <c r="R121" s="188">
        <f>Q121*H121</f>
        <v>1.5390000000000001E-2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241</v>
      </c>
      <c r="AT121" s="190" t="s">
        <v>142</v>
      </c>
      <c r="AU121" s="190" t="s">
        <v>80</v>
      </c>
      <c r="AY121" s="18" t="s">
        <v>140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76</v>
      </c>
      <c r="BK121" s="191">
        <f>ROUND(I121*H121,2)</f>
        <v>0</v>
      </c>
      <c r="BL121" s="18" t="s">
        <v>241</v>
      </c>
      <c r="BM121" s="190" t="s">
        <v>1127</v>
      </c>
    </row>
    <row r="122" spans="1:65" s="2" customFormat="1" ht="19.5">
      <c r="A122" s="35"/>
      <c r="B122" s="36"/>
      <c r="C122" s="37"/>
      <c r="D122" s="192" t="s">
        <v>148</v>
      </c>
      <c r="E122" s="37"/>
      <c r="F122" s="193" t="s">
        <v>1128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148</v>
      </c>
      <c r="AU122" s="18" t="s">
        <v>80</v>
      </c>
    </row>
    <row r="123" spans="1:65" s="2" customFormat="1" ht="21.75" customHeight="1">
      <c r="A123" s="35"/>
      <c r="B123" s="36"/>
      <c r="C123" s="179" t="s">
        <v>222</v>
      </c>
      <c r="D123" s="179" t="s">
        <v>142</v>
      </c>
      <c r="E123" s="180" t="s">
        <v>478</v>
      </c>
      <c r="F123" s="181" t="s">
        <v>479</v>
      </c>
      <c r="G123" s="182" t="s">
        <v>217</v>
      </c>
      <c r="H123" s="183">
        <v>6</v>
      </c>
      <c r="I123" s="184"/>
      <c r="J123" s="185">
        <f>ROUND(I123*H123,2)</f>
        <v>0</v>
      </c>
      <c r="K123" s="181" t="s">
        <v>146</v>
      </c>
      <c r="L123" s="40"/>
      <c r="M123" s="186" t="s">
        <v>19</v>
      </c>
      <c r="N123" s="187" t="s">
        <v>43</v>
      </c>
      <c r="O123" s="65"/>
      <c r="P123" s="188">
        <f>O123*H123</f>
        <v>0</v>
      </c>
      <c r="Q123" s="188">
        <v>2.8849499999999999E-4</v>
      </c>
      <c r="R123" s="188">
        <f>Q123*H123</f>
        <v>1.7309700000000001E-3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241</v>
      </c>
      <c r="AT123" s="190" t="s">
        <v>142</v>
      </c>
      <c r="AU123" s="190" t="s">
        <v>80</v>
      </c>
      <c r="AY123" s="18" t="s">
        <v>140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76</v>
      </c>
      <c r="BK123" s="191">
        <f>ROUND(I123*H123,2)</f>
        <v>0</v>
      </c>
      <c r="BL123" s="18" t="s">
        <v>241</v>
      </c>
      <c r="BM123" s="190" t="s">
        <v>1129</v>
      </c>
    </row>
    <row r="124" spans="1:65" s="2" customFormat="1" ht="19.5">
      <c r="A124" s="35"/>
      <c r="B124" s="36"/>
      <c r="C124" s="37"/>
      <c r="D124" s="192" t="s">
        <v>148</v>
      </c>
      <c r="E124" s="37"/>
      <c r="F124" s="193" t="s">
        <v>1130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148</v>
      </c>
      <c r="AU124" s="18" t="s">
        <v>80</v>
      </c>
    </row>
    <row r="125" spans="1:65" s="2" customFormat="1" ht="21.75" customHeight="1">
      <c r="A125" s="35"/>
      <c r="B125" s="36"/>
      <c r="C125" s="179" t="s">
        <v>228</v>
      </c>
      <c r="D125" s="179" t="s">
        <v>142</v>
      </c>
      <c r="E125" s="180" t="s">
        <v>482</v>
      </c>
      <c r="F125" s="181" t="s">
        <v>483</v>
      </c>
      <c r="G125" s="182" t="s">
        <v>217</v>
      </c>
      <c r="H125" s="183">
        <v>16</v>
      </c>
      <c r="I125" s="184"/>
      <c r="J125" s="185">
        <f>ROUND(I125*H125,2)</f>
        <v>0</v>
      </c>
      <c r="K125" s="181" t="s">
        <v>146</v>
      </c>
      <c r="L125" s="40"/>
      <c r="M125" s="186" t="s">
        <v>19</v>
      </c>
      <c r="N125" s="187" t="s">
        <v>43</v>
      </c>
      <c r="O125" s="65"/>
      <c r="P125" s="188">
        <f>O125*H125</f>
        <v>0</v>
      </c>
      <c r="Q125" s="188">
        <v>4.0000000000000002E-4</v>
      </c>
      <c r="R125" s="188">
        <f>Q125*H125</f>
        <v>6.4000000000000003E-3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241</v>
      </c>
      <c r="AT125" s="190" t="s">
        <v>142</v>
      </c>
      <c r="AU125" s="190" t="s">
        <v>80</v>
      </c>
      <c r="AY125" s="18" t="s">
        <v>140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76</v>
      </c>
      <c r="BK125" s="191">
        <f>ROUND(I125*H125,2)</f>
        <v>0</v>
      </c>
      <c r="BL125" s="18" t="s">
        <v>241</v>
      </c>
      <c r="BM125" s="190" t="s">
        <v>1131</v>
      </c>
    </row>
    <row r="126" spans="1:65" s="2" customFormat="1" ht="19.5">
      <c r="A126" s="35"/>
      <c r="B126" s="36"/>
      <c r="C126" s="37"/>
      <c r="D126" s="192" t="s">
        <v>148</v>
      </c>
      <c r="E126" s="37"/>
      <c r="F126" s="193" t="s">
        <v>1132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148</v>
      </c>
      <c r="AU126" s="18" t="s">
        <v>80</v>
      </c>
    </row>
    <row r="127" spans="1:65" s="2" customFormat="1" ht="16.5" customHeight="1">
      <c r="A127" s="35"/>
      <c r="B127" s="36"/>
      <c r="C127" s="179" t="s">
        <v>8</v>
      </c>
      <c r="D127" s="179" t="s">
        <v>142</v>
      </c>
      <c r="E127" s="180" t="s">
        <v>490</v>
      </c>
      <c r="F127" s="181" t="s">
        <v>491</v>
      </c>
      <c r="G127" s="182" t="s">
        <v>217</v>
      </c>
      <c r="H127" s="183">
        <v>9</v>
      </c>
      <c r="I127" s="184"/>
      <c r="J127" s="185">
        <f>ROUND(I127*H127,2)</f>
        <v>0</v>
      </c>
      <c r="K127" s="181" t="s">
        <v>19</v>
      </c>
      <c r="L127" s="40"/>
      <c r="M127" s="186" t="s">
        <v>19</v>
      </c>
      <c r="N127" s="187" t="s">
        <v>43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241</v>
      </c>
      <c r="AT127" s="190" t="s">
        <v>142</v>
      </c>
      <c r="AU127" s="190" t="s">
        <v>80</v>
      </c>
      <c r="AY127" s="18" t="s">
        <v>140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76</v>
      </c>
      <c r="BK127" s="191">
        <f>ROUND(I127*H127,2)</f>
        <v>0</v>
      </c>
      <c r="BL127" s="18" t="s">
        <v>241</v>
      </c>
      <c r="BM127" s="190" t="s">
        <v>1133</v>
      </c>
    </row>
    <row r="128" spans="1:65" s="2" customFormat="1" ht="19.5">
      <c r="A128" s="35"/>
      <c r="B128" s="36"/>
      <c r="C128" s="37"/>
      <c r="D128" s="192" t="s">
        <v>148</v>
      </c>
      <c r="E128" s="37"/>
      <c r="F128" s="193" t="s">
        <v>1134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148</v>
      </c>
      <c r="AU128" s="18" t="s">
        <v>80</v>
      </c>
    </row>
    <row r="129" spans="1:65" s="2" customFormat="1" ht="16.5" customHeight="1">
      <c r="A129" s="35"/>
      <c r="B129" s="36"/>
      <c r="C129" s="179" t="s">
        <v>241</v>
      </c>
      <c r="D129" s="179" t="s">
        <v>142</v>
      </c>
      <c r="E129" s="180" t="s">
        <v>1135</v>
      </c>
      <c r="F129" s="181" t="s">
        <v>1136</v>
      </c>
      <c r="G129" s="182" t="s">
        <v>361</v>
      </c>
      <c r="H129" s="183">
        <v>10</v>
      </c>
      <c r="I129" s="184"/>
      <c r="J129" s="185">
        <f>ROUND(I129*H129,2)</f>
        <v>0</v>
      </c>
      <c r="K129" s="181" t="s">
        <v>19</v>
      </c>
      <c r="L129" s="40"/>
      <c r="M129" s="186" t="s">
        <v>19</v>
      </c>
      <c r="N129" s="187" t="s">
        <v>43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241</v>
      </c>
      <c r="AT129" s="190" t="s">
        <v>142</v>
      </c>
      <c r="AU129" s="190" t="s">
        <v>80</v>
      </c>
      <c r="AY129" s="18" t="s">
        <v>140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76</v>
      </c>
      <c r="BK129" s="191">
        <f>ROUND(I129*H129,2)</f>
        <v>0</v>
      </c>
      <c r="BL129" s="18" t="s">
        <v>241</v>
      </c>
      <c r="BM129" s="190" t="s">
        <v>1137</v>
      </c>
    </row>
    <row r="130" spans="1:65" s="2" customFormat="1" ht="11.25">
      <c r="A130" s="35"/>
      <c r="B130" s="36"/>
      <c r="C130" s="37"/>
      <c r="D130" s="192" t="s">
        <v>148</v>
      </c>
      <c r="E130" s="37"/>
      <c r="F130" s="193" t="s">
        <v>1136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148</v>
      </c>
      <c r="AU130" s="18" t="s">
        <v>80</v>
      </c>
    </row>
    <row r="131" spans="1:65" s="2" customFormat="1" ht="16.5" customHeight="1">
      <c r="A131" s="35"/>
      <c r="B131" s="36"/>
      <c r="C131" s="179" t="s">
        <v>247</v>
      </c>
      <c r="D131" s="179" t="s">
        <v>142</v>
      </c>
      <c r="E131" s="180" t="s">
        <v>494</v>
      </c>
      <c r="F131" s="181" t="s">
        <v>495</v>
      </c>
      <c r="G131" s="182" t="s">
        <v>496</v>
      </c>
      <c r="H131" s="243"/>
      <c r="I131" s="184"/>
      <c r="J131" s="185">
        <f>ROUND(I131*H131,2)</f>
        <v>0</v>
      </c>
      <c r="K131" s="181" t="s">
        <v>146</v>
      </c>
      <c r="L131" s="40"/>
      <c r="M131" s="186" t="s">
        <v>19</v>
      </c>
      <c r="N131" s="187" t="s">
        <v>43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241</v>
      </c>
      <c r="AT131" s="190" t="s">
        <v>142</v>
      </c>
      <c r="AU131" s="190" t="s">
        <v>80</v>
      </c>
      <c r="AY131" s="18" t="s">
        <v>140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76</v>
      </c>
      <c r="BK131" s="191">
        <f>ROUND(I131*H131,2)</f>
        <v>0</v>
      </c>
      <c r="BL131" s="18" t="s">
        <v>241</v>
      </c>
      <c r="BM131" s="190" t="s">
        <v>1138</v>
      </c>
    </row>
    <row r="132" spans="1:65" s="2" customFormat="1" ht="19.5">
      <c r="A132" s="35"/>
      <c r="B132" s="36"/>
      <c r="C132" s="37"/>
      <c r="D132" s="192" t="s">
        <v>148</v>
      </c>
      <c r="E132" s="37"/>
      <c r="F132" s="193" t="s">
        <v>498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148</v>
      </c>
      <c r="AU132" s="18" t="s">
        <v>80</v>
      </c>
    </row>
    <row r="133" spans="1:65" s="2" customFormat="1" ht="16.5" customHeight="1">
      <c r="A133" s="35"/>
      <c r="B133" s="36"/>
      <c r="C133" s="179" t="s">
        <v>253</v>
      </c>
      <c r="D133" s="179" t="s">
        <v>142</v>
      </c>
      <c r="E133" s="180" t="s">
        <v>499</v>
      </c>
      <c r="F133" s="181" t="s">
        <v>500</v>
      </c>
      <c r="G133" s="182" t="s">
        <v>496</v>
      </c>
      <c r="H133" s="243"/>
      <c r="I133" s="184"/>
      <c r="J133" s="185">
        <f>ROUND(I133*H133,2)</f>
        <v>0</v>
      </c>
      <c r="K133" s="181" t="s">
        <v>146</v>
      </c>
      <c r="L133" s="40"/>
      <c r="M133" s="186" t="s">
        <v>19</v>
      </c>
      <c r="N133" s="187" t="s">
        <v>43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241</v>
      </c>
      <c r="AT133" s="190" t="s">
        <v>142</v>
      </c>
      <c r="AU133" s="190" t="s">
        <v>80</v>
      </c>
      <c r="AY133" s="18" t="s">
        <v>140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76</v>
      </c>
      <c r="BK133" s="191">
        <f>ROUND(I133*H133,2)</f>
        <v>0</v>
      </c>
      <c r="BL133" s="18" t="s">
        <v>241</v>
      </c>
      <c r="BM133" s="190" t="s">
        <v>1139</v>
      </c>
    </row>
    <row r="134" spans="1:65" s="2" customFormat="1" ht="19.5">
      <c r="A134" s="35"/>
      <c r="B134" s="36"/>
      <c r="C134" s="37"/>
      <c r="D134" s="192" t="s">
        <v>148</v>
      </c>
      <c r="E134" s="37"/>
      <c r="F134" s="193" t="s">
        <v>502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148</v>
      </c>
      <c r="AU134" s="18" t="s">
        <v>80</v>
      </c>
    </row>
    <row r="135" spans="1:65" s="12" customFormat="1" ht="22.9" customHeight="1">
      <c r="B135" s="163"/>
      <c r="C135" s="164"/>
      <c r="D135" s="165" t="s">
        <v>71</v>
      </c>
      <c r="E135" s="177" t="s">
        <v>503</v>
      </c>
      <c r="F135" s="177" t="s">
        <v>504</v>
      </c>
      <c r="G135" s="164"/>
      <c r="H135" s="164"/>
      <c r="I135" s="167"/>
      <c r="J135" s="178">
        <f>BK135</f>
        <v>0</v>
      </c>
      <c r="K135" s="164"/>
      <c r="L135" s="169"/>
      <c r="M135" s="170"/>
      <c r="N135" s="171"/>
      <c r="O135" s="171"/>
      <c r="P135" s="172">
        <f>SUM(P136:P145)</f>
        <v>0</v>
      </c>
      <c r="Q135" s="171"/>
      <c r="R135" s="172">
        <f>SUM(R136:R145)</f>
        <v>3.483E-2</v>
      </c>
      <c r="S135" s="171"/>
      <c r="T135" s="173">
        <f>SUM(T136:T145)</f>
        <v>0</v>
      </c>
      <c r="AR135" s="174" t="s">
        <v>80</v>
      </c>
      <c r="AT135" s="175" t="s">
        <v>71</v>
      </c>
      <c r="AU135" s="175" t="s">
        <v>76</v>
      </c>
      <c r="AY135" s="174" t="s">
        <v>140</v>
      </c>
      <c r="BK135" s="176">
        <f>SUM(BK136:BK145)</f>
        <v>0</v>
      </c>
    </row>
    <row r="136" spans="1:65" s="2" customFormat="1" ht="16.5" customHeight="1">
      <c r="A136" s="35"/>
      <c r="B136" s="36"/>
      <c r="C136" s="179" t="s">
        <v>259</v>
      </c>
      <c r="D136" s="179" t="s">
        <v>142</v>
      </c>
      <c r="E136" s="180" t="s">
        <v>505</v>
      </c>
      <c r="F136" s="181" t="s">
        <v>506</v>
      </c>
      <c r="G136" s="182" t="s">
        <v>217</v>
      </c>
      <c r="H136" s="183">
        <v>9</v>
      </c>
      <c r="I136" s="184"/>
      <c r="J136" s="185">
        <f>ROUND(I136*H136,2)</f>
        <v>0</v>
      </c>
      <c r="K136" s="181" t="s">
        <v>146</v>
      </c>
      <c r="L136" s="40"/>
      <c r="M136" s="186" t="s">
        <v>19</v>
      </c>
      <c r="N136" s="187" t="s">
        <v>43</v>
      </c>
      <c r="O136" s="65"/>
      <c r="P136" s="188">
        <f>O136*H136</f>
        <v>0</v>
      </c>
      <c r="Q136" s="188">
        <v>1.4400000000000001E-3</v>
      </c>
      <c r="R136" s="188">
        <f>Q136*H136</f>
        <v>1.2960000000000001E-2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241</v>
      </c>
      <c r="AT136" s="190" t="s">
        <v>142</v>
      </c>
      <c r="AU136" s="190" t="s">
        <v>80</v>
      </c>
      <c r="AY136" s="18" t="s">
        <v>140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76</v>
      </c>
      <c r="BK136" s="191">
        <f>ROUND(I136*H136,2)</f>
        <v>0</v>
      </c>
      <c r="BL136" s="18" t="s">
        <v>241</v>
      </c>
      <c r="BM136" s="190" t="s">
        <v>1140</v>
      </c>
    </row>
    <row r="137" spans="1:65" s="2" customFormat="1" ht="19.5">
      <c r="A137" s="35"/>
      <c r="B137" s="36"/>
      <c r="C137" s="37"/>
      <c r="D137" s="192" t="s">
        <v>148</v>
      </c>
      <c r="E137" s="37"/>
      <c r="F137" s="193" t="s">
        <v>1141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148</v>
      </c>
      <c r="AU137" s="18" t="s">
        <v>80</v>
      </c>
    </row>
    <row r="138" spans="1:65" s="2" customFormat="1" ht="16.5" customHeight="1">
      <c r="A138" s="35"/>
      <c r="B138" s="36"/>
      <c r="C138" s="179" t="s">
        <v>266</v>
      </c>
      <c r="D138" s="179" t="s">
        <v>142</v>
      </c>
      <c r="E138" s="180" t="s">
        <v>509</v>
      </c>
      <c r="F138" s="181" t="s">
        <v>510</v>
      </c>
      <c r="G138" s="182" t="s">
        <v>217</v>
      </c>
      <c r="H138" s="183">
        <v>9</v>
      </c>
      <c r="I138" s="184"/>
      <c r="J138" s="185">
        <f>ROUND(I138*H138,2)</f>
        <v>0</v>
      </c>
      <c r="K138" s="181" t="s">
        <v>146</v>
      </c>
      <c r="L138" s="40"/>
      <c r="M138" s="186" t="s">
        <v>19</v>
      </c>
      <c r="N138" s="187" t="s">
        <v>43</v>
      </c>
      <c r="O138" s="65"/>
      <c r="P138" s="188">
        <f>O138*H138</f>
        <v>0</v>
      </c>
      <c r="Q138" s="188">
        <v>2.4199999999999998E-3</v>
      </c>
      <c r="R138" s="188">
        <f>Q138*H138</f>
        <v>2.1779999999999997E-2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241</v>
      </c>
      <c r="AT138" s="190" t="s">
        <v>142</v>
      </c>
      <c r="AU138" s="190" t="s">
        <v>80</v>
      </c>
      <c r="AY138" s="18" t="s">
        <v>140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76</v>
      </c>
      <c r="BK138" s="191">
        <f>ROUND(I138*H138,2)</f>
        <v>0</v>
      </c>
      <c r="BL138" s="18" t="s">
        <v>241</v>
      </c>
      <c r="BM138" s="190" t="s">
        <v>1142</v>
      </c>
    </row>
    <row r="139" spans="1:65" s="2" customFormat="1" ht="11.25">
      <c r="A139" s="35"/>
      <c r="B139" s="36"/>
      <c r="C139" s="37"/>
      <c r="D139" s="192" t="s">
        <v>148</v>
      </c>
      <c r="E139" s="37"/>
      <c r="F139" s="193" t="s">
        <v>512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148</v>
      </c>
      <c r="AU139" s="18" t="s">
        <v>80</v>
      </c>
    </row>
    <row r="140" spans="1:65" s="2" customFormat="1" ht="16.5" customHeight="1">
      <c r="A140" s="35"/>
      <c r="B140" s="36"/>
      <c r="C140" s="179" t="s">
        <v>7</v>
      </c>
      <c r="D140" s="179" t="s">
        <v>142</v>
      </c>
      <c r="E140" s="180" t="s">
        <v>513</v>
      </c>
      <c r="F140" s="181" t="s">
        <v>514</v>
      </c>
      <c r="G140" s="182" t="s">
        <v>217</v>
      </c>
      <c r="H140" s="183">
        <v>9</v>
      </c>
      <c r="I140" s="184"/>
      <c r="J140" s="185">
        <f>ROUND(I140*H140,2)</f>
        <v>0</v>
      </c>
      <c r="K140" s="181" t="s">
        <v>146</v>
      </c>
      <c r="L140" s="40"/>
      <c r="M140" s="186" t="s">
        <v>19</v>
      </c>
      <c r="N140" s="187" t="s">
        <v>43</v>
      </c>
      <c r="O140" s="65"/>
      <c r="P140" s="188">
        <f>O140*H140</f>
        <v>0</v>
      </c>
      <c r="Q140" s="188">
        <v>1.0000000000000001E-5</v>
      </c>
      <c r="R140" s="188">
        <f>Q140*H140</f>
        <v>9.0000000000000006E-5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241</v>
      </c>
      <c r="AT140" s="190" t="s">
        <v>142</v>
      </c>
      <c r="AU140" s="190" t="s">
        <v>80</v>
      </c>
      <c r="AY140" s="18" t="s">
        <v>140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76</v>
      </c>
      <c r="BK140" s="191">
        <f>ROUND(I140*H140,2)</f>
        <v>0</v>
      </c>
      <c r="BL140" s="18" t="s">
        <v>241</v>
      </c>
      <c r="BM140" s="190" t="s">
        <v>1143</v>
      </c>
    </row>
    <row r="141" spans="1:65" s="2" customFormat="1" ht="11.25">
      <c r="A141" s="35"/>
      <c r="B141" s="36"/>
      <c r="C141" s="37"/>
      <c r="D141" s="192" t="s">
        <v>148</v>
      </c>
      <c r="E141" s="37"/>
      <c r="F141" s="193" t="s">
        <v>516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148</v>
      </c>
      <c r="AU141" s="18" t="s">
        <v>80</v>
      </c>
    </row>
    <row r="142" spans="1:65" s="2" customFormat="1" ht="16.5" customHeight="1">
      <c r="A142" s="35"/>
      <c r="B142" s="36"/>
      <c r="C142" s="179" t="s">
        <v>276</v>
      </c>
      <c r="D142" s="179" t="s">
        <v>142</v>
      </c>
      <c r="E142" s="180" t="s">
        <v>517</v>
      </c>
      <c r="F142" s="181" t="s">
        <v>518</v>
      </c>
      <c r="G142" s="182" t="s">
        <v>496</v>
      </c>
      <c r="H142" s="243"/>
      <c r="I142" s="184"/>
      <c r="J142" s="185">
        <f>ROUND(I142*H142,2)</f>
        <v>0</v>
      </c>
      <c r="K142" s="181" t="s">
        <v>146</v>
      </c>
      <c r="L142" s="40"/>
      <c r="M142" s="186" t="s">
        <v>19</v>
      </c>
      <c r="N142" s="187" t="s">
        <v>43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241</v>
      </c>
      <c r="AT142" s="190" t="s">
        <v>142</v>
      </c>
      <c r="AU142" s="190" t="s">
        <v>80</v>
      </c>
      <c r="AY142" s="18" t="s">
        <v>140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76</v>
      </c>
      <c r="BK142" s="191">
        <f>ROUND(I142*H142,2)</f>
        <v>0</v>
      </c>
      <c r="BL142" s="18" t="s">
        <v>241</v>
      </c>
      <c r="BM142" s="190" t="s">
        <v>1144</v>
      </c>
    </row>
    <row r="143" spans="1:65" s="2" customFormat="1" ht="19.5">
      <c r="A143" s="35"/>
      <c r="B143" s="36"/>
      <c r="C143" s="37"/>
      <c r="D143" s="192" t="s">
        <v>148</v>
      </c>
      <c r="E143" s="37"/>
      <c r="F143" s="193" t="s">
        <v>520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148</v>
      </c>
      <c r="AU143" s="18" t="s">
        <v>80</v>
      </c>
    </row>
    <row r="144" spans="1:65" s="2" customFormat="1" ht="16.5" customHeight="1">
      <c r="A144" s="35"/>
      <c r="B144" s="36"/>
      <c r="C144" s="179" t="s">
        <v>283</v>
      </c>
      <c r="D144" s="179" t="s">
        <v>142</v>
      </c>
      <c r="E144" s="180" t="s">
        <v>521</v>
      </c>
      <c r="F144" s="181" t="s">
        <v>522</v>
      </c>
      <c r="G144" s="182" t="s">
        <v>496</v>
      </c>
      <c r="H144" s="243"/>
      <c r="I144" s="184"/>
      <c r="J144" s="185">
        <f>ROUND(I144*H144,2)</f>
        <v>0</v>
      </c>
      <c r="K144" s="181" t="s">
        <v>146</v>
      </c>
      <c r="L144" s="40"/>
      <c r="M144" s="186" t="s">
        <v>19</v>
      </c>
      <c r="N144" s="187" t="s">
        <v>43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241</v>
      </c>
      <c r="AT144" s="190" t="s">
        <v>142</v>
      </c>
      <c r="AU144" s="190" t="s">
        <v>80</v>
      </c>
      <c r="AY144" s="18" t="s">
        <v>140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76</v>
      </c>
      <c r="BK144" s="191">
        <f>ROUND(I144*H144,2)</f>
        <v>0</v>
      </c>
      <c r="BL144" s="18" t="s">
        <v>241</v>
      </c>
      <c r="BM144" s="190" t="s">
        <v>1145</v>
      </c>
    </row>
    <row r="145" spans="1:65" s="2" customFormat="1" ht="19.5">
      <c r="A145" s="35"/>
      <c r="B145" s="36"/>
      <c r="C145" s="37"/>
      <c r="D145" s="192" t="s">
        <v>148</v>
      </c>
      <c r="E145" s="37"/>
      <c r="F145" s="193" t="s">
        <v>524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148</v>
      </c>
      <c r="AU145" s="18" t="s">
        <v>80</v>
      </c>
    </row>
    <row r="146" spans="1:65" s="12" customFormat="1" ht="22.9" customHeight="1">
      <c r="B146" s="163"/>
      <c r="C146" s="164"/>
      <c r="D146" s="165" t="s">
        <v>71</v>
      </c>
      <c r="E146" s="177" t="s">
        <v>525</v>
      </c>
      <c r="F146" s="177" t="s">
        <v>526</v>
      </c>
      <c r="G146" s="164"/>
      <c r="H146" s="164"/>
      <c r="I146" s="167"/>
      <c r="J146" s="178">
        <f>BK146</f>
        <v>0</v>
      </c>
      <c r="K146" s="164"/>
      <c r="L146" s="169"/>
      <c r="M146" s="170"/>
      <c r="N146" s="171"/>
      <c r="O146" s="171"/>
      <c r="P146" s="172">
        <f>SUM(P147:P200)</f>
        <v>0</v>
      </c>
      <c r="Q146" s="171"/>
      <c r="R146" s="172">
        <f>SUM(R147:R200)</f>
        <v>30.146605000000005</v>
      </c>
      <c r="S146" s="171"/>
      <c r="T146" s="173">
        <f>SUM(T147:T200)</f>
        <v>1.4</v>
      </c>
      <c r="AR146" s="174" t="s">
        <v>80</v>
      </c>
      <c r="AT146" s="175" t="s">
        <v>71</v>
      </c>
      <c r="AU146" s="175" t="s">
        <v>76</v>
      </c>
      <c r="AY146" s="174" t="s">
        <v>140</v>
      </c>
      <c r="BK146" s="176">
        <f>SUM(BK147:BK200)</f>
        <v>0</v>
      </c>
    </row>
    <row r="147" spans="1:65" s="2" customFormat="1" ht="16.5" customHeight="1">
      <c r="A147" s="35"/>
      <c r="B147" s="36"/>
      <c r="C147" s="179" t="s">
        <v>289</v>
      </c>
      <c r="D147" s="179" t="s">
        <v>142</v>
      </c>
      <c r="E147" s="180" t="s">
        <v>1146</v>
      </c>
      <c r="F147" s="181" t="s">
        <v>1147</v>
      </c>
      <c r="G147" s="182" t="s">
        <v>643</v>
      </c>
      <c r="H147" s="183">
        <v>1</v>
      </c>
      <c r="I147" s="184"/>
      <c r="J147" s="185">
        <f>ROUND(I147*H147,2)</f>
        <v>0</v>
      </c>
      <c r="K147" s="181" t="s">
        <v>19</v>
      </c>
      <c r="L147" s="40"/>
      <c r="M147" s="186" t="s">
        <v>19</v>
      </c>
      <c r="N147" s="187" t="s">
        <v>43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1.4</v>
      </c>
      <c r="T147" s="189">
        <f>S147*H147</f>
        <v>1.4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241</v>
      </c>
      <c r="AT147" s="190" t="s">
        <v>142</v>
      </c>
      <c r="AU147" s="190" t="s">
        <v>80</v>
      </c>
      <c r="AY147" s="18" t="s">
        <v>140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76</v>
      </c>
      <c r="BK147" s="191">
        <f>ROUND(I147*H147,2)</f>
        <v>0</v>
      </c>
      <c r="BL147" s="18" t="s">
        <v>241</v>
      </c>
      <c r="BM147" s="190" t="s">
        <v>1148</v>
      </c>
    </row>
    <row r="148" spans="1:65" s="2" customFormat="1" ht="29.25">
      <c r="A148" s="35"/>
      <c r="B148" s="36"/>
      <c r="C148" s="37"/>
      <c r="D148" s="192" t="s">
        <v>148</v>
      </c>
      <c r="E148" s="37"/>
      <c r="F148" s="193" t="s">
        <v>1149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148</v>
      </c>
      <c r="AU148" s="18" t="s">
        <v>80</v>
      </c>
    </row>
    <row r="149" spans="1:65" s="2" customFormat="1" ht="16.5" customHeight="1">
      <c r="A149" s="35"/>
      <c r="B149" s="36"/>
      <c r="C149" s="179" t="s">
        <v>294</v>
      </c>
      <c r="D149" s="179" t="s">
        <v>142</v>
      </c>
      <c r="E149" s="180" t="s">
        <v>561</v>
      </c>
      <c r="F149" s="181" t="s">
        <v>562</v>
      </c>
      <c r="G149" s="182" t="s">
        <v>179</v>
      </c>
      <c r="H149" s="183">
        <v>1.4</v>
      </c>
      <c r="I149" s="184"/>
      <c r="J149" s="185">
        <f>ROUND(I149*H149,2)</f>
        <v>0</v>
      </c>
      <c r="K149" s="181" t="s">
        <v>146</v>
      </c>
      <c r="L149" s="40"/>
      <c r="M149" s="186" t="s">
        <v>19</v>
      </c>
      <c r="N149" s="187" t="s">
        <v>43</v>
      </c>
      <c r="O149" s="65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241</v>
      </c>
      <c r="AT149" s="190" t="s">
        <v>142</v>
      </c>
      <c r="AU149" s="190" t="s">
        <v>80</v>
      </c>
      <c r="AY149" s="18" t="s">
        <v>140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76</v>
      </c>
      <c r="BK149" s="191">
        <f>ROUND(I149*H149,2)</f>
        <v>0</v>
      </c>
      <c r="BL149" s="18" t="s">
        <v>241</v>
      </c>
      <c r="BM149" s="190" t="s">
        <v>1150</v>
      </c>
    </row>
    <row r="150" spans="1:65" s="2" customFormat="1" ht="11.25">
      <c r="A150" s="35"/>
      <c r="B150" s="36"/>
      <c r="C150" s="37"/>
      <c r="D150" s="192" t="s">
        <v>148</v>
      </c>
      <c r="E150" s="37"/>
      <c r="F150" s="193" t="s">
        <v>564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148</v>
      </c>
      <c r="AU150" s="18" t="s">
        <v>80</v>
      </c>
    </row>
    <row r="151" spans="1:65" s="2" customFormat="1" ht="24">
      <c r="A151" s="35"/>
      <c r="B151" s="36"/>
      <c r="C151" s="179" t="s">
        <v>301</v>
      </c>
      <c r="D151" s="179" t="s">
        <v>142</v>
      </c>
      <c r="E151" s="180" t="s">
        <v>566</v>
      </c>
      <c r="F151" s="181" t="s">
        <v>567</v>
      </c>
      <c r="G151" s="182" t="s">
        <v>237</v>
      </c>
      <c r="H151" s="183">
        <v>1</v>
      </c>
      <c r="I151" s="184"/>
      <c r="J151" s="185">
        <f>ROUND(I151*H151,2)</f>
        <v>0</v>
      </c>
      <c r="K151" s="181" t="s">
        <v>19</v>
      </c>
      <c r="L151" s="40"/>
      <c r="M151" s="186" t="s">
        <v>19</v>
      </c>
      <c r="N151" s="187" t="s">
        <v>43</v>
      </c>
      <c r="O151" s="65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241</v>
      </c>
      <c r="AT151" s="190" t="s">
        <v>142</v>
      </c>
      <c r="AU151" s="190" t="s">
        <v>80</v>
      </c>
      <c r="AY151" s="18" t="s">
        <v>140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76</v>
      </c>
      <c r="BK151" s="191">
        <f>ROUND(I151*H151,2)</f>
        <v>0</v>
      </c>
      <c r="BL151" s="18" t="s">
        <v>241</v>
      </c>
      <c r="BM151" s="190" t="s">
        <v>1151</v>
      </c>
    </row>
    <row r="152" spans="1:65" s="2" customFormat="1" ht="29.25">
      <c r="A152" s="35"/>
      <c r="B152" s="36"/>
      <c r="C152" s="37"/>
      <c r="D152" s="192" t="s">
        <v>148</v>
      </c>
      <c r="E152" s="37"/>
      <c r="F152" s="193" t="s">
        <v>569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148</v>
      </c>
      <c r="AU152" s="18" t="s">
        <v>80</v>
      </c>
    </row>
    <row r="153" spans="1:65" s="2" customFormat="1" ht="16.5" customHeight="1">
      <c r="A153" s="35"/>
      <c r="B153" s="36"/>
      <c r="C153" s="179" t="s">
        <v>308</v>
      </c>
      <c r="D153" s="179" t="s">
        <v>142</v>
      </c>
      <c r="E153" s="180" t="s">
        <v>571</v>
      </c>
      <c r="F153" s="181" t="s">
        <v>572</v>
      </c>
      <c r="G153" s="182" t="s">
        <v>237</v>
      </c>
      <c r="H153" s="183">
        <v>1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43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241</v>
      </c>
      <c r="AT153" s="190" t="s">
        <v>142</v>
      </c>
      <c r="AU153" s="190" t="s">
        <v>80</v>
      </c>
      <c r="AY153" s="18" t="s">
        <v>140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76</v>
      </c>
      <c r="BK153" s="191">
        <f>ROUND(I153*H153,2)</f>
        <v>0</v>
      </c>
      <c r="BL153" s="18" t="s">
        <v>241</v>
      </c>
      <c r="BM153" s="190" t="s">
        <v>1152</v>
      </c>
    </row>
    <row r="154" spans="1:65" s="2" customFormat="1" ht="19.5">
      <c r="A154" s="35"/>
      <c r="B154" s="36"/>
      <c r="C154" s="37"/>
      <c r="D154" s="192" t="s">
        <v>148</v>
      </c>
      <c r="E154" s="37"/>
      <c r="F154" s="193" t="s">
        <v>574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148</v>
      </c>
      <c r="AU154" s="18" t="s">
        <v>80</v>
      </c>
    </row>
    <row r="155" spans="1:65" s="2" customFormat="1" ht="16.5" customHeight="1">
      <c r="A155" s="35"/>
      <c r="B155" s="36"/>
      <c r="C155" s="179" t="s">
        <v>313</v>
      </c>
      <c r="D155" s="179" t="s">
        <v>142</v>
      </c>
      <c r="E155" s="180" t="s">
        <v>576</v>
      </c>
      <c r="F155" s="181" t="s">
        <v>577</v>
      </c>
      <c r="G155" s="182" t="s">
        <v>237</v>
      </c>
      <c r="H155" s="183">
        <v>1</v>
      </c>
      <c r="I155" s="184"/>
      <c r="J155" s="185">
        <f>ROUND(I155*H155,2)</f>
        <v>0</v>
      </c>
      <c r="K155" s="181" t="s">
        <v>19</v>
      </c>
      <c r="L155" s="40"/>
      <c r="M155" s="186" t="s">
        <v>19</v>
      </c>
      <c r="N155" s="187" t="s">
        <v>43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241</v>
      </c>
      <c r="AT155" s="190" t="s">
        <v>142</v>
      </c>
      <c r="AU155" s="190" t="s">
        <v>80</v>
      </c>
      <c r="AY155" s="18" t="s">
        <v>140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76</v>
      </c>
      <c r="BK155" s="191">
        <f>ROUND(I155*H155,2)</f>
        <v>0</v>
      </c>
      <c r="BL155" s="18" t="s">
        <v>241</v>
      </c>
      <c r="BM155" s="190" t="s">
        <v>1153</v>
      </c>
    </row>
    <row r="156" spans="1:65" s="2" customFormat="1" ht="19.5">
      <c r="A156" s="35"/>
      <c r="B156" s="36"/>
      <c r="C156" s="37"/>
      <c r="D156" s="192" t="s">
        <v>148</v>
      </c>
      <c r="E156" s="37"/>
      <c r="F156" s="193" t="s">
        <v>579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148</v>
      </c>
      <c r="AU156" s="18" t="s">
        <v>80</v>
      </c>
    </row>
    <row r="157" spans="1:65" s="2" customFormat="1" ht="16.5" customHeight="1">
      <c r="A157" s="35"/>
      <c r="B157" s="36"/>
      <c r="C157" s="179" t="s">
        <v>318</v>
      </c>
      <c r="D157" s="179" t="s">
        <v>142</v>
      </c>
      <c r="E157" s="180" t="s">
        <v>586</v>
      </c>
      <c r="F157" s="181" t="s">
        <v>587</v>
      </c>
      <c r="G157" s="182" t="s">
        <v>237</v>
      </c>
      <c r="H157" s="183">
        <v>1</v>
      </c>
      <c r="I157" s="184"/>
      <c r="J157" s="185">
        <f>ROUND(I157*H157,2)</f>
        <v>0</v>
      </c>
      <c r="K157" s="181" t="s">
        <v>19</v>
      </c>
      <c r="L157" s="40"/>
      <c r="M157" s="186" t="s">
        <v>19</v>
      </c>
      <c r="N157" s="187" t="s">
        <v>43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241</v>
      </c>
      <c r="AT157" s="190" t="s">
        <v>142</v>
      </c>
      <c r="AU157" s="190" t="s">
        <v>80</v>
      </c>
      <c r="AY157" s="18" t="s">
        <v>140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76</v>
      </c>
      <c r="BK157" s="191">
        <f>ROUND(I157*H157,2)</f>
        <v>0</v>
      </c>
      <c r="BL157" s="18" t="s">
        <v>241</v>
      </c>
      <c r="BM157" s="190" t="s">
        <v>1154</v>
      </c>
    </row>
    <row r="158" spans="1:65" s="2" customFormat="1" ht="19.5">
      <c r="A158" s="35"/>
      <c r="B158" s="36"/>
      <c r="C158" s="37"/>
      <c r="D158" s="192" t="s">
        <v>148</v>
      </c>
      <c r="E158" s="37"/>
      <c r="F158" s="193" t="s">
        <v>589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148</v>
      </c>
      <c r="AU158" s="18" t="s">
        <v>80</v>
      </c>
    </row>
    <row r="159" spans="1:65" s="2" customFormat="1" ht="16.5" customHeight="1">
      <c r="A159" s="35"/>
      <c r="B159" s="36"/>
      <c r="C159" s="179" t="s">
        <v>323</v>
      </c>
      <c r="D159" s="179" t="s">
        <v>142</v>
      </c>
      <c r="E159" s="180" t="s">
        <v>591</v>
      </c>
      <c r="F159" s="181" t="s">
        <v>592</v>
      </c>
      <c r="G159" s="182" t="s">
        <v>237</v>
      </c>
      <c r="H159" s="183">
        <v>1</v>
      </c>
      <c r="I159" s="184"/>
      <c r="J159" s="185">
        <f>ROUND(I159*H159,2)</f>
        <v>0</v>
      </c>
      <c r="K159" s="181" t="s">
        <v>19</v>
      </c>
      <c r="L159" s="40"/>
      <c r="M159" s="186" t="s">
        <v>19</v>
      </c>
      <c r="N159" s="187" t="s">
        <v>43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241</v>
      </c>
      <c r="AT159" s="190" t="s">
        <v>142</v>
      </c>
      <c r="AU159" s="190" t="s">
        <v>80</v>
      </c>
      <c r="AY159" s="18" t="s">
        <v>140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76</v>
      </c>
      <c r="BK159" s="191">
        <f>ROUND(I159*H159,2)</f>
        <v>0</v>
      </c>
      <c r="BL159" s="18" t="s">
        <v>241</v>
      </c>
      <c r="BM159" s="190" t="s">
        <v>1155</v>
      </c>
    </row>
    <row r="160" spans="1:65" s="2" customFormat="1" ht="19.5">
      <c r="A160" s="35"/>
      <c r="B160" s="36"/>
      <c r="C160" s="37"/>
      <c r="D160" s="192" t="s">
        <v>148</v>
      </c>
      <c r="E160" s="37"/>
      <c r="F160" s="193" t="s">
        <v>594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148</v>
      </c>
      <c r="AU160" s="18" t="s">
        <v>80</v>
      </c>
    </row>
    <row r="161" spans="1:65" s="2" customFormat="1" ht="16.5" customHeight="1">
      <c r="A161" s="35"/>
      <c r="B161" s="36"/>
      <c r="C161" s="179" t="s">
        <v>329</v>
      </c>
      <c r="D161" s="179" t="s">
        <v>142</v>
      </c>
      <c r="E161" s="180" t="s">
        <v>596</v>
      </c>
      <c r="F161" s="181" t="s">
        <v>597</v>
      </c>
      <c r="G161" s="182" t="s">
        <v>237</v>
      </c>
      <c r="H161" s="183">
        <v>1</v>
      </c>
      <c r="I161" s="184"/>
      <c r="J161" s="185">
        <f>ROUND(I161*H161,2)</f>
        <v>0</v>
      </c>
      <c r="K161" s="181" t="s">
        <v>19</v>
      </c>
      <c r="L161" s="40"/>
      <c r="M161" s="186" t="s">
        <v>19</v>
      </c>
      <c r="N161" s="187" t="s">
        <v>43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241</v>
      </c>
      <c r="AT161" s="190" t="s">
        <v>142</v>
      </c>
      <c r="AU161" s="190" t="s">
        <v>80</v>
      </c>
      <c r="AY161" s="18" t="s">
        <v>140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76</v>
      </c>
      <c r="BK161" s="191">
        <f>ROUND(I161*H161,2)</f>
        <v>0</v>
      </c>
      <c r="BL161" s="18" t="s">
        <v>241</v>
      </c>
      <c r="BM161" s="190" t="s">
        <v>1156</v>
      </c>
    </row>
    <row r="162" spans="1:65" s="2" customFormat="1" ht="19.5">
      <c r="A162" s="35"/>
      <c r="B162" s="36"/>
      <c r="C162" s="37"/>
      <c r="D162" s="192" t="s">
        <v>148</v>
      </c>
      <c r="E162" s="37"/>
      <c r="F162" s="193" t="s">
        <v>599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148</v>
      </c>
      <c r="AU162" s="18" t="s">
        <v>80</v>
      </c>
    </row>
    <row r="163" spans="1:65" s="2" customFormat="1" ht="16.5" customHeight="1">
      <c r="A163" s="35"/>
      <c r="B163" s="36"/>
      <c r="C163" s="179" t="s">
        <v>336</v>
      </c>
      <c r="D163" s="179" t="s">
        <v>142</v>
      </c>
      <c r="E163" s="180" t="s">
        <v>601</v>
      </c>
      <c r="F163" s="181" t="s">
        <v>602</v>
      </c>
      <c r="G163" s="182" t="s">
        <v>237</v>
      </c>
      <c r="H163" s="183">
        <v>1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43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241</v>
      </c>
      <c r="AT163" s="190" t="s">
        <v>142</v>
      </c>
      <c r="AU163" s="190" t="s">
        <v>80</v>
      </c>
      <c r="AY163" s="18" t="s">
        <v>140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76</v>
      </c>
      <c r="BK163" s="191">
        <f>ROUND(I163*H163,2)</f>
        <v>0</v>
      </c>
      <c r="BL163" s="18" t="s">
        <v>241</v>
      </c>
      <c r="BM163" s="190" t="s">
        <v>1157</v>
      </c>
    </row>
    <row r="164" spans="1:65" s="2" customFormat="1" ht="19.5">
      <c r="A164" s="35"/>
      <c r="B164" s="36"/>
      <c r="C164" s="37"/>
      <c r="D164" s="192" t="s">
        <v>148</v>
      </c>
      <c r="E164" s="37"/>
      <c r="F164" s="193" t="s">
        <v>604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148</v>
      </c>
      <c r="AU164" s="18" t="s">
        <v>80</v>
      </c>
    </row>
    <row r="165" spans="1:65" s="2" customFormat="1" ht="16.5" customHeight="1">
      <c r="A165" s="35"/>
      <c r="B165" s="36"/>
      <c r="C165" s="179" t="s">
        <v>341</v>
      </c>
      <c r="D165" s="179" t="s">
        <v>142</v>
      </c>
      <c r="E165" s="180" t="s">
        <v>1158</v>
      </c>
      <c r="F165" s="181" t="s">
        <v>1159</v>
      </c>
      <c r="G165" s="182" t="s">
        <v>237</v>
      </c>
      <c r="H165" s="183">
        <v>1</v>
      </c>
      <c r="I165" s="184"/>
      <c r="J165" s="185">
        <f>ROUND(I165*H165,2)</f>
        <v>0</v>
      </c>
      <c r="K165" s="181" t="s">
        <v>19</v>
      </c>
      <c r="L165" s="40"/>
      <c r="M165" s="186" t="s">
        <v>19</v>
      </c>
      <c r="N165" s="187" t="s">
        <v>43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241</v>
      </c>
      <c r="AT165" s="190" t="s">
        <v>142</v>
      </c>
      <c r="AU165" s="190" t="s">
        <v>80</v>
      </c>
      <c r="AY165" s="18" t="s">
        <v>140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76</v>
      </c>
      <c r="BK165" s="191">
        <f>ROUND(I165*H165,2)</f>
        <v>0</v>
      </c>
      <c r="BL165" s="18" t="s">
        <v>241</v>
      </c>
      <c r="BM165" s="190" t="s">
        <v>1160</v>
      </c>
    </row>
    <row r="166" spans="1:65" s="2" customFormat="1" ht="19.5">
      <c r="A166" s="35"/>
      <c r="B166" s="36"/>
      <c r="C166" s="37"/>
      <c r="D166" s="192" t="s">
        <v>148</v>
      </c>
      <c r="E166" s="37"/>
      <c r="F166" s="193" t="s">
        <v>1161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148</v>
      </c>
      <c r="AU166" s="18" t="s">
        <v>80</v>
      </c>
    </row>
    <row r="167" spans="1:65" s="2" customFormat="1" ht="16.5" customHeight="1">
      <c r="A167" s="35"/>
      <c r="B167" s="36"/>
      <c r="C167" s="179" t="s">
        <v>350</v>
      </c>
      <c r="D167" s="179" t="s">
        <v>142</v>
      </c>
      <c r="E167" s="180" t="s">
        <v>606</v>
      </c>
      <c r="F167" s="181" t="s">
        <v>1162</v>
      </c>
      <c r="G167" s="182" t="s">
        <v>237</v>
      </c>
      <c r="H167" s="183">
        <v>1</v>
      </c>
      <c r="I167" s="184"/>
      <c r="J167" s="185">
        <f>ROUND(I167*H167,2)</f>
        <v>0</v>
      </c>
      <c r="K167" s="181" t="s">
        <v>19</v>
      </c>
      <c r="L167" s="40"/>
      <c r="M167" s="186" t="s">
        <v>19</v>
      </c>
      <c r="N167" s="187" t="s">
        <v>43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241</v>
      </c>
      <c r="AT167" s="190" t="s">
        <v>142</v>
      </c>
      <c r="AU167" s="190" t="s">
        <v>80</v>
      </c>
      <c r="AY167" s="18" t="s">
        <v>140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76</v>
      </c>
      <c r="BK167" s="191">
        <f>ROUND(I167*H167,2)</f>
        <v>0</v>
      </c>
      <c r="BL167" s="18" t="s">
        <v>241</v>
      </c>
      <c r="BM167" s="190" t="s">
        <v>1163</v>
      </c>
    </row>
    <row r="168" spans="1:65" s="2" customFormat="1" ht="19.5">
      <c r="A168" s="35"/>
      <c r="B168" s="36"/>
      <c r="C168" s="37"/>
      <c r="D168" s="192" t="s">
        <v>148</v>
      </c>
      <c r="E168" s="37"/>
      <c r="F168" s="193" t="s">
        <v>1164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148</v>
      </c>
      <c r="AU168" s="18" t="s">
        <v>80</v>
      </c>
    </row>
    <row r="169" spans="1:65" s="2" customFormat="1" ht="16.5" customHeight="1">
      <c r="A169" s="35"/>
      <c r="B169" s="36"/>
      <c r="C169" s="179" t="s">
        <v>358</v>
      </c>
      <c r="D169" s="179" t="s">
        <v>142</v>
      </c>
      <c r="E169" s="180" t="s">
        <v>611</v>
      </c>
      <c r="F169" s="181" t="s">
        <v>1165</v>
      </c>
      <c r="G169" s="182" t="s">
        <v>237</v>
      </c>
      <c r="H169" s="183">
        <v>1</v>
      </c>
      <c r="I169" s="184"/>
      <c r="J169" s="185">
        <f>ROUND(I169*H169,2)</f>
        <v>0</v>
      </c>
      <c r="K169" s="181" t="s">
        <v>19</v>
      </c>
      <c r="L169" s="40"/>
      <c r="M169" s="186" t="s">
        <v>19</v>
      </c>
      <c r="N169" s="187" t="s">
        <v>43</v>
      </c>
      <c r="O169" s="65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241</v>
      </c>
      <c r="AT169" s="190" t="s">
        <v>142</v>
      </c>
      <c r="AU169" s="190" t="s">
        <v>80</v>
      </c>
      <c r="AY169" s="18" t="s">
        <v>140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76</v>
      </c>
      <c r="BK169" s="191">
        <f>ROUND(I169*H169,2)</f>
        <v>0</v>
      </c>
      <c r="BL169" s="18" t="s">
        <v>241</v>
      </c>
      <c r="BM169" s="190" t="s">
        <v>1166</v>
      </c>
    </row>
    <row r="170" spans="1:65" s="2" customFormat="1" ht="19.5">
      <c r="A170" s="35"/>
      <c r="B170" s="36"/>
      <c r="C170" s="37"/>
      <c r="D170" s="192" t="s">
        <v>148</v>
      </c>
      <c r="E170" s="37"/>
      <c r="F170" s="193" t="s">
        <v>1167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148</v>
      </c>
      <c r="AU170" s="18" t="s">
        <v>80</v>
      </c>
    </row>
    <row r="171" spans="1:65" s="2" customFormat="1" ht="24">
      <c r="A171" s="35"/>
      <c r="B171" s="36"/>
      <c r="C171" s="179" t="s">
        <v>541</v>
      </c>
      <c r="D171" s="179" t="s">
        <v>142</v>
      </c>
      <c r="E171" s="180" t="s">
        <v>641</v>
      </c>
      <c r="F171" s="181" t="s">
        <v>1168</v>
      </c>
      <c r="G171" s="182" t="s">
        <v>237</v>
      </c>
      <c r="H171" s="183">
        <v>1</v>
      </c>
      <c r="I171" s="184"/>
      <c r="J171" s="185">
        <f>ROUND(I171*H171,2)</f>
        <v>0</v>
      </c>
      <c r="K171" s="181" t="s">
        <v>19</v>
      </c>
      <c r="L171" s="40"/>
      <c r="M171" s="186" t="s">
        <v>19</v>
      </c>
      <c r="N171" s="187" t="s">
        <v>43</v>
      </c>
      <c r="O171" s="6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241</v>
      </c>
      <c r="AT171" s="190" t="s">
        <v>142</v>
      </c>
      <c r="AU171" s="190" t="s">
        <v>80</v>
      </c>
      <c r="AY171" s="18" t="s">
        <v>140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76</v>
      </c>
      <c r="BK171" s="191">
        <f>ROUND(I171*H171,2)</f>
        <v>0</v>
      </c>
      <c r="BL171" s="18" t="s">
        <v>241</v>
      </c>
      <c r="BM171" s="190" t="s">
        <v>1169</v>
      </c>
    </row>
    <row r="172" spans="1:65" s="2" customFormat="1" ht="29.25">
      <c r="A172" s="35"/>
      <c r="B172" s="36"/>
      <c r="C172" s="37"/>
      <c r="D172" s="192" t="s">
        <v>148</v>
      </c>
      <c r="E172" s="37"/>
      <c r="F172" s="193" t="s">
        <v>1170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148</v>
      </c>
      <c r="AU172" s="18" t="s">
        <v>80</v>
      </c>
    </row>
    <row r="173" spans="1:65" s="2" customFormat="1" ht="16.5" customHeight="1">
      <c r="A173" s="35"/>
      <c r="B173" s="36"/>
      <c r="C173" s="179" t="s">
        <v>545</v>
      </c>
      <c r="D173" s="179" t="s">
        <v>142</v>
      </c>
      <c r="E173" s="180" t="s">
        <v>616</v>
      </c>
      <c r="F173" s="181" t="s">
        <v>1171</v>
      </c>
      <c r="G173" s="182" t="s">
        <v>237</v>
      </c>
      <c r="H173" s="183">
        <v>1</v>
      </c>
      <c r="I173" s="184"/>
      <c r="J173" s="185">
        <f>ROUND(I173*H173,2)</f>
        <v>0</v>
      </c>
      <c r="K173" s="181" t="s">
        <v>19</v>
      </c>
      <c r="L173" s="40"/>
      <c r="M173" s="186" t="s">
        <v>19</v>
      </c>
      <c r="N173" s="187" t="s">
        <v>43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241</v>
      </c>
      <c r="AT173" s="190" t="s">
        <v>142</v>
      </c>
      <c r="AU173" s="190" t="s">
        <v>80</v>
      </c>
      <c r="AY173" s="18" t="s">
        <v>140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76</v>
      </c>
      <c r="BK173" s="191">
        <f>ROUND(I173*H173,2)</f>
        <v>0</v>
      </c>
      <c r="BL173" s="18" t="s">
        <v>241</v>
      </c>
      <c r="BM173" s="190" t="s">
        <v>1172</v>
      </c>
    </row>
    <row r="174" spans="1:65" s="2" customFormat="1" ht="19.5">
      <c r="A174" s="35"/>
      <c r="B174" s="36"/>
      <c r="C174" s="37"/>
      <c r="D174" s="192" t="s">
        <v>148</v>
      </c>
      <c r="E174" s="37"/>
      <c r="F174" s="193" t="s">
        <v>1173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148</v>
      </c>
      <c r="AU174" s="18" t="s">
        <v>80</v>
      </c>
    </row>
    <row r="175" spans="1:65" s="2" customFormat="1" ht="24">
      <c r="A175" s="35"/>
      <c r="B175" s="36"/>
      <c r="C175" s="230" t="s">
        <v>550</v>
      </c>
      <c r="D175" s="230" t="s">
        <v>203</v>
      </c>
      <c r="E175" s="231" t="s">
        <v>636</v>
      </c>
      <c r="F175" s="232" t="s">
        <v>1174</v>
      </c>
      <c r="G175" s="233" t="s">
        <v>237</v>
      </c>
      <c r="H175" s="234">
        <v>1</v>
      </c>
      <c r="I175" s="235"/>
      <c r="J175" s="236">
        <f>ROUND(I175*H175,2)</f>
        <v>0</v>
      </c>
      <c r="K175" s="232" t="s">
        <v>19</v>
      </c>
      <c r="L175" s="237"/>
      <c r="M175" s="238" t="s">
        <v>19</v>
      </c>
      <c r="N175" s="239" t="s">
        <v>43</v>
      </c>
      <c r="O175" s="65"/>
      <c r="P175" s="188">
        <f>O175*H175</f>
        <v>0</v>
      </c>
      <c r="Q175" s="188">
        <v>30</v>
      </c>
      <c r="R175" s="188">
        <f>Q175*H175</f>
        <v>30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336</v>
      </c>
      <c r="AT175" s="190" t="s">
        <v>203</v>
      </c>
      <c r="AU175" s="190" t="s">
        <v>80</v>
      </c>
      <c r="AY175" s="18" t="s">
        <v>140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76</v>
      </c>
      <c r="BK175" s="191">
        <f>ROUND(I175*H175,2)</f>
        <v>0</v>
      </c>
      <c r="BL175" s="18" t="s">
        <v>241</v>
      </c>
      <c r="BM175" s="190" t="s">
        <v>1175</v>
      </c>
    </row>
    <row r="176" spans="1:65" s="2" customFormat="1" ht="19.5">
      <c r="A176" s="35"/>
      <c r="B176" s="36"/>
      <c r="C176" s="37"/>
      <c r="D176" s="192" t="s">
        <v>148</v>
      </c>
      <c r="E176" s="37"/>
      <c r="F176" s="193" t="s">
        <v>1176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148</v>
      </c>
      <c r="AU176" s="18" t="s">
        <v>80</v>
      </c>
    </row>
    <row r="177" spans="1:65" s="2" customFormat="1" ht="16.5" customHeight="1">
      <c r="A177" s="35"/>
      <c r="B177" s="36"/>
      <c r="C177" s="179" t="s">
        <v>555</v>
      </c>
      <c r="D177" s="179" t="s">
        <v>142</v>
      </c>
      <c r="E177" s="180" t="s">
        <v>657</v>
      </c>
      <c r="F177" s="181" t="s">
        <v>658</v>
      </c>
      <c r="G177" s="182" t="s">
        <v>237</v>
      </c>
      <c r="H177" s="183">
        <v>1</v>
      </c>
      <c r="I177" s="184"/>
      <c r="J177" s="185">
        <f>ROUND(I177*H177,2)</f>
        <v>0</v>
      </c>
      <c r="K177" s="181" t="s">
        <v>19</v>
      </c>
      <c r="L177" s="40"/>
      <c r="M177" s="186" t="s">
        <v>19</v>
      </c>
      <c r="N177" s="187" t="s">
        <v>43</v>
      </c>
      <c r="O177" s="65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241</v>
      </c>
      <c r="AT177" s="190" t="s">
        <v>142</v>
      </c>
      <c r="AU177" s="190" t="s">
        <v>80</v>
      </c>
      <c r="AY177" s="18" t="s">
        <v>140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76</v>
      </c>
      <c r="BK177" s="191">
        <f>ROUND(I177*H177,2)</f>
        <v>0</v>
      </c>
      <c r="BL177" s="18" t="s">
        <v>241</v>
      </c>
      <c r="BM177" s="190" t="s">
        <v>1177</v>
      </c>
    </row>
    <row r="178" spans="1:65" s="2" customFormat="1" ht="19.5">
      <c r="A178" s="35"/>
      <c r="B178" s="36"/>
      <c r="C178" s="37"/>
      <c r="D178" s="192" t="s">
        <v>148</v>
      </c>
      <c r="E178" s="37"/>
      <c r="F178" s="193" t="s">
        <v>660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148</v>
      </c>
      <c r="AU178" s="18" t="s">
        <v>80</v>
      </c>
    </row>
    <row r="179" spans="1:65" s="2" customFormat="1" ht="16.5" customHeight="1">
      <c r="A179" s="35"/>
      <c r="B179" s="36"/>
      <c r="C179" s="179" t="s">
        <v>560</v>
      </c>
      <c r="D179" s="179" t="s">
        <v>142</v>
      </c>
      <c r="E179" s="180" t="s">
        <v>662</v>
      </c>
      <c r="F179" s="181" t="s">
        <v>1178</v>
      </c>
      <c r="G179" s="182" t="s">
        <v>237</v>
      </c>
      <c r="H179" s="183">
        <v>1</v>
      </c>
      <c r="I179" s="184"/>
      <c r="J179" s="185">
        <f>ROUND(I179*H179,2)</f>
        <v>0</v>
      </c>
      <c r="K179" s="181" t="s">
        <v>19</v>
      </c>
      <c r="L179" s="40"/>
      <c r="M179" s="186" t="s">
        <v>19</v>
      </c>
      <c r="N179" s="187" t="s">
        <v>43</v>
      </c>
      <c r="O179" s="65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241</v>
      </c>
      <c r="AT179" s="190" t="s">
        <v>142</v>
      </c>
      <c r="AU179" s="190" t="s">
        <v>80</v>
      </c>
      <c r="AY179" s="18" t="s">
        <v>140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76</v>
      </c>
      <c r="BK179" s="191">
        <f>ROUND(I179*H179,2)</f>
        <v>0</v>
      </c>
      <c r="BL179" s="18" t="s">
        <v>241</v>
      </c>
      <c r="BM179" s="190" t="s">
        <v>1179</v>
      </c>
    </row>
    <row r="180" spans="1:65" s="2" customFormat="1" ht="19.5">
      <c r="A180" s="35"/>
      <c r="B180" s="36"/>
      <c r="C180" s="37"/>
      <c r="D180" s="192" t="s">
        <v>148</v>
      </c>
      <c r="E180" s="37"/>
      <c r="F180" s="193" t="s">
        <v>1180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148</v>
      </c>
      <c r="AU180" s="18" t="s">
        <v>80</v>
      </c>
    </row>
    <row r="181" spans="1:65" s="2" customFormat="1" ht="21.75" customHeight="1">
      <c r="A181" s="35"/>
      <c r="B181" s="36"/>
      <c r="C181" s="179" t="s">
        <v>565</v>
      </c>
      <c r="D181" s="179" t="s">
        <v>142</v>
      </c>
      <c r="E181" s="180" t="s">
        <v>1181</v>
      </c>
      <c r="F181" s="181" t="s">
        <v>1182</v>
      </c>
      <c r="G181" s="182" t="s">
        <v>643</v>
      </c>
      <c r="H181" s="183">
        <v>1</v>
      </c>
      <c r="I181" s="184"/>
      <c r="J181" s="185">
        <f>ROUND(I181*H181,2)</f>
        <v>0</v>
      </c>
      <c r="K181" s="181" t="s">
        <v>146</v>
      </c>
      <c r="L181" s="40"/>
      <c r="M181" s="186" t="s">
        <v>19</v>
      </c>
      <c r="N181" s="187" t="s">
        <v>43</v>
      </c>
      <c r="O181" s="65"/>
      <c r="P181" s="188">
        <f>O181*H181</f>
        <v>0</v>
      </c>
      <c r="Q181" s="188">
        <v>3.82E-3</v>
      </c>
      <c r="R181" s="188">
        <f>Q181*H181</f>
        <v>3.82E-3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241</v>
      </c>
      <c r="AT181" s="190" t="s">
        <v>142</v>
      </c>
      <c r="AU181" s="190" t="s">
        <v>80</v>
      </c>
      <c r="AY181" s="18" t="s">
        <v>140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76</v>
      </c>
      <c r="BK181" s="191">
        <f>ROUND(I181*H181,2)</f>
        <v>0</v>
      </c>
      <c r="BL181" s="18" t="s">
        <v>241</v>
      </c>
      <c r="BM181" s="190" t="s">
        <v>1183</v>
      </c>
    </row>
    <row r="182" spans="1:65" s="2" customFormat="1" ht="19.5">
      <c r="A182" s="35"/>
      <c r="B182" s="36"/>
      <c r="C182" s="37"/>
      <c r="D182" s="192" t="s">
        <v>148</v>
      </c>
      <c r="E182" s="37"/>
      <c r="F182" s="193" t="s">
        <v>1184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148</v>
      </c>
      <c r="AU182" s="18" t="s">
        <v>80</v>
      </c>
    </row>
    <row r="183" spans="1:65" s="2" customFormat="1" ht="16.5" customHeight="1">
      <c r="A183" s="35"/>
      <c r="B183" s="36"/>
      <c r="C183" s="179" t="s">
        <v>570</v>
      </c>
      <c r="D183" s="179" t="s">
        <v>142</v>
      </c>
      <c r="E183" s="180" t="s">
        <v>672</v>
      </c>
      <c r="F183" s="181" t="s">
        <v>673</v>
      </c>
      <c r="G183" s="182" t="s">
        <v>237</v>
      </c>
      <c r="H183" s="183">
        <v>1</v>
      </c>
      <c r="I183" s="184"/>
      <c r="J183" s="185">
        <f>ROUND(I183*H183,2)</f>
        <v>0</v>
      </c>
      <c r="K183" s="181" t="s">
        <v>19</v>
      </c>
      <c r="L183" s="40"/>
      <c r="M183" s="186" t="s">
        <v>19</v>
      </c>
      <c r="N183" s="187" t="s">
        <v>43</v>
      </c>
      <c r="O183" s="6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241</v>
      </c>
      <c r="AT183" s="190" t="s">
        <v>142</v>
      </c>
      <c r="AU183" s="190" t="s">
        <v>80</v>
      </c>
      <c r="AY183" s="18" t="s">
        <v>140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76</v>
      </c>
      <c r="BK183" s="191">
        <f>ROUND(I183*H183,2)</f>
        <v>0</v>
      </c>
      <c r="BL183" s="18" t="s">
        <v>241</v>
      </c>
      <c r="BM183" s="190" t="s">
        <v>1185</v>
      </c>
    </row>
    <row r="184" spans="1:65" s="2" customFormat="1" ht="19.5">
      <c r="A184" s="35"/>
      <c r="B184" s="36"/>
      <c r="C184" s="37"/>
      <c r="D184" s="192" t="s">
        <v>148</v>
      </c>
      <c r="E184" s="37"/>
      <c r="F184" s="193" t="s">
        <v>675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148</v>
      </c>
      <c r="AU184" s="18" t="s">
        <v>80</v>
      </c>
    </row>
    <row r="185" spans="1:65" s="2" customFormat="1" ht="24">
      <c r="A185" s="35"/>
      <c r="B185" s="36"/>
      <c r="C185" s="179" t="s">
        <v>575</v>
      </c>
      <c r="D185" s="179" t="s">
        <v>142</v>
      </c>
      <c r="E185" s="180" t="s">
        <v>1186</v>
      </c>
      <c r="F185" s="181" t="s">
        <v>1187</v>
      </c>
      <c r="G185" s="182" t="s">
        <v>643</v>
      </c>
      <c r="H185" s="183">
        <v>1</v>
      </c>
      <c r="I185" s="184"/>
      <c r="J185" s="185">
        <f>ROUND(I185*H185,2)</f>
        <v>0</v>
      </c>
      <c r="K185" s="181" t="s">
        <v>146</v>
      </c>
      <c r="L185" s="40"/>
      <c r="M185" s="186" t="s">
        <v>19</v>
      </c>
      <c r="N185" s="187" t="s">
        <v>43</v>
      </c>
      <c r="O185" s="65"/>
      <c r="P185" s="188">
        <f>O185*H185</f>
        <v>0</v>
      </c>
      <c r="Q185" s="188">
        <v>2.257E-2</v>
      </c>
      <c r="R185" s="188">
        <f>Q185*H185</f>
        <v>2.257E-2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241</v>
      </c>
      <c r="AT185" s="190" t="s">
        <v>142</v>
      </c>
      <c r="AU185" s="190" t="s">
        <v>80</v>
      </c>
      <c r="AY185" s="18" t="s">
        <v>140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76</v>
      </c>
      <c r="BK185" s="191">
        <f>ROUND(I185*H185,2)</f>
        <v>0</v>
      </c>
      <c r="BL185" s="18" t="s">
        <v>241</v>
      </c>
      <c r="BM185" s="190" t="s">
        <v>1188</v>
      </c>
    </row>
    <row r="186" spans="1:65" s="2" customFormat="1" ht="19.5">
      <c r="A186" s="35"/>
      <c r="B186" s="36"/>
      <c r="C186" s="37"/>
      <c r="D186" s="192" t="s">
        <v>148</v>
      </c>
      <c r="E186" s="37"/>
      <c r="F186" s="193" t="s">
        <v>1189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148</v>
      </c>
      <c r="AU186" s="18" t="s">
        <v>80</v>
      </c>
    </row>
    <row r="187" spans="1:65" s="2" customFormat="1" ht="16.5" customHeight="1">
      <c r="A187" s="35"/>
      <c r="B187" s="36"/>
      <c r="C187" s="179" t="s">
        <v>580</v>
      </c>
      <c r="D187" s="179" t="s">
        <v>142</v>
      </c>
      <c r="E187" s="180" t="s">
        <v>682</v>
      </c>
      <c r="F187" s="181" t="s">
        <v>683</v>
      </c>
      <c r="G187" s="182" t="s">
        <v>237</v>
      </c>
      <c r="H187" s="183">
        <v>1</v>
      </c>
      <c r="I187" s="184"/>
      <c r="J187" s="185">
        <f>ROUND(I187*H187,2)</f>
        <v>0</v>
      </c>
      <c r="K187" s="181" t="s">
        <v>19</v>
      </c>
      <c r="L187" s="40"/>
      <c r="M187" s="186" t="s">
        <v>19</v>
      </c>
      <c r="N187" s="187" t="s">
        <v>43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241</v>
      </c>
      <c r="AT187" s="190" t="s">
        <v>142</v>
      </c>
      <c r="AU187" s="190" t="s">
        <v>80</v>
      </c>
      <c r="AY187" s="18" t="s">
        <v>140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76</v>
      </c>
      <c r="BK187" s="191">
        <f>ROUND(I187*H187,2)</f>
        <v>0</v>
      </c>
      <c r="BL187" s="18" t="s">
        <v>241</v>
      </c>
      <c r="BM187" s="190" t="s">
        <v>1190</v>
      </c>
    </row>
    <row r="188" spans="1:65" s="2" customFormat="1" ht="19.5">
      <c r="A188" s="35"/>
      <c r="B188" s="36"/>
      <c r="C188" s="37"/>
      <c r="D188" s="192" t="s">
        <v>148</v>
      </c>
      <c r="E188" s="37"/>
      <c r="F188" s="193" t="s">
        <v>685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148</v>
      </c>
      <c r="AU188" s="18" t="s">
        <v>80</v>
      </c>
    </row>
    <row r="189" spans="1:65" s="2" customFormat="1" ht="16.5" customHeight="1">
      <c r="A189" s="35"/>
      <c r="B189" s="36"/>
      <c r="C189" s="179" t="s">
        <v>585</v>
      </c>
      <c r="D189" s="179" t="s">
        <v>142</v>
      </c>
      <c r="E189" s="180" t="s">
        <v>687</v>
      </c>
      <c r="F189" s="181" t="s">
        <v>688</v>
      </c>
      <c r="G189" s="182" t="s">
        <v>206</v>
      </c>
      <c r="H189" s="183">
        <v>100</v>
      </c>
      <c r="I189" s="184"/>
      <c r="J189" s="185">
        <f>ROUND(I189*H189,2)</f>
        <v>0</v>
      </c>
      <c r="K189" s="181" t="s">
        <v>19</v>
      </c>
      <c r="L189" s="40"/>
      <c r="M189" s="186" t="s">
        <v>19</v>
      </c>
      <c r="N189" s="187" t="s">
        <v>43</v>
      </c>
      <c r="O189" s="65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681</v>
      </c>
      <c r="AT189" s="190" t="s">
        <v>142</v>
      </c>
      <c r="AU189" s="190" t="s">
        <v>80</v>
      </c>
      <c r="AY189" s="18" t="s">
        <v>140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76</v>
      </c>
      <c r="BK189" s="191">
        <f>ROUND(I189*H189,2)</f>
        <v>0</v>
      </c>
      <c r="BL189" s="18" t="s">
        <v>681</v>
      </c>
      <c r="BM189" s="190" t="s">
        <v>1191</v>
      </c>
    </row>
    <row r="190" spans="1:65" s="2" customFormat="1" ht="19.5">
      <c r="A190" s="35"/>
      <c r="B190" s="36"/>
      <c r="C190" s="37"/>
      <c r="D190" s="192" t="s">
        <v>148</v>
      </c>
      <c r="E190" s="37"/>
      <c r="F190" s="193" t="s">
        <v>690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148</v>
      </c>
      <c r="AU190" s="18" t="s">
        <v>80</v>
      </c>
    </row>
    <row r="191" spans="1:65" s="2" customFormat="1" ht="16.5" customHeight="1">
      <c r="A191" s="35"/>
      <c r="B191" s="36"/>
      <c r="C191" s="179" t="s">
        <v>590</v>
      </c>
      <c r="D191" s="179" t="s">
        <v>142</v>
      </c>
      <c r="E191" s="180" t="s">
        <v>692</v>
      </c>
      <c r="F191" s="181" t="s">
        <v>693</v>
      </c>
      <c r="G191" s="182" t="s">
        <v>206</v>
      </c>
      <c r="H191" s="183">
        <v>100</v>
      </c>
      <c r="I191" s="184"/>
      <c r="J191" s="185">
        <f>ROUND(I191*H191,2)</f>
        <v>0</v>
      </c>
      <c r="K191" s="181" t="s">
        <v>146</v>
      </c>
      <c r="L191" s="40"/>
      <c r="M191" s="186" t="s">
        <v>19</v>
      </c>
      <c r="N191" s="187" t="s">
        <v>43</v>
      </c>
      <c r="O191" s="65"/>
      <c r="P191" s="188">
        <f>O191*H191</f>
        <v>0</v>
      </c>
      <c r="Q191" s="188">
        <v>7.4999999999999993E-5</v>
      </c>
      <c r="R191" s="188">
        <f>Q191*H191</f>
        <v>7.4999999999999997E-3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681</v>
      </c>
      <c r="AT191" s="190" t="s">
        <v>142</v>
      </c>
      <c r="AU191" s="190" t="s">
        <v>80</v>
      </c>
      <c r="AY191" s="18" t="s">
        <v>140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76</v>
      </c>
      <c r="BK191" s="191">
        <f>ROUND(I191*H191,2)</f>
        <v>0</v>
      </c>
      <c r="BL191" s="18" t="s">
        <v>681</v>
      </c>
      <c r="BM191" s="190" t="s">
        <v>1192</v>
      </c>
    </row>
    <row r="192" spans="1:65" s="2" customFormat="1" ht="19.5">
      <c r="A192" s="35"/>
      <c r="B192" s="36"/>
      <c r="C192" s="37"/>
      <c r="D192" s="192" t="s">
        <v>148</v>
      </c>
      <c r="E192" s="37"/>
      <c r="F192" s="193" t="s">
        <v>1193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148</v>
      </c>
      <c r="AU192" s="18" t="s">
        <v>80</v>
      </c>
    </row>
    <row r="193" spans="1:65" s="2" customFormat="1" ht="16.5" customHeight="1">
      <c r="A193" s="35"/>
      <c r="B193" s="36"/>
      <c r="C193" s="179" t="s">
        <v>595</v>
      </c>
      <c r="D193" s="179" t="s">
        <v>142</v>
      </c>
      <c r="E193" s="180" t="s">
        <v>697</v>
      </c>
      <c r="F193" s="181" t="s">
        <v>698</v>
      </c>
      <c r="G193" s="182" t="s">
        <v>237</v>
      </c>
      <c r="H193" s="183">
        <v>50</v>
      </c>
      <c r="I193" s="184"/>
      <c r="J193" s="185">
        <f>ROUND(I193*H193,2)</f>
        <v>0</v>
      </c>
      <c r="K193" s="181" t="s">
        <v>19</v>
      </c>
      <c r="L193" s="40"/>
      <c r="M193" s="186" t="s">
        <v>19</v>
      </c>
      <c r="N193" s="187" t="s">
        <v>43</v>
      </c>
      <c r="O193" s="65"/>
      <c r="P193" s="188">
        <f>O193*H193</f>
        <v>0</v>
      </c>
      <c r="Q193" s="188">
        <v>1.1299999999999999E-3</v>
      </c>
      <c r="R193" s="188">
        <f>Q193*H193</f>
        <v>5.6499999999999995E-2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241</v>
      </c>
      <c r="AT193" s="190" t="s">
        <v>142</v>
      </c>
      <c r="AU193" s="190" t="s">
        <v>80</v>
      </c>
      <c r="AY193" s="18" t="s">
        <v>140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76</v>
      </c>
      <c r="BK193" s="191">
        <f>ROUND(I193*H193,2)</f>
        <v>0</v>
      </c>
      <c r="BL193" s="18" t="s">
        <v>241</v>
      </c>
      <c r="BM193" s="190" t="s">
        <v>1194</v>
      </c>
    </row>
    <row r="194" spans="1:65" s="2" customFormat="1" ht="19.5">
      <c r="A194" s="35"/>
      <c r="B194" s="36"/>
      <c r="C194" s="37"/>
      <c r="D194" s="192" t="s">
        <v>148</v>
      </c>
      <c r="E194" s="37"/>
      <c r="F194" s="193" t="s">
        <v>700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148</v>
      </c>
      <c r="AU194" s="18" t="s">
        <v>80</v>
      </c>
    </row>
    <row r="195" spans="1:65" s="2" customFormat="1" ht="16.5" customHeight="1">
      <c r="A195" s="35"/>
      <c r="B195" s="36"/>
      <c r="C195" s="179" t="s">
        <v>600</v>
      </c>
      <c r="D195" s="179" t="s">
        <v>142</v>
      </c>
      <c r="E195" s="180" t="s">
        <v>702</v>
      </c>
      <c r="F195" s="181" t="s">
        <v>703</v>
      </c>
      <c r="G195" s="182" t="s">
        <v>643</v>
      </c>
      <c r="H195" s="183">
        <v>50</v>
      </c>
      <c r="I195" s="184"/>
      <c r="J195" s="185">
        <f>ROUND(I195*H195,2)</f>
        <v>0</v>
      </c>
      <c r="K195" s="181" t="s">
        <v>146</v>
      </c>
      <c r="L195" s="40"/>
      <c r="M195" s="186" t="s">
        <v>19</v>
      </c>
      <c r="N195" s="187" t="s">
        <v>43</v>
      </c>
      <c r="O195" s="65"/>
      <c r="P195" s="188">
        <f>O195*H195</f>
        <v>0</v>
      </c>
      <c r="Q195" s="188">
        <v>1.1243E-3</v>
      </c>
      <c r="R195" s="188">
        <f>Q195*H195</f>
        <v>5.6215000000000001E-2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241</v>
      </c>
      <c r="AT195" s="190" t="s">
        <v>142</v>
      </c>
      <c r="AU195" s="190" t="s">
        <v>80</v>
      </c>
      <c r="AY195" s="18" t="s">
        <v>140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76</v>
      </c>
      <c r="BK195" s="191">
        <f>ROUND(I195*H195,2)</f>
        <v>0</v>
      </c>
      <c r="BL195" s="18" t="s">
        <v>241</v>
      </c>
      <c r="BM195" s="190" t="s">
        <v>1195</v>
      </c>
    </row>
    <row r="196" spans="1:65" s="2" customFormat="1" ht="19.5">
      <c r="A196" s="35"/>
      <c r="B196" s="36"/>
      <c r="C196" s="37"/>
      <c r="D196" s="192" t="s">
        <v>148</v>
      </c>
      <c r="E196" s="37"/>
      <c r="F196" s="193" t="s">
        <v>705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148</v>
      </c>
      <c r="AU196" s="18" t="s">
        <v>80</v>
      </c>
    </row>
    <row r="197" spans="1:65" s="2" customFormat="1" ht="16.5" customHeight="1">
      <c r="A197" s="35"/>
      <c r="B197" s="36"/>
      <c r="C197" s="179" t="s">
        <v>605</v>
      </c>
      <c r="D197" s="179" t="s">
        <v>142</v>
      </c>
      <c r="E197" s="180" t="s">
        <v>707</v>
      </c>
      <c r="F197" s="181" t="s">
        <v>708</v>
      </c>
      <c r="G197" s="182" t="s">
        <v>496</v>
      </c>
      <c r="H197" s="243"/>
      <c r="I197" s="184"/>
      <c r="J197" s="185">
        <f>ROUND(I197*H197,2)</f>
        <v>0</v>
      </c>
      <c r="K197" s="181" t="s">
        <v>146</v>
      </c>
      <c r="L197" s="40"/>
      <c r="M197" s="186" t="s">
        <v>19</v>
      </c>
      <c r="N197" s="187" t="s">
        <v>43</v>
      </c>
      <c r="O197" s="65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241</v>
      </c>
      <c r="AT197" s="190" t="s">
        <v>142</v>
      </c>
      <c r="AU197" s="190" t="s">
        <v>80</v>
      </c>
      <c r="AY197" s="18" t="s">
        <v>140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76</v>
      </c>
      <c r="BK197" s="191">
        <f>ROUND(I197*H197,2)</f>
        <v>0</v>
      </c>
      <c r="BL197" s="18" t="s">
        <v>241</v>
      </c>
      <c r="BM197" s="190" t="s">
        <v>1196</v>
      </c>
    </row>
    <row r="198" spans="1:65" s="2" customFormat="1" ht="11.25">
      <c r="A198" s="35"/>
      <c r="B198" s="36"/>
      <c r="C198" s="37"/>
      <c r="D198" s="192" t="s">
        <v>148</v>
      </c>
      <c r="E198" s="37"/>
      <c r="F198" s="193" t="s">
        <v>710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148</v>
      </c>
      <c r="AU198" s="18" t="s">
        <v>80</v>
      </c>
    </row>
    <row r="199" spans="1:65" s="2" customFormat="1" ht="16.5" customHeight="1">
      <c r="A199" s="35"/>
      <c r="B199" s="36"/>
      <c r="C199" s="179" t="s">
        <v>610</v>
      </c>
      <c r="D199" s="179" t="s">
        <v>142</v>
      </c>
      <c r="E199" s="180" t="s">
        <v>712</v>
      </c>
      <c r="F199" s="181" t="s">
        <v>713</v>
      </c>
      <c r="G199" s="182" t="s">
        <v>496</v>
      </c>
      <c r="H199" s="243"/>
      <c r="I199" s="184"/>
      <c r="J199" s="185">
        <f>ROUND(I199*H199,2)</f>
        <v>0</v>
      </c>
      <c r="K199" s="181" t="s">
        <v>146</v>
      </c>
      <c r="L199" s="40"/>
      <c r="M199" s="186" t="s">
        <v>19</v>
      </c>
      <c r="N199" s="187" t="s">
        <v>43</v>
      </c>
      <c r="O199" s="65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241</v>
      </c>
      <c r="AT199" s="190" t="s">
        <v>142</v>
      </c>
      <c r="AU199" s="190" t="s">
        <v>80</v>
      </c>
      <c r="AY199" s="18" t="s">
        <v>140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76</v>
      </c>
      <c r="BK199" s="191">
        <f>ROUND(I199*H199,2)</f>
        <v>0</v>
      </c>
      <c r="BL199" s="18" t="s">
        <v>241</v>
      </c>
      <c r="BM199" s="190" t="s">
        <v>1197</v>
      </c>
    </row>
    <row r="200" spans="1:65" s="2" customFormat="1" ht="19.5">
      <c r="A200" s="35"/>
      <c r="B200" s="36"/>
      <c r="C200" s="37"/>
      <c r="D200" s="192" t="s">
        <v>148</v>
      </c>
      <c r="E200" s="37"/>
      <c r="F200" s="193" t="s">
        <v>715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148</v>
      </c>
      <c r="AU200" s="18" t="s">
        <v>80</v>
      </c>
    </row>
    <row r="201" spans="1:65" s="12" customFormat="1" ht="22.9" customHeight="1">
      <c r="B201" s="163"/>
      <c r="C201" s="164"/>
      <c r="D201" s="165" t="s">
        <v>71</v>
      </c>
      <c r="E201" s="177" t="s">
        <v>716</v>
      </c>
      <c r="F201" s="177" t="s">
        <v>717</v>
      </c>
      <c r="G201" s="164"/>
      <c r="H201" s="164"/>
      <c r="I201" s="167"/>
      <c r="J201" s="178">
        <f>BK201</f>
        <v>0</v>
      </c>
      <c r="K201" s="164"/>
      <c r="L201" s="169"/>
      <c r="M201" s="170"/>
      <c r="N201" s="171"/>
      <c r="O201" s="171"/>
      <c r="P201" s="172">
        <f>SUM(P202:P221)</f>
        <v>0</v>
      </c>
      <c r="Q201" s="171"/>
      <c r="R201" s="172">
        <f>SUM(R202:R221)</f>
        <v>0.64803999999999995</v>
      </c>
      <c r="S201" s="171"/>
      <c r="T201" s="173">
        <f>SUM(T202:T221)</f>
        <v>0.10639999999999999</v>
      </c>
      <c r="AR201" s="174" t="s">
        <v>80</v>
      </c>
      <c r="AT201" s="175" t="s">
        <v>71</v>
      </c>
      <c r="AU201" s="175" t="s">
        <v>76</v>
      </c>
      <c r="AY201" s="174" t="s">
        <v>140</v>
      </c>
      <c r="BK201" s="176">
        <f>SUM(BK202:BK221)</f>
        <v>0</v>
      </c>
    </row>
    <row r="202" spans="1:65" s="2" customFormat="1" ht="16.5" customHeight="1">
      <c r="A202" s="35"/>
      <c r="B202" s="36"/>
      <c r="C202" s="179" t="s">
        <v>615</v>
      </c>
      <c r="D202" s="179" t="s">
        <v>142</v>
      </c>
      <c r="E202" s="180" t="s">
        <v>724</v>
      </c>
      <c r="F202" s="181" t="s">
        <v>725</v>
      </c>
      <c r="G202" s="182" t="s">
        <v>217</v>
      </c>
      <c r="H202" s="183">
        <v>20</v>
      </c>
      <c r="I202" s="184"/>
      <c r="J202" s="185">
        <f>ROUND(I202*H202,2)</f>
        <v>0</v>
      </c>
      <c r="K202" s="181" t="s">
        <v>146</v>
      </c>
      <c r="L202" s="40"/>
      <c r="M202" s="186" t="s">
        <v>19</v>
      </c>
      <c r="N202" s="187" t="s">
        <v>43</v>
      </c>
      <c r="O202" s="65"/>
      <c r="P202" s="188">
        <f>O202*H202</f>
        <v>0</v>
      </c>
      <c r="Q202" s="188">
        <v>5.0000000000000002E-5</v>
      </c>
      <c r="R202" s="188">
        <f>Q202*H202</f>
        <v>1E-3</v>
      </c>
      <c r="S202" s="188">
        <v>5.3200000000000001E-3</v>
      </c>
      <c r="T202" s="189">
        <f>S202*H202</f>
        <v>0.10639999999999999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241</v>
      </c>
      <c r="AT202" s="190" t="s">
        <v>142</v>
      </c>
      <c r="AU202" s="190" t="s">
        <v>80</v>
      </c>
      <c r="AY202" s="18" t="s">
        <v>140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76</v>
      </c>
      <c r="BK202" s="191">
        <f>ROUND(I202*H202,2)</f>
        <v>0</v>
      </c>
      <c r="BL202" s="18" t="s">
        <v>241</v>
      </c>
      <c r="BM202" s="190" t="s">
        <v>1198</v>
      </c>
    </row>
    <row r="203" spans="1:65" s="2" customFormat="1" ht="11.25">
      <c r="A203" s="35"/>
      <c r="B203" s="36"/>
      <c r="C203" s="37"/>
      <c r="D203" s="192" t="s">
        <v>148</v>
      </c>
      <c r="E203" s="37"/>
      <c r="F203" s="193" t="s">
        <v>727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148</v>
      </c>
      <c r="AU203" s="18" t="s">
        <v>80</v>
      </c>
    </row>
    <row r="204" spans="1:65" s="2" customFormat="1" ht="16.5" customHeight="1">
      <c r="A204" s="35"/>
      <c r="B204" s="36"/>
      <c r="C204" s="179" t="s">
        <v>620</v>
      </c>
      <c r="D204" s="179" t="s">
        <v>142</v>
      </c>
      <c r="E204" s="180" t="s">
        <v>734</v>
      </c>
      <c r="F204" s="181" t="s">
        <v>735</v>
      </c>
      <c r="G204" s="182" t="s">
        <v>179</v>
      </c>
      <c r="H204" s="183">
        <v>0.106</v>
      </c>
      <c r="I204" s="184"/>
      <c r="J204" s="185">
        <f>ROUND(I204*H204,2)</f>
        <v>0</v>
      </c>
      <c r="K204" s="181" t="s">
        <v>146</v>
      </c>
      <c r="L204" s="40"/>
      <c r="M204" s="186" t="s">
        <v>19</v>
      </c>
      <c r="N204" s="187" t="s">
        <v>43</v>
      </c>
      <c r="O204" s="65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241</v>
      </c>
      <c r="AT204" s="190" t="s">
        <v>142</v>
      </c>
      <c r="AU204" s="190" t="s">
        <v>80</v>
      </c>
      <c r="AY204" s="18" t="s">
        <v>140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76</v>
      </c>
      <c r="BK204" s="191">
        <f>ROUND(I204*H204,2)</f>
        <v>0</v>
      </c>
      <c r="BL204" s="18" t="s">
        <v>241</v>
      </c>
      <c r="BM204" s="190" t="s">
        <v>1199</v>
      </c>
    </row>
    <row r="205" spans="1:65" s="2" customFormat="1" ht="11.25">
      <c r="A205" s="35"/>
      <c r="B205" s="36"/>
      <c r="C205" s="37"/>
      <c r="D205" s="192" t="s">
        <v>148</v>
      </c>
      <c r="E205" s="37"/>
      <c r="F205" s="193" t="s">
        <v>737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148</v>
      </c>
      <c r="AU205" s="18" t="s">
        <v>80</v>
      </c>
    </row>
    <row r="206" spans="1:65" s="2" customFormat="1" ht="16.5" customHeight="1">
      <c r="A206" s="35"/>
      <c r="B206" s="36"/>
      <c r="C206" s="179" t="s">
        <v>625</v>
      </c>
      <c r="D206" s="179" t="s">
        <v>142</v>
      </c>
      <c r="E206" s="180" t="s">
        <v>744</v>
      </c>
      <c r="F206" s="181" t="s">
        <v>1200</v>
      </c>
      <c r="G206" s="182" t="s">
        <v>217</v>
      </c>
      <c r="H206" s="183">
        <v>8</v>
      </c>
      <c r="I206" s="184"/>
      <c r="J206" s="185">
        <f>ROUND(I206*H206,2)</f>
        <v>0</v>
      </c>
      <c r="K206" s="181" t="s">
        <v>146</v>
      </c>
      <c r="L206" s="40"/>
      <c r="M206" s="186" t="s">
        <v>19</v>
      </c>
      <c r="N206" s="187" t="s">
        <v>43</v>
      </c>
      <c r="O206" s="65"/>
      <c r="P206" s="188">
        <f>O206*H206</f>
        <v>0</v>
      </c>
      <c r="Q206" s="188">
        <v>2.8400000000000001E-3</v>
      </c>
      <c r="R206" s="188">
        <f>Q206*H206</f>
        <v>2.2720000000000001E-2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241</v>
      </c>
      <c r="AT206" s="190" t="s">
        <v>142</v>
      </c>
      <c r="AU206" s="190" t="s">
        <v>80</v>
      </c>
      <c r="AY206" s="18" t="s">
        <v>140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76</v>
      </c>
      <c r="BK206" s="191">
        <f>ROUND(I206*H206,2)</f>
        <v>0</v>
      </c>
      <c r="BL206" s="18" t="s">
        <v>241</v>
      </c>
      <c r="BM206" s="190" t="s">
        <v>1201</v>
      </c>
    </row>
    <row r="207" spans="1:65" s="2" customFormat="1" ht="19.5">
      <c r="A207" s="35"/>
      <c r="B207" s="36"/>
      <c r="C207" s="37"/>
      <c r="D207" s="192" t="s">
        <v>148</v>
      </c>
      <c r="E207" s="37"/>
      <c r="F207" s="193" t="s">
        <v>1202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148</v>
      </c>
      <c r="AU207" s="18" t="s">
        <v>80</v>
      </c>
    </row>
    <row r="208" spans="1:65" s="2" customFormat="1" ht="16.5" customHeight="1">
      <c r="A208" s="35"/>
      <c r="B208" s="36"/>
      <c r="C208" s="179" t="s">
        <v>630</v>
      </c>
      <c r="D208" s="179" t="s">
        <v>142</v>
      </c>
      <c r="E208" s="180" t="s">
        <v>749</v>
      </c>
      <c r="F208" s="181" t="s">
        <v>1203</v>
      </c>
      <c r="G208" s="182" t="s">
        <v>217</v>
      </c>
      <c r="H208" s="183">
        <v>16</v>
      </c>
      <c r="I208" s="184"/>
      <c r="J208" s="185">
        <f>ROUND(I208*H208,2)</f>
        <v>0</v>
      </c>
      <c r="K208" s="181" t="s">
        <v>146</v>
      </c>
      <c r="L208" s="40"/>
      <c r="M208" s="186" t="s">
        <v>19</v>
      </c>
      <c r="N208" s="187" t="s">
        <v>43</v>
      </c>
      <c r="O208" s="65"/>
      <c r="P208" s="188">
        <f>O208*H208</f>
        <v>0</v>
      </c>
      <c r="Q208" s="188">
        <v>3.6700000000000001E-3</v>
      </c>
      <c r="R208" s="188">
        <f>Q208*H208</f>
        <v>5.8720000000000001E-2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241</v>
      </c>
      <c r="AT208" s="190" t="s">
        <v>142</v>
      </c>
      <c r="AU208" s="190" t="s">
        <v>80</v>
      </c>
      <c r="AY208" s="18" t="s">
        <v>140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76</v>
      </c>
      <c r="BK208" s="191">
        <f>ROUND(I208*H208,2)</f>
        <v>0</v>
      </c>
      <c r="BL208" s="18" t="s">
        <v>241</v>
      </c>
      <c r="BM208" s="190" t="s">
        <v>1204</v>
      </c>
    </row>
    <row r="209" spans="1:65" s="2" customFormat="1" ht="19.5">
      <c r="A209" s="35"/>
      <c r="B209" s="36"/>
      <c r="C209" s="37"/>
      <c r="D209" s="192" t="s">
        <v>148</v>
      </c>
      <c r="E209" s="37"/>
      <c r="F209" s="193" t="s">
        <v>1205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148</v>
      </c>
      <c r="AU209" s="18" t="s">
        <v>80</v>
      </c>
    </row>
    <row r="210" spans="1:65" s="2" customFormat="1" ht="21.75" customHeight="1">
      <c r="A210" s="35"/>
      <c r="B210" s="36"/>
      <c r="C210" s="179" t="s">
        <v>635</v>
      </c>
      <c r="D210" s="179" t="s">
        <v>142</v>
      </c>
      <c r="E210" s="180" t="s">
        <v>754</v>
      </c>
      <c r="F210" s="181" t="s">
        <v>1206</v>
      </c>
      <c r="G210" s="182" t="s">
        <v>217</v>
      </c>
      <c r="H210" s="183">
        <v>2</v>
      </c>
      <c r="I210" s="184"/>
      <c r="J210" s="185">
        <f>ROUND(I210*H210,2)</f>
        <v>0</v>
      </c>
      <c r="K210" s="181" t="s">
        <v>146</v>
      </c>
      <c r="L210" s="40"/>
      <c r="M210" s="186" t="s">
        <v>19</v>
      </c>
      <c r="N210" s="187" t="s">
        <v>43</v>
      </c>
      <c r="O210" s="65"/>
      <c r="P210" s="188">
        <f>O210*H210</f>
        <v>0</v>
      </c>
      <c r="Q210" s="188">
        <v>1.99E-3</v>
      </c>
      <c r="R210" s="188">
        <f>Q210*H210</f>
        <v>3.98E-3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241</v>
      </c>
      <c r="AT210" s="190" t="s">
        <v>142</v>
      </c>
      <c r="AU210" s="190" t="s">
        <v>80</v>
      </c>
      <c r="AY210" s="18" t="s">
        <v>140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76</v>
      </c>
      <c r="BK210" s="191">
        <f>ROUND(I210*H210,2)</f>
        <v>0</v>
      </c>
      <c r="BL210" s="18" t="s">
        <v>241</v>
      </c>
      <c r="BM210" s="190" t="s">
        <v>1207</v>
      </c>
    </row>
    <row r="211" spans="1:65" s="2" customFormat="1" ht="19.5">
      <c r="A211" s="35"/>
      <c r="B211" s="36"/>
      <c r="C211" s="37"/>
      <c r="D211" s="192" t="s">
        <v>148</v>
      </c>
      <c r="E211" s="37"/>
      <c r="F211" s="193" t="s">
        <v>1208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148</v>
      </c>
      <c r="AU211" s="18" t="s">
        <v>80</v>
      </c>
    </row>
    <row r="212" spans="1:65" s="2" customFormat="1" ht="24">
      <c r="A212" s="35"/>
      <c r="B212" s="36"/>
      <c r="C212" s="179" t="s">
        <v>640</v>
      </c>
      <c r="D212" s="179" t="s">
        <v>142</v>
      </c>
      <c r="E212" s="180" t="s">
        <v>774</v>
      </c>
      <c r="F212" s="181" t="s">
        <v>1209</v>
      </c>
      <c r="G212" s="182" t="s">
        <v>217</v>
      </c>
      <c r="H212" s="183">
        <v>42</v>
      </c>
      <c r="I212" s="184"/>
      <c r="J212" s="185">
        <f>ROUND(I212*H212,2)</f>
        <v>0</v>
      </c>
      <c r="K212" s="181" t="s">
        <v>146</v>
      </c>
      <c r="L212" s="40"/>
      <c r="M212" s="186" t="s">
        <v>19</v>
      </c>
      <c r="N212" s="187" t="s">
        <v>43</v>
      </c>
      <c r="O212" s="65"/>
      <c r="P212" s="188">
        <f>O212*H212</f>
        <v>0</v>
      </c>
      <c r="Q212" s="188">
        <v>6.6699999999999997E-3</v>
      </c>
      <c r="R212" s="188">
        <f>Q212*H212</f>
        <v>0.28014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241</v>
      </c>
      <c r="AT212" s="190" t="s">
        <v>142</v>
      </c>
      <c r="AU212" s="190" t="s">
        <v>80</v>
      </c>
      <c r="AY212" s="18" t="s">
        <v>140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76</v>
      </c>
      <c r="BK212" s="191">
        <f>ROUND(I212*H212,2)</f>
        <v>0</v>
      </c>
      <c r="BL212" s="18" t="s">
        <v>241</v>
      </c>
      <c r="BM212" s="190" t="s">
        <v>1210</v>
      </c>
    </row>
    <row r="213" spans="1:65" s="2" customFormat="1" ht="19.5">
      <c r="A213" s="35"/>
      <c r="B213" s="36"/>
      <c r="C213" s="37"/>
      <c r="D213" s="192" t="s">
        <v>148</v>
      </c>
      <c r="E213" s="37"/>
      <c r="F213" s="193" t="s">
        <v>1211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148</v>
      </c>
      <c r="AU213" s="18" t="s">
        <v>80</v>
      </c>
    </row>
    <row r="214" spans="1:65" s="2" customFormat="1" ht="24">
      <c r="A214" s="35"/>
      <c r="B214" s="36"/>
      <c r="C214" s="179" t="s">
        <v>646</v>
      </c>
      <c r="D214" s="179" t="s">
        <v>142</v>
      </c>
      <c r="E214" s="180" t="s">
        <v>779</v>
      </c>
      <c r="F214" s="181" t="s">
        <v>1212</v>
      </c>
      <c r="G214" s="182" t="s">
        <v>217</v>
      </c>
      <c r="H214" s="183">
        <v>31</v>
      </c>
      <c r="I214" s="184"/>
      <c r="J214" s="185">
        <f>ROUND(I214*H214,2)</f>
        <v>0</v>
      </c>
      <c r="K214" s="181" t="s">
        <v>146</v>
      </c>
      <c r="L214" s="40"/>
      <c r="M214" s="186" t="s">
        <v>19</v>
      </c>
      <c r="N214" s="187" t="s">
        <v>43</v>
      </c>
      <c r="O214" s="65"/>
      <c r="P214" s="188">
        <f>O214*H214</f>
        <v>0</v>
      </c>
      <c r="Q214" s="188">
        <v>9.0799999999999995E-3</v>
      </c>
      <c r="R214" s="188">
        <f>Q214*H214</f>
        <v>0.28148000000000001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241</v>
      </c>
      <c r="AT214" s="190" t="s">
        <v>142</v>
      </c>
      <c r="AU214" s="190" t="s">
        <v>80</v>
      </c>
      <c r="AY214" s="18" t="s">
        <v>140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76</v>
      </c>
      <c r="BK214" s="191">
        <f>ROUND(I214*H214,2)</f>
        <v>0</v>
      </c>
      <c r="BL214" s="18" t="s">
        <v>241</v>
      </c>
      <c r="BM214" s="190" t="s">
        <v>1213</v>
      </c>
    </row>
    <row r="215" spans="1:65" s="2" customFormat="1" ht="19.5">
      <c r="A215" s="35"/>
      <c r="B215" s="36"/>
      <c r="C215" s="37"/>
      <c r="D215" s="192" t="s">
        <v>148</v>
      </c>
      <c r="E215" s="37"/>
      <c r="F215" s="193" t="s">
        <v>1214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148</v>
      </c>
      <c r="AU215" s="18" t="s">
        <v>80</v>
      </c>
    </row>
    <row r="216" spans="1:65" s="2" customFormat="1" ht="24">
      <c r="A216" s="35"/>
      <c r="B216" s="36"/>
      <c r="C216" s="179" t="s">
        <v>651</v>
      </c>
      <c r="D216" s="179" t="s">
        <v>142</v>
      </c>
      <c r="E216" s="180" t="s">
        <v>1215</v>
      </c>
      <c r="F216" s="181" t="s">
        <v>1216</v>
      </c>
      <c r="G216" s="182" t="s">
        <v>361</v>
      </c>
      <c r="H216" s="183">
        <v>2</v>
      </c>
      <c r="I216" s="184"/>
      <c r="J216" s="185">
        <f>ROUND(I216*H216,2)</f>
        <v>0</v>
      </c>
      <c r="K216" s="181" t="s">
        <v>19</v>
      </c>
      <c r="L216" s="40"/>
      <c r="M216" s="186" t="s">
        <v>19</v>
      </c>
      <c r="N216" s="187" t="s">
        <v>43</v>
      </c>
      <c r="O216" s="65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241</v>
      </c>
      <c r="AT216" s="190" t="s">
        <v>142</v>
      </c>
      <c r="AU216" s="190" t="s">
        <v>80</v>
      </c>
      <c r="AY216" s="18" t="s">
        <v>140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76</v>
      </c>
      <c r="BK216" s="191">
        <f>ROUND(I216*H216,2)</f>
        <v>0</v>
      </c>
      <c r="BL216" s="18" t="s">
        <v>241</v>
      </c>
      <c r="BM216" s="190" t="s">
        <v>1217</v>
      </c>
    </row>
    <row r="217" spans="1:65" s="2" customFormat="1" ht="11.25">
      <c r="A217" s="35"/>
      <c r="B217" s="36"/>
      <c r="C217" s="37"/>
      <c r="D217" s="192" t="s">
        <v>148</v>
      </c>
      <c r="E217" s="37"/>
      <c r="F217" s="193" t="s">
        <v>1216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148</v>
      </c>
      <c r="AU217" s="18" t="s">
        <v>80</v>
      </c>
    </row>
    <row r="218" spans="1:65" s="2" customFormat="1" ht="16.5" customHeight="1">
      <c r="A218" s="35"/>
      <c r="B218" s="36"/>
      <c r="C218" s="179" t="s">
        <v>656</v>
      </c>
      <c r="D218" s="179" t="s">
        <v>142</v>
      </c>
      <c r="E218" s="180" t="s">
        <v>794</v>
      </c>
      <c r="F218" s="181" t="s">
        <v>795</v>
      </c>
      <c r="G218" s="182" t="s">
        <v>496</v>
      </c>
      <c r="H218" s="243"/>
      <c r="I218" s="184"/>
      <c r="J218" s="185">
        <f>ROUND(I218*H218,2)</f>
        <v>0</v>
      </c>
      <c r="K218" s="181" t="s">
        <v>146</v>
      </c>
      <c r="L218" s="40"/>
      <c r="M218" s="186" t="s">
        <v>19</v>
      </c>
      <c r="N218" s="187" t="s">
        <v>43</v>
      </c>
      <c r="O218" s="65"/>
      <c r="P218" s="188">
        <f>O218*H218</f>
        <v>0</v>
      </c>
      <c r="Q218" s="188">
        <v>0</v>
      </c>
      <c r="R218" s="188">
        <f>Q218*H218</f>
        <v>0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241</v>
      </c>
      <c r="AT218" s="190" t="s">
        <v>142</v>
      </c>
      <c r="AU218" s="190" t="s">
        <v>80</v>
      </c>
      <c r="AY218" s="18" t="s">
        <v>140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76</v>
      </c>
      <c r="BK218" s="191">
        <f>ROUND(I218*H218,2)</f>
        <v>0</v>
      </c>
      <c r="BL218" s="18" t="s">
        <v>241</v>
      </c>
      <c r="BM218" s="190" t="s">
        <v>1218</v>
      </c>
    </row>
    <row r="219" spans="1:65" s="2" customFormat="1" ht="19.5">
      <c r="A219" s="35"/>
      <c r="B219" s="36"/>
      <c r="C219" s="37"/>
      <c r="D219" s="192" t="s">
        <v>148</v>
      </c>
      <c r="E219" s="37"/>
      <c r="F219" s="193" t="s">
        <v>797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148</v>
      </c>
      <c r="AU219" s="18" t="s">
        <v>80</v>
      </c>
    </row>
    <row r="220" spans="1:65" s="2" customFormat="1" ht="16.5" customHeight="1">
      <c r="A220" s="35"/>
      <c r="B220" s="36"/>
      <c r="C220" s="179" t="s">
        <v>661</v>
      </c>
      <c r="D220" s="179" t="s">
        <v>142</v>
      </c>
      <c r="E220" s="180" t="s">
        <v>799</v>
      </c>
      <c r="F220" s="181" t="s">
        <v>800</v>
      </c>
      <c r="G220" s="182" t="s">
        <v>496</v>
      </c>
      <c r="H220" s="243"/>
      <c r="I220" s="184"/>
      <c r="J220" s="185">
        <f>ROUND(I220*H220,2)</f>
        <v>0</v>
      </c>
      <c r="K220" s="181" t="s">
        <v>146</v>
      </c>
      <c r="L220" s="40"/>
      <c r="M220" s="186" t="s">
        <v>19</v>
      </c>
      <c r="N220" s="187" t="s">
        <v>43</v>
      </c>
      <c r="O220" s="65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241</v>
      </c>
      <c r="AT220" s="190" t="s">
        <v>142</v>
      </c>
      <c r="AU220" s="190" t="s">
        <v>80</v>
      </c>
      <c r="AY220" s="18" t="s">
        <v>140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76</v>
      </c>
      <c r="BK220" s="191">
        <f>ROUND(I220*H220,2)</f>
        <v>0</v>
      </c>
      <c r="BL220" s="18" t="s">
        <v>241</v>
      </c>
      <c r="BM220" s="190" t="s">
        <v>1219</v>
      </c>
    </row>
    <row r="221" spans="1:65" s="2" customFormat="1" ht="19.5">
      <c r="A221" s="35"/>
      <c r="B221" s="36"/>
      <c r="C221" s="37"/>
      <c r="D221" s="192" t="s">
        <v>148</v>
      </c>
      <c r="E221" s="37"/>
      <c r="F221" s="193" t="s">
        <v>802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148</v>
      </c>
      <c r="AU221" s="18" t="s">
        <v>80</v>
      </c>
    </row>
    <row r="222" spans="1:65" s="12" customFormat="1" ht="22.9" customHeight="1">
      <c r="B222" s="163"/>
      <c r="C222" s="164"/>
      <c r="D222" s="165" t="s">
        <v>71</v>
      </c>
      <c r="E222" s="177" t="s">
        <v>803</v>
      </c>
      <c r="F222" s="177" t="s">
        <v>804</v>
      </c>
      <c r="G222" s="164"/>
      <c r="H222" s="164"/>
      <c r="I222" s="167"/>
      <c r="J222" s="178">
        <f>BK222</f>
        <v>0</v>
      </c>
      <c r="K222" s="164"/>
      <c r="L222" s="169"/>
      <c r="M222" s="170"/>
      <c r="N222" s="171"/>
      <c r="O222" s="171"/>
      <c r="P222" s="172">
        <f>SUM(P223:P270)</f>
        <v>0</v>
      </c>
      <c r="Q222" s="171"/>
      <c r="R222" s="172">
        <f>SUM(R223:R270)</f>
        <v>0.23924268000000001</v>
      </c>
      <c r="S222" s="171"/>
      <c r="T222" s="173">
        <f>SUM(T223:T270)</f>
        <v>3.5000000000000001E-3</v>
      </c>
      <c r="AR222" s="174" t="s">
        <v>80</v>
      </c>
      <c r="AT222" s="175" t="s">
        <v>71</v>
      </c>
      <c r="AU222" s="175" t="s">
        <v>76</v>
      </c>
      <c r="AY222" s="174" t="s">
        <v>140</v>
      </c>
      <c r="BK222" s="176">
        <f>SUM(BK223:BK270)</f>
        <v>0</v>
      </c>
    </row>
    <row r="223" spans="1:65" s="2" customFormat="1" ht="16.5" customHeight="1">
      <c r="A223" s="35"/>
      <c r="B223" s="36"/>
      <c r="C223" s="179" t="s">
        <v>666</v>
      </c>
      <c r="D223" s="179" t="s">
        <v>142</v>
      </c>
      <c r="E223" s="180" t="s">
        <v>821</v>
      </c>
      <c r="F223" s="181" t="s">
        <v>822</v>
      </c>
      <c r="G223" s="182" t="s">
        <v>237</v>
      </c>
      <c r="H223" s="183">
        <v>1</v>
      </c>
      <c r="I223" s="184"/>
      <c r="J223" s="185">
        <f>ROUND(I223*H223,2)</f>
        <v>0</v>
      </c>
      <c r="K223" s="181" t="s">
        <v>146</v>
      </c>
      <c r="L223" s="40"/>
      <c r="M223" s="186" t="s">
        <v>19</v>
      </c>
      <c r="N223" s="187" t="s">
        <v>43</v>
      </c>
      <c r="O223" s="65"/>
      <c r="P223" s="188">
        <f>O223*H223</f>
        <v>0</v>
      </c>
      <c r="Q223" s="188">
        <v>2.1000000000000001E-4</v>
      </c>
      <c r="R223" s="188">
        <f>Q223*H223</f>
        <v>2.1000000000000001E-4</v>
      </c>
      <c r="S223" s="188">
        <v>3.5000000000000001E-3</v>
      </c>
      <c r="T223" s="189">
        <f>S223*H223</f>
        <v>3.5000000000000001E-3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241</v>
      </c>
      <c r="AT223" s="190" t="s">
        <v>142</v>
      </c>
      <c r="AU223" s="190" t="s">
        <v>80</v>
      </c>
      <c r="AY223" s="18" t="s">
        <v>140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8" t="s">
        <v>76</v>
      </c>
      <c r="BK223" s="191">
        <f>ROUND(I223*H223,2)</f>
        <v>0</v>
      </c>
      <c r="BL223" s="18" t="s">
        <v>241</v>
      </c>
      <c r="BM223" s="190" t="s">
        <v>1220</v>
      </c>
    </row>
    <row r="224" spans="1:65" s="2" customFormat="1" ht="11.25">
      <c r="A224" s="35"/>
      <c r="B224" s="36"/>
      <c r="C224" s="37"/>
      <c r="D224" s="192" t="s">
        <v>148</v>
      </c>
      <c r="E224" s="37"/>
      <c r="F224" s="193" t="s">
        <v>824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148</v>
      </c>
      <c r="AU224" s="18" t="s">
        <v>80</v>
      </c>
    </row>
    <row r="225" spans="1:65" s="2" customFormat="1" ht="16.5" customHeight="1">
      <c r="A225" s="35"/>
      <c r="B225" s="36"/>
      <c r="C225" s="179" t="s">
        <v>671</v>
      </c>
      <c r="D225" s="179" t="s">
        <v>142</v>
      </c>
      <c r="E225" s="180" t="s">
        <v>836</v>
      </c>
      <c r="F225" s="181" t="s">
        <v>837</v>
      </c>
      <c r="G225" s="182" t="s">
        <v>179</v>
      </c>
      <c r="H225" s="183">
        <v>4.0000000000000001E-3</v>
      </c>
      <c r="I225" s="184"/>
      <c r="J225" s="185">
        <f>ROUND(I225*H225,2)</f>
        <v>0</v>
      </c>
      <c r="K225" s="181" t="s">
        <v>146</v>
      </c>
      <c r="L225" s="40"/>
      <c r="M225" s="186" t="s">
        <v>19</v>
      </c>
      <c r="N225" s="187" t="s">
        <v>43</v>
      </c>
      <c r="O225" s="65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241</v>
      </c>
      <c r="AT225" s="190" t="s">
        <v>142</v>
      </c>
      <c r="AU225" s="190" t="s">
        <v>80</v>
      </c>
      <c r="AY225" s="18" t="s">
        <v>140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76</v>
      </c>
      <c r="BK225" s="191">
        <f>ROUND(I225*H225,2)</f>
        <v>0</v>
      </c>
      <c r="BL225" s="18" t="s">
        <v>241</v>
      </c>
      <c r="BM225" s="190" t="s">
        <v>1221</v>
      </c>
    </row>
    <row r="226" spans="1:65" s="2" customFormat="1" ht="11.25">
      <c r="A226" s="35"/>
      <c r="B226" s="36"/>
      <c r="C226" s="37"/>
      <c r="D226" s="192" t="s">
        <v>148</v>
      </c>
      <c r="E226" s="37"/>
      <c r="F226" s="193" t="s">
        <v>839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148</v>
      </c>
      <c r="AU226" s="18" t="s">
        <v>80</v>
      </c>
    </row>
    <row r="227" spans="1:65" s="2" customFormat="1" ht="16.5" customHeight="1">
      <c r="A227" s="35"/>
      <c r="B227" s="36"/>
      <c r="C227" s="179" t="s">
        <v>676</v>
      </c>
      <c r="D227" s="179" t="s">
        <v>142</v>
      </c>
      <c r="E227" s="180" t="s">
        <v>841</v>
      </c>
      <c r="F227" s="181" t="s">
        <v>842</v>
      </c>
      <c r="G227" s="182" t="s">
        <v>237</v>
      </c>
      <c r="H227" s="183">
        <v>2</v>
      </c>
      <c r="I227" s="184"/>
      <c r="J227" s="185">
        <f>ROUND(I227*H227,2)</f>
        <v>0</v>
      </c>
      <c r="K227" s="181" t="s">
        <v>146</v>
      </c>
      <c r="L227" s="40"/>
      <c r="M227" s="186" t="s">
        <v>19</v>
      </c>
      <c r="N227" s="187" t="s">
        <v>43</v>
      </c>
      <c r="O227" s="65"/>
      <c r="P227" s="188">
        <f>O227*H227</f>
        <v>0</v>
      </c>
      <c r="Q227" s="188">
        <v>1.6930000000000001E-2</v>
      </c>
      <c r="R227" s="188">
        <f>Q227*H227</f>
        <v>3.3860000000000001E-2</v>
      </c>
      <c r="S227" s="188">
        <v>0</v>
      </c>
      <c r="T227" s="18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241</v>
      </c>
      <c r="AT227" s="190" t="s">
        <v>142</v>
      </c>
      <c r="AU227" s="190" t="s">
        <v>80</v>
      </c>
      <c r="AY227" s="18" t="s">
        <v>140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18" t="s">
        <v>76</v>
      </c>
      <c r="BK227" s="191">
        <f>ROUND(I227*H227,2)</f>
        <v>0</v>
      </c>
      <c r="BL227" s="18" t="s">
        <v>241</v>
      </c>
      <c r="BM227" s="190" t="s">
        <v>1222</v>
      </c>
    </row>
    <row r="228" spans="1:65" s="2" customFormat="1" ht="19.5">
      <c r="A228" s="35"/>
      <c r="B228" s="36"/>
      <c r="C228" s="37"/>
      <c r="D228" s="192" t="s">
        <v>148</v>
      </c>
      <c r="E228" s="37"/>
      <c r="F228" s="193" t="s">
        <v>844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148</v>
      </c>
      <c r="AU228" s="18" t="s">
        <v>80</v>
      </c>
    </row>
    <row r="229" spans="1:65" s="2" customFormat="1" ht="16.5" customHeight="1">
      <c r="A229" s="35"/>
      <c r="B229" s="36"/>
      <c r="C229" s="179" t="s">
        <v>681</v>
      </c>
      <c r="D229" s="179" t="s">
        <v>142</v>
      </c>
      <c r="E229" s="180" t="s">
        <v>851</v>
      </c>
      <c r="F229" s="181" t="s">
        <v>852</v>
      </c>
      <c r="G229" s="182" t="s">
        <v>237</v>
      </c>
      <c r="H229" s="183">
        <v>9</v>
      </c>
      <c r="I229" s="184"/>
      <c r="J229" s="185">
        <f>ROUND(I229*H229,2)</f>
        <v>0</v>
      </c>
      <c r="K229" s="181" t="s">
        <v>146</v>
      </c>
      <c r="L229" s="40"/>
      <c r="M229" s="186" t="s">
        <v>19</v>
      </c>
      <c r="N229" s="187" t="s">
        <v>43</v>
      </c>
      <c r="O229" s="65"/>
      <c r="P229" s="188">
        <f>O229*H229</f>
        <v>0</v>
      </c>
      <c r="Q229" s="188">
        <v>1.159E-2</v>
      </c>
      <c r="R229" s="188">
        <f>Q229*H229</f>
        <v>0.10431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241</v>
      </c>
      <c r="AT229" s="190" t="s">
        <v>142</v>
      </c>
      <c r="AU229" s="190" t="s">
        <v>80</v>
      </c>
      <c r="AY229" s="18" t="s">
        <v>140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76</v>
      </c>
      <c r="BK229" s="191">
        <f>ROUND(I229*H229,2)</f>
        <v>0</v>
      </c>
      <c r="BL229" s="18" t="s">
        <v>241</v>
      </c>
      <c r="BM229" s="190" t="s">
        <v>1223</v>
      </c>
    </row>
    <row r="230" spans="1:65" s="2" customFormat="1" ht="19.5">
      <c r="A230" s="35"/>
      <c r="B230" s="36"/>
      <c r="C230" s="37"/>
      <c r="D230" s="192" t="s">
        <v>148</v>
      </c>
      <c r="E230" s="37"/>
      <c r="F230" s="193" t="s">
        <v>854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148</v>
      </c>
      <c r="AU230" s="18" t="s">
        <v>80</v>
      </c>
    </row>
    <row r="231" spans="1:65" s="2" customFormat="1" ht="16.5" customHeight="1">
      <c r="A231" s="35"/>
      <c r="B231" s="36"/>
      <c r="C231" s="179" t="s">
        <v>686</v>
      </c>
      <c r="D231" s="179" t="s">
        <v>142</v>
      </c>
      <c r="E231" s="180" t="s">
        <v>856</v>
      </c>
      <c r="F231" s="181" t="s">
        <v>857</v>
      </c>
      <c r="G231" s="182" t="s">
        <v>237</v>
      </c>
      <c r="H231" s="183">
        <v>4</v>
      </c>
      <c r="I231" s="184"/>
      <c r="J231" s="185">
        <f>ROUND(I231*H231,2)</f>
        <v>0</v>
      </c>
      <c r="K231" s="181" t="s">
        <v>146</v>
      </c>
      <c r="L231" s="40"/>
      <c r="M231" s="186" t="s">
        <v>19</v>
      </c>
      <c r="N231" s="187" t="s">
        <v>43</v>
      </c>
      <c r="O231" s="65"/>
      <c r="P231" s="188">
        <f>O231*H231</f>
        <v>0</v>
      </c>
      <c r="Q231" s="188">
        <v>1.4670000000000001E-2</v>
      </c>
      <c r="R231" s="188">
        <f>Q231*H231</f>
        <v>5.8680000000000003E-2</v>
      </c>
      <c r="S231" s="188">
        <v>0</v>
      </c>
      <c r="T231" s="18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241</v>
      </c>
      <c r="AT231" s="190" t="s">
        <v>142</v>
      </c>
      <c r="AU231" s="190" t="s">
        <v>80</v>
      </c>
      <c r="AY231" s="18" t="s">
        <v>140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8" t="s">
        <v>76</v>
      </c>
      <c r="BK231" s="191">
        <f>ROUND(I231*H231,2)</f>
        <v>0</v>
      </c>
      <c r="BL231" s="18" t="s">
        <v>241</v>
      </c>
      <c r="BM231" s="190" t="s">
        <v>1224</v>
      </c>
    </row>
    <row r="232" spans="1:65" s="2" customFormat="1" ht="19.5">
      <c r="A232" s="35"/>
      <c r="B232" s="36"/>
      <c r="C232" s="37"/>
      <c r="D232" s="192" t="s">
        <v>148</v>
      </c>
      <c r="E232" s="37"/>
      <c r="F232" s="193" t="s">
        <v>859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148</v>
      </c>
      <c r="AU232" s="18" t="s">
        <v>80</v>
      </c>
    </row>
    <row r="233" spans="1:65" s="2" customFormat="1" ht="16.5" customHeight="1">
      <c r="A233" s="35"/>
      <c r="B233" s="36"/>
      <c r="C233" s="179" t="s">
        <v>691</v>
      </c>
      <c r="D233" s="179" t="s">
        <v>142</v>
      </c>
      <c r="E233" s="180" t="s">
        <v>876</v>
      </c>
      <c r="F233" s="181" t="s">
        <v>1225</v>
      </c>
      <c r="G233" s="182" t="s">
        <v>237</v>
      </c>
      <c r="H233" s="183">
        <v>1</v>
      </c>
      <c r="I233" s="184"/>
      <c r="J233" s="185">
        <f>ROUND(I233*H233,2)</f>
        <v>0</v>
      </c>
      <c r="K233" s="181" t="s">
        <v>19</v>
      </c>
      <c r="L233" s="40"/>
      <c r="M233" s="186" t="s">
        <v>19</v>
      </c>
      <c r="N233" s="187" t="s">
        <v>43</v>
      </c>
      <c r="O233" s="65"/>
      <c r="P233" s="188">
        <f>O233*H233</f>
        <v>0</v>
      </c>
      <c r="Q233" s="188">
        <v>0</v>
      </c>
      <c r="R233" s="188">
        <f>Q233*H233</f>
        <v>0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241</v>
      </c>
      <c r="AT233" s="190" t="s">
        <v>142</v>
      </c>
      <c r="AU233" s="190" t="s">
        <v>80</v>
      </c>
      <c r="AY233" s="18" t="s">
        <v>140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76</v>
      </c>
      <c r="BK233" s="191">
        <f>ROUND(I233*H233,2)</f>
        <v>0</v>
      </c>
      <c r="BL233" s="18" t="s">
        <v>241</v>
      </c>
      <c r="BM233" s="190" t="s">
        <v>1226</v>
      </c>
    </row>
    <row r="234" spans="1:65" s="2" customFormat="1" ht="19.5">
      <c r="A234" s="35"/>
      <c r="B234" s="36"/>
      <c r="C234" s="37"/>
      <c r="D234" s="192" t="s">
        <v>148</v>
      </c>
      <c r="E234" s="37"/>
      <c r="F234" s="193" t="s">
        <v>1227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148</v>
      </c>
      <c r="AU234" s="18" t="s">
        <v>80</v>
      </c>
    </row>
    <row r="235" spans="1:65" s="2" customFormat="1" ht="16.5" customHeight="1">
      <c r="A235" s="35"/>
      <c r="B235" s="36"/>
      <c r="C235" s="179" t="s">
        <v>696</v>
      </c>
      <c r="D235" s="179" t="s">
        <v>142</v>
      </c>
      <c r="E235" s="180" t="s">
        <v>1228</v>
      </c>
      <c r="F235" s="181" t="s">
        <v>1229</v>
      </c>
      <c r="G235" s="182" t="s">
        <v>237</v>
      </c>
      <c r="H235" s="183">
        <v>1</v>
      </c>
      <c r="I235" s="184"/>
      <c r="J235" s="185">
        <f>ROUND(I235*H235,2)</f>
        <v>0</v>
      </c>
      <c r="K235" s="181" t="s">
        <v>19</v>
      </c>
      <c r="L235" s="40"/>
      <c r="M235" s="186" t="s">
        <v>19</v>
      </c>
      <c r="N235" s="187" t="s">
        <v>43</v>
      </c>
      <c r="O235" s="65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241</v>
      </c>
      <c r="AT235" s="190" t="s">
        <v>142</v>
      </c>
      <c r="AU235" s="190" t="s">
        <v>80</v>
      </c>
      <c r="AY235" s="18" t="s">
        <v>140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76</v>
      </c>
      <c r="BK235" s="191">
        <f>ROUND(I235*H235,2)</f>
        <v>0</v>
      </c>
      <c r="BL235" s="18" t="s">
        <v>241</v>
      </c>
      <c r="BM235" s="190" t="s">
        <v>1230</v>
      </c>
    </row>
    <row r="236" spans="1:65" s="2" customFormat="1" ht="19.5">
      <c r="A236" s="35"/>
      <c r="B236" s="36"/>
      <c r="C236" s="37"/>
      <c r="D236" s="192" t="s">
        <v>148</v>
      </c>
      <c r="E236" s="37"/>
      <c r="F236" s="193" t="s">
        <v>1231</v>
      </c>
      <c r="G236" s="37"/>
      <c r="H236" s="37"/>
      <c r="I236" s="194"/>
      <c r="J236" s="37"/>
      <c r="K236" s="37"/>
      <c r="L236" s="40"/>
      <c r="M236" s="195"/>
      <c r="N236" s="196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148</v>
      </c>
      <c r="AU236" s="18" t="s">
        <v>80</v>
      </c>
    </row>
    <row r="237" spans="1:65" s="2" customFormat="1" ht="16.5" customHeight="1">
      <c r="A237" s="35"/>
      <c r="B237" s="36"/>
      <c r="C237" s="179" t="s">
        <v>701</v>
      </c>
      <c r="D237" s="179" t="s">
        <v>142</v>
      </c>
      <c r="E237" s="180" t="s">
        <v>886</v>
      </c>
      <c r="F237" s="181" t="s">
        <v>887</v>
      </c>
      <c r="G237" s="182" t="s">
        <v>237</v>
      </c>
      <c r="H237" s="183">
        <v>13</v>
      </c>
      <c r="I237" s="184"/>
      <c r="J237" s="185">
        <f>ROUND(I237*H237,2)</f>
        <v>0</v>
      </c>
      <c r="K237" s="181" t="s">
        <v>146</v>
      </c>
      <c r="L237" s="40"/>
      <c r="M237" s="186" t="s">
        <v>19</v>
      </c>
      <c r="N237" s="187" t="s">
        <v>43</v>
      </c>
      <c r="O237" s="65"/>
      <c r="P237" s="188">
        <f>O237*H237</f>
        <v>0</v>
      </c>
      <c r="Q237" s="188">
        <v>2.3000000000000001E-4</v>
      </c>
      <c r="R237" s="188">
        <f>Q237*H237</f>
        <v>2.99E-3</v>
      </c>
      <c r="S237" s="188">
        <v>0</v>
      </c>
      <c r="T237" s="18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0" t="s">
        <v>241</v>
      </c>
      <c r="AT237" s="190" t="s">
        <v>142</v>
      </c>
      <c r="AU237" s="190" t="s">
        <v>80</v>
      </c>
      <c r="AY237" s="18" t="s">
        <v>140</v>
      </c>
      <c r="BE237" s="191">
        <f>IF(N237="základní",J237,0)</f>
        <v>0</v>
      </c>
      <c r="BF237" s="191">
        <f>IF(N237="snížená",J237,0)</f>
        <v>0</v>
      </c>
      <c r="BG237" s="191">
        <f>IF(N237="zákl. přenesená",J237,0)</f>
        <v>0</v>
      </c>
      <c r="BH237" s="191">
        <f>IF(N237="sníž. přenesená",J237,0)</f>
        <v>0</v>
      </c>
      <c r="BI237" s="191">
        <f>IF(N237="nulová",J237,0)</f>
        <v>0</v>
      </c>
      <c r="BJ237" s="18" t="s">
        <v>76</v>
      </c>
      <c r="BK237" s="191">
        <f>ROUND(I237*H237,2)</f>
        <v>0</v>
      </c>
      <c r="BL237" s="18" t="s">
        <v>241</v>
      </c>
      <c r="BM237" s="190" t="s">
        <v>1232</v>
      </c>
    </row>
    <row r="238" spans="1:65" s="2" customFormat="1" ht="19.5">
      <c r="A238" s="35"/>
      <c r="B238" s="36"/>
      <c r="C238" s="37"/>
      <c r="D238" s="192" t="s">
        <v>148</v>
      </c>
      <c r="E238" s="37"/>
      <c r="F238" s="193" t="s">
        <v>1233</v>
      </c>
      <c r="G238" s="37"/>
      <c r="H238" s="37"/>
      <c r="I238" s="194"/>
      <c r="J238" s="37"/>
      <c r="K238" s="37"/>
      <c r="L238" s="40"/>
      <c r="M238" s="195"/>
      <c r="N238" s="19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148</v>
      </c>
      <c r="AU238" s="18" t="s">
        <v>80</v>
      </c>
    </row>
    <row r="239" spans="1:65" s="2" customFormat="1" ht="16.5" customHeight="1">
      <c r="A239" s="35"/>
      <c r="B239" s="36"/>
      <c r="C239" s="179" t="s">
        <v>706</v>
      </c>
      <c r="D239" s="179" t="s">
        <v>142</v>
      </c>
      <c r="E239" s="180" t="s">
        <v>891</v>
      </c>
      <c r="F239" s="181" t="s">
        <v>892</v>
      </c>
      <c r="G239" s="182" t="s">
        <v>237</v>
      </c>
      <c r="H239" s="183">
        <v>2</v>
      </c>
      <c r="I239" s="184"/>
      <c r="J239" s="185">
        <f>ROUND(I239*H239,2)</f>
        <v>0</v>
      </c>
      <c r="K239" s="181" t="s">
        <v>146</v>
      </c>
      <c r="L239" s="40"/>
      <c r="M239" s="186" t="s">
        <v>19</v>
      </c>
      <c r="N239" s="187" t="s">
        <v>43</v>
      </c>
      <c r="O239" s="65"/>
      <c r="P239" s="188">
        <f>O239*H239</f>
        <v>0</v>
      </c>
      <c r="Q239" s="188">
        <v>8.4000000000000003E-4</v>
      </c>
      <c r="R239" s="188">
        <f>Q239*H239</f>
        <v>1.6800000000000001E-3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241</v>
      </c>
      <c r="AT239" s="190" t="s">
        <v>142</v>
      </c>
      <c r="AU239" s="190" t="s">
        <v>80</v>
      </c>
      <c r="AY239" s="18" t="s">
        <v>140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76</v>
      </c>
      <c r="BK239" s="191">
        <f>ROUND(I239*H239,2)</f>
        <v>0</v>
      </c>
      <c r="BL239" s="18" t="s">
        <v>241</v>
      </c>
      <c r="BM239" s="190" t="s">
        <v>1234</v>
      </c>
    </row>
    <row r="240" spans="1:65" s="2" customFormat="1" ht="19.5">
      <c r="A240" s="35"/>
      <c r="B240" s="36"/>
      <c r="C240" s="37"/>
      <c r="D240" s="192" t="s">
        <v>148</v>
      </c>
      <c r="E240" s="37"/>
      <c r="F240" s="193" t="s">
        <v>1235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148</v>
      </c>
      <c r="AU240" s="18" t="s">
        <v>80</v>
      </c>
    </row>
    <row r="241" spans="1:65" s="2" customFormat="1" ht="16.5" customHeight="1">
      <c r="A241" s="35"/>
      <c r="B241" s="36"/>
      <c r="C241" s="179" t="s">
        <v>711</v>
      </c>
      <c r="D241" s="179" t="s">
        <v>142</v>
      </c>
      <c r="E241" s="180" t="s">
        <v>896</v>
      </c>
      <c r="F241" s="181" t="s">
        <v>897</v>
      </c>
      <c r="G241" s="182" t="s">
        <v>237</v>
      </c>
      <c r="H241" s="183">
        <v>2</v>
      </c>
      <c r="I241" s="184"/>
      <c r="J241" s="185">
        <f>ROUND(I241*H241,2)</f>
        <v>0</v>
      </c>
      <c r="K241" s="181" t="s">
        <v>19</v>
      </c>
      <c r="L241" s="40"/>
      <c r="M241" s="186" t="s">
        <v>19</v>
      </c>
      <c r="N241" s="187" t="s">
        <v>43</v>
      </c>
      <c r="O241" s="65"/>
      <c r="P241" s="188">
        <f>O241*H241</f>
        <v>0</v>
      </c>
      <c r="Q241" s="188">
        <v>3.6000000000000002E-4</v>
      </c>
      <c r="R241" s="188">
        <f>Q241*H241</f>
        <v>7.2000000000000005E-4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241</v>
      </c>
      <c r="AT241" s="190" t="s">
        <v>142</v>
      </c>
      <c r="AU241" s="190" t="s">
        <v>80</v>
      </c>
      <c r="AY241" s="18" t="s">
        <v>140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76</v>
      </c>
      <c r="BK241" s="191">
        <f>ROUND(I241*H241,2)</f>
        <v>0</v>
      </c>
      <c r="BL241" s="18" t="s">
        <v>241</v>
      </c>
      <c r="BM241" s="190" t="s">
        <v>1236</v>
      </c>
    </row>
    <row r="242" spans="1:65" s="2" customFormat="1" ht="19.5">
      <c r="A242" s="35"/>
      <c r="B242" s="36"/>
      <c r="C242" s="37"/>
      <c r="D242" s="192" t="s">
        <v>148</v>
      </c>
      <c r="E242" s="37"/>
      <c r="F242" s="193" t="s">
        <v>899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148</v>
      </c>
      <c r="AU242" s="18" t="s">
        <v>80</v>
      </c>
    </row>
    <row r="243" spans="1:65" s="2" customFormat="1" ht="16.5" customHeight="1">
      <c r="A243" s="35"/>
      <c r="B243" s="36"/>
      <c r="C243" s="179" t="s">
        <v>718</v>
      </c>
      <c r="D243" s="179" t="s">
        <v>142</v>
      </c>
      <c r="E243" s="180" t="s">
        <v>901</v>
      </c>
      <c r="F243" s="181" t="s">
        <v>902</v>
      </c>
      <c r="G243" s="182" t="s">
        <v>237</v>
      </c>
      <c r="H243" s="183">
        <v>14</v>
      </c>
      <c r="I243" s="184"/>
      <c r="J243" s="185">
        <f>ROUND(I243*H243,2)</f>
        <v>0</v>
      </c>
      <c r="K243" s="181" t="s">
        <v>218</v>
      </c>
      <c r="L243" s="40"/>
      <c r="M243" s="186" t="s">
        <v>19</v>
      </c>
      <c r="N243" s="187" t="s">
        <v>43</v>
      </c>
      <c r="O243" s="65"/>
      <c r="P243" s="188">
        <f>O243*H243</f>
        <v>0</v>
      </c>
      <c r="Q243" s="188">
        <v>2.1956999999999999E-4</v>
      </c>
      <c r="R243" s="188">
        <f>Q243*H243</f>
        <v>3.0739799999999996E-3</v>
      </c>
      <c r="S243" s="188">
        <v>0</v>
      </c>
      <c r="T243" s="18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0" t="s">
        <v>241</v>
      </c>
      <c r="AT243" s="190" t="s">
        <v>142</v>
      </c>
      <c r="AU243" s="190" t="s">
        <v>80</v>
      </c>
      <c r="AY243" s="18" t="s">
        <v>140</v>
      </c>
      <c r="BE243" s="191">
        <f>IF(N243="základní",J243,0)</f>
        <v>0</v>
      </c>
      <c r="BF243" s="191">
        <f>IF(N243="snížená",J243,0)</f>
        <v>0</v>
      </c>
      <c r="BG243" s="191">
        <f>IF(N243="zákl. přenesená",J243,0)</f>
        <v>0</v>
      </c>
      <c r="BH243" s="191">
        <f>IF(N243="sníž. přenesená",J243,0)</f>
        <v>0</v>
      </c>
      <c r="BI243" s="191">
        <f>IF(N243="nulová",J243,0)</f>
        <v>0</v>
      </c>
      <c r="BJ243" s="18" t="s">
        <v>76</v>
      </c>
      <c r="BK243" s="191">
        <f>ROUND(I243*H243,2)</f>
        <v>0</v>
      </c>
      <c r="BL243" s="18" t="s">
        <v>241</v>
      </c>
      <c r="BM243" s="190" t="s">
        <v>1237</v>
      </c>
    </row>
    <row r="244" spans="1:65" s="2" customFormat="1" ht="19.5">
      <c r="A244" s="35"/>
      <c r="B244" s="36"/>
      <c r="C244" s="37"/>
      <c r="D244" s="192" t="s">
        <v>148</v>
      </c>
      <c r="E244" s="37"/>
      <c r="F244" s="193" t="s">
        <v>1238</v>
      </c>
      <c r="G244" s="37"/>
      <c r="H244" s="37"/>
      <c r="I244" s="194"/>
      <c r="J244" s="37"/>
      <c r="K244" s="37"/>
      <c r="L244" s="40"/>
      <c r="M244" s="195"/>
      <c r="N244" s="196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148</v>
      </c>
      <c r="AU244" s="18" t="s">
        <v>80</v>
      </c>
    </row>
    <row r="245" spans="1:65" s="2" customFormat="1" ht="16.5" customHeight="1">
      <c r="A245" s="35"/>
      <c r="B245" s="36"/>
      <c r="C245" s="179" t="s">
        <v>723</v>
      </c>
      <c r="D245" s="179" t="s">
        <v>142</v>
      </c>
      <c r="E245" s="180" t="s">
        <v>911</v>
      </c>
      <c r="F245" s="181" t="s">
        <v>912</v>
      </c>
      <c r="G245" s="182" t="s">
        <v>237</v>
      </c>
      <c r="H245" s="183">
        <v>1</v>
      </c>
      <c r="I245" s="184"/>
      <c r="J245" s="185">
        <f>ROUND(I245*H245,2)</f>
        <v>0</v>
      </c>
      <c r="K245" s="181" t="s">
        <v>146</v>
      </c>
      <c r="L245" s="40"/>
      <c r="M245" s="186" t="s">
        <v>19</v>
      </c>
      <c r="N245" s="187" t="s">
        <v>43</v>
      </c>
      <c r="O245" s="65"/>
      <c r="P245" s="188">
        <f>O245*H245</f>
        <v>0</v>
      </c>
      <c r="Q245" s="188">
        <v>3.4000000000000002E-4</v>
      </c>
      <c r="R245" s="188">
        <f>Q245*H245</f>
        <v>3.4000000000000002E-4</v>
      </c>
      <c r="S245" s="188">
        <v>0</v>
      </c>
      <c r="T245" s="18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241</v>
      </c>
      <c r="AT245" s="190" t="s">
        <v>142</v>
      </c>
      <c r="AU245" s="190" t="s">
        <v>80</v>
      </c>
      <c r="AY245" s="18" t="s">
        <v>140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18" t="s">
        <v>76</v>
      </c>
      <c r="BK245" s="191">
        <f>ROUND(I245*H245,2)</f>
        <v>0</v>
      </c>
      <c r="BL245" s="18" t="s">
        <v>241</v>
      </c>
      <c r="BM245" s="190" t="s">
        <v>1239</v>
      </c>
    </row>
    <row r="246" spans="1:65" s="2" customFormat="1" ht="19.5">
      <c r="A246" s="35"/>
      <c r="B246" s="36"/>
      <c r="C246" s="37"/>
      <c r="D246" s="192" t="s">
        <v>148</v>
      </c>
      <c r="E246" s="37"/>
      <c r="F246" s="193" t="s">
        <v>1240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148</v>
      </c>
      <c r="AU246" s="18" t="s">
        <v>80</v>
      </c>
    </row>
    <row r="247" spans="1:65" s="2" customFormat="1" ht="16.5" customHeight="1">
      <c r="A247" s="35"/>
      <c r="B247" s="36"/>
      <c r="C247" s="179" t="s">
        <v>728</v>
      </c>
      <c r="D247" s="179" t="s">
        <v>142</v>
      </c>
      <c r="E247" s="180" t="s">
        <v>916</v>
      </c>
      <c r="F247" s="181" t="s">
        <v>917</v>
      </c>
      <c r="G247" s="182" t="s">
        <v>237</v>
      </c>
      <c r="H247" s="183">
        <v>2</v>
      </c>
      <c r="I247" s="184"/>
      <c r="J247" s="185">
        <f>ROUND(I247*H247,2)</f>
        <v>0</v>
      </c>
      <c r="K247" s="181" t="s">
        <v>218</v>
      </c>
      <c r="L247" s="40"/>
      <c r="M247" s="186" t="s">
        <v>19</v>
      </c>
      <c r="N247" s="187" t="s">
        <v>43</v>
      </c>
      <c r="O247" s="65"/>
      <c r="P247" s="188">
        <f>O247*H247</f>
        <v>0</v>
      </c>
      <c r="Q247" s="188">
        <v>4.9956999999999996E-4</v>
      </c>
      <c r="R247" s="188">
        <f>Q247*H247</f>
        <v>9.9913999999999992E-4</v>
      </c>
      <c r="S247" s="188">
        <v>0</v>
      </c>
      <c r="T247" s="18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0" t="s">
        <v>241</v>
      </c>
      <c r="AT247" s="190" t="s">
        <v>142</v>
      </c>
      <c r="AU247" s="190" t="s">
        <v>80</v>
      </c>
      <c r="AY247" s="18" t="s">
        <v>140</v>
      </c>
      <c r="BE247" s="191">
        <f>IF(N247="základní",J247,0)</f>
        <v>0</v>
      </c>
      <c r="BF247" s="191">
        <f>IF(N247="snížená",J247,0)</f>
        <v>0</v>
      </c>
      <c r="BG247" s="191">
        <f>IF(N247="zákl. přenesená",J247,0)</f>
        <v>0</v>
      </c>
      <c r="BH247" s="191">
        <f>IF(N247="sníž. přenesená",J247,0)</f>
        <v>0</v>
      </c>
      <c r="BI247" s="191">
        <f>IF(N247="nulová",J247,0)</f>
        <v>0</v>
      </c>
      <c r="BJ247" s="18" t="s">
        <v>76</v>
      </c>
      <c r="BK247" s="191">
        <f>ROUND(I247*H247,2)</f>
        <v>0</v>
      </c>
      <c r="BL247" s="18" t="s">
        <v>241</v>
      </c>
      <c r="BM247" s="190" t="s">
        <v>1241</v>
      </c>
    </row>
    <row r="248" spans="1:65" s="2" customFormat="1" ht="19.5">
      <c r="A248" s="35"/>
      <c r="B248" s="36"/>
      <c r="C248" s="37"/>
      <c r="D248" s="192" t="s">
        <v>148</v>
      </c>
      <c r="E248" s="37"/>
      <c r="F248" s="193" t="s">
        <v>1242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148</v>
      </c>
      <c r="AU248" s="18" t="s">
        <v>80</v>
      </c>
    </row>
    <row r="249" spans="1:65" s="2" customFormat="1" ht="16.5" customHeight="1">
      <c r="A249" s="35"/>
      <c r="B249" s="36"/>
      <c r="C249" s="179" t="s">
        <v>733</v>
      </c>
      <c r="D249" s="179" t="s">
        <v>142</v>
      </c>
      <c r="E249" s="180" t="s">
        <v>951</v>
      </c>
      <c r="F249" s="181" t="s">
        <v>952</v>
      </c>
      <c r="G249" s="182" t="s">
        <v>237</v>
      </c>
      <c r="H249" s="183">
        <v>5</v>
      </c>
      <c r="I249" s="184"/>
      <c r="J249" s="185">
        <f>ROUND(I249*H249,2)</f>
        <v>0</v>
      </c>
      <c r="K249" s="181" t="s">
        <v>146</v>
      </c>
      <c r="L249" s="40"/>
      <c r="M249" s="186" t="s">
        <v>19</v>
      </c>
      <c r="N249" s="187" t="s">
        <v>43</v>
      </c>
      <c r="O249" s="65"/>
      <c r="P249" s="188">
        <f>O249*H249</f>
        <v>0</v>
      </c>
      <c r="Q249" s="188">
        <v>6.9999999999999999E-4</v>
      </c>
      <c r="R249" s="188">
        <f>Q249*H249</f>
        <v>3.5000000000000001E-3</v>
      </c>
      <c r="S249" s="188">
        <v>0</v>
      </c>
      <c r="T249" s="18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241</v>
      </c>
      <c r="AT249" s="190" t="s">
        <v>142</v>
      </c>
      <c r="AU249" s="190" t="s">
        <v>80</v>
      </c>
      <c r="AY249" s="18" t="s">
        <v>140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76</v>
      </c>
      <c r="BK249" s="191">
        <f>ROUND(I249*H249,2)</f>
        <v>0</v>
      </c>
      <c r="BL249" s="18" t="s">
        <v>241</v>
      </c>
      <c r="BM249" s="190" t="s">
        <v>1243</v>
      </c>
    </row>
    <row r="250" spans="1:65" s="2" customFormat="1" ht="19.5">
      <c r="A250" s="35"/>
      <c r="B250" s="36"/>
      <c r="C250" s="37"/>
      <c r="D250" s="192" t="s">
        <v>148</v>
      </c>
      <c r="E250" s="37"/>
      <c r="F250" s="193" t="s">
        <v>1244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148</v>
      </c>
      <c r="AU250" s="18" t="s">
        <v>80</v>
      </c>
    </row>
    <row r="251" spans="1:65" s="2" customFormat="1" ht="16.5" customHeight="1">
      <c r="A251" s="35"/>
      <c r="B251" s="36"/>
      <c r="C251" s="179" t="s">
        <v>738</v>
      </c>
      <c r="D251" s="179" t="s">
        <v>142</v>
      </c>
      <c r="E251" s="180" t="s">
        <v>921</v>
      </c>
      <c r="F251" s="181" t="s">
        <v>922</v>
      </c>
      <c r="G251" s="182" t="s">
        <v>237</v>
      </c>
      <c r="H251" s="183">
        <v>1</v>
      </c>
      <c r="I251" s="184"/>
      <c r="J251" s="185">
        <f>ROUND(I251*H251,2)</f>
        <v>0</v>
      </c>
      <c r="K251" s="181" t="s">
        <v>19</v>
      </c>
      <c r="L251" s="40"/>
      <c r="M251" s="186" t="s">
        <v>19</v>
      </c>
      <c r="N251" s="187" t="s">
        <v>43</v>
      </c>
      <c r="O251" s="65"/>
      <c r="P251" s="188">
        <f>O251*H251</f>
        <v>0</v>
      </c>
      <c r="Q251" s="188">
        <v>0</v>
      </c>
      <c r="R251" s="188">
        <f>Q251*H251</f>
        <v>0</v>
      </c>
      <c r="S251" s="188">
        <v>0</v>
      </c>
      <c r="T251" s="18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241</v>
      </c>
      <c r="AT251" s="190" t="s">
        <v>142</v>
      </c>
      <c r="AU251" s="190" t="s">
        <v>80</v>
      </c>
      <c r="AY251" s="18" t="s">
        <v>140</v>
      </c>
      <c r="BE251" s="191">
        <f>IF(N251="základní",J251,0)</f>
        <v>0</v>
      </c>
      <c r="BF251" s="191">
        <f>IF(N251="snížená",J251,0)</f>
        <v>0</v>
      </c>
      <c r="BG251" s="191">
        <f>IF(N251="zákl. přenesená",J251,0)</f>
        <v>0</v>
      </c>
      <c r="BH251" s="191">
        <f>IF(N251="sníž. přenesená",J251,0)</f>
        <v>0</v>
      </c>
      <c r="BI251" s="191">
        <f>IF(N251="nulová",J251,0)</f>
        <v>0</v>
      </c>
      <c r="BJ251" s="18" t="s">
        <v>76</v>
      </c>
      <c r="BK251" s="191">
        <f>ROUND(I251*H251,2)</f>
        <v>0</v>
      </c>
      <c r="BL251" s="18" t="s">
        <v>241</v>
      </c>
      <c r="BM251" s="190" t="s">
        <v>1245</v>
      </c>
    </row>
    <row r="252" spans="1:65" s="2" customFormat="1" ht="19.5">
      <c r="A252" s="35"/>
      <c r="B252" s="36"/>
      <c r="C252" s="37"/>
      <c r="D252" s="192" t="s">
        <v>148</v>
      </c>
      <c r="E252" s="37"/>
      <c r="F252" s="193" t="s">
        <v>924</v>
      </c>
      <c r="G252" s="37"/>
      <c r="H252" s="37"/>
      <c r="I252" s="194"/>
      <c r="J252" s="37"/>
      <c r="K252" s="37"/>
      <c r="L252" s="40"/>
      <c r="M252" s="195"/>
      <c r="N252" s="196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148</v>
      </c>
      <c r="AU252" s="18" t="s">
        <v>80</v>
      </c>
    </row>
    <row r="253" spans="1:65" s="2" customFormat="1" ht="16.5" customHeight="1">
      <c r="A253" s="35"/>
      <c r="B253" s="36"/>
      <c r="C253" s="179" t="s">
        <v>743</v>
      </c>
      <c r="D253" s="179" t="s">
        <v>142</v>
      </c>
      <c r="E253" s="180" t="s">
        <v>926</v>
      </c>
      <c r="F253" s="181" t="s">
        <v>927</v>
      </c>
      <c r="G253" s="182" t="s">
        <v>237</v>
      </c>
      <c r="H253" s="183">
        <v>2</v>
      </c>
      <c r="I253" s="184"/>
      <c r="J253" s="185">
        <f>ROUND(I253*H253,2)</f>
        <v>0</v>
      </c>
      <c r="K253" s="181" t="s">
        <v>19</v>
      </c>
      <c r="L253" s="40"/>
      <c r="M253" s="186" t="s">
        <v>19</v>
      </c>
      <c r="N253" s="187" t="s">
        <v>43</v>
      </c>
      <c r="O253" s="65"/>
      <c r="P253" s="188">
        <f>O253*H253</f>
        <v>0</v>
      </c>
      <c r="Q253" s="188">
        <v>0</v>
      </c>
      <c r="R253" s="188">
        <f>Q253*H253</f>
        <v>0</v>
      </c>
      <c r="S253" s="188">
        <v>0</v>
      </c>
      <c r="T253" s="18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241</v>
      </c>
      <c r="AT253" s="190" t="s">
        <v>142</v>
      </c>
      <c r="AU253" s="190" t="s">
        <v>80</v>
      </c>
      <c r="AY253" s="18" t="s">
        <v>140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18" t="s">
        <v>76</v>
      </c>
      <c r="BK253" s="191">
        <f>ROUND(I253*H253,2)</f>
        <v>0</v>
      </c>
      <c r="BL253" s="18" t="s">
        <v>241</v>
      </c>
      <c r="BM253" s="190" t="s">
        <v>1246</v>
      </c>
    </row>
    <row r="254" spans="1:65" s="2" customFormat="1" ht="19.5">
      <c r="A254" s="35"/>
      <c r="B254" s="36"/>
      <c r="C254" s="37"/>
      <c r="D254" s="192" t="s">
        <v>148</v>
      </c>
      <c r="E254" s="37"/>
      <c r="F254" s="193" t="s">
        <v>929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148</v>
      </c>
      <c r="AU254" s="18" t="s">
        <v>80</v>
      </c>
    </row>
    <row r="255" spans="1:65" s="2" customFormat="1" ht="16.5" customHeight="1">
      <c r="A255" s="35"/>
      <c r="B255" s="36"/>
      <c r="C255" s="179" t="s">
        <v>748</v>
      </c>
      <c r="D255" s="179" t="s">
        <v>142</v>
      </c>
      <c r="E255" s="180" t="s">
        <v>941</v>
      </c>
      <c r="F255" s="181" t="s">
        <v>942</v>
      </c>
      <c r="G255" s="182" t="s">
        <v>237</v>
      </c>
      <c r="H255" s="183">
        <v>2</v>
      </c>
      <c r="I255" s="184"/>
      <c r="J255" s="185">
        <f>ROUND(I255*H255,2)</f>
        <v>0</v>
      </c>
      <c r="K255" s="181" t="s">
        <v>19</v>
      </c>
      <c r="L255" s="40"/>
      <c r="M255" s="186" t="s">
        <v>19</v>
      </c>
      <c r="N255" s="187" t="s">
        <v>43</v>
      </c>
      <c r="O255" s="65"/>
      <c r="P255" s="188">
        <f>O255*H255</f>
        <v>0</v>
      </c>
      <c r="Q255" s="188">
        <v>0</v>
      </c>
      <c r="R255" s="188">
        <f>Q255*H255</f>
        <v>0</v>
      </c>
      <c r="S255" s="188">
        <v>0</v>
      </c>
      <c r="T255" s="18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241</v>
      </c>
      <c r="AT255" s="190" t="s">
        <v>142</v>
      </c>
      <c r="AU255" s="190" t="s">
        <v>80</v>
      </c>
      <c r="AY255" s="18" t="s">
        <v>140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8" t="s">
        <v>76</v>
      </c>
      <c r="BK255" s="191">
        <f>ROUND(I255*H255,2)</f>
        <v>0</v>
      </c>
      <c r="BL255" s="18" t="s">
        <v>241</v>
      </c>
      <c r="BM255" s="190" t="s">
        <v>1247</v>
      </c>
    </row>
    <row r="256" spans="1:65" s="2" customFormat="1" ht="19.5">
      <c r="A256" s="35"/>
      <c r="B256" s="36"/>
      <c r="C256" s="37"/>
      <c r="D256" s="192" t="s">
        <v>148</v>
      </c>
      <c r="E256" s="37"/>
      <c r="F256" s="193" t="s">
        <v>944</v>
      </c>
      <c r="G256" s="37"/>
      <c r="H256" s="37"/>
      <c r="I256" s="194"/>
      <c r="J256" s="37"/>
      <c r="K256" s="37"/>
      <c r="L256" s="40"/>
      <c r="M256" s="195"/>
      <c r="N256" s="19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148</v>
      </c>
      <c r="AU256" s="18" t="s">
        <v>80</v>
      </c>
    </row>
    <row r="257" spans="1:65" s="2" customFormat="1" ht="16.5" customHeight="1">
      <c r="A257" s="35"/>
      <c r="B257" s="36"/>
      <c r="C257" s="179" t="s">
        <v>753</v>
      </c>
      <c r="D257" s="179" t="s">
        <v>142</v>
      </c>
      <c r="E257" s="180" t="s">
        <v>946</v>
      </c>
      <c r="F257" s="181" t="s">
        <v>947</v>
      </c>
      <c r="G257" s="182" t="s">
        <v>237</v>
      </c>
      <c r="H257" s="183">
        <v>2</v>
      </c>
      <c r="I257" s="184"/>
      <c r="J257" s="185">
        <f>ROUND(I257*H257,2)</f>
        <v>0</v>
      </c>
      <c r="K257" s="181" t="s">
        <v>218</v>
      </c>
      <c r="L257" s="40"/>
      <c r="M257" s="186" t="s">
        <v>19</v>
      </c>
      <c r="N257" s="187" t="s">
        <v>43</v>
      </c>
      <c r="O257" s="65"/>
      <c r="P257" s="188">
        <f>O257*H257</f>
        <v>0</v>
      </c>
      <c r="Q257" s="188">
        <v>1.24E-3</v>
      </c>
      <c r="R257" s="188">
        <f>Q257*H257</f>
        <v>2.48E-3</v>
      </c>
      <c r="S257" s="188">
        <v>0</v>
      </c>
      <c r="T257" s="18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0" t="s">
        <v>241</v>
      </c>
      <c r="AT257" s="190" t="s">
        <v>142</v>
      </c>
      <c r="AU257" s="190" t="s">
        <v>80</v>
      </c>
      <c r="AY257" s="18" t="s">
        <v>140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8" t="s">
        <v>76</v>
      </c>
      <c r="BK257" s="191">
        <f>ROUND(I257*H257,2)</f>
        <v>0</v>
      </c>
      <c r="BL257" s="18" t="s">
        <v>241</v>
      </c>
      <c r="BM257" s="190" t="s">
        <v>1248</v>
      </c>
    </row>
    <row r="258" spans="1:65" s="2" customFormat="1" ht="19.5">
      <c r="A258" s="35"/>
      <c r="B258" s="36"/>
      <c r="C258" s="37"/>
      <c r="D258" s="192" t="s">
        <v>148</v>
      </c>
      <c r="E258" s="37"/>
      <c r="F258" s="193" t="s">
        <v>1249</v>
      </c>
      <c r="G258" s="37"/>
      <c r="H258" s="37"/>
      <c r="I258" s="194"/>
      <c r="J258" s="37"/>
      <c r="K258" s="37"/>
      <c r="L258" s="40"/>
      <c r="M258" s="195"/>
      <c r="N258" s="196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148</v>
      </c>
      <c r="AU258" s="18" t="s">
        <v>80</v>
      </c>
    </row>
    <row r="259" spans="1:65" s="2" customFormat="1" ht="16.5" customHeight="1">
      <c r="A259" s="35"/>
      <c r="B259" s="36"/>
      <c r="C259" s="179" t="s">
        <v>758</v>
      </c>
      <c r="D259" s="179" t="s">
        <v>142</v>
      </c>
      <c r="E259" s="180" t="s">
        <v>961</v>
      </c>
      <c r="F259" s="181" t="s">
        <v>962</v>
      </c>
      <c r="G259" s="182" t="s">
        <v>237</v>
      </c>
      <c r="H259" s="183">
        <v>9</v>
      </c>
      <c r="I259" s="184"/>
      <c r="J259" s="185">
        <f>ROUND(I259*H259,2)</f>
        <v>0</v>
      </c>
      <c r="K259" s="181" t="s">
        <v>146</v>
      </c>
      <c r="L259" s="40"/>
      <c r="M259" s="186" t="s">
        <v>19</v>
      </c>
      <c r="N259" s="187" t="s">
        <v>43</v>
      </c>
      <c r="O259" s="65"/>
      <c r="P259" s="188">
        <f>O259*H259</f>
        <v>0</v>
      </c>
      <c r="Q259" s="188">
        <v>5.1999999999999995E-4</v>
      </c>
      <c r="R259" s="188">
        <f>Q259*H259</f>
        <v>4.6799999999999993E-3</v>
      </c>
      <c r="S259" s="188">
        <v>0</v>
      </c>
      <c r="T259" s="18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0" t="s">
        <v>241</v>
      </c>
      <c r="AT259" s="190" t="s">
        <v>142</v>
      </c>
      <c r="AU259" s="190" t="s">
        <v>80</v>
      </c>
      <c r="AY259" s="18" t="s">
        <v>140</v>
      </c>
      <c r="BE259" s="191">
        <f>IF(N259="základní",J259,0)</f>
        <v>0</v>
      </c>
      <c r="BF259" s="191">
        <f>IF(N259="snížená",J259,0)</f>
        <v>0</v>
      </c>
      <c r="BG259" s="191">
        <f>IF(N259="zákl. přenesená",J259,0)</f>
        <v>0</v>
      </c>
      <c r="BH259" s="191">
        <f>IF(N259="sníž. přenesená",J259,0)</f>
        <v>0</v>
      </c>
      <c r="BI259" s="191">
        <f>IF(N259="nulová",J259,0)</f>
        <v>0</v>
      </c>
      <c r="BJ259" s="18" t="s">
        <v>76</v>
      </c>
      <c r="BK259" s="191">
        <f>ROUND(I259*H259,2)</f>
        <v>0</v>
      </c>
      <c r="BL259" s="18" t="s">
        <v>241</v>
      </c>
      <c r="BM259" s="190" t="s">
        <v>1250</v>
      </c>
    </row>
    <row r="260" spans="1:65" s="2" customFormat="1" ht="19.5">
      <c r="A260" s="35"/>
      <c r="B260" s="36"/>
      <c r="C260" s="37"/>
      <c r="D260" s="192" t="s">
        <v>148</v>
      </c>
      <c r="E260" s="37"/>
      <c r="F260" s="193" t="s">
        <v>1251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148</v>
      </c>
      <c r="AU260" s="18" t="s">
        <v>80</v>
      </c>
    </row>
    <row r="261" spans="1:65" s="2" customFormat="1" ht="16.5" customHeight="1">
      <c r="A261" s="35"/>
      <c r="B261" s="36"/>
      <c r="C261" s="179" t="s">
        <v>763</v>
      </c>
      <c r="D261" s="179" t="s">
        <v>142</v>
      </c>
      <c r="E261" s="180" t="s">
        <v>966</v>
      </c>
      <c r="F261" s="181" t="s">
        <v>967</v>
      </c>
      <c r="G261" s="182" t="s">
        <v>237</v>
      </c>
      <c r="H261" s="183">
        <v>8</v>
      </c>
      <c r="I261" s="184"/>
      <c r="J261" s="185">
        <f>ROUND(I261*H261,2)</f>
        <v>0</v>
      </c>
      <c r="K261" s="181" t="s">
        <v>218</v>
      </c>
      <c r="L261" s="40"/>
      <c r="M261" s="186" t="s">
        <v>19</v>
      </c>
      <c r="N261" s="187" t="s">
        <v>43</v>
      </c>
      <c r="O261" s="65"/>
      <c r="P261" s="188">
        <f>O261*H261</f>
        <v>0</v>
      </c>
      <c r="Q261" s="188">
        <v>1.4675700000000001E-3</v>
      </c>
      <c r="R261" s="188">
        <f>Q261*H261</f>
        <v>1.1740560000000001E-2</v>
      </c>
      <c r="S261" s="188">
        <v>0</v>
      </c>
      <c r="T261" s="18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241</v>
      </c>
      <c r="AT261" s="190" t="s">
        <v>142</v>
      </c>
      <c r="AU261" s="190" t="s">
        <v>80</v>
      </c>
      <c r="AY261" s="18" t="s">
        <v>140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76</v>
      </c>
      <c r="BK261" s="191">
        <f>ROUND(I261*H261,2)</f>
        <v>0</v>
      </c>
      <c r="BL261" s="18" t="s">
        <v>241</v>
      </c>
      <c r="BM261" s="190" t="s">
        <v>1252</v>
      </c>
    </row>
    <row r="262" spans="1:65" s="2" customFormat="1" ht="19.5">
      <c r="A262" s="35"/>
      <c r="B262" s="36"/>
      <c r="C262" s="37"/>
      <c r="D262" s="192" t="s">
        <v>148</v>
      </c>
      <c r="E262" s="37"/>
      <c r="F262" s="193" t="s">
        <v>1253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148</v>
      </c>
      <c r="AU262" s="18" t="s">
        <v>80</v>
      </c>
    </row>
    <row r="263" spans="1:65" s="2" customFormat="1" ht="16.5" customHeight="1">
      <c r="A263" s="35"/>
      <c r="B263" s="36"/>
      <c r="C263" s="179" t="s">
        <v>768</v>
      </c>
      <c r="D263" s="179" t="s">
        <v>142</v>
      </c>
      <c r="E263" s="180" t="s">
        <v>971</v>
      </c>
      <c r="F263" s="181" t="s">
        <v>972</v>
      </c>
      <c r="G263" s="182" t="s">
        <v>237</v>
      </c>
      <c r="H263" s="183">
        <v>8</v>
      </c>
      <c r="I263" s="184"/>
      <c r="J263" s="185">
        <f>ROUND(I263*H263,2)</f>
        <v>0</v>
      </c>
      <c r="K263" s="181" t="s">
        <v>218</v>
      </c>
      <c r="L263" s="40"/>
      <c r="M263" s="186" t="s">
        <v>19</v>
      </c>
      <c r="N263" s="187" t="s">
        <v>43</v>
      </c>
      <c r="O263" s="65"/>
      <c r="P263" s="188">
        <f>O263*H263</f>
        <v>0</v>
      </c>
      <c r="Q263" s="188">
        <v>7.4799999999999997E-4</v>
      </c>
      <c r="R263" s="188">
        <f>Q263*H263</f>
        <v>5.9839999999999997E-3</v>
      </c>
      <c r="S263" s="188">
        <v>0</v>
      </c>
      <c r="T263" s="18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0" t="s">
        <v>241</v>
      </c>
      <c r="AT263" s="190" t="s">
        <v>142</v>
      </c>
      <c r="AU263" s="190" t="s">
        <v>80</v>
      </c>
      <c r="AY263" s="18" t="s">
        <v>140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18" t="s">
        <v>76</v>
      </c>
      <c r="BK263" s="191">
        <f>ROUND(I263*H263,2)</f>
        <v>0</v>
      </c>
      <c r="BL263" s="18" t="s">
        <v>241</v>
      </c>
      <c r="BM263" s="190" t="s">
        <v>1254</v>
      </c>
    </row>
    <row r="264" spans="1:65" s="2" customFormat="1" ht="19.5">
      <c r="A264" s="35"/>
      <c r="B264" s="36"/>
      <c r="C264" s="37"/>
      <c r="D264" s="192" t="s">
        <v>148</v>
      </c>
      <c r="E264" s="37"/>
      <c r="F264" s="193" t="s">
        <v>1255</v>
      </c>
      <c r="G264" s="37"/>
      <c r="H264" s="37"/>
      <c r="I264" s="194"/>
      <c r="J264" s="37"/>
      <c r="K264" s="37"/>
      <c r="L264" s="40"/>
      <c r="M264" s="195"/>
      <c r="N264" s="196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148</v>
      </c>
      <c r="AU264" s="18" t="s">
        <v>80</v>
      </c>
    </row>
    <row r="265" spans="1:65" s="2" customFormat="1" ht="16.5" customHeight="1">
      <c r="A265" s="35"/>
      <c r="B265" s="36"/>
      <c r="C265" s="179" t="s">
        <v>773</v>
      </c>
      <c r="D265" s="179" t="s">
        <v>142</v>
      </c>
      <c r="E265" s="180" t="s">
        <v>976</v>
      </c>
      <c r="F265" s="181" t="s">
        <v>977</v>
      </c>
      <c r="G265" s="182" t="s">
        <v>237</v>
      </c>
      <c r="H265" s="183">
        <v>17</v>
      </c>
      <c r="I265" s="184"/>
      <c r="J265" s="185">
        <f>ROUND(I265*H265,2)</f>
        <v>0</v>
      </c>
      <c r="K265" s="181" t="s">
        <v>218</v>
      </c>
      <c r="L265" s="40"/>
      <c r="M265" s="186" t="s">
        <v>19</v>
      </c>
      <c r="N265" s="187" t="s">
        <v>43</v>
      </c>
      <c r="O265" s="65"/>
      <c r="P265" s="188">
        <f>O265*H265</f>
        <v>0</v>
      </c>
      <c r="Q265" s="188">
        <v>2.3499999999999999E-4</v>
      </c>
      <c r="R265" s="188">
        <f>Q265*H265</f>
        <v>3.9950000000000003E-3</v>
      </c>
      <c r="S265" s="188">
        <v>0</v>
      </c>
      <c r="T265" s="18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0" t="s">
        <v>241</v>
      </c>
      <c r="AT265" s="190" t="s">
        <v>142</v>
      </c>
      <c r="AU265" s="190" t="s">
        <v>80</v>
      </c>
      <c r="AY265" s="18" t="s">
        <v>140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18" t="s">
        <v>76</v>
      </c>
      <c r="BK265" s="191">
        <f>ROUND(I265*H265,2)</f>
        <v>0</v>
      </c>
      <c r="BL265" s="18" t="s">
        <v>241</v>
      </c>
      <c r="BM265" s="190" t="s">
        <v>1256</v>
      </c>
    </row>
    <row r="266" spans="1:65" s="2" customFormat="1" ht="19.5">
      <c r="A266" s="35"/>
      <c r="B266" s="36"/>
      <c r="C266" s="37"/>
      <c r="D266" s="192" t="s">
        <v>148</v>
      </c>
      <c r="E266" s="37"/>
      <c r="F266" s="193" t="s">
        <v>1257</v>
      </c>
      <c r="G266" s="37"/>
      <c r="H266" s="37"/>
      <c r="I266" s="194"/>
      <c r="J266" s="37"/>
      <c r="K266" s="37"/>
      <c r="L266" s="40"/>
      <c r="M266" s="195"/>
      <c r="N266" s="19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148</v>
      </c>
      <c r="AU266" s="18" t="s">
        <v>80</v>
      </c>
    </row>
    <row r="267" spans="1:65" s="2" customFormat="1" ht="16.5" customHeight="1">
      <c r="A267" s="35"/>
      <c r="B267" s="36"/>
      <c r="C267" s="179" t="s">
        <v>778</v>
      </c>
      <c r="D267" s="179" t="s">
        <v>142</v>
      </c>
      <c r="E267" s="180" t="s">
        <v>981</v>
      </c>
      <c r="F267" s="181" t="s">
        <v>982</v>
      </c>
      <c r="G267" s="182" t="s">
        <v>496</v>
      </c>
      <c r="H267" s="243"/>
      <c r="I267" s="184"/>
      <c r="J267" s="185">
        <f>ROUND(I267*H267,2)</f>
        <v>0</v>
      </c>
      <c r="K267" s="181" t="s">
        <v>146</v>
      </c>
      <c r="L267" s="40"/>
      <c r="M267" s="186" t="s">
        <v>19</v>
      </c>
      <c r="N267" s="187" t="s">
        <v>43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241</v>
      </c>
      <c r="AT267" s="190" t="s">
        <v>142</v>
      </c>
      <c r="AU267" s="190" t="s">
        <v>80</v>
      </c>
      <c r="AY267" s="18" t="s">
        <v>140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76</v>
      </c>
      <c r="BK267" s="191">
        <f>ROUND(I267*H267,2)</f>
        <v>0</v>
      </c>
      <c r="BL267" s="18" t="s">
        <v>241</v>
      </c>
      <c r="BM267" s="190" t="s">
        <v>1258</v>
      </c>
    </row>
    <row r="268" spans="1:65" s="2" customFormat="1" ht="11.25">
      <c r="A268" s="35"/>
      <c r="B268" s="36"/>
      <c r="C268" s="37"/>
      <c r="D268" s="192" t="s">
        <v>148</v>
      </c>
      <c r="E268" s="37"/>
      <c r="F268" s="193" t="s">
        <v>984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148</v>
      </c>
      <c r="AU268" s="18" t="s">
        <v>80</v>
      </c>
    </row>
    <row r="269" spans="1:65" s="2" customFormat="1" ht="16.5" customHeight="1">
      <c r="A269" s="35"/>
      <c r="B269" s="36"/>
      <c r="C269" s="179" t="s">
        <v>783</v>
      </c>
      <c r="D269" s="179" t="s">
        <v>142</v>
      </c>
      <c r="E269" s="180" t="s">
        <v>986</v>
      </c>
      <c r="F269" s="181" t="s">
        <v>987</v>
      </c>
      <c r="G269" s="182" t="s">
        <v>496</v>
      </c>
      <c r="H269" s="243"/>
      <c r="I269" s="184"/>
      <c r="J269" s="185">
        <f>ROUND(I269*H269,2)</f>
        <v>0</v>
      </c>
      <c r="K269" s="181" t="s">
        <v>146</v>
      </c>
      <c r="L269" s="40"/>
      <c r="M269" s="186" t="s">
        <v>19</v>
      </c>
      <c r="N269" s="187" t="s">
        <v>43</v>
      </c>
      <c r="O269" s="65"/>
      <c r="P269" s="188">
        <f>O269*H269</f>
        <v>0</v>
      </c>
      <c r="Q269" s="188">
        <v>0</v>
      </c>
      <c r="R269" s="188">
        <f>Q269*H269</f>
        <v>0</v>
      </c>
      <c r="S269" s="188">
        <v>0</v>
      </c>
      <c r="T269" s="18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0" t="s">
        <v>241</v>
      </c>
      <c r="AT269" s="190" t="s">
        <v>142</v>
      </c>
      <c r="AU269" s="190" t="s">
        <v>80</v>
      </c>
      <c r="AY269" s="18" t="s">
        <v>140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8" t="s">
        <v>76</v>
      </c>
      <c r="BK269" s="191">
        <f>ROUND(I269*H269,2)</f>
        <v>0</v>
      </c>
      <c r="BL269" s="18" t="s">
        <v>241</v>
      </c>
      <c r="BM269" s="190" t="s">
        <v>1259</v>
      </c>
    </row>
    <row r="270" spans="1:65" s="2" customFormat="1" ht="19.5">
      <c r="A270" s="35"/>
      <c r="B270" s="36"/>
      <c r="C270" s="37"/>
      <c r="D270" s="192" t="s">
        <v>148</v>
      </c>
      <c r="E270" s="37"/>
      <c r="F270" s="193" t="s">
        <v>989</v>
      </c>
      <c r="G270" s="37"/>
      <c r="H270" s="37"/>
      <c r="I270" s="194"/>
      <c r="J270" s="37"/>
      <c r="K270" s="37"/>
      <c r="L270" s="40"/>
      <c r="M270" s="195"/>
      <c r="N270" s="19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148</v>
      </c>
      <c r="AU270" s="18" t="s">
        <v>80</v>
      </c>
    </row>
    <row r="271" spans="1:65" s="12" customFormat="1" ht="22.9" customHeight="1">
      <c r="B271" s="163"/>
      <c r="C271" s="164"/>
      <c r="D271" s="165" t="s">
        <v>71</v>
      </c>
      <c r="E271" s="177" t="s">
        <v>1032</v>
      </c>
      <c r="F271" s="177" t="s">
        <v>1033</v>
      </c>
      <c r="G271" s="164"/>
      <c r="H271" s="164"/>
      <c r="I271" s="167"/>
      <c r="J271" s="178">
        <f>BK271</f>
        <v>0</v>
      </c>
      <c r="K271" s="164"/>
      <c r="L271" s="169"/>
      <c r="M271" s="170"/>
      <c r="N271" s="171"/>
      <c r="O271" s="171"/>
      <c r="P271" s="172">
        <f>SUM(P272:P277)</f>
        <v>0</v>
      </c>
      <c r="Q271" s="171"/>
      <c r="R271" s="172">
        <f>SUM(R272:R277)</f>
        <v>4.4000000000000003E-3</v>
      </c>
      <c r="S271" s="171"/>
      <c r="T271" s="173">
        <f>SUM(T272:T277)</f>
        <v>0</v>
      </c>
      <c r="AR271" s="174" t="s">
        <v>80</v>
      </c>
      <c r="AT271" s="175" t="s">
        <v>71</v>
      </c>
      <c r="AU271" s="175" t="s">
        <v>76</v>
      </c>
      <c r="AY271" s="174" t="s">
        <v>140</v>
      </c>
      <c r="BK271" s="176">
        <f>SUM(BK272:BK277)</f>
        <v>0</v>
      </c>
    </row>
    <row r="272" spans="1:65" s="2" customFormat="1" ht="16.5" customHeight="1">
      <c r="A272" s="35"/>
      <c r="B272" s="36"/>
      <c r="C272" s="179" t="s">
        <v>788</v>
      </c>
      <c r="D272" s="179" t="s">
        <v>142</v>
      </c>
      <c r="E272" s="180" t="s">
        <v>1035</v>
      </c>
      <c r="F272" s="181" t="s">
        <v>1036</v>
      </c>
      <c r="G272" s="182" t="s">
        <v>145</v>
      </c>
      <c r="H272" s="183">
        <v>5</v>
      </c>
      <c r="I272" s="184"/>
      <c r="J272" s="185">
        <f>ROUND(I272*H272,2)</f>
        <v>0</v>
      </c>
      <c r="K272" s="181" t="s">
        <v>19</v>
      </c>
      <c r="L272" s="40"/>
      <c r="M272" s="186" t="s">
        <v>19</v>
      </c>
      <c r="N272" s="187" t="s">
        <v>43</v>
      </c>
      <c r="O272" s="65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0" t="s">
        <v>241</v>
      </c>
      <c r="AT272" s="190" t="s">
        <v>142</v>
      </c>
      <c r="AU272" s="190" t="s">
        <v>80</v>
      </c>
      <c r="AY272" s="18" t="s">
        <v>140</v>
      </c>
      <c r="BE272" s="191">
        <f>IF(N272="základní",J272,0)</f>
        <v>0</v>
      </c>
      <c r="BF272" s="191">
        <f>IF(N272="snížená",J272,0)</f>
        <v>0</v>
      </c>
      <c r="BG272" s="191">
        <f>IF(N272="zákl. přenesená",J272,0)</f>
        <v>0</v>
      </c>
      <c r="BH272" s="191">
        <f>IF(N272="sníž. přenesená",J272,0)</f>
        <v>0</v>
      </c>
      <c r="BI272" s="191">
        <f>IF(N272="nulová",J272,0)</f>
        <v>0</v>
      </c>
      <c r="BJ272" s="18" t="s">
        <v>76</v>
      </c>
      <c r="BK272" s="191">
        <f>ROUND(I272*H272,2)</f>
        <v>0</v>
      </c>
      <c r="BL272" s="18" t="s">
        <v>241</v>
      </c>
      <c r="BM272" s="190" t="s">
        <v>1260</v>
      </c>
    </row>
    <row r="273" spans="1:65" s="2" customFormat="1" ht="11.25">
      <c r="A273" s="35"/>
      <c r="B273" s="36"/>
      <c r="C273" s="37"/>
      <c r="D273" s="192" t="s">
        <v>148</v>
      </c>
      <c r="E273" s="37"/>
      <c r="F273" s="193" t="s">
        <v>1036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148</v>
      </c>
      <c r="AU273" s="18" t="s">
        <v>80</v>
      </c>
    </row>
    <row r="274" spans="1:65" s="2" customFormat="1" ht="16.5" customHeight="1">
      <c r="A274" s="35"/>
      <c r="B274" s="36"/>
      <c r="C274" s="179" t="s">
        <v>793</v>
      </c>
      <c r="D274" s="179" t="s">
        <v>142</v>
      </c>
      <c r="E274" s="180" t="s">
        <v>1039</v>
      </c>
      <c r="F274" s="181" t="s">
        <v>1040</v>
      </c>
      <c r="G274" s="182" t="s">
        <v>217</v>
      </c>
      <c r="H274" s="183">
        <v>30</v>
      </c>
      <c r="I274" s="184"/>
      <c r="J274" s="185">
        <f>ROUND(I274*H274,2)</f>
        <v>0</v>
      </c>
      <c r="K274" s="181" t="s">
        <v>218</v>
      </c>
      <c r="L274" s="40"/>
      <c r="M274" s="186" t="s">
        <v>19</v>
      </c>
      <c r="N274" s="187" t="s">
        <v>43</v>
      </c>
      <c r="O274" s="65"/>
      <c r="P274" s="188">
        <f>O274*H274</f>
        <v>0</v>
      </c>
      <c r="Q274" s="188">
        <v>2.0000000000000002E-5</v>
      </c>
      <c r="R274" s="188">
        <f>Q274*H274</f>
        <v>6.0000000000000006E-4</v>
      </c>
      <c r="S274" s="188">
        <v>0</v>
      </c>
      <c r="T274" s="18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241</v>
      </c>
      <c r="AT274" s="190" t="s">
        <v>142</v>
      </c>
      <c r="AU274" s="190" t="s">
        <v>80</v>
      </c>
      <c r="AY274" s="18" t="s">
        <v>140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8" t="s">
        <v>76</v>
      </c>
      <c r="BK274" s="191">
        <f>ROUND(I274*H274,2)</f>
        <v>0</v>
      </c>
      <c r="BL274" s="18" t="s">
        <v>241</v>
      </c>
      <c r="BM274" s="190" t="s">
        <v>1261</v>
      </c>
    </row>
    <row r="275" spans="1:65" s="2" customFormat="1" ht="11.25">
      <c r="A275" s="35"/>
      <c r="B275" s="36"/>
      <c r="C275" s="37"/>
      <c r="D275" s="192" t="s">
        <v>148</v>
      </c>
      <c r="E275" s="37"/>
      <c r="F275" s="193" t="s">
        <v>1042</v>
      </c>
      <c r="G275" s="37"/>
      <c r="H275" s="37"/>
      <c r="I275" s="194"/>
      <c r="J275" s="37"/>
      <c r="K275" s="37"/>
      <c r="L275" s="40"/>
      <c r="M275" s="195"/>
      <c r="N275" s="196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148</v>
      </c>
      <c r="AU275" s="18" t="s">
        <v>80</v>
      </c>
    </row>
    <row r="276" spans="1:65" s="2" customFormat="1" ht="16.5" customHeight="1">
      <c r="A276" s="35"/>
      <c r="B276" s="36"/>
      <c r="C276" s="179" t="s">
        <v>798</v>
      </c>
      <c r="D276" s="179" t="s">
        <v>142</v>
      </c>
      <c r="E276" s="180" t="s">
        <v>1044</v>
      </c>
      <c r="F276" s="181" t="s">
        <v>1045</v>
      </c>
      <c r="G276" s="182" t="s">
        <v>217</v>
      </c>
      <c r="H276" s="183">
        <v>76</v>
      </c>
      <c r="I276" s="184"/>
      <c r="J276" s="185">
        <f>ROUND(I276*H276,2)</f>
        <v>0</v>
      </c>
      <c r="K276" s="181" t="s">
        <v>146</v>
      </c>
      <c r="L276" s="40"/>
      <c r="M276" s="186" t="s">
        <v>19</v>
      </c>
      <c r="N276" s="187" t="s">
        <v>43</v>
      </c>
      <c r="O276" s="65"/>
      <c r="P276" s="188">
        <f>O276*H276</f>
        <v>0</v>
      </c>
      <c r="Q276" s="188">
        <v>5.0000000000000002E-5</v>
      </c>
      <c r="R276" s="188">
        <f>Q276*H276</f>
        <v>3.8E-3</v>
      </c>
      <c r="S276" s="188">
        <v>0</v>
      </c>
      <c r="T276" s="18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0" t="s">
        <v>241</v>
      </c>
      <c r="AT276" s="190" t="s">
        <v>142</v>
      </c>
      <c r="AU276" s="190" t="s">
        <v>80</v>
      </c>
      <c r="AY276" s="18" t="s">
        <v>140</v>
      </c>
      <c r="BE276" s="191">
        <f>IF(N276="základní",J276,0)</f>
        <v>0</v>
      </c>
      <c r="BF276" s="191">
        <f>IF(N276="snížená",J276,0)</f>
        <v>0</v>
      </c>
      <c r="BG276" s="191">
        <f>IF(N276="zákl. přenesená",J276,0)</f>
        <v>0</v>
      </c>
      <c r="BH276" s="191">
        <f>IF(N276="sníž. přenesená",J276,0)</f>
        <v>0</v>
      </c>
      <c r="BI276" s="191">
        <f>IF(N276="nulová",J276,0)</f>
        <v>0</v>
      </c>
      <c r="BJ276" s="18" t="s">
        <v>76</v>
      </c>
      <c r="BK276" s="191">
        <f>ROUND(I276*H276,2)</f>
        <v>0</v>
      </c>
      <c r="BL276" s="18" t="s">
        <v>241</v>
      </c>
      <c r="BM276" s="190" t="s">
        <v>1262</v>
      </c>
    </row>
    <row r="277" spans="1:65" s="2" customFormat="1" ht="11.25">
      <c r="A277" s="35"/>
      <c r="B277" s="36"/>
      <c r="C277" s="37"/>
      <c r="D277" s="192" t="s">
        <v>148</v>
      </c>
      <c r="E277" s="37"/>
      <c r="F277" s="193" t="s">
        <v>1047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148</v>
      </c>
      <c r="AU277" s="18" t="s">
        <v>80</v>
      </c>
    </row>
    <row r="278" spans="1:65" s="12" customFormat="1" ht="25.9" customHeight="1">
      <c r="B278" s="163"/>
      <c r="C278" s="164"/>
      <c r="D278" s="165" t="s">
        <v>71</v>
      </c>
      <c r="E278" s="166" t="s">
        <v>1048</v>
      </c>
      <c r="F278" s="166" t="s">
        <v>1049</v>
      </c>
      <c r="G278" s="164"/>
      <c r="H278" s="164"/>
      <c r="I278" s="167"/>
      <c r="J278" s="168">
        <f>BK278</f>
        <v>0</v>
      </c>
      <c r="K278" s="164"/>
      <c r="L278" s="169"/>
      <c r="M278" s="170"/>
      <c r="N278" s="171"/>
      <c r="O278" s="171"/>
      <c r="P278" s="172">
        <f>SUM(P279:P300)</f>
        <v>0</v>
      </c>
      <c r="Q278" s="171"/>
      <c r="R278" s="172">
        <f>SUM(R279:R300)</f>
        <v>1.2E-2</v>
      </c>
      <c r="S278" s="171"/>
      <c r="T278" s="173">
        <f>SUM(T279:T300)</f>
        <v>0</v>
      </c>
      <c r="AR278" s="174" t="s">
        <v>102</v>
      </c>
      <c r="AT278" s="175" t="s">
        <v>71</v>
      </c>
      <c r="AU278" s="175" t="s">
        <v>72</v>
      </c>
      <c r="AY278" s="174" t="s">
        <v>140</v>
      </c>
      <c r="BK278" s="176">
        <f>SUM(BK279:BK300)</f>
        <v>0</v>
      </c>
    </row>
    <row r="279" spans="1:65" s="2" customFormat="1" ht="16.5" customHeight="1">
      <c r="A279" s="35"/>
      <c r="B279" s="36"/>
      <c r="C279" s="179" t="s">
        <v>805</v>
      </c>
      <c r="D279" s="179" t="s">
        <v>142</v>
      </c>
      <c r="E279" s="180" t="s">
        <v>1072</v>
      </c>
      <c r="F279" s="181" t="s">
        <v>1073</v>
      </c>
      <c r="G279" s="182" t="s">
        <v>643</v>
      </c>
      <c r="H279" s="183">
        <v>1</v>
      </c>
      <c r="I279" s="184"/>
      <c r="J279" s="185">
        <f>ROUND(I279*H279,2)</f>
        <v>0</v>
      </c>
      <c r="K279" s="181" t="s">
        <v>19</v>
      </c>
      <c r="L279" s="40"/>
      <c r="M279" s="186" t="s">
        <v>19</v>
      </c>
      <c r="N279" s="187" t="s">
        <v>43</v>
      </c>
      <c r="O279" s="65"/>
      <c r="P279" s="188">
        <f>O279*H279</f>
        <v>0</v>
      </c>
      <c r="Q279" s="188">
        <v>0</v>
      </c>
      <c r="R279" s="188">
        <f>Q279*H279</f>
        <v>0</v>
      </c>
      <c r="S279" s="188">
        <v>0</v>
      </c>
      <c r="T279" s="18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362</v>
      </c>
      <c r="AT279" s="190" t="s">
        <v>142</v>
      </c>
      <c r="AU279" s="190" t="s">
        <v>76</v>
      </c>
      <c r="AY279" s="18" t="s">
        <v>140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76</v>
      </c>
      <c r="BK279" s="191">
        <f>ROUND(I279*H279,2)</f>
        <v>0</v>
      </c>
      <c r="BL279" s="18" t="s">
        <v>362</v>
      </c>
      <c r="BM279" s="190" t="s">
        <v>1263</v>
      </c>
    </row>
    <row r="280" spans="1:65" s="2" customFormat="1" ht="11.25">
      <c r="A280" s="35"/>
      <c r="B280" s="36"/>
      <c r="C280" s="37"/>
      <c r="D280" s="192" t="s">
        <v>148</v>
      </c>
      <c r="E280" s="37"/>
      <c r="F280" s="193" t="s">
        <v>1073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148</v>
      </c>
      <c r="AU280" s="18" t="s">
        <v>76</v>
      </c>
    </row>
    <row r="281" spans="1:65" s="2" customFormat="1" ht="16.5" customHeight="1">
      <c r="A281" s="35"/>
      <c r="B281" s="36"/>
      <c r="C281" s="179" t="s">
        <v>810</v>
      </c>
      <c r="D281" s="179" t="s">
        <v>142</v>
      </c>
      <c r="E281" s="180" t="s">
        <v>1076</v>
      </c>
      <c r="F281" s="181" t="s">
        <v>1077</v>
      </c>
      <c r="G281" s="182" t="s">
        <v>643</v>
      </c>
      <c r="H281" s="183">
        <v>1</v>
      </c>
      <c r="I281" s="184"/>
      <c r="J281" s="185">
        <f>ROUND(I281*H281,2)</f>
        <v>0</v>
      </c>
      <c r="K281" s="181" t="s">
        <v>19</v>
      </c>
      <c r="L281" s="40"/>
      <c r="M281" s="186" t="s">
        <v>19</v>
      </c>
      <c r="N281" s="187" t="s">
        <v>43</v>
      </c>
      <c r="O281" s="65"/>
      <c r="P281" s="188">
        <f>O281*H281</f>
        <v>0</v>
      </c>
      <c r="Q281" s="188">
        <v>0</v>
      </c>
      <c r="R281" s="188">
        <f>Q281*H281</f>
        <v>0</v>
      </c>
      <c r="S281" s="188">
        <v>0</v>
      </c>
      <c r="T281" s="18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0" t="s">
        <v>362</v>
      </c>
      <c r="AT281" s="190" t="s">
        <v>142</v>
      </c>
      <c r="AU281" s="190" t="s">
        <v>76</v>
      </c>
      <c r="AY281" s="18" t="s">
        <v>140</v>
      </c>
      <c r="BE281" s="191">
        <f>IF(N281="základní",J281,0)</f>
        <v>0</v>
      </c>
      <c r="BF281" s="191">
        <f>IF(N281="snížená",J281,0)</f>
        <v>0</v>
      </c>
      <c r="BG281" s="191">
        <f>IF(N281="zákl. přenesená",J281,0)</f>
        <v>0</v>
      </c>
      <c r="BH281" s="191">
        <f>IF(N281="sníž. přenesená",J281,0)</f>
        <v>0</v>
      </c>
      <c r="BI281" s="191">
        <f>IF(N281="nulová",J281,0)</f>
        <v>0</v>
      </c>
      <c r="BJ281" s="18" t="s">
        <v>76</v>
      </c>
      <c r="BK281" s="191">
        <f>ROUND(I281*H281,2)</f>
        <v>0</v>
      </c>
      <c r="BL281" s="18" t="s">
        <v>362</v>
      </c>
      <c r="BM281" s="190" t="s">
        <v>1264</v>
      </c>
    </row>
    <row r="282" spans="1:65" s="2" customFormat="1" ht="11.25">
      <c r="A282" s="35"/>
      <c r="B282" s="36"/>
      <c r="C282" s="37"/>
      <c r="D282" s="192" t="s">
        <v>148</v>
      </c>
      <c r="E282" s="37"/>
      <c r="F282" s="193" t="s">
        <v>1077</v>
      </c>
      <c r="G282" s="37"/>
      <c r="H282" s="37"/>
      <c r="I282" s="194"/>
      <c r="J282" s="37"/>
      <c r="K282" s="37"/>
      <c r="L282" s="40"/>
      <c r="M282" s="195"/>
      <c r="N282" s="196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148</v>
      </c>
      <c r="AU282" s="18" t="s">
        <v>76</v>
      </c>
    </row>
    <row r="283" spans="1:65" s="2" customFormat="1" ht="16.5" customHeight="1">
      <c r="A283" s="35"/>
      <c r="B283" s="36"/>
      <c r="C283" s="179" t="s">
        <v>815</v>
      </c>
      <c r="D283" s="179" t="s">
        <v>142</v>
      </c>
      <c r="E283" s="180" t="s">
        <v>1056</v>
      </c>
      <c r="F283" s="181" t="s">
        <v>1057</v>
      </c>
      <c r="G283" s="182" t="s">
        <v>643</v>
      </c>
      <c r="H283" s="183">
        <v>1</v>
      </c>
      <c r="I283" s="184"/>
      <c r="J283" s="185">
        <f>ROUND(I283*H283,2)</f>
        <v>0</v>
      </c>
      <c r="K283" s="181" t="s">
        <v>19</v>
      </c>
      <c r="L283" s="40"/>
      <c r="M283" s="186" t="s">
        <v>19</v>
      </c>
      <c r="N283" s="187" t="s">
        <v>43</v>
      </c>
      <c r="O283" s="65"/>
      <c r="P283" s="188">
        <f>O283*H283</f>
        <v>0</v>
      </c>
      <c r="Q283" s="188">
        <v>0</v>
      </c>
      <c r="R283" s="188">
        <f>Q283*H283</f>
        <v>0</v>
      </c>
      <c r="S283" s="188">
        <v>0</v>
      </c>
      <c r="T283" s="18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362</v>
      </c>
      <c r="AT283" s="190" t="s">
        <v>142</v>
      </c>
      <c r="AU283" s="190" t="s">
        <v>76</v>
      </c>
      <c r="AY283" s="18" t="s">
        <v>140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76</v>
      </c>
      <c r="BK283" s="191">
        <f>ROUND(I283*H283,2)</f>
        <v>0</v>
      </c>
      <c r="BL283" s="18" t="s">
        <v>362</v>
      </c>
      <c r="BM283" s="190" t="s">
        <v>1265</v>
      </c>
    </row>
    <row r="284" spans="1:65" s="2" customFormat="1" ht="11.25">
      <c r="A284" s="35"/>
      <c r="B284" s="36"/>
      <c r="C284" s="37"/>
      <c r="D284" s="192" t="s">
        <v>148</v>
      </c>
      <c r="E284" s="37"/>
      <c r="F284" s="193" t="s">
        <v>1057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148</v>
      </c>
      <c r="AU284" s="18" t="s">
        <v>76</v>
      </c>
    </row>
    <row r="285" spans="1:65" s="2" customFormat="1" ht="16.5" customHeight="1">
      <c r="A285" s="35"/>
      <c r="B285" s="36"/>
      <c r="C285" s="179" t="s">
        <v>820</v>
      </c>
      <c r="D285" s="179" t="s">
        <v>142</v>
      </c>
      <c r="E285" s="180" t="s">
        <v>1080</v>
      </c>
      <c r="F285" s="181" t="s">
        <v>1081</v>
      </c>
      <c r="G285" s="182" t="s">
        <v>643</v>
      </c>
      <c r="H285" s="183">
        <v>1</v>
      </c>
      <c r="I285" s="184"/>
      <c r="J285" s="185">
        <f>ROUND(I285*H285,2)</f>
        <v>0</v>
      </c>
      <c r="K285" s="181" t="s">
        <v>19</v>
      </c>
      <c r="L285" s="40"/>
      <c r="M285" s="186" t="s">
        <v>19</v>
      </c>
      <c r="N285" s="187" t="s">
        <v>43</v>
      </c>
      <c r="O285" s="65"/>
      <c r="P285" s="188">
        <f>O285*H285</f>
        <v>0</v>
      </c>
      <c r="Q285" s="188">
        <v>0</v>
      </c>
      <c r="R285" s="188">
        <f>Q285*H285</f>
        <v>0</v>
      </c>
      <c r="S285" s="188">
        <v>0</v>
      </c>
      <c r="T285" s="18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0" t="s">
        <v>362</v>
      </c>
      <c r="AT285" s="190" t="s">
        <v>142</v>
      </c>
      <c r="AU285" s="190" t="s">
        <v>76</v>
      </c>
      <c r="AY285" s="18" t="s">
        <v>140</v>
      </c>
      <c r="BE285" s="191">
        <f>IF(N285="základní",J285,0)</f>
        <v>0</v>
      </c>
      <c r="BF285" s="191">
        <f>IF(N285="snížená",J285,0)</f>
        <v>0</v>
      </c>
      <c r="BG285" s="191">
        <f>IF(N285="zákl. přenesená",J285,0)</f>
        <v>0</v>
      </c>
      <c r="BH285" s="191">
        <f>IF(N285="sníž. přenesená",J285,0)</f>
        <v>0</v>
      </c>
      <c r="BI285" s="191">
        <f>IF(N285="nulová",J285,0)</f>
        <v>0</v>
      </c>
      <c r="BJ285" s="18" t="s">
        <v>76</v>
      </c>
      <c r="BK285" s="191">
        <f>ROUND(I285*H285,2)</f>
        <v>0</v>
      </c>
      <c r="BL285" s="18" t="s">
        <v>362</v>
      </c>
      <c r="BM285" s="190" t="s">
        <v>1266</v>
      </c>
    </row>
    <row r="286" spans="1:65" s="2" customFormat="1" ht="11.25">
      <c r="A286" s="35"/>
      <c r="B286" s="36"/>
      <c r="C286" s="37"/>
      <c r="D286" s="192" t="s">
        <v>148</v>
      </c>
      <c r="E286" s="37"/>
      <c r="F286" s="193" t="s">
        <v>1081</v>
      </c>
      <c r="G286" s="37"/>
      <c r="H286" s="37"/>
      <c r="I286" s="194"/>
      <c r="J286" s="37"/>
      <c r="K286" s="37"/>
      <c r="L286" s="40"/>
      <c r="M286" s="195"/>
      <c r="N286" s="196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148</v>
      </c>
      <c r="AU286" s="18" t="s">
        <v>76</v>
      </c>
    </row>
    <row r="287" spans="1:65" s="2" customFormat="1" ht="16.5" customHeight="1">
      <c r="A287" s="35"/>
      <c r="B287" s="36"/>
      <c r="C287" s="179" t="s">
        <v>825</v>
      </c>
      <c r="D287" s="179" t="s">
        <v>142</v>
      </c>
      <c r="E287" s="180" t="s">
        <v>1068</v>
      </c>
      <c r="F287" s="181" t="s">
        <v>1069</v>
      </c>
      <c r="G287" s="182" t="s">
        <v>643</v>
      </c>
      <c r="H287" s="183">
        <v>2</v>
      </c>
      <c r="I287" s="184"/>
      <c r="J287" s="185">
        <f>ROUND(I287*H287,2)</f>
        <v>0</v>
      </c>
      <c r="K287" s="181" t="s">
        <v>19</v>
      </c>
      <c r="L287" s="40"/>
      <c r="M287" s="186" t="s">
        <v>19</v>
      </c>
      <c r="N287" s="187" t="s">
        <v>43</v>
      </c>
      <c r="O287" s="65"/>
      <c r="P287" s="188">
        <f>O287*H287</f>
        <v>0</v>
      </c>
      <c r="Q287" s="188">
        <v>0</v>
      </c>
      <c r="R287" s="188">
        <f>Q287*H287</f>
        <v>0</v>
      </c>
      <c r="S287" s="188">
        <v>0</v>
      </c>
      <c r="T287" s="18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362</v>
      </c>
      <c r="AT287" s="190" t="s">
        <v>142</v>
      </c>
      <c r="AU287" s="190" t="s">
        <v>76</v>
      </c>
      <c r="AY287" s="18" t="s">
        <v>140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76</v>
      </c>
      <c r="BK287" s="191">
        <f>ROUND(I287*H287,2)</f>
        <v>0</v>
      </c>
      <c r="BL287" s="18" t="s">
        <v>362</v>
      </c>
      <c r="BM287" s="190" t="s">
        <v>1267</v>
      </c>
    </row>
    <row r="288" spans="1:65" s="2" customFormat="1" ht="11.25">
      <c r="A288" s="35"/>
      <c r="B288" s="36"/>
      <c r="C288" s="37"/>
      <c r="D288" s="192" t="s">
        <v>148</v>
      </c>
      <c r="E288" s="37"/>
      <c r="F288" s="193" t="s">
        <v>1069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148</v>
      </c>
      <c r="AU288" s="18" t="s">
        <v>76</v>
      </c>
    </row>
    <row r="289" spans="1:65" s="2" customFormat="1" ht="16.5" customHeight="1">
      <c r="A289" s="35"/>
      <c r="B289" s="36"/>
      <c r="C289" s="179" t="s">
        <v>830</v>
      </c>
      <c r="D289" s="179" t="s">
        <v>142</v>
      </c>
      <c r="E289" s="180" t="s">
        <v>1084</v>
      </c>
      <c r="F289" s="181" t="s">
        <v>1085</v>
      </c>
      <c r="G289" s="182" t="s">
        <v>643</v>
      </c>
      <c r="H289" s="183">
        <v>1</v>
      </c>
      <c r="I289" s="184"/>
      <c r="J289" s="185">
        <f>ROUND(I289*H289,2)</f>
        <v>0</v>
      </c>
      <c r="K289" s="181" t="s">
        <v>19</v>
      </c>
      <c r="L289" s="40"/>
      <c r="M289" s="186" t="s">
        <v>19</v>
      </c>
      <c r="N289" s="187" t="s">
        <v>43</v>
      </c>
      <c r="O289" s="65"/>
      <c r="P289" s="188">
        <f>O289*H289</f>
        <v>0</v>
      </c>
      <c r="Q289" s="188">
        <v>0</v>
      </c>
      <c r="R289" s="188">
        <f>Q289*H289</f>
        <v>0</v>
      </c>
      <c r="S289" s="188">
        <v>0</v>
      </c>
      <c r="T289" s="18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0" t="s">
        <v>241</v>
      </c>
      <c r="AT289" s="190" t="s">
        <v>142</v>
      </c>
      <c r="AU289" s="190" t="s">
        <v>76</v>
      </c>
      <c r="AY289" s="18" t="s">
        <v>140</v>
      </c>
      <c r="BE289" s="191">
        <f>IF(N289="základní",J289,0)</f>
        <v>0</v>
      </c>
      <c r="BF289" s="191">
        <f>IF(N289="snížená",J289,0)</f>
        <v>0</v>
      </c>
      <c r="BG289" s="191">
        <f>IF(N289="zákl. přenesená",J289,0)</f>
        <v>0</v>
      </c>
      <c r="BH289" s="191">
        <f>IF(N289="sníž. přenesená",J289,0)</f>
        <v>0</v>
      </c>
      <c r="BI289" s="191">
        <f>IF(N289="nulová",J289,0)</f>
        <v>0</v>
      </c>
      <c r="BJ289" s="18" t="s">
        <v>76</v>
      </c>
      <c r="BK289" s="191">
        <f>ROUND(I289*H289,2)</f>
        <v>0</v>
      </c>
      <c r="BL289" s="18" t="s">
        <v>241</v>
      </c>
      <c r="BM289" s="190" t="s">
        <v>1268</v>
      </c>
    </row>
    <row r="290" spans="1:65" s="2" customFormat="1" ht="11.25">
      <c r="A290" s="35"/>
      <c r="B290" s="36"/>
      <c r="C290" s="37"/>
      <c r="D290" s="192" t="s">
        <v>148</v>
      </c>
      <c r="E290" s="37"/>
      <c r="F290" s="193" t="s">
        <v>1085</v>
      </c>
      <c r="G290" s="37"/>
      <c r="H290" s="37"/>
      <c r="I290" s="194"/>
      <c r="J290" s="37"/>
      <c r="K290" s="37"/>
      <c r="L290" s="40"/>
      <c r="M290" s="195"/>
      <c r="N290" s="196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148</v>
      </c>
      <c r="AU290" s="18" t="s">
        <v>76</v>
      </c>
    </row>
    <row r="291" spans="1:65" s="2" customFormat="1" ht="16.5" customHeight="1">
      <c r="A291" s="35"/>
      <c r="B291" s="36"/>
      <c r="C291" s="179" t="s">
        <v>835</v>
      </c>
      <c r="D291" s="179" t="s">
        <v>142</v>
      </c>
      <c r="E291" s="180" t="s">
        <v>1088</v>
      </c>
      <c r="F291" s="181" t="s">
        <v>1089</v>
      </c>
      <c r="G291" s="182" t="s">
        <v>154</v>
      </c>
      <c r="H291" s="183">
        <v>6</v>
      </c>
      <c r="I291" s="184"/>
      <c r="J291" s="185">
        <f>ROUND(I291*H291,2)</f>
        <v>0</v>
      </c>
      <c r="K291" s="181" t="s">
        <v>19</v>
      </c>
      <c r="L291" s="40"/>
      <c r="M291" s="186" t="s">
        <v>19</v>
      </c>
      <c r="N291" s="187" t="s">
        <v>43</v>
      </c>
      <c r="O291" s="65"/>
      <c r="P291" s="188">
        <f>O291*H291</f>
        <v>0</v>
      </c>
      <c r="Q291" s="188">
        <v>0</v>
      </c>
      <c r="R291" s="188">
        <f>Q291*H291</f>
        <v>0</v>
      </c>
      <c r="S291" s="188">
        <v>0</v>
      </c>
      <c r="T291" s="18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362</v>
      </c>
      <c r="AT291" s="190" t="s">
        <v>142</v>
      </c>
      <c r="AU291" s="190" t="s">
        <v>76</v>
      </c>
      <c r="AY291" s="18" t="s">
        <v>140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18" t="s">
        <v>76</v>
      </c>
      <c r="BK291" s="191">
        <f>ROUND(I291*H291,2)</f>
        <v>0</v>
      </c>
      <c r="BL291" s="18" t="s">
        <v>362</v>
      </c>
      <c r="BM291" s="190" t="s">
        <v>1269</v>
      </c>
    </row>
    <row r="292" spans="1:65" s="2" customFormat="1" ht="11.25">
      <c r="A292" s="35"/>
      <c r="B292" s="36"/>
      <c r="C292" s="37"/>
      <c r="D292" s="192" t="s">
        <v>148</v>
      </c>
      <c r="E292" s="37"/>
      <c r="F292" s="193" t="s">
        <v>1091</v>
      </c>
      <c r="G292" s="37"/>
      <c r="H292" s="37"/>
      <c r="I292" s="194"/>
      <c r="J292" s="37"/>
      <c r="K292" s="37"/>
      <c r="L292" s="40"/>
      <c r="M292" s="195"/>
      <c r="N292" s="196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148</v>
      </c>
      <c r="AU292" s="18" t="s">
        <v>76</v>
      </c>
    </row>
    <row r="293" spans="1:65" s="2" customFormat="1" ht="16.5" customHeight="1">
      <c r="A293" s="35"/>
      <c r="B293" s="36"/>
      <c r="C293" s="179" t="s">
        <v>840</v>
      </c>
      <c r="D293" s="179" t="s">
        <v>142</v>
      </c>
      <c r="E293" s="180" t="s">
        <v>1093</v>
      </c>
      <c r="F293" s="181" t="s">
        <v>1094</v>
      </c>
      <c r="G293" s="182" t="s">
        <v>643</v>
      </c>
      <c r="H293" s="183">
        <v>1</v>
      </c>
      <c r="I293" s="184"/>
      <c r="J293" s="185">
        <f>ROUND(I293*H293,2)</f>
        <v>0</v>
      </c>
      <c r="K293" s="181" t="s">
        <v>19</v>
      </c>
      <c r="L293" s="40"/>
      <c r="M293" s="186" t="s">
        <v>19</v>
      </c>
      <c r="N293" s="187" t="s">
        <v>43</v>
      </c>
      <c r="O293" s="65"/>
      <c r="P293" s="188">
        <f>O293*H293</f>
        <v>0</v>
      </c>
      <c r="Q293" s="188">
        <v>0</v>
      </c>
      <c r="R293" s="188">
        <f>Q293*H293</f>
        <v>0</v>
      </c>
      <c r="S293" s="188">
        <v>0</v>
      </c>
      <c r="T293" s="18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362</v>
      </c>
      <c r="AT293" s="190" t="s">
        <v>142</v>
      </c>
      <c r="AU293" s="190" t="s">
        <v>76</v>
      </c>
      <c r="AY293" s="18" t="s">
        <v>140</v>
      </c>
      <c r="BE293" s="191">
        <f>IF(N293="základní",J293,0)</f>
        <v>0</v>
      </c>
      <c r="BF293" s="191">
        <f>IF(N293="snížená",J293,0)</f>
        <v>0</v>
      </c>
      <c r="BG293" s="191">
        <f>IF(N293="zákl. přenesená",J293,0)</f>
        <v>0</v>
      </c>
      <c r="BH293" s="191">
        <f>IF(N293="sníž. přenesená",J293,0)</f>
        <v>0</v>
      </c>
      <c r="BI293" s="191">
        <f>IF(N293="nulová",J293,0)</f>
        <v>0</v>
      </c>
      <c r="BJ293" s="18" t="s">
        <v>76</v>
      </c>
      <c r="BK293" s="191">
        <f>ROUND(I293*H293,2)</f>
        <v>0</v>
      </c>
      <c r="BL293" s="18" t="s">
        <v>362</v>
      </c>
      <c r="BM293" s="190" t="s">
        <v>1270</v>
      </c>
    </row>
    <row r="294" spans="1:65" s="2" customFormat="1" ht="11.25">
      <c r="A294" s="35"/>
      <c r="B294" s="36"/>
      <c r="C294" s="37"/>
      <c r="D294" s="192" t="s">
        <v>148</v>
      </c>
      <c r="E294" s="37"/>
      <c r="F294" s="193" t="s">
        <v>1094</v>
      </c>
      <c r="G294" s="37"/>
      <c r="H294" s="37"/>
      <c r="I294" s="194"/>
      <c r="J294" s="37"/>
      <c r="K294" s="37"/>
      <c r="L294" s="40"/>
      <c r="M294" s="195"/>
      <c r="N294" s="196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148</v>
      </c>
      <c r="AU294" s="18" t="s">
        <v>76</v>
      </c>
    </row>
    <row r="295" spans="1:65" s="2" customFormat="1" ht="16.5" customHeight="1">
      <c r="A295" s="35"/>
      <c r="B295" s="36"/>
      <c r="C295" s="230" t="s">
        <v>845</v>
      </c>
      <c r="D295" s="230" t="s">
        <v>203</v>
      </c>
      <c r="E295" s="231" t="s">
        <v>1064</v>
      </c>
      <c r="F295" s="232" t="s">
        <v>1065</v>
      </c>
      <c r="G295" s="233" t="s">
        <v>237</v>
      </c>
      <c r="H295" s="234">
        <v>1</v>
      </c>
      <c r="I295" s="235"/>
      <c r="J295" s="236">
        <f>ROUND(I295*H295,2)</f>
        <v>0</v>
      </c>
      <c r="K295" s="232" t="s">
        <v>146</v>
      </c>
      <c r="L295" s="237"/>
      <c r="M295" s="238" t="s">
        <v>19</v>
      </c>
      <c r="N295" s="239" t="s">
        <v>43</v>
      </c>
      <c r="O295" s="65"/>
      <c r="P295" s="188">
        <f>O295*H295</f>
        <v>0</v>
      </c>
      <c r="Q295" s="188">
        <v>1.2E-2</v>
      </c>
      <c r="R295" s="188">
        <f>Q295*H295</f>
        <v>1.2E-2</v>
      </c>
      <c r="S295" s="188">
        <v>0</v>
      </c>
      <c r="T295" s="18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0" t="s">
        <v>362</v>
      </c>
      <c r="AT295" s="190" t="s">
        <v>203</v>
      </c>
      <c r="AU295" s="190" t="s">
        <v>76</v>
      </c>
      <c r="AY295" s="18" t="s">
        <v>140</v>
      </c>
      <c r="BE295" s="191">
        <f>IF(N295="základní",J295,0)</f>
        <v>0</v>
      </c>
      <c r="BF295" s="191">
        <f>IF(N295="snížená",J295,0)</f>
        <v>0</v>
      </c>
      <c r="BG295" s="191">
        <f>IF(N295="zákl. přenesená",J295,0)</f>
        <v>0</v>
      </c>
      <c r="BH295" s="191">
        <f>IF(N295="sníž. přenesená",J295,0)</f>
        <v>0</v>
      </c>
      <c r="BI295" s="191">
        <f>IF(N295="nulová",J295,0)</f>
        <v>0</v>
      </c>
      <c r="BJ295" s="18" t="s">
        <v>76</v>
      </c>
      <c r="BK295" s="191">
        <f>ROUND(I295*H295,2)</f>
        <v>0</v>
      </c>
      <c r="BL295" s="18" t="s">
        <v>362</v>
      </c>
      <c r="BM295" s="190" t="s">
        <v>1271</v>
      </c>
    </row>
    <row r="296" spans="1:65" s="2" customFormat="1" ht="11.25">
      <c r="A296" s="35"/>
      <c r="B296" s="36"/>
      <c r="C296" s="37"/>
      <c r="D296" s="192" t="s">
        <v>148</v>
      </c>
      <c r="E296" s="37"/>
      <c r="F296" s="193" t="s">
        <v>1065</v>
      </c>
      <c r="G296" s="37"/>
      <c r="H296" s="37"/>
      <c r="I296" s="194"/>
      <c r="J296" s="37"/>
      <c r="K296" s="37"/>
      <c r="L296" s="40"/>
      <c r="M296" s="195"/>
      <c r="N296" s="196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148</v>
      </c>
      <c r="AU296" s="18" t="s">
        <v>76</v>
      </c>
    </row>
    <row r="297" spans="1:65" s="2" customFormat="1" ht="16.5" customHeight="1">
      <c r="A297" s="35"/>
      <c r="B297" s="36"/>
      <c r="C297" s="179" t="s">
        <v>850</v>
      </c>
      <c r="D297" s="179" t="s">
        <v>142</v>
      </c>
      <c r="E297" s="180" t="s">
        <v>1097</v>
      </c>
      <c r="F297" s="181" t="s">
        <v>1272</v>
      </c>
      <c r="G297" s="182" t="s">
        <v>643</v>
      </c>
      <c r="H297" s="183">
        <v>1</v>
      </c>
      <c r="I297" s="184"/>
      <c r="J297" s="185">
        <f>ROUND(I297*H297,2)</f>
        <v>0</v>
      </c>
      <c r="K297" s="181" t="s">
        <v>19</v>
      </c>
      <c r="L297" s="40"/>
      <c r="M297" s="186" t="s">
        <v>19</v>
      </c>
      <c r="N297" s="187" t="s">
        <v>43</v>
      </c>
      <c r="O297" s="65"/>
      <c r="P297" s="188">
        <f>O297*H297</f>
        <v>0</v>
      </c>
      <c r="Q297" s="188">
        <v>0</v>
      </c>
      <c r="R297" s="188">
        <f>Q297*H297</f>
        <v>0</v>
      </c>
      <c r="S297" s="188">
        <v>0</v>
      </c>
      <c r="T297" s="18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0" t="s">
        <v>362</v>
      </c>
      <c r="AT297" s="190" t="s">
        <v>142</v>
      </c>
      <c r="AU297" s="190" t="s">
        <v>76</v>
      </c>
      <c r="AY297" s="18" t="s">
        <v>140</v>
      </c>
      <c r="BE297" s="191">
        <f>IF(N297="základní",J297,0)</f>
        <v>0</v>
      </c>
      <c r="BF297" s="191">
        <f>IF(N297="snížená",J297,0)</f>
        <v>0</v>
      </c>
      <c r="BG297" s="191">
        <f>IF(N297="zákl. přenesená",J297,0)</f>
        <v>0</v>
      </c>
      <c r="BH297" s="191">
        <f>IF(N297="sníž. přenesená",J297,0)</f>
        <v>0</v>
      </c>
      <c r="BI297" s="191">
        <f>IF(N297="nulová",J297,0)</f>
        <v>0</v>
      </c>
      <c r="BJ297" s="18" t="s">
        <v>76</v>
      </c>
      <c r="BK297" s="191">
        <f>ROUND(I297*H297,2)</f>
        <v>0</v>
      </c>
      <c r="BL297" s="18" t="s">
        <v>362</v>
      </c>
      <c r="BM297" s="190" t="s">
        <v>1273</v>
      </c>
    </row>
    <row r="298" spans="1:65" s="2" customFormat="1" ht="11.25">
      <c r="A298" s="35"/>
      <c r="B298" s="36"/>
      <c r="C298" s="37"/>
      <c r="D298" s="192" t="s">
        <v>148</v>
      </c>
      <c r="E298" s="37"/>
      <c r="F298" s="193" t="s">
        <v>1272</v>
      </c>
      <c r="G298" s="37"/>
      <c r="H298" s="37"/>
      <c r="I298" s="194"/>
      <c r="J298" s="37"/>
      <c r="K298" s="37"/>
      <c r="L298" s="40"/>
      <c r="M298" s="195"/>
      <c r="N298" s="196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148</v>
      </c>
      <c r="AU298" s="18" t="s">
        <v>76</v>
      </c>
    </row>
    <row r="299" spans="1:65" s="2" customFormat="1" ht="16.5" customHeight="1">
      <c r="A299" s="35"/>
      <c r="B299" s="36"/>
      <c r="C299" s="179" t="s">
        <v>855</v>
      </c>
      <c r="D299" s="179" t="s">
        <v>142</v>
      </c>
      <c r="E299" s="180" t="s">
        <v>1101</v>
      </c>
      <c r="F299" s="181" t="s">
        <v>1102</v>
      </c>
      <c r="G299" s="182" t="s">
        <v>643</v>
      </c>
      <c r="H299" s="183">
        <v>1</v>
      </c>
      <c r="I299" s="184"/>
      <c r="J299" s="185">
        <f>ROUND(I299*H299,2)</f>
        <v>0</v>
      </c>
      <c r="K299" s="181" t="s">
        <v>19</v>
      </c>
      <c r="L299" s="40"/>
      <c r="M299" s="186" t="s">
        <v>19</v>
      </c>
      <c r="N299" s="187" t="s">
        <v>43</v>
      </c>
      <c r="O299" s="65"/>
      <c r="P299" s="188">
        <f>O299*H299</f>
        <v>0</v>
      </c>
      <c r="Q299" s="188">
        <v>0</v>
      </c>
      <c r="R299" s="188">
        <f>Q299*H299</f>
        <v>0</v>
      </c>
      <c r="S299" s="188">
        <v>0</v>
      </c>
      <c r="T299" s="18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0" t="s">
        <v>1103</v>
      </c>
      <c r="AT299" s="190" t="s">
        <v>142</v>
      </c>
      <c r="AU299" s="190" t="s">
        <v>76</v>
      </c>
      <c r="AY299" s="18" t="s">
        <v>140</v>
      </c>
      <c r="BE299" s="191">
        <f>IF(N299="základní",J299,0)</f>
        <v>0</v>
      </c>
      <c r="BF299" s="191">
        <f>IF(N299="snížená",J299,0)</f>
        <v>0</v>
      </c>
      <c r="BG299" s="191">
        <f>IF(N299="zákl. přenesená",J299,0)</f>
        <v>0</v>
      </c>
      <c r="BH299" s="191">
        <f>IF(N299="sníž. přenesená",J299,0)</f>
        <v>0</v>
      </c>
      <c r="BI299" s="191">
        <f>IF(N299="nulová",J299,0)</f>
        <v>0</v>
      </c>
      <c r="BJ299" s="18" t="s">
        <v>76</v>
      </c>
      <c r="BK299" s="191">
        <f>ROUND(I299*H299,2)</f>
        <v>0</v>
      </c>
      <c r="BL299" s="18" t="s">
        <v>1103</v>
      </c>
      <c r="BM299" s="190" t="s">
        <v>1274</v>
      </c>
    </row>
    <row r="300" spans="1:65" s="2" customFormat="1" ht="11.25">
      <c r="A300" s="35"/>
      <c r="B300" s="36"/>
      <c r="C300" s="37"/>
      <c r="D300" s="192" t="s">
        <v>148</v>
      </c>
      <c r="E300" s="37"/>
      <c r="F300" s="193" t="s">
        <v>1102</v>
      </c>
      <c r="G300" s="37"/>
      <c r="H300" s="37"/>
      <c r="I300" s="194"/>
      <c r="J300" s="37"/>
      <c r="K300" s="37"/>
      <c r="L300" s="40"/>
      <c r="M300" s="244"/>
      <c r="N300" s="245"/>
      <c r="O300" s="246"/>
      <c r="P300" s="246"/>
      <c r="Q300" s="246"/>
      <c r="R300" s="246"/>
      <c r="S300" s="246"/>
      <c r="T300" s="247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148</v>
      </c>
      <c r="AU300" s="18" t="s">
        <v>76</v>
      </c>
    </row>
    <row r="301" spans="1:65" s="2" customFormat="1" ht="6.95" customHeight="1">
      <c r="A301" s="35"/>
      <c r="B301" s="48"/>
      <c r="C301" s="49"/>
      <c r="D301" s="49"/>
      <c r="E301" s="49"/>
      <c r="F301" s="49"/>
      <c r="G301" s="49"/>
      <c r="H301" s="49"/>
      <c r="I301" s="49"/>
      <c r="J301" s="49"/>
      <c r="K301" s="49"/>
      <c r="L301" s="40"/>
      <c r="M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</sheetData>
  <sheetProtection algorithmName="SHA-512" hashValue="gAXC2fxai9J3G0aCIY/UhhuznysPB0/eTyvYeTeMryPy7eNhpwqnK18WegAB9ApOWc+dwxkaFsWv+Lndfa1QSA==" saltValue="MWYcOFG9bj1kAl3eQ0FAaVpQtpsS9kmhU2aTQCx/vMM15MH85S7HyuMiLcGP0xxT7tMdUjIcw5ikHVeiP1LUIg==" spinCount="100000" sheet="1" objects="1" scenarios="1" formatColumns="0" formatRows="0" autoFilter="0"/>
  <autoFilter ref="C92:K30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99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IVEP-Brno</v>
      </c>
      <c r="F7" s="374"/>
      <c r="G7" s="374"/>
      <c r="H7" s="374"/>
      <c r="L7" s="21"/>
    </row>
    <row r="8" spans="1:46" s="1" customFormat="1" ht="12" customHeight="1">
      <c r="B8" s="21"/>
      <c r="D8" s="113" t="s">
        <v>106</v>
      </c>
      <c r="L8" s="21"/>
    </row>
    <row r="9" spans="1:46" s="2" customFormat="1" ht="16.5" customHeight="1">
      <c r="A9" s="35"/>
      <c r="B9" s="40"/>
      <c r="C9" s="35"/>
      <c r="D9" s="35"/>
      <c r="E9" s="373" t="s">
        <v>1275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108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1276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1277</v>
      </c>
      <c r="G14" s="35"/>
      <c r="H14" s="35"/>
      <c r="I14" s="113" t="s">
        <v>23</v>
      </c>
      <c r="J14" s="115" t="str">
        <f>'Rekapitulace stavby'!AN8</f>
        <v>12. 4. 2021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/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>IVEP, a.s.</v>
      </c>
      <c r="F17" s="35"/>
      <c r="G17" s="35"/>
      <c r="H17" s="35"/>
      <c r="I17" s="113" t="s">
        <v>28</v>
      </c>
      <c r="J17" s="104" t="str">
        <f>IF('Rekapitulace stavby'!AN11="","",'Rekapitulace stavby'!AN11)</f>
        <v/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>Ing. Martin Česák</v>
      </c>
      <c r="F23" s="35"/>
      <c r="G23" s="35"/>
      <c r="H23" s="35"/>
      <c r="I23" s="113" t="s">
        <v>28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>Evelis, s.r.o.</v>
      </c>
      <c r="F26" s="35"/>
      <c r="G26" s="35"/>
      <c r="H26" s="35"/>
      <c r="I26" s="113" t="s">
        <v>28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ROUND(J104,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ROUND((SUM(BE104:BE361)),  2)</f>
        <v>0</v>
      </c>
      <c r="G35" s="35"/>
      <c r="H35" s="35"/>
      <c r="I35" s="125">
        <v>0.21</v>
      </c>
      <c r="J35" s="124">
        <f>ROUND(((SUM(BE104:BE361))*I35),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ROUND((SUM(BF104:BF361)),  2)</f>
        <v>0</v>
      </c>
      <c r="G36" s="35"/>
      <c r="H36" s="35"/>
      <c r="I36" s="125">
        <v>0.15</v>
      </c>
      <c r="J36" s="124">
        <f>ROUND(((SUM(BF104:BF361))*I36),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ROUND((SUM(BG104:BG361)),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ROUND((SUM(BH104:BH361)),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ROUND((SUM(BI104:BI361)),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110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IVEP-Brno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1275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108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3.1 - IVEP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12. 4. 2021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IVEP, a.s.</v>
      </c>
      <c r="G58" s="37"/>
      <c r="H58" s="37"/>
      <c r="I58" s="30" t="s">
        <v>31</v>
      </c>
      <c r="J58" s="33" t="str">
        <f>E23</f>
        <v>Ing. Martin Česák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>Evelis,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111</v>
      </c>
      <c r="D61" s="138"/>
      <c r="E61" s="138"/>
      <c r="F61" s="138"/>
      <c r="G61" s="138"/>
      <c r="H61" s="138"/>
      <c r="I61" s="138"/>
      <c r="J61" s="139" t="s">
        <v>112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J104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113</v>
      </c>
    </row>
    <row r="64" spans="1:47" s="9" customFormat="1" ht="24.95" customHeight="1">
      <c r="B64" s="141"/>
      <c r="C64" s="142"/>
      <c r="D64" s="143" t="s">
        <v>1278</v>
      </c>
      <c r="E64" s="144"/>
      <c r="F64" s="144"/>
      <c r="G64" s="144"/>
      <c r="H64" s="144"/>
      <c r="I64" s="144"/>
      <c r="J64" s="145">
        <f>J105</f>
        <v>0</v>
      </c>
      <c r="K64" s="142"/>
      <c r="L64" s="146"/>
    </row>
    <row r="65" spans="2:12" s="9" customFormat="1" ht="24.95" customHeight="1">
      <c r="B65" s="141"/>
      <c r="C65" s="142"/>
      <c r="D65" s="143" t="s">
        <v>1279</v>
      </c>
      <c r="E65" s="144"/>
      <c r="F65" s="144"/>
      <c r="G65" s="144"/>
      <c r="H65" s="144"/>
      <c r="I65" s="144"/>
      <c r="J65" s="145">
        <f>J116</f>
        <v>0</v>
      </c>
      <c r="K65" s="142"/>
      <c r="L65" s="146"/>
    </row>
    <row r="66" spans="2:12" s="9" customFormat="1" ht="24.95" customHeight="1">
      <c r="B66" s="141"/>
      <c r="C66" s="142"/>
      <c r="D66" s="143" t="s">
        <v>1280</v>
      </c>
      <c r="E66" s="144"/>
      <c r="F66" s="144"/>
      <c r="G66" s="144"/>
      <c r="H66" s="144"/>
      <c r="I66" s="144"/>
      <c r="J66" s="145">
        <f>J125</f>
        <v>0</v>
      </c>
      <c r="K66" s="142"/>
      <c r="L66" s="146"/>
    </row>
    <row r="67" spans="2:12" s="9" customFormat="1" ht="24.95" customHeight="1">
      <c r="B67" s="141"/>
      <c r="C67" s="142"/>
      <c r="D67" s="143" t="s">
        <v>1281</v>
      </c>
      <c r="E67" s="144"/>
      <c r="F67" s="144"/>
      <c r="G67" s="144"/>
      <c r="H67" s="144"/>
      <c r="I67" s="144"/>
      <c r="J67" s="145">
        <f>J158</f>
        <v>0</v>
      </c>
      <c r="K67" s="142"/>
      <c r="L67" s="146"/>
    </row>
    <row r="68" spans="2:12" s="9" customFormat="1" ht="24.95" customHeight="1">
      <c r="B68" s="141"/>
      <c r="C68" s="142"/>
      <c r="D68" s="143" t="s">
        <v>1282</v>
      </c>
      <c r="E68" s="144"/>
      <c r="F68" s="144"/>
      <c r="G68" s="144"/>
      <c r="H68" s="144"/>
      <c r="I68" s="144"/>
      <c r="J68" s="145">
        <f>J163</f>
        <v>0</v>
      </c>
      <c r="K68" s="142"/>
      <c r="L68" s="146"/>
    </row>
    <row r="69" spans="2:12" s="9" customFormat="1" ht="24.95" customHeight="1">
      <c r="B69" s="141"/>
      <c r="C69" s="142"/>
      <c r="D69" s="143" t="s">
        <v>1283</v>
      </c>
      <c r="E69" s="144"/>
      <c r="F69" s="144"/>
      <c r="G69" s="144"/>
      <c r="H69" s="144"/>
      <c r="I69" s="144"/>
      <c r="J69" s="145">
        <f>J172</f>
        <v>0</v>
      </c>
      <c r="K69" s="142"/>
      <c r="L69" s="146"/>
    </row>
    <row r="70" spans="2:12" s="9" customFormat="1" ht="24.95" customHeight="1">
      <c r="B70" s="141"/>
      <c r="C70" s="142"/>
      <c r="D70" s="143" t="s">
        <v>1284</v>
      </c>
      <c r="E70" s="144"/>
      <c r="F70" s="144"/>
      <c r="G70" s="144"/>
      <c r="H70" s="144"/>
      <c r="I70" s="144"/>
      <c r="J70" s="145">
        <f>J176</f>
        <v>0</v>
      </c>
      <c r="K70" s="142"/>
      <c r="L70" s="146"/>
    </row>
    <row r="71" spans="2:12" s="9" customFormat="1" ht="24.95" customHeight="1">
      <c r="B71" s="141"/>
      <c r="C71" s="142"/>
      <c r="D71" s="143" t="s">
        <v>1285</v>
      </c>
      <c r="E71" s="144"/>
      <c r="F71" s="144"/>
      <c r="G71" s="144"/>
      <c r="H71" s="144"/>
      <c r="I71" s="144"/>
      <c r="J71" s="145">
        <f>J183</f>
        <v>0</v>
      </c>
      <c r="K71" s="142"/>
      <c r="L71" s="146"/>
    </row>
    <row r="72" spans="2:12" s="9" customFormat="1" ht="24.95" customHeight="1">
      <c r="B72" s="141"/>
      <c r="C72" s="142"/>
      <c r="D72" s="143" t="s">
        <v>1286</v>
      </c>
      <c r="E72" s="144"/>
      <c r="F72" s="144"/>
      <c r="G72" s="144"/>
      <c r="H72" s="144"/>
      <c r="I72" s="144"/>
      <c r="J72" s="145">
        <f>J187</f>
        <v>0</v>
      </c>
      <c r="K72" s="142"/>
      <c r="L72" s="146"/>
    </row>
    <row r="73" spans="2:12" s="9" customFormat="1" ht="24.95" customHeight="1">
      <c r="B73" s="141"/>
      <c r="C73" s="142"/>
      <c r="D73" s="143" t="s">
        <v>1287</v>
      </c>
      <c r="E73" s="144"/>
      <c r="F73" s="144"/>
      <c r="G73" s="144"/>
      <c r="H73" s="144"/>
      <c r="I73" s="144"/>
      <c r="J73" s="145">
        <f>J198</f>
        <v>0</v>
      </c>
      <c r="K73" s="142"/>
      <c r="L73" s="146"/>
    </row>
    <row r="74" spans="2:12" s="9" customFormat="1" ht="24.95" customHeight="1">
      <c r="B74" s="141"/>
      <c r="C74" s="142"/>
      <c r="D74" s="143" t="s">
        <v>1288</v>
      </c>
      <c r="E74" s="144"/>
      <c r="F74" s="144"/>
      <c r="G74" s="144"/>
      <c r="H74" s="144"/>
      <c r="I74" s="144"/>
      <c r="J74" s="145">
        <f>J235</f>
        <v>0</v>
      </c>
      <c r="K74" s="142"/>
      <c r="L74" s="146"/>
    </row>
    <row r="75" spans="2:12" s="9" customFormat="1" ht="24.95" customHeight="1">
      <c r="B75" s="141"/>
      <c r="C75" s="142"/>
      <c r="D75" s="143" t="s">
        <v>1289</v>
      </c>
      <c r="E75" s="144"/>
      <c r="F75" s="144"/>
      <c r="G75" s="144"/>
      <c r="H75" s="144"/>
      <c r="I75" s="144"/>
      <c r="J75" s="145">
        <f>J266</f>
        <v>0</v>
      </c>
      <c r="K75" s="142"/>
      <c r="L75" s="146"/>
    </row>
    <row r="76" spans="2:12" s="9" customFormat="1" ht="24.95" customHeight="1">
      <c r="B76" s="141"/>
      <c r="C76" s="142"/>
      <c r="D76" s="143" t="s">
        <v>1290</v>
      </c>
      <c r="E76" s="144"/>
      <c r="F76" s="144"/>
      <c r="G76" s="144"/>
      <c r="H76" s="144"/>
      <c r="I76" s="144"/>
      <c r="J76" s="145">
        <f>J277</f>
        <v>0</v>
      </c>
      <c r="K76" s="142"/>
      <c r="L76" s="146"/>
    </row>
    <row r="77" spans="2:12" s="9" customFormat="1" ht="24.95" customHeight="1">
      <c r="B77" s="141"/>
      <c r="C77" s="142"/>
      <c r="D77" s="143" t="s">
        <v>1291</v>
      </c>
      <c r="E77" s="144"/>
      <c r="F77" s="144"/>
      <c r="G77" s="144"/>
      <c r="H77" s="144"/>
      <c r="I77" s="144"/>
      <c r="J77" s="145">
        <f>J286</f>
        <v>0</v>
      </c>
      <c r="K77" s="142"/>
      <c r="L77" s="146"/>
    </row>
    <row r="78" spans="2:12" s="9" customFormat="1" ht="24.95" customHeight="1">
      <c r="B78" s="141"/>
      <c r="C78" s="142"/>
      <c r="D78" s="143" t="s">
        <v>1292</v>
      </c>
      <c r="E78" s="144"/>
      <c r="F78" s="144"/>
      <c r="G78" s="144"/>
      <c r="H78" s="144"/>
      <c r="I78" s="144"/>
      <c r="J78" s="145">
        <f>J301</f>
        <v>0</v>
      </c>
      <c r="K78" s="142"/>
      <c r="L78" s="146"/>
    </row>
    <row r="79" spans="2:12" s="9" customFormat="1" ht="24.95" customHeight="1">
      <c r="B79" s="141"/>
      <c r="C79" s="142"/>
      <c r="D79" s="143" t="s">
        <v>1293</v>
      </c>
      <c r="E79" s="144"/>
      <c r="F79" s="144"/>
      <c r="G79" s="144"/>
      <c r="H79" s="144"/>
      <c r="I79" s="144"/>
      <c r="J79" s="145">
        <f>J316</f>
        <v>0</v>
      </c>
      <c r="K79" s="142"/>
      <c r="L79" s="146"/>
    </row>
    <row r="80" spans="2:12" s="9" customFormat="1" ht="24.95" customHeight="1">
      <c r="B80" s="141"/>
      <c r="C80" s="142"/>
      <c r="D80" s="143" t="s">
        <v>1294</v>
      </c>
      <c r="E80" s="144"/>
      <c r="F80" s="144"/>
      <c r="G80" s="144"/>
      <c r="H80" s="144"/>
      <c r="I80" s="144"/>
      <c r="J80" s="145">
        <f>J325</f>
        <v>0</v>
      </c>
      <c r="K80" s="142"/>
      <c r="L80" s="146"/>
    </row>
    <row r="81" spans="1:31" s="9" customFormat="1" ht="24.95" customHeight="1">
      <c r="B81" s="141"/>
      <c r="C81" s="142"/>
      <c r="D81" s="143" t="s">
        <v>1295</v>
      </c>
      <c r="E81" s="144"/>
      <c r="F81" s="144"/>
      <c r="G81" s="144"/>
      <c r="H81" s="144"/>
      <c r="I81" s="144"/>
      <c r="J81" s="145">
        <f>J334</f>
        <v>0</v>
      </c>
      <c r="K81" s="142"/>
      <c r="L81" s="146"/>
    </row>
    <row r="82" spans="1:31" s="9" customFormat="1" ht="24.95" customHeight="1">
      <c r="B82" s="141"/>
      <c r="C82" s="142"/>
      <c r="D82" s="143" t="s">
        <v>1296</v>
      </c>
      <c r="E82" s="144"/>
      <c r="F82" s="144"/>
      <c r="G82" s="144"/>
      <c r="H82" s="144"/>
      <c r="I82" s="144"/>
      <c r="J82" s="145">
        <f>J349</f>
        <v>0</v>
      </c>
      <c r="K82" s="142"/>
      <c r="L82" s="146"/>
    </row>
    <row r="83" spans="1:31" s="2" customFormat="1" ht="21.7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8" spans="1:31" s="2" customFormat="1" ht="6.95" customHeight="1">
      <c r="A88" s="35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24.95" customHeight="1">
      <c r="A89" s="35"/>
      <c r="B89" s="36"/>
      <c r="C89" s="24" t="s">
        <v>125</v>
      </c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16</v>
      </c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80" t="str">
        <f>E7</f>
        <v>IVEP-Brno</v>
      </c>
      <c r="F92" s="381"/>
      <c r="G92" s="381"/>
      <c r="H92" s="381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1" customFormat="1" ht="12" customHeight="1">
      <c r="B93" s="22"/>
      <c r="C93" s="30" t="s">
        <v>106</v>
      </c>
      <c r="D93" s="23"/>
      <c r="E93" s="23"/>
      <c r="F93" s="23"/>
      <c r="G93" s="23"/>
      <c r="H93" s="23"/>
      <c r="I93" s="23"/>
      <c r="J93" s="23"/>
      <c r="K93" s="23"/>
      <c r="L93" s="21"/>
    </row>
    <row r="94" spans="1:31" s="2" customFormat="1" ht="16.5" customHeight="1">
      <c r="A94" s="35"/>
      <c r="B94" s="36"/>
      <c r="C94" s="37"/>
      <c r="D94" s="37"/>
      <c r="E94" s="380" t="s">
        <v>1275</v>
      </c>
      <c r="F94" s="382"/>
      <c r="G94" s="382"/>
      <c r="H94" s="382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2" customHeight="1">
      <c r="A95" s="35"/>
      <c r="B95" s="36"/>
      <c r="C95" s="30" t="s">
        <v>108</v>
      </c>
      <c r="D95" s="37"/>
      <c r="E95" s="37"/>
      <c r="F95" s="37"/>
      <c r="G95" s="37"/>
      <c r="H95" s="37"/>
      <c r="I95" s="37"/>
      <c r="J95" s="37"/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6.5" customHeight="1">
      <c r="A96" s="35"/>
      <c r="B96" s="36"/>
      <c r="C96" s="37"/>
      <c r="D96" s="37"/>
      <c r="E96" s="334" t="str">
        <f>E11</f>
        <v>3.1 - IVEP</v>
      </c>
      <c r="F96" s="382"/>
      <c r="G96" s="382"/>
      <c r="H96" s="382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6.9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2" customHeight="1">
      <c r="A98" s="35"/>
      <c r="B98" s="36"/>
      <c r="C98" s="30" t="s">
        <v>21</v>
      </c>
      <c r="D98" s="37"/>
      <c r="E98" s="37"/>
      <c r="F98" s="28" t="str">
        <f>F14</f>
        <v xml:space="preserve"> </v>
      </c>
      <c r="G98" s="37"/>
      <c r="H98" s="37"/>
      <c r="I98" s="30" t="s">
        <v>23</v>
      </c>
      <c r="J98" s="60" t="str">
        <f>IF(J14="","",J14)</f>
        <v>12. 4. 2021</v>
      </c>
      <c r="K98" s="37"/>
      <c r="L98" s="114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14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5.2" customHeight="1">
      <c r="A100" s="35"/>
      <c r="B100" s="36"/>
      <c r="C100" s="30" t="s">
        <v>25</v>
      </c>
      <c r="D100" s="37"/>
      <c r="E100" s="37"/>
      <c r="F100" s="28" t="str">
        <f>E17</f>
        <v>IVEP, a.s.</v>
      </c>
      <c r="G100" s="37"/>
      <c r="H100" s="37"/>
      <c r="I100" s="30" t="s">
        <v>31</v>
      </c>
      <c r="J100" s="33" t="str">
        <f>E23</f>
        <v>Ing. Martin Česák</v>
      </c>
      <c r="K100" s="37"/>
      <c r="L100" s="114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5.2" customHeight="1">
      <c r="A101" s="35"/>
      <c r="B101" s="36"/>
      <c r="C101" s="30" t="s">
        <v>29</v>
      </c>
      <c r="D101" s="37"/>
      <c r="E101" s="37"/>
      <c r="F101" s="28" t="str">
        <f>IF(E20="","",E20)</f>
        <v>Vyplň údaj</v>
      </c>
      <c r="G101" s="37"/>
      <c r="H101" s="37"/>
      <c r="I101" s="30" t="s">
        <v>34</v>
      </c>
      <c r="J101" s="33" t="str">
        <f>E26</f>
        <v>Evelis, s.r.o.</v>
      </c>
      <c r="K101" s="37"/>
      <c r="L101" s="114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0.3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114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11" customFormat="1" ht="29.25" customHeight="1">
      <c r="A103" s="152"/>
      <c r="B103" s="153"/>
      <c r="C103" s="154" t="s">
        <v>126</v>
      </c>
      <c r="D103" s="155" t="s">
        <v>57</v>
      </c>
      <c r="E103" s="155" t="s">
        <v>53</v>
      </c>
      <c r="F103" s="155" t="s">
        <v>54</v>
      </c>
      <c r="G103" s="155" t="s">
        <v>127</v>
      </c>
      <c r="H103" s="155" t="s">
        <v>128</v>
      </c>
      <c r="I103" s="155" t="s">
        <v>129</v>
      </c>
      <c r="J103" s="155" t="s">
        <v>112</v>
      </c>
      <c r="K103" s="156" t="s">
        <v>130</v>
      </c>
      <c r="L103" s="157"/>
      <c r="M103" s="69" t="s">
        <v>19</v>
      </c>
      <c r="N103" s="70" t="s">
        <v>42</v>
      </c>
      <c r="O103" s="70" t="s">
        <v>131</v>
      </c>
      <c r="P103" s="70" t="s">
        <v>132</v>
      </c>
      <c r="Q103" s="70" t="s">
        <v>133</v>
      </c>
      <c r="R103" s="70" t="s">
        <v>134</v>
      </c>
      <c r="S103" s="70" t="s">
        <v>135</v>
      </c>
      <c r="T103" s="71" t="s">
        <v>136</v>
      </c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</row>
    <row r="104" spans="1:65" s="2" customFormat="1" ht="22.9" customHeight="1">
      <c r="A104" s="35"/>
      <c r="B104" s="36"/>
      <c r="C104" s="76" t="s">
        <v>137</v>
      </c>
      <c r="D104" s="37"/>
      <c r="E104" s="37"/>
      <c r="F104" s="37"/>
      <c r="G104" s="37"/>
      <c r="H104" s="37"/>
      <c r="I104" s="37"/>
      <c r="J104" s="158">
        <f>BK104</f>
        <v>0</v>
      </c>
      <c r="K104" s="37"/>
      <c r="L104" s="40"/>
      <c r="M104" s="72"/>
      <c r="N104" s="159"/>
      <c r="O104" s="73"/>
      <c r="P104" s="160">
        <f>P105+P116+P125+P158+P163+P172+P176+P183+P187+P198+P235+P266+P277+P286+P301+P316+P325+P334+P349</f>
        <v>0</v>
      </c>
      <c r="Q104" s="73"/>
      <c r="R104" s="160">
        <f>R105+R116+R125+R158+R163+R172+R176+R183+R187+R198+R235+R266+R277+R286+R301+R316+R325+R334+R349</f>
        <v>0</v>
      </c>
      <c r="S104" s="73"/>
      <c r="T104" s="161">
        <f>T105+T116+T125+T158+T163+T172+T176+T183+T187+T198+T235+T266+T277+T286+T301+T316+T325+T334+T349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71</v>
      </c>
      <c r="AU104" s="18" t="s">
        <v>113</v>
      </c>
      <c r="BK104" s="162">
        <f>BK105+BK116+BK125+BK158+BK163+BK172+BK176+BK183+BK187+BK198+BK235+BK266+BK277+BK286+BK301+BK316+BK325+BK334+BK349</f>
        <v>0</v>
      </c>
    </row>
    <row r="105" spans="1:65" s="12" customFormat="1" ht="25.9" customHeight="1">
      <c r="B105" s="163"/>
      <c r="C105" s="164"/>
      <c r="D105" s="165" t="s">
        <v>71</v>
      </c>
      <c r="E105" s="166" t="s">
        <v>1297</v>
      </c>
      <c r="F105" s="166" t="s">
        <v>1298</v>
      </c>
      <c r="G105" s="164"/>
      <c r="H105" s="164"/>
      <c r="I105" s="167"/>
      <c r="J105" s="168">
        <f>BK105</f>
        <v>0</v>
      </c>
      <c r="K105" s="164"/>
      <c r="L105" s="169"/>
      <c r="M105" s="170"/>
      <c r="N105" s="171"/>
      <c r="O105" s="171"/>
      <c r="P105" s="172">
        <f>SUM(P106:P115)</f>
        <v>0</v>
      </c>
      <c r="Q105" s="171"/>
      <c r="R105" s="172">
        <f>SUM(R106:R115)</f>
        <v>0</v>
      </c>
      <c r="S105" s="171"/>
      <c r="T105" s="173">
        <f>SUM(T106:T115)</f>
        <v>0</v>
      </c>
      <c r="AR105" s="174" t="s">
        <v>76</v>
      </c>
      <c r="AT105" s="175" t="s">
        <v>71</v>
      </c>
      <c r="AU105" s="175" t="s">
        <v>72</v>
      </c>
      <c r="AY105" s="174" t="s">
        <v>140</v>
      </c>
      <c r="BK105" s="176">
        <f>SUM(BK106:BK115)</f>
        <v>0</v>
      </c>
    </row>
    <row r="106" spans="1:65" s="2" customFormat="1" ht="33" customHeight="1">
      <c r="A106" s="35"/>
      <c r="B106" s="36"/>
      <c r="C106" s="179" t="s">
        <v>76</v>
      </c>
      <c r="D106" s="179" t="s">
        <v>142</v>
      </c>
      <c r="E106" s="180" t="s">
        <v>1299</v>
      </c>
      <c r="F106" s="181" t="s">
        <v>1300</v>
      </c>
      <c r="G106" s="182" t="s">
        <v>1301</v>
      </c>
      <c r="H106" s="183">
        <v>1</v>
      </c>
      <c r="I106" s="184"/>
      <c r="J106" s="185">
        <f>ROUND(I106*H106,2)</f>
        <v>0</v>
      </c>
      <c r="K106" s="181" t="s">
        <v>19</v>
      </c>
      <c r="L106" s="40"/>
      <c r="M106" s="186" t="s">
        <v>19</v>
      </c>
      <c r="N106" s="187" t="s">
        <v>43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102</v>
      </c>
      <c r="AT106" s="190" t="s">
        <v>142</v>
      </c>
      <c r="AU106" s="190" t="s">
        <v>76</v>
      </c>
      <c r="AY106" s="18" t="s">
        <v>140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76</v>
      </c>
      <c r="BK106" s="191">
        <f>ROUND(I106*H106,2)</f>
        <v>0</v>
      </c>
      <c r="BL106" s="18" t="s">
        <v>102</v>
      </c>
      <c r="BM106" s="190" t="s">
        <v>80</v>
      </c>
    </row>
    <row r="107" spans="1:65" s="2" customFormat="1" ht="19.5">
      <c r="A107" s="35"/>
      <c r="B107" s="36"/>
      <c r="C107" s="37"/>
      <c r="D107" s="192" t="s">
        <v>148</v>
      </c>
      <c r="E107" s="37"/>
      <c r="F107" s="193" t="s">
        <v>1300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148</v>
      </c>
      <c r="AU107" s="18" t="s">
        <v>76</v>
      </c>
    </row>
    <row r="108" spans="1:65" s="2" customFormat="1" ht="24">
      <c r="A108" s="35"/>
      <c r="B108" s="36"/>
      <c r="C108" s="179" t="s">
        <v>80</v>
      </c>
      <c r="D108" s="179" t="s">
        <v>142</v>
      </c>
      <c r="E108" s="180" t="s">
        <v>1302</v>
      </c>
      <c r="F108" s="181" t="s">
        <v>1303</v>
      </c>
      <c r="G108" s="182" t="s">
        <v>1301</v>
      </c>
      <c r="H108" s="183">
        <v>2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43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102</v>
      </c>
      <c r="AT108" s="190" t="s">
        <v>142</v>
      </c>
      <c r="AU108" s="190" t="s">
        <v>76</v>
      </c>
      <c r="AY108" s="18" t="s">
        <v>140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76</v>
      </c>
      <c r="BK108" s="191">
        <f>ROUND(I108*H108,2)</f>
        <v>0</v>
      </c>
      <c r="BL108" s="18" t="s">
        <v>102</v>
      </c>
      <c r="BM108" s="190" t="s">
        <v>102</v>
      </c>
    </row>
    <row r="109" spans="1:65" s="2" customFormat="1" ht="19.5">
      <c r="A109" s="35"/>
      <c r="B109" s="36"/>
      <c r="C109" s="37"/>
      <c r="D109" s="192" t="s">
        <v>148</v>
      </c>
      <c r="E109" s="37"/>
      <c r="F109" s="193" t="s">
        <v>1303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148</v>
      </c>
      <c r="AU109" s="18" t="s">
        <v>76</v>
      </c>
    </row>
    <row r="110" spans="1:65" s="2" customFormat="1" ht="33" customHeight="1">
      <c r="A110" s="35"/>
      <c r="B110" s="36"/>
      <c r="C110" s="179" t="s">
        <v>95</v>
      </c>
      <c r="D110" s="179" t="s">
        <v>142</v>
      </c>
      <c r="E110" s="180" t="s">
        <v>1304</v>
      </c>
      <c r="F110" s="181" t="s">
        <v>1305</v>
      </c>
      <c r="G110" s="182" t="s">
        <v>1301</v>
      </c>
      <c r="H110" s="183">
        <v>1</v>
      </c>
      <c r="I110" s="184"/>
      <c r="J110" s="185">
        <f>ROUND(I110*H110,2)</f>
        <v>0</v>
      </c>
      <c r="K110" s="181" t="s">
        <v>19</v>
      </c>
      <c r="L110" s="40"/>
      <c r="M110" s="186" t="s">
        <v>19</v>
      </c>
      <c r="N110" s="187" t="s">
        <v>43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102</v>
      </c>
      <c r="AT110" s="190" t="s">
        <v>142</v>
      </c>
      <c r="AU110" s="190" t="s">
        <v>76</v>
      </c>
      <c r="AY110" s="18" t="s">
        <v>140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76</v>
      </c>
      <c r="BK110" s="191">
        <f>ROUND(I110*H110,2)</f>
        <v>0</v>
      </c>
      <c r="BL110" s="18" t="s">
        <v>102</v>
      </c>
      <c r="BM110" s="190" t="s">
        <v>176</v>
      </c>
    </row>
    <row r="111" spans="1:65" s="2" customFormat="1" ht="19.5">
      <c r="A111" s="35"/>
      <c r="B111" s="36"/>
      <c r="C111" s="37"/>
      <c r="D111" s="192" t="s">
        <v>148</v>
      </c>
      <c r="E111" s="37"/>
      <c r="F111" s="193" t="s">
        <v>1305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148</v>
      </c>
      <c r="AU111" s="18" t="s">
        <v>76</v>
      </c>
    </row>
    <row r="112" spans="1:65" s="2" customFormat="1" ht="16.5" customHeight="1">
      <c r="A112" s="35"/>
      <c r="B112" s="36"/>
      <c r="C112" s="179" t="s">
        <v>102</v>
      </c>
      <c r="D112" s="179" t="s">
        <v>142</v>
      </c>
      <c r="E112" s="180" t="s">
        <v>1306</v>
      </c>
      <c r="F112" s="181" t="s">
        <v>1307</v>
      </c>
      <c r="G112" s="182" t="s">
        <v>1301</v>
      </c>
      <c r="H112" s="183">
        <v>1</v>
      </c>
      <c r="I112" s="184"/>
      <c r="J112" s="185">
        <f>ROUND(I112*H112,2)</f>
        <v>0</v>
      </c>
      <c r="K112" s="181" t="s">
        <v>19</v>
      </c>
      <c r="L112" s="40"/>
      <c r="M112" s="186" t="s">
        <v>19</v>
      </c>
      <c r="N112" s="187" t="s">
        <v>43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102</v>
      </c>
      <c r="AT112" s="190" t="s">
        <v>142</v>
      </c>
      <c r="AU112" s="190" t="s">
        <v>76</v>
      </c>
      <c r="AY112" s="18" t="s">
        <v>140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76</v>
      </c>
      <c r="BK112" s="191">
        <f>ROUND(I112*H112,2)</f>
        <v>0</v>
      </c>
      <c r="BL112" s="18" t="s">
        <v>102</v>
      </c>
      <c r="BM112" s="190" t="s">
        <v>189</v>
      </c>
    </row>
    <row r="113" spans="1:65" s="2" customFormat="1" ht="11.25">
      <c r="A113" s="35"/>
      <c r="B113" s="36"/>
      <c r="C113" s="37"/>
      <c r="D113" s="192" t="s">
        <v>148</v>
      </c>
      <c r="E113" s="37"/>
      <c r="F113" s="193" t="s">
        <v>1307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148</v>
      </c>
      <c r="AU113" s="18" t="s">
        <v>76</v>
      </c>
    </row>
    <row r="114" spans="1:65" s="2" customFormat="1" ht="16.5" customHeight="1">
      <c r="A114" s="35"/>
      <c r="B114" s="36"/>
      <c r="C114" s="179" t="s">
        <v>171</v>
      </c>
      <c r="D114" s="179" t="s">
        <v>142</v>
      </c>
      <c r="E114" s="180" t="s">
        <v>1308</v>
      </c>
      <c r="F114" s="181" t="s">
        <v>1309</v>
      </c>
      <c r="G114" s="182" t="s">
        <v>1301</v>
      </c>
      <c r="H114" s="183">
        <v>1</v>
      </c>
      <c r="I114" s="184"/>
      <c r="J114" s="185">
        <f>ROUND(I114*H114,2)</f>
        <v>0</v>
      </c>
      <c r="K114" s="181" t="s">
        <v>19</v>
      </c>
      <c r="L114" s="40"/>
      <c r="M114" s="186" t="s">
        <v>19</v>
      </c>
      <c r="N114" s="187" t="s">
        <v>43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102</v>
      </c>
      <c r="AT114" s="190" t="s">
        <v>142</v>
      </c>
      <c r="AU114" s="190" t="s">
        <v>76</v>
      </c>
      <c r="AY114" s="18" t="s">
        <v>140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76</v>
      </c>
      <c r="BK114" s="191">
        <f>ROUND(I114*H114,2)</f>
        <v>0</v>
      </c>
      <c r="BL114" s="18" t="s">
        <v>102</v>
      </c>
      <c r="BM114" s="190" t="s">
        <v>202</v>
      </c>
    </row>
    <row r="115" spans="1:65" s="2" customFormat="1" ht="11.25">
      <c r="A115" s="35"/>
      <c r="B115" s="36"/>
      <c r="C115" s="37"/>
      <c r="D115" s="192" t="s">
        <v>148</v>
      </c>
      <c r="E115" s="37"/>
      <c r="F115" s="193" t="s">
        <v>1309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148</v>
      </c>
      <c r="AU115" s="18" t="s">
        <v>76</v>
      </c>
    </row>
    <row r="116" spans="1:65" s="12" customFormat="1" ht="25.9" customHeight="1">
      <c r="B116" s="163"/>
      <c r="C116" s="164"/>
      <c r="D116" s="165" t="s">
        <v>71</v>
      </c>
      <c r="E116" s="166" t="s">
        <v>1310</v>
      </c>
      <c r="F116" s="166" t="s">
        <v>1311</v>
      </c>
      <c r="G116" s="164"/>
      <c r="H116" s="164"/>
      <c r="I116" s="167"/>
      <c r="J116" s="168">
        <f>BK116</f>
        <v>0</v>
      </c>
      <c r="K116" s="164"/>
      <c r="L116" s="169"/>
      <c r="M116" s="170"/>
      <c r="N116" s="171"/>
      <c r="O116" s="171"/>
      <c r="P116" s="172">
        <f>SUM(P117:P124)</f>
        <v>0</v>
      </c>
      <c r="Q116" s="171"/>
      <c r="R116" s="172">
        <f>SUM(R117:R124)</f>
        <v>0</v>
      </c>
      <c r="S116" s="171"/>
      <c r="T116" s="173">
        <f>SUM(T117:T124)</f>
        <v>0</v>
      </c>
      <c r="AR116" s="174" t="s">
        <v>76</v>
      </c>
      <c r="AT116" s="175" t="s">
        <v>71</v>
      </c>
      <c r="AU116" s="175" t="s">
        <v>72</v>
      </c>
      <c r="AY116" s="174" t="s">
        <v>140</v>
      </c>
      <c r="BK116" s="176">
        <f>SUM(BK117:BK124)</f>
        <v>0</v>
      </c>
    </row>
    <row r="117" spans="1:65" s="2" customFormat="1" ht="33" customHeight="1">
      <c r="A117" s="35"/>
      <c r="B117" s="36"/>
      <c r="C117" s="179" t="s">
        <v>176</v>
      </c>
      <c r="D117" s="179" t="s">
        <v>142</v>
      </c>
      <c r="E117" s="180" t="s">
        <v>1299</v>
      </c>
      <c r="F117" s="181" t="s">
        <v>1300</v>
      </c>
      <c r="G117" s="182" t="s">
        <v>1301</v>
      </c>
      <c r="H117" s="183">
        <v>2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43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102</v>
      </c>
      <c r="AT117" s="190" t="s">
        <v>142</v>
      </c>
      <c r="AU117" s="190" t="s">
        <v>76</v>
      </c>
      <c r="AY117" s="18" t="s">
        <v>140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76</v>
      </c>
      <c r="BK117" s="191">
        <f>ROUND(I117*H117,2)</f>
        <v>0</v>
      </c>
      <c r="BL117" s="18" t="s">
        <v>102</v>
      </c>
      <c r="BM117" s="190" t="s">
        <v>266</v>
      </c>
    </row>
    <row r="118" spans="1:65" s="2" customFormat="1" ht="19.5">
      <c r="A118" s="35"/>
      <c r="B118" s="36"/>
      <c r="C118" s="37"/>
      <c r="D118" s="192" t="s">
        <v>148</v>
      </c>
      <c r="E118" s="37"/>
      <c r="F118" s="193" t="s">
        <v>1300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148</v>
      </c>
      <c r="AU118" s="18" t="s">
        <v>76</v>
      </c>
    </row>
    <row r="119" spans="1:65" s="2" customFormat="1" ht="33" customHeight="1">
      <c r="A119" s="35"/>
      <c r="B119" s="36"/>
      <c r="C119" s="179" t="s">
        <v>183</v>
      </c>
      <c r="D119" s="179" t="s">
        <v>142</v>
      </c>
      <c r="E119" s="180" t="s">
        <v>1304</v>
      </c>
      <c r="F119" s="181" t="s">
        <v>1305</v>
      </c>
      <c r="G119" s="182" t="s">
        <v>1301</v>
      </c>
      <c r="H119" s="183">
        <v>1</v>
      </c>
      <c r="I119" s="184"/>
      <c r="J119" s="185">
        <f>ROUND(I119*H119,2)</f>
        <v>0</v>
      </c>
      <c r="K119" s="181" t="s">
        <v>19</v>
      </c>
      <c r="L119" s="40"/>
      <c r="M119" s="186" t="s">
        <v>19</v>
      </c>
      <c r="N119" s="187" t="s">
        <v>43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102</v>
      </c>
      <c r="AT119" s="190" t="s">
        <v>142</v>
      </c>
      <c r="AU119" s="190" t="s">
        <v>76</v>
      </c>
      <c r="AY119" s="18" t="s">
        <v>140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76</v>
      </c>
      <c r="BK119" s="191">
        <f>ROUND(I119*H119,2)</f>
        <v>0</v>
      </c>
      <c r="BL119" s="18" t="s">
        <v>102</v>
      </c>
      <c r="BM119" s="190" t="s">
        <v>276</v>
      </c>
    </row>
    <row r="120" spans="1:65" s="2" customFormat="1" ht="19.5">
      <c r="A120" s="35"/>
      <c r="B120" s="36"/>
      <c r="C120" s="37"/>
      <c r="D120" s="192" t="s">
        <v>148</v>
      </c>
      <c r="E120" s="37"/>
      <c r="F120" s="193" t="s">
        <v>1305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148</v>
      </c>
      <c r="AU120" s="18" t="s">
        <v>76</v>
      </c>
    </row>
    <row r="121" spans="1:65" s="2" customFormat="1" ht="16.5" customHeight="1">
      <c r="A121" s="35"/>
      <c r="B121" s="36"/>
      <c r="C121" s="179" t="s">
        <v>189</v>
      </c>
      <c r="D121" s="179" t="s">
        <v>142</v>
      </c>
      <c r="E121" s="180" t="s">
        <v>1306</v>
      </c>
      <c r="F121" s="181" t="s">
        <v>1307</v>
      </c>
      <c r="G121" s="182" t="s">
        <v>1301</v>
      </c>
      <c r="H121" s="183">
        <v>1</v>
      </c>
      <c r="I121" s="184"/>
      <c r="J121" s="185">
        <f>ROUND(I121*H121,2)</f>
        <v>0</v>
      </c>
      <c r="K121" s="181" t="s">
        <v>19</v>
      </c>
      <c r="L121" s="40"/>
      <c r="M121" s="186" t="s">
        <v>19</v>
      </c>
      <c r="N121" s="187" t="s">
        <v>43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102</v>
      </c>
      <c r="AT121" s="190" t="s">
        <v>142</v>
      </c>
      <c r="AU121" s="190" t="s">
        <v>76</v>
      </c>
      <c r="AY121" s="18" t="s">
        <v>140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76</v>
      </c>
      <c r="BK121" s="191">
        <f>ROUND(I121*H121,2)</f>
        <v>0</v>
      </c>
      <c r="BL121" s="18" t="s">
        <v>102</v>
      </c>
      <c r="BM121" s="190" t="s">
        <v>289</v>
      </c>
    </row>
    <row r="122" spans="1:65" s="2" customFormat="1" ht="11.25">
      <c r="A122" s="35"/>
      <c r="B122" s="36"/>
      <c r="C122" s="37"/>
      <c r="D122" s="192" t="s">
        <v>148</v>
      </c>
      <c r="E122" s="37"/>
      <c r="F122" s="193" t="s">
        <v>1307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148</v>
      </c>
      <c r="AU122" s="18" t="s">
        <v>76</v>
      </c>
    </row>
    <row r="123" spans="1:65" s="2" customFormat="1" ht="33" customHeight="1">
      <c r="A123" s="35"/>
      <c r="B123" s="36"/>
      <c r="C123" s="179" t="s">
        <v>194</v>
      </c>
      <c r="D123" s="179" t="s">
        <v>142</v>
      </c>
      <c r="E123" s="180" t="s">
        <v>1312</v>
      </c>
      <c r="F123" s="181" t="s">
        <v>1313</v>
      </c>
      <c r="G123" s="182" t="s">
        <v>1301</v>
      </c>
      <c r="H123" s="183">
        <v>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43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102</v>
      </c>
      <c r="AT123" s="190" t="s">
        <v>142</v>
      </c>
      <c r="AU123" s="190" t="s">
        <v>76</v>
      </c>
      <c r="AY123" s="18" t="s">
        <v>140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76</v>
      </c>
      <c r="BK123" s="191">
        <f>ROUND(I123*H123,2)</f>
        <v>0</v>
      </c>
      <c r="BL123" s="18" t="s">
        <v>102</v>
      </c>
      <c r="BM123" s="190" t="s">
        <v>301</v>
      </c>
    </row>
    <row r="124" spans="1:65" s="2" customFormat="1" ht="19.5">
      <c r="A124" s="35"/>
      <c r="B124" s="36"/>
      <c r="C124" s="37"/>
      <c r="D124" s="192" t="s">
        <v>148</v>
      </c>
      <c r="E124" s="37"/>
      <c r="F124" s="193" t="s">
        <v>1313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148</v>
      </c>
      <c r="AU124" s="18" t="s">
        <v>76</v>
      </c>
    </row>
    <row r="125" spans="1:65" s="12" customFormat="1" ht="25.9" customHeight="1">
      <c r="B125" s="163"/>
      <c r="C125" s="164"/>
      <c r="D125" s="165" t="s">
        <v>71</v>
      </c>
      <c r="E125" s="166" t="s">
        <v>1314</v>
      </c>
      <c r="F125" s="166" t="s">
        <v>1315</v>
      </c>
      <c r="G125" s="164"/>
      <c r="H125" s="164"/>
      <c r="I125" s="167"/>
      <c r="J125" s="168">
        <f>BK125</f>
        <v>0</v>
      </c>
      <c r="K125" s="164"/>
      <c r="L125" s="169"/>
      <c r="M125" s="170"/>
      <c r="N125" s="171"/>
      <c r="O125" s="171"/>
      <c r="P125" s="172">
        <f>SUM(P126:P157)</f>
        <v>0</v>
      </c>
      <c r="Q125" s="171"/>
      <c r="R125" s="172">
        <f>SUM(R126:R157)</f>
        <v>0</v>
      </c>
      <c r="S125" s="171"/>
      <c r="T125" s="173">
        <f>SUM(T126:T157)</f>
        <v>0</v>
      </c>
      <c r="AR125" s="174" t="s">
        <v>76</v>
      </c>
      <c r="AT125" s="175" t="s">
        <v>71</v>
      </c>
      <c r="AU125" s="175" t="s">
        <v>72</v>
      </c>
      <c r="AY125" s="174" t="s">
        <v>140</v>
      </c>
      <c r="BK125" s="176">
        <f>SUM(BK126:BK157)</f>
        <v>0</v>
      </c>
    </row>
    <row r="126" spans="1:65" s="2" customFormat="1" ht="36">
      <c r="A126" s="35"/>
      <c r="B126" s="36"/>
      <c r="C126" s="179" t="s">
        <v>202</v>
      </c>
      <c r="D126" s="179" t="s">
        <v>142</v>
      </c>
      <c r="E126" s="180" t="s">
        <v>1316</v>
      </c>
      <c r="F126" s="181" t="s">
        <v>1317</v>
      </c>
      <c r="G126" s="182" t="s">
        <v>1301</v>
      </c>
      <c r="H126" s="183">
        <v>10</v>
      </c>
      <c r="I126" s="184"/>
      <c r="J126" s="185">
        <f>ROUND(I126*H126,2)</f>
        <v>0</v>
      </c>
      <c r="K126" s="181" t="s">
        <v>19</v>
      </c>
      <c r="L126" s="40"/>
      <c r="M126" s="186" t="s">
        <v>19</v>
      </c>
      <c r="N126" s="187" t="s">
        <v>43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102</v>
      </c>
      <c r="AT126" s="190" t="s">
        <v>142</v>
      </c>
      <c r="AU126" s="190" t="s">
        <v>76</v>
      </c>
      <c r="AY126" s="18" t="s">
        <v>140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76</v>
      </c>
      <c r="BK126" s="191">
        <f>ROUND(I126*H126,2)</f>
        <v>0</v>
      </c>
      <c r="BL126" s="18" t="s">
        <v>102</v>
      </c>
      <c r="BM126" s="190" t="s">
        <v>313</v>
      </c>
    </row>
    <row r="127" spans="1:65" s="2" customFormat="1" ht="19.5">
      <c r="A127" s="35"/>
      <c r="B127" s="36"/>
      <c r="C127" s="37"/>
      <c r="D127" s="192" t="s">
        <v>148</v>
      </c>
      <c r="E127" s="37"/>
      <c r="F127" s="193" t="s">
        <v>1317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148</v>
      </c>
      <c r="AU127" s="18" t="s">
        <v>76</v>
      </c>
    </row>
    <row r="128" spans="1:65" s="2" customFormat="1" ht="24">
      <c r="A128" s="35"/>
      <c r="B128" s="36"/>
      <c r="C128" s="179" t="s">
        <v>209</v>
      </c>
      <c r="D128" s="179" t="s">
        <v>142</v>
      </c>
      <c r="E128" s="180" t="s">
        <v>1318</v>
      </c>
      <c r="F128" s="181" t="s">
        <v>1319</v>
      </c>
      <c r="G128" s="182" t="s">
        <v>1301</v>
      </c>
      <c r="H128" s="183">
        <v>10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43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102</v>
      </c>
      <c r="AT128" s="190" t="s">
        <v>142</v>
      </c>
      <c r="AU128" s="190" t="s">
        <v>76</v>
      </c>
      <c r="AY128" s="18" t="s">
        <v>140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76</v>
      </c>
      <c r="BK128" s="191">
        <f>ROUND(I128*H128,2)</f>
        <v>0</v>
      </c>
      <c r="BL128" s="18" t="s">
        <v>102</v>
      </c>
      <c r="BM128" s="190" t="s">
        <v>323</v>
      </c>
    </row>
    <row r="129" spans="1:65" s="2" customFormat="1" ht="11.25">
      <c r="A129" s="35"/>
      <c r="B129" s="36"/>
      <c r="C129" s="37"/>
      <c r="D129" s="192" t="s">
        <v>148</v>
      </c>
      <c r="E129" s="37"/>
      <c r="F129" s="193" t="s">
        <v>1319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148</v>
      </c>
      <c r="AU129" s="18" t="s">
        <v>76</v>
      </c>
    </row>
    <row r="130" spans="1:65" s="2" customFormat="1" ht="24">
      <c r="A130" s="35"/>
      <c r="B130" s="36"/>
      <c r="C130" s="179" t="s">
        <v>214</v>
      </c>
      <c r="D130" s="179" t="s">
        <v>142</v>
      </c>
      <c r="E130" s="180" t="s">
        <v>1320</v>
      </c>
      <c r="F130" s="181" t="s">
        <v>1321</v>
      </c>
      <c r="G130" s="182" t="s">
        <v>1301</v>
      </c>
      <c r="H130" s="183">
        <v>7</v>
      </c>
      <c r="I130" s="184"/>
      <c r="J130" s="185">
        <f>ROUND(I130*H130,2)</f>
        <v>0</v>
      </c>
      <c r="K130" s="181" t="s">
        <v>19</v>
      </c>
      <c r="L130" s="40"/>
      <c r="M130" s="186" t="s">
        <v>19</v>
      </c>
      <c r="N130" s="187" t="s">
        <v>43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102</v>
      </c>
      <c r="AT130" s="190" t="s">
        <v>142</v>
      </c>
      <c r="AU130" s="190" t="s">
        <v>76</v>
      </c>
      <c r="AY130" s="18" t="s">
        <v>140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76</v>
      </c>
      <c r="BK130" s="191">
        <f>ROUND(I130*H130,2)</f>
        <v>0</v>
      </c>
      <c r="BL130" s="18" t="s">
        <v>102</v>
      </c>
      <c r="BM130" s="190" t="s">
        <v>336</v>
      </c>
    </row>
    <row r="131" spans="1:65" s="2" customFormat="1" ht="11.25">
      <c r="A131" s="35"/>
      <c r="B131" s="36"/>
      <c r="C131" s="37"/>
      <c r="D131" s="192" t="s">
        <v>148</v>
      </c>
      <c r="E131" s="37"/>
      <c r="F131" s="193" t="s">
        <v>1321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148</v>
      </c>
      <c r="AU131" s="18" t="s">
        <v>76</v>
      </c>
    </row>
    <row r="132" spans="1:65" s="2" customFormat="1" ht="33" customHeight="1">
      <c r="A132" s="35"/>
      <c r="B132" s="36"/>
      <c r="C132" s="179" t="s">
        <v>222</v>
      </c>
      <c r="D132" s="179" t="s">
        <v>142</v>
      </c>
      <c r="E132" s="180" t="s">
        <v>1322</v>
      </c>
      <c r="F132" s="181" t="s">
        <v>1323</v>
      </c>
      <c r="G132" s="182" t="s">
        <v>1301</v>
      </c>
      <c r="H132" s="183">
        <v>2</v>
      </c>
      <c r="I132" s="184"/>
      <c r="J132" s="185">
        <f>ROUND(I132*H132,2)</f>
        <v>0</v>
      </c>
      <c r="K132" s="181" t="s">
        <v>19</v>
      </c>
      <c r="L132" s="40"/>
      <c r="M132" s="186" t="s">
        <v>19</v>
      </c>
      <c r="N132" s="187" t="s">
        <v>43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102</v>
      </c>
      <c r="AT132" s="190" t="s">
        <v>142</v>
      </c>
      <c r="AU132" s="190" t="s">
        <v>76</v>
      </c>
      <c r="AY132" s="18" t="s">
        <v>140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76</v>
      </c>
      <c r="BK132" s="191">
        <f>ROUND(I132*H132,2)</f>
        <v>0</v>
      </c>
      <c r="BL132" s="18" t="s">
        <v>102</v>
      </c>
      <c r="BM132" s="190" t="s">
        <v>350</v>
      </c>
    </row>
    <row r="133" spans="1:65" s="2" customFormat="1" ht="19.5">
      <c r="A133" s="35"/>
      <c r="B133" s="36"/>
      <c r="C133" s="37"/>
      <c r="D133" s="192" t="s">
        <v>148</v>
      </c>
      <c r="E133" s="37"/>
      <c r="F133" s="193" t="s">
        <v>1324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148</v>
      </c>
      <c r="AU133" s="18" t="s">
        <v>76</v>
      </c>
    </row>
    <row r="134" spans="1:65" s="2" customFormat="1" ht="36">
      <c r="A134" s="35"/>
      <c r="B134" s="36"/>
      <c r="C134" s="179" t="s">
        <v>228</v>
      </c>
      <c r="D134" s="179" t="s">
        <v>142</v>
      </c>
      <c r="E134" s="180" t="s">
        <v>1325</v>
      </c>
      <c r="F134" s="181" t="s">
        <v>1326</v>
      </c>
      <c r="G134" s="182" t="s">
        <v>1301</v>
      </c>
      <c r="H134" s="183">
        <v>6</v>
      </c>
      <c r="I134" s="184"/>
      <c r="J134" s="185">
        <f>ROUND(I134*H134,2)</f>
        <v>0</v>
      </c>
      <c r="K134" s="181" t="s">
        <v>19</v>
      </c>
      <c r="L134" s="40"/>
      <c r="M134" s="186" t="s">
        <v>19</v>
      </c>
      <c r="N134" s="187" t="s">
        <v>43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102</v>
      </c>
      <c r="AT134" s="190" t="s">
        <v>142</v>
      </c>
      <c r="AU134" s="190" t="s">
        <v>76</v>
      </c>
      <c r="AY134" s="18" t="s">
        <v>140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76</v>
      </c>
      <c r="BK134" s="191">
        <f>ROUND(I134*H134,2)</f>
        <v>0</v>
      </c>
      <c r="BL134" s="18" t="s">
        <v>102</v>
      </c>
      <c r="BM134" s="190" t="s">
        <v>541</v>
      </c>
    </row>
    <row r="135" spans="1:65" s="2" customFormat="1" ht="19.5">
      <c r="A135" s="35"/>
      <c r="B135" s="36"/>
      <c r="C135" s="37"/>
      <c r="D135" s="192" t="s">
        <v>148</v>
      </c>
      <c r="E135" s="37"/>
      <c r="F135" s="193" t="s">
        <v>1326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148</v>
      </c>
      <c r="AU135" s="18" t="s">
        <v>76</v>
      </c>
    </row>
    <row r="136" spans="1:65" s="2" customFormat="1" ht="21.75" customHeight="1">
      <c r="A136" s="35"/>
      <c r="B136" s="36"/>
      <c r="C136" s="179" t="s">
        <v>8</v>
      </c>
      <c r="D136" s="179" t="s">
        <v>142</v>
      </c>
      <c r="E136" s="180" t="s">
        <v>1327</v>
      </c>
      <c r="F136" s="181" t="s">
        <v>1328</v>
      </c>
      <c r="G136" s="182" t="s">
        <v>1301</v>
      </c>
      <c r="H136" s="183">
        <v>6</v>
      </c>
      <c r="I136" s="184"/>
      <c r="J136" s="185">
        <f>ROUND(I136*H136,2)</f>
        <v>0</v>
      </c>
      <c r="K136" s="181" t="s">
        <v>19</v>
      </c>
      <c r="L136" s="40"/>
      <c r="M136" s="186" t="s">
        <v>19</v>
      </c>
      <c r="N136" s="187" t="s">
        <v>43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102</v>
      </c>
      <c r="AT136" s="190" t="s">
        <v>142</v>
      </c>
      <c r="AU136" s="190" t="s">
        <v>76</v>
      </c>
      <c r="AY136" s="18" t="s">
        <v>140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76</v>
      </c>
      <c r="BK136" s="191">
        <f>ROUND(I136*H136,2)</f>
        <v>0</v>
      </c>
      <c r="BL136" s="18" t="s">
        <v>102</v>
      </c>
      <c r="BM136" s="190" t="s">
        <v>550</v>
      </c>
    </row>
    <row r="137" spans="1:65" s="2" customFormat="1" ht="11.25">
      <c r="A137" s="35"/>
      <c r="B137" s="36"/>
      <c r="C137" s="37"/>
      <c r="D137" s="192" t="s">
        <v>148</v>
      </c>
      <c r="E137" s="37"/>
      <c r="F137" s="193" t="s">
        <v>1328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148</v>
      </c>
      <c r="AU137" s="18" t="s">
        <v>76</v>
      </c>
    </row>
    <row r="138" spans="1:65" s="2" customFormat="1" ht="24">
      <c r="A138" s="35"/>
      <c r="B138" s="36"/>
      <c r="C138" s="179" t="s">
        <v>241</v>
      </c>
      <c r="D138" s="179" t="s">
        <v>142</v>
      </c>
      <c r="E138" s="180" t="s">
        <v>1329</v>
      </c>
      <c r="F138" s="181" t="s">
        <v>1330</v>
      </c>
      <c r="G138" s="182" t="s">
        <v>1301</v>
      </c>
      <c r="H138" s="183">
        <v>3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43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102</v>
      </c>
      <c r="AT138" s="190" t="s">
        <v>142</v>
      </c>
      <c r="AU138" s="190" t="s">
        <v>76</v>
      </c>
      <c r="AY138" s="18" t="s">
        <v>140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76</v>
      </c>
      <c r="BK138" s="191">
        <f>ROUND(I138*H138,2)</f>
        <v>0</v>
      </c>
      <c r="BL138" s="18" t="s">
        <v>102</v>
      </c>
      <c r="BM138" s="190" t="s">
        <v>560</v>
      </c>
    </row>
    <row r="139" spans="1:65" s="2" customFormat="1" ht="19.5">
      <c r="A139" s="35"/>
      <c r="B139" s="36"/>
      <c r="C139" s="37"/>
      <c r="D139" s="192" t="s">
        <v>148</v>
      </c>
      <c r="E139" s="37"/>
      <c r="F139" s="193" t="s">
        <v>1330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148</v>
      </c>
      <c r="AU139" s="18" t="s">
        <v>76</v>
      </c>
    </row>
    <row r="140" spans="1:65" s="2" customFormat="1" ht="36">
      <c r="A140" s="35"/>
      <c r="B140" s="36"/>
      <c r="C140" s="179" t="s">
        <v>247</v>
      </c>
      <c r="D140" s="179" t="s">
        <v>142</v>
      </c>
      <c r="E140" s="180" t="s">
        <v>1331</v>
      </c>
      <c r="F140" s="181" t="s">
        <v>1332</v>
      </c>
      <c r="G140" s="182" t="s">
        <v>1301</v>
      </c>
      <c r="H140" s="183">
        <v>2</v>
      </c>
      <c r="I140" s="184"/>
      <c r="J140" s="185">
        <f>ROUND(I140*H140,2)</f>
        <v>0</v>
      </c>
      <c r="K140" s="181" t="s">
        <v>19</v>
      </c>
      <c r="L140" s="40"/>
      <c r="M140" s="186" t="s">
        <v>19</v>
      </c>
      <c r="N140" s="187" t="s">
        <v>43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102</v>
      </c>
      <c r="AT140" s="190" t="s">
        <v>142</v>
      </c>
      <c r="AU140" s="190" t="s">
        <v>76</v>
      </c>
      <c r="AY140" s="18" t="s">
        <v>140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76</v>
      </c>
      <c r="BK140" s="191">
        <f>ROUND(I140*H140,2)</f>
        <v>0</v>
      </c>
      <c r="BL140" s="18" t="s">
        <v>102</v>
      </c>
      <c r="BM140" s="190" t="s">
        <v>570</v>
      </c>
    </row>
    <row r="141" spans="1:65" s="2" customFormat="1" ht="19.5">
      <c r="A141" s="35"/>
      <c r="B141" s="36"/>
      <c r="C141" s="37"/>
      <c r="D141" s="192" t="s">
        <v>148</v>
      </c>
      <c r="E141" s="37"/>
      <c r="F141" s="193" t="s">
        <v>1332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148</v>
      </c>
      <c r="AU141" s="18" t="s">
        <v>76</v>
      </c>
    </row>
    <row r="142" spans="1:65" s="2" customFormat="1" ht="16.5" customHeight="1">
      <c r="A142" s="35"/>
      <c r="B142" s="36"/>
      <c r="C142" s="179" t="s">
        <v>253</v>
      </c>
      <c r="D142" s="179" t="s">
        <v>142</v>
      </c>
      <c r="E142" s="180" t="s">
        <v>1333</v>
      </c>
      <c r="F142" s="181" t="s">
        <v>1334</v>
      </c>
      <c r="G142" s="182" t="s">
        <v>1301</v>
      </c>
      <c r="H142" s="183">
        <v>2</v>
      </c>
      <c r="I142" s="184"/>
      <c r="J142" s="185">
        <f>ROUND(I142*H142,2)</f>
        <v>0</v>
      </c>
      <c r="K142" s="181" t="s">
        <v>19</v>
      </c>
      <c r="L142" s="40"/>
      <c r="M142" s="186" t="s">
        <v>19</v>
      </c>
      <c r="N142" s="187" t="s">
        <v>43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102</v>
      </c>
      <c r="AT142" s="190" t="s">
        <v>142</v>
      </c>
      <c r="AU142" s="190" t="s">
        <v>76</v>
      </c>
      <c r="AY142" s="18" t="s">
        <v>140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76</v>
      </c>
      <c r="BK142" s="191">
        <f>ROUND(I142*H142,2)</f>
        <v>0</v>
      </c>
      <c r="BL142" s="18" t="s">
        <v>102</v>
      </c>
      <c r="BM142" s="190" t="s">
        <v>580</v>
      </c>
    </row>
    <row r="143" spans="1:65" s="2" customFormat="1" ht="11.25">
      <c r="A143" s="35"/>
      <c r="B143" s="36"/>
      <c r="C143" s="37"/>
      <c r="D143" s="192" t="s">
        <v>148</v>
      </c>
      <c r="E143" s="37"/>
      <c r="F143" s="193" t="s">
        <v>1334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148</v>
      </c>
      <c r="AU143" s="18" t="s">
        <v>76</v>
      </c>
    </row>
    <row r="144" spans="1:65" s="2" customFormat="1" ht="24">
      <c r="A144" s="35"/>
      <c r="B144" s="36"/>
      <c r="C144" s="179" t="s">
        <v>259</v>
      </c>
      <c r="D144" s="179" t="s">
        <v>142</v>
      </c>
      <c r="E144" s="180" t="s">
        <v>1335</v>
      </c>
      <c r="F144" s="181" t="s">
        <v>1336</v>
      </c>
      <c r="G144" s="182" t="s">
        <v>1301</v>
      </c>
      <c r="H144" s="183">
        <v>2</v>
      </c>
      <c r="I144" s="184"/>
      <c r="J144" s="185">
        <f>ROUND(I144*H144,2)</f>
        <v>0</v>
      </c>
      <c r="K144" s="181" t="s">
        <v>19</v>
      </c>
      <c r="L144" s="40"/>
      <c r="M144" s="186" t="s">
        <v>19</v>
      </c>
      <c r="N144" s="187" t="s">
        <v>43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102</v>
      </c>
      <c r="AT144" s="190" t="s">
        <v>142</v>
      </c>
      <c r="AU144" s="190" t="s">
        <v>76</v>
      </c>
      <c r="AY144" s="18" t="s">
        <v>140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76</v>
      </c>
      <c r="BK144" s="191">
        <f>ROUND(I144*H144,2)</f>
        <v>0</v>
      </c>
      <c r="BL144" s="18" t="s">
        <v>102</v>
      </c>
      <c r="BM144" s="190" t="s">
        <v>590</v>
      </c>
    </row>
    <row r="145" spans="1:65" s="2" customFormat="1" ht="19.5">
      <c r="A145" s="35"/>
      <c r="B145" s="36"/>
      <c r="C145" s="37"/>
      <c r="D145" s="192" t="s">
        <v>148</v>
      </c>
      <c r="E145" s="37"/>
      <c r="F145" s="193" t="s">
        <v>1336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148</v>
      </c>
      <c r="AU145" s="18" t="s">
        <v>76</v>
      </c>
    </row>
    <row r="146" spans="1:65" s="2" customFormat="1" ht="21.75" customHeight="1">
      <c r="A146" s="35"/>
      <c r="B146" s="36"/>
      <c r="C146" s="179" t="s">
        <v>266</v>
      </c>
      <c r="D146" s="179" t="s">
        <v>142</v>
      </c>
      <c r="E146" s="180" t="s">
        <v>1337</v>
      </c>
      <c r="F146" s="181" t="s">
        <v>1338</v>
      </c>
      <c r="G146" s="182" t="s">
        <v>1301</v>
      </c>
      <c r="H146" s="183">
        <v>2</v>
      </c>
      <c r="I146" s="184"/>
      <c r="J146" s="185">
        <f>ROUND(I146*H146,2)</f>
        <v>0</v>
      </c>
      <c r="K146" s="181" t="s">
        <v>19</v>
      </c>
      <c r="L146" s="40"/>
      <c r="M146" s="186" t="s">
        <v>19</v>
      </c>
      <c r="N146" s="187" t="s">
        <v>43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102</v>
      </c>
      <c r="AT146" s="190" t="s">
        <v>142</v>
      </c>
      <c r="AU146" s="190" t="s">
        <v>76</v>
      </c>
      <c r="AY146" s="18" t="s">
        <v>140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76</v>
      </c>
      <c r="BK146" s="191">
        <f>ROUND(I146*H146,2)</f>
        <v>0</v>
      </c>
      <c r="BL146" s="18" t="s">
        <v>102</v>
      </c>
      <c r="BM146" s="190" t="s">
        <v>600</v>
      </c>
    </row>
    <row r="147" spans="1:65" s="2" customFormat="1" ht="11.25">
      <c r="A147" s="35"/>
      <c r="B147" s="36"/>
      <c r="C147" s="37"/>
      <c r="D147" s="192" t="s">
        <v>148</v>
      </c>
      <c r="E147" s="37"/>
      <c r="F147" s="193" t="s">
        <v>1338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148</v>
      </c>
      <c r="AU147" s="18" t="s">
        <v>76</v>
      </c>
    </row>
    <row r="148" spans="1:65" s="2" customFormat="1" ht="16.5" customHeight="1">
      <c r="A148" s="35"/>
      <c r="B148" s="36"/>
      <c r="C148" s="179" t="s">
        <v>7</v>
      </c>
      <c r="D148" s="179" t="s">
        <v>142</v>
      </c>
      <c r="E148" s="180" t="s">
        <v>1339</v>
      </c>
      <c r="F148" s="181" t="s">
        <v>1340</v>
      </c>
      <c r="G148" s="182" t="s">
        <v>1301</v>
      </c>
      <c r="H148" s="183">
        <v>1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43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102</v>
      </c>
      <c r="AT148" s="190" t="s">
        <v>142</v>
      </c>
      <c r="AU148" s="190" t="s">
        <v>76</v>
      </c>
      <c r="AY148" s="18" t="s">
        <v>140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76</v>
      </c>
      <c r="BK148" s="191">
        <f>ROUND(I148*H148,2)</f>
        <v>0</v>
      </c>
      <c r="BL148" s="18" t="s">
        <v>102</v>
      </c>
      <c r="BM148" s="190" t="s">
        <v>610</v>
      </c>
    </row>
    <row r="149" spans="1:65" s="2" customFormat="1" ht="11.25">
      <c r="A149" s="35"/>
      <c r="B149" s="36"/>
      <c r="C149" s="37"/>
      <c r="D149" s="192" t="s">
        <v>148</v>
      </c>
      <c r="E149" s="37"/>
      <c r="F149" s="193" t="s">
        <v>1340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148</v>
      </c>
      <c r="AU149" s="18" t="s">
        <v>76</v>
      </c>
    </row>
    <row r="150" spans="1:65" s="2" customFormat="1" ht="16.5" customHeight="1">
      <c r="A150" s="35"/>
      <c r="B150" s="36"/>
      <c r="C150" s="179" t="s">
        <v>276</v>
      </c>
      <c r="D150" s="179" t="s">
        <v>142</v>
      </c>
      <c r="E150" s="180" t="s">
        <v>1341</v>
      </c>
      <c r="F150" s="181" t="s">
        <v>1342</v>
      </c>
      <c r="G150" s="182" t="s">
        <v>1301</v>
      </c>
      <c r="H150" s="183">
        <v>1</v>
      </c>
      <c r="I150" s="184"/>
      <c r="J150" s="185">
        <f>ROUND(I150*H150,2)</f>
        <v>0</v>
      </c>
      <c r="K150" s="181" t="s">
        <v>19</v>
      </c>
      <c r="L150" s="40"/>
      <c r="M150" s="186" t="s">
        <v>19</v>
      </c>
      <c r="N150" s="187" t="s">
        <v>43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102</v>
      </c>
      <c r="AT150" s="190" t="s">
        <v>142</v>
      </c>
      <c r="AU150" s="190" t="s">
        <v>76</v>
      </c>
      <c r="AY150" s="18" t="s">
        <v>140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76</v>
      </c>
      <c r="BK150" s="191">
        <f>ROUND(I150*H150,2)</f>
        <v>0</v>
      </c>
      <c r="BL150" s="18" t="s">
        <v>102</v>
      </c>
      <c r="BM150" s="190" t="s">
        <v>620</v>
      </c>
    </row>
    <row r="151" spans="1:65" s="2" customFormat="1" ht="11.25">
      <c r="A151" s="35"/>
      <c r="B151" s="36"/>
      <c r="C151" s="37"/>
      <c r="D151" s="192" t="s">
        <v>148</v>
      </c>
      <c r="E151" s="37"/>
      <c r="F151" s="193" t="s">
        <v>1342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148</v>
      </c>
      <c r="AU151" s="18" t="s">
        <v>76</v>
      </c>
    </row>
    <row r="152" spans="1:65" s="2" customFormat="1" ht="16.5" customHeight="1">
      <c r="A152" s="35"/>
      <c r="B152" s="36"/>
      <c r="C152" s="179" t="s">
        <v>283</v>
      </c>
      <c r="D152" s="179" t="s">
        <v>142</v>
      </c>
      <c r="E152" s="180" t="s">
        <v>1343</v>
      </c>
      <c r="F152" s="181" t="s">
        <v>1344</v>
      </c>
      <c r="G152" s="182" t="s">
        <v>1301</v>
      </c>
      <c r="H152" s="183">
        <v>1</v>
      </c>
      <c r="I152" s="184"/>
      <c r="J152" s="185">
        <f>ROUND(I152*H152,2)</f>
        <v>0</v>
      </c>
      <c r="K152" s="181" t="s">
        <v>19</v>
      </c>
      <c r="L152" s="40"/>
      <c r="M152" s="186" t="s">
        <v>19</v>
      </c>
      <c r="N152" s="187" t="s">
        <v>43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102</v>
      </c>
      <c r="AT152" s="190" t="s">
        <v>142</v>
      </c>
      <c r="AU152" s="190" t="s">
        <v>76</v>
      </c>
      <c r="AY152" s="18" t="s">
        <v>140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76</v>
      </c>
      <c r="BK152" s="191">
        <f>ROUND(I152*H152,2)</f>
        <v>0</v>
      </c>
      <c r="BL152" s="18" t="s">
        <v>102</v>
      </c>
      <c r="BM152" s="190" t="s">
        <v>630</v>
      </c>
    </row>
    <row r="153" spans="1:65" s="2" customFormat="1" ht="11.25">
      <c r="A153" s="35"/>
      <c r="B153" s="36"/>
      <c r="C153" s="37"/>
      <c r="D153" s="192" t="s">
        <v>148</v>
      </c>
      <c r="E153" s="37"/>
      <c r="F153" s="193" t="s">
        <v>1344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148</v>
      </c>
      <c r="AU153" s="18" t="s">
        <v>76</v>
      </c>
    </row>
    <row r="154" spans="1:65" s="2" customFormat="1" ht="24">
      <c r="A154" s="35"/>
      <c r="B154" s="36"/>
      <c r="C154" s="179" t="s">
        <v>289</v>
      </c>
      <c r="D154" s="179" t="s">
        <v>142</v>
      </c>
      <c r="E154" s="180" t="s">
        <v>1345</v>
      </c>
      <c r="F154" s="181" t="s">
        <v>1346</v>
      </c>
      <c r="G154" s="182" t="s">
        <v>217</v>
      </c>
      <c r="H154" s="183">
        <v>45</v>
      </c>
      <c r="I154" s="184"/>
      <c r="J154" s="185">
        <f>ROUND(I154*H154,2)</f>
        <v>0</v>
      </c>
      <c r="K154" s="181" t="s">
        <v>19</v>
      </c>
      <c r="L154" s="40"/>
      <c r="M154" s="186" t="s">
        <v>19</v>
      </c>
      <c r="N154" s="187" t="s">
        <v>43</v>
      </c>
      <c r="O154" s="65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102</v>
      </c>
      <c r="AT154" s="190" t="s">
        <v>142</v>
      </c>
      <c r="AU154" s="190" t="s">
        <v>76</v>
      </c>
      <c r="AY154" s="18" t="s">
        <v>140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76</v>
      </c>
      <c r="BK154" s="191">
        <f>ROUND(I154*H154,2)</f>
        <v>0</v>
      </c>
      <c r="BL154" s="18" t="s">
        <v>102</v>
      </c>
      <c r="BM154" s="190" t="s">
        <v>640</v>
      </c>
    </row>
    <row r="155" spans="1:65" s="2" customFormat="1" ht="19.5">
      <c r="A155" s="35"/>
      <c r="B155" s="36"/>
      <c r="C155" s="37"/>
      <c r="D155" s="192" t="s">
        <v>148</v>
      </c>
      <c r="E155" s="37"/>
      <c r="F155" s="193" t="s">
        <v>1346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148</v>
      </c>
      <c r="AU155" s="18" t="s">
        <v>76</v>
      </c>
    </row>
    <row r="156" spans="1:65" s="2" customFormat="1" ht="24">
      <c r="A156" s="35"/>
      <c r="B156" s="36"/>
      <c r="C156" s="179" t="s">
        <v>294</v>
      </c>
      <c r="D156" s="179" t="s">
        <v>142</v>
      </c>
      <c r="E156" s="180" t="s">
        <v>1347</v>
      </c>
      <c r="F156" s="181" t="s">
        <v>1348</v>
      </c>
      <c r="G156" s="182" t="s">
        <v>643</v>
      </c>
      <c r="H156" s="183">
        <v>1</v>
      </c>
      <c r="I156" s="184"/>
      <c r="J156" s="185">
        <f>ROUND(I156*H156,2)</f>
        <v>0</v>
      </c>
      <c r="K156" s="181" t="s">
        <v>19</v>
      </c>
      <c r="L156" s="40"/>
      <c r="M156" s="186" t="s">
        <v>19</v>
      </c>
      <c r="N156" s="187" t="s">
        <v>43</v>
      </c>
      <c r="O156" s="6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102</v>
      </c>
      <c r="AT156" s="190" t="s">
        <v>142</v>
      </c>
      <c r="AU156" s="190" t="s">
        <v>76</v>
      </c>
      <c r="AY156" s="18" t="s">
        <v>140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76</v>
      </c>
      <c r="BK156" s="191">
        <f>ROUND(I156*H156,2)</f>
        <v>0</v>
      </c>
      <c r="BL156" s="18" t="s">
        <v>102</v>
      </c>
      <c r="BM156" s="190" t="s">
        <v>651</v>
      </c>
    </row>
    <row r="157" spans="1:65" s="2" customFormat="1" ht="11.25">
      <c r="A157" s="35"/>
      <c r="B157" s="36"/>
      <c r="C157" s="37"/>
      <c r="D157" s="192" t="s">
        <v>148</v>
      </c>
      <c r="E157" s="37"/>
      <c r="F157" s="193" t="s">
        <v>1348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148</v>
      </c>
      <c r="AU157" s="18" t="s">
        <v>76</v>
      </c>
    </row>
    <row r="158" spans="1:65" s="12" customFormat="1" ht="25.9" customHeight="1">
      <c r="B158" s="163"/>
      <c r="C158" s="164"/>
      <c r="D158" s="165" t="s">
        <v>71</v>
      </c>
      <c r="E158" s="166" t="s">
        <v>1349</v>
      </c>
      <c r="F158" s="166" t="s">
        <v>1350</v>
      </c>
      <c r="G158" s="164"/>
      <c r="H158" s="164"/>
      <c r="I158" s="167"/>
      <c r="J158" s="168">
        <f>BK158</f>
        <v>0</v>
      </c>
      <c r="K158" s="164"/>
      <c r="L158" s="169"/>
      <c r="M158" s="170"/>
      <c r="N158" s="171"/>
      <c r="O158" s="171"/>
      <c r="P158" s="172">
        <f>SUM(P159:P162)</f>
        <v>0</v>
      </c>
      <c r="Q158" s="171"/>
      <c r="R158" s="172">
        <f>SUM(R159:R162)</f>
        <v>0</v>
      </c>
      <c r="S158" s="171"/>
      <c r="T158" s="173">
        <f>SUM(T159:T162)</f>
        <v>0</v>
      </c>
      <c r="AR158" s="174" t="s">
        <v>76</v>
      </c>
      <c r="AT158" s="175" t="s">
        <v>71</v>
      </c>
      <c r="AU158" s="175" t="s">
        <v>72</v>
      </c>
      <c r="AY158" s="174" t="s">
        <v>140</v>
      </c>
      <c r="BK158" s="176">
        <f>SUM(BK159:BK162)</f>
        <v>0</v>
      </c>
    </row>
    <row r="159" spans="1:65" s="2" customFormat="1" ht="24">
      <c r="A159" s="35"/>
      <c r="B159" s="36"/>
      <c r="C159" s="179" t="s">
        <v>301</v>
      </c>
      <c r="D159" s="179" t="s">
        <v>142</v>
      </c>
      <c r="E159" s="180" t="s">
        <v>1351</v>
      </c>
      <c r="F159" s="181" t="s">
        <v>1352</v>
      </c>
      <c r="G159" s="182" t="s">
        <v>1301</v>
      </c>
      <c r="H159" s="183">
        <v>13</v>
      </c>
      <c r="I159" s="184"/>
      <c r="J159" s="185">
        <f>ROUND(I159*H159,2)</f>
        <v>0</v>
      </c>
      <c r="K159" s="181" t="s">
        <v>19</v>
      </c>
      <c r="L159" s="40"/>
      <c r="M159" s="186" t="s">
        <v>19</v>
      </c>
      <c r="N159" s="187" t="s">
        <v>43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102</v>
      </c>
      <c r="AT159" s="190" t="s">
        <v>142</v>
      </c>
      <c r="AU159" s="190" t="s">
        <v>76</v>
      </c>
      <c r="AY159" s="18" t="s">
        <v>140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76</v>
      </c>
      <c r="BK159" s="191">
        <f>ROUND(I159*H159,2)</f>
        <v>0</v>
      </c>
      <c r="BL159" s="18" t="s">
        <v>102</v>
      </c>
      <c r="BM159" s="190" t="s">
        <v>825</v>
      </c>
    </row>
    <row r="160" spans="1:65" s="2" customFormat="1" ht="19.5">
      <c r="A160" s="35"/>
      <c r="B160" s="36"/>
      <c r="C160" s="37"/>
      <c r="D160" s="192" t="s">
        <v>148</v>
      </c>
      <c r="E160" s="37"/>
      <c r="F160" s="193" t="s">
        <v>1352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148</v>
      </c>
      <c r="AU160" s="18" t="s">
        <v>76</v>
      </c>
    </row>
    <row r="161" spans="1:65" s="2" customFormat="1" ht="24">
      <c r="A161" s="35"/>
      <c r="B161" s="36"/>
      <c r="C161" s="179" t="s">
        <v>308</v>
      </c>
      <c r="D161" s="179" t="s">
        <v>142</v>
      </c>
      <c r="E161" s="180" t="s">
        <v>1353</v>
      </c>
      <c r="F161" s="181" t="s">
        <v>1348</v>
      </c>
      <c r="G161" s="182" t="s">
        <v>643</v>
      </c>
      <c r="H161" s="183">
        <v>1</v>
      </c>
      <c r="I161" s="184"/>
      <c r="J161" s="185">
        <f>ROUND(I161*H161,2)</f>
        <v>0</v>
      </c>
      <c r="K161" s="181" t="s">
        <v>19</v>
      </c>
      <c r="L161" s="40"/>
      <c r="M161" s="186" t="s">
        <v>19</v>
      </c>
      <c r="N161" s="187" t="s">
        <v>43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102</v>
      </c>
      <c r="AT161" s="190" t="s">
        <v>142</v>
      </c>
      <c r="AU161" s="190" t="s">
        <v>76</v>
      </c>
      <c r="AY161" s="18" t="s">
        <v>140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76</v>
      </c>
      <c r="BK161" s="191">
        <f>ROUND(I161*H161,2)</f>
        <v>0</v>
      </c>
      <c r="BL161" s="18" t="s">
        <v>102</v>
      </c>
      <c r="BM161" s="190" t="s">
        <v>835</v>
      </c>
    </row>
    <row r="162" spans="1:65" s="2" customFormat="1" ht="11.25">
      <c r="A162" s="35"/>
      <c r="B162" s="36"/>
      <c r="C162" s="37"/>
      <c r="D162" s="192" t="s">
        <v>148</v>
      </c>
      <c r="E162" s="37"/>
      <c r="F162" s="193" t="s">
        <v>1348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148</v>
      </c>
      <c r="AU162" s="18" t="s">
        <v>76</v>
      </c>
    </row>
    <row r="163" spans="1:65" s="12" customFormat="1" ht="25.9" customHeight="1">
      <c r="B163" s="163"/>
      <c r="C163" s="164"/>
      <c r="D163" s="165" t="s">
        <v>71</v>
      </c>
      <c r="E163" s="166" t="s">
        <v>1354</v>
      </c>
      <c r="F163" s="166" t="s">
        <v>1355</v>
      </c>
      <c r="G163" s="164"/>
      <c r="H163" s="164"/>
      <c r="I163" s="167"/>
      <c r="J163" s="168">
        <f>BK163</f>
        <v>0</v>
      </c>
      <c r="K163" s="164"/>
      <c r="L163" s="169"/>
      <c r="M163" s="170"/>
      <c r="N163" s="171"/>
      <c r="O163" s="171"/>
      <c r="P163" s="172">
        <f>SUM(P164:P171)</f>
        <v>0</v>
      </c>
      <c r="Q163" s="171"/>
      <c r="R163" s="172">
        <f>SUM(R164:R171)</f>
        <v>0</v>
      </c>
      <c r="S163" s="171"/>
      <c r="T163" s="173">
        <f>SUM(T164:T171)</f>
        <v>0</v>
      </c>
      <c r="AR163" s="174" t="s">
        <v>76</v>
      </c>
      <c r="AT163" s="175" t="s">
        <v>71</v>
      </c>
      <c r="AU163" s="175" t="s">
        <v>72</v>
      </c>
      <c r="AY163" s="174" t="s">
        <v>140</v>
      </c>
      <c r="BK163" s="176">
        <f>SUM(BK164:BK171)</f>
        <v>0</v>
      </c>
    </row>
    <row r="164" spans="1:65" s="2" customFormat="1" ht="24">
      <c r="A164" s="35"/>
      <c r="B164" s="36"/>
      <c r="C164" s="179" t="s">
        <v>313</v>
      </c>
      <c r="D164" s="179" t="s">
        <v>142</v>
      </c>
      <c r="E164" s="180" t="s">
        <v>1356</v>
      </c>
      <c r="F164" s="181" t="s">
        <v>1357</v>
      </c>
      <c r="G164" s="182" t="s">
        <v>1301</v>
      </c>
      <c r="H164" s="183">
        <v>1</v>
      </c>
      <c r="I164" s="184"/>
      <c r="J164" s="185">
        <f>ROUND(I164*H164,2)</f>
        <v>0</v>
      </c>
      <c r="K164" s="181" t="s">
        <v>19</v>
      </c>
      <c r="L164" s="40"/>
      <c r="M164" s="186" t="s">
        <v>19</v>
      </c>
      <c r="N164" s="187" t="s">
        <v>43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102</v>
      </c>
      <c r="AT164" s="190" t="s">
        <v>142</v>
      </c>
      <c r="AU164" s="190" t="s">
        <v>76</v>
      </c>
      <c r="AY164" s="18" t="s">
        <v>140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76</v>
      </c>
      <c r="BK164" s="191">
        <f>ROUND(I164*H164,2)</f>
        <v>0</v>
      </c>
      <c r="BL164" s="18" t="s">
        <v>102</v>
      </c>
      <c r="BM164" s="190" t="s">
        <v>845</v>
      </c>
    </row>
    <row r="165" spans="1:65" s="2" customFormat="1" ht="11.25">
      <c r="A165" s="35"/>
      <c r="B165" s="36"/>
      <c r="C165" s="37"/>
      <c r="D165" s="192" t="s">
        <v>148</v>
      </c>
      <c r="E165" s="37"/>
      <c r="F165" s="193" t="s">
        <v>1357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148</v>
      </c>
      <c r="AU165" s="18" t="s">
        <v>76</v>
      </c>
    </row>
    <row r="166" spans="1:65" s="2" customFormat="1" ht="16.5" customHeight="1">
      <c r="A166" s="35"/>
      <c r="B166" s="36"/>
      <c r="C166" s="179" t="s">
        <v>318</v>
      </c>
      <c r="D166" s="179" t="s">
        <v>142</v>
      </c>
      <c r="E166" s="180" t="s">
        <v>1358</v>
      </c>
      <c r="F166" s="181" t="s">
        <v>1359</v>
      </c>
      <c r="G166" s="182" t="s">
        <v>1301</v>
      </c>
      <c r="H166" s="183">
        <v>8</v>
      </c>
      <c r="I166" s="184"/>
      <c r="J166" s="185">
        <f>ROUND(I166*H166,2)</f>
        <v>0</v>
      </c>
      <c r="K166" s="181" t="s">
        <v>19</v>
      </c>
      <c r="L166" s="40"/>
      <c r="M166" s="186" t="s">
        <v>19</v>
      </c>
      <c r="N166" s="187" t="s">
        <v>43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102</v>
      </c>
      <c r="AT166" s="190" t="s">
        <v>142</v>
      </c>
      <c r="AU166" s="190" t="s">
        <v>76</v>
      </c>
      <c r="AY166" s="18" t="s">
        <v>140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76</v>
      </c>
      <c r="BK166" s="191">
        <f>ROUND(I166*H166,2)</f>
        <v>0</v>
      </c>
      <c r="BL166" s="18" t="s">
        <v>102</v>
      </c>
      <c r="BM166" s="190" t="s">
        <v>855</v>
      </c>
    </row>
    <row r="167" spans="1:65" s="2" customFormat="1" ht="11.25">
      <c r="A167" s="35"/>
      <c r="B167" s="36"/>
      <c r="C167" s="37"/>
      <c r="D167" s="192" t="s">
        <v>148</v>
      </c>
      <c r="E167" s="37"/>
      <c r="F167" s="193" t="s">
        <v>1359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148</v>
      </c>
      <c r="AU167" s="18" t="s">
        <v>76</v>
      </c>
    </row>
    <row r="168" spans="1:65" s="2" customFormat="1" ht="16.5" customHeight="1">
      <c r="A168" s="35"/>
      <c r="B168" s="36"/>
      <c r="C168" s="179" t="s">
        <v>323</v>
      </c>
      <c r="D168" s="179" t="s">
        <v>142</v>
      </c>
      <c r="E168" s="180" t="s">
        <v>1360</v>
      </c>
      <c r="F168" s="181" t="s">
        <v>1361</v>
      </c>
      <c r="G168" s="182" t="s">
        <v>1301</v>
      </c>
      <c r="H168" s="183">
        <v>1</v>
      </c>
      <c r="I168" s="184"/>
      <c r="J168" s="185">
        <f>ROUND(I168*H168,2)</f>
        <v>0</v>
      </c>
      <c r="K168" s="181" t="s">
        <v>19</v>
      </c>
      <c r="L168" s="40"/>
      <c r="M168" s="186" t="s">
        <v>19</v>
      </c>
      <c r="N168" s="187" t="s">
        <v>43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102</v>
      </c>
      <c r="AT168" s="190" t="s">
        <v>142</v>
      </c>
      <c r="AU168" s="190" t="s">
        <v>76</v>
      </c>
      <c r="AY168" s="18" t="s">
        <v>140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76</v>
      </c>
      <c r="BK168" s="191">
        <f>ROUND(I168*H168,2)</f>
        <v>0</v>
      </c>
      <c r="BL168" s="18" t="s">
        <v>102</v>
      </c>
      <c r="BM168" s="190" t="s">
        <v>865</v>
      </c>
    </row>
    <row r="169" spans="1:65" s="2" customFormat="1" ht="11.25">
      <c r="A169" s="35"/>
      <c r="B169" s="36"/>
      <c r="C169" s="37"/>
      <c r="D169" s="192" t="s">
        <v>148</v>
      </c>
      <c r="E169" s="37"/>
      <c r="F169" s="193" t="s">
        <v>1361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148</v>
      </c>
      <c r="AU169" s="18" t="s">
        <v>76</v>
      </c>
    </row>
    <row r="170" spans="1:65" s="2" customFormat="1" ht="24">
      <c r="A170" s="35"/>
      <c r="B170" s="36"/>
      <c r="C170" s="179" t="s">
        <v>329</v>
      </c>
      <c r="D170" s="179" t="s">
        <v>142</v>
      </c>
      <c r="E170" s="180" t="s">
        <v>1362</v>
      </c>
      <c r="F170" s="181" t="s">
        <v>1348</v>
      </c>
      <c r="G170" s="182" t="s">
        <v>643</v>
      </c>
      <c r="H170" s="183">
        <v>1</v>
      </c>
      <c r="I170" s="184"/>
      <c r="J170" s="185">
        <f>ROUND(I170*H170,2)</f>
        <v>0</v>
      </c>
      <c r="K170" s="181" t="s">
        <v>19</v>
      </c>
      <c r="L170" s="40"/>
      <c r="M170" s="186" t="s">
        <v>19</v>
      </c>
      <c r="N170" s="187" t="s">
        <v>43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102</v>
      </c>
      <c r="AT170" s="190" t="s">
        <v>142</v>
      </c>
      <c r="AU170" s="190" t="s">
        <v>76</v>
      </c>
      <c r="AY170" s="18" t="s">
        <v>140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76</v>
      </c>
      <c r="BK170" s="191">
        <f>ROUND(I170*H170,2)</f>
        <v>0</v>
      </c>
      <c r="BL170" s="18" t="s">
        <v>102</v>
      </c>
      <c r="BM170" s="190" t="s">
        <v>875</v>
      </c>
    </row>
    <row r="171" spans="1:65" s="2" customFormat="1" ht="11.25">
      <c r="A171" s="35"/>
      <c r="B171" s="36"/>
      <c r="C171" s="37"/>
      <c r="D171" s="192" t="s">
        <v>148</v>
      </c>
      <c r="E171" s="37"/>
      <c r="F171" s="193" t="s">
        <v>1348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148</v>
      </c>
      <c r="AU171" s="18" t="s">
        <v>76</v>
      </c>
    </row>
    <row r="172" spans="1:65" s="12" customFormat="1" ht="25.9" customHeight="1">
      <c r="B172" s="163"/>
      <c r="C172" s="164"/>
      <c r="D172" s="165" t="s">
        <v>71</v>
      </c>
      <c r="E172" s="166" t="s">
        <v>1363</v>
      </c>
      <c r="F172" s="166" t="s">
        <v>1364</v>
      </c>
      <c r="G172" s="164"/>
      <c r="H172" s="164"/>
      <c r="I172" s="167"/>
      <c r="J172" s="168">
        <f>BK172</f>
        <v>0</v>
      </c>
      <c r="K172" s="164"/>
      <c r="L172" s="169"/>
      <c r="M172" s="170"/>
      <c r="N172" s="171"/>
      <c r="O172" s="171"/>
      <c r="P172" s="172">
        <f>SUM(P173:P175)</f>
        <v>0</v>
      </c>
      <c r="Q172" s="171"/>
      <c r="R172" s="172">
        <f>SUM(R173:R175)</f>
        <v>0</v>
      </c>
      <c r="S172" s="171"/>
      <c r="T172" s="173">
        <f>SUM(T173:T175)</f>
        <v>0</v>
      </c>
      <c r="AR172" s="174" t="s">
        <v>76</v>
      </c>
      <c r="AT172" s="175" t="s">
        <v>71</v>
      </c>
      <c r="AU172" s="175" t="s">
        <v>72</v>
      </c>
      <c r="AY172" s="174" t="s">
        <v>140</v>
      </c>
      <c r="BK172" s="176">
        <f>SUM(BK173:BK175)</f>
        <v>0</v>
      </c>
    </row>
    <row r="173" spans="1:65" s="2" customFormat="1" ht="16.5" customHeight="1">
      <c r="A173" s="35"/>
      <c r="B173" s="36"/>
      <c r="C173" s="179" t="s">
        <v>336</v>
      </c>
      <c r="D173" s="179" t="s">
        <v>142</v>
      </c>
      <c r="E173" s="180" t="s">
        <v>1365</v>
      </c>
      <c r="F173" s="181" t="s">
        <v>1366</v>
      </c>
      <c r="G173" s="182" t="s">
        <v>643</v>
      </c>
      <c r="H173" s="183">
        <v>1</v>
      </c>
      <c r="I173" s="184"/>
      <c r="J173" s="185">
        <f>ROUND(I173*H173,2)</f>
        <v>0</v>
      </c>
      <c r="K173" s="181" t="s">
        <v>19</v>
      </c>
      <c r="L173" s="40"/>
      <c r="M173" s="186" t="s">
        <v>19</v>
      </c>
      <c r="N173" s="187" t="s">
        <v>43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102</v>
      </c>
      <c r="AT173" s="190" t="s">
        <v>142</v>
      </c>
      <c r="AU173" s="190" t="s">
        <v>76</v>
      </c>
      <c r="AY173" s="18" t="s">
        <v>140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76</v>
      </c>
      <c r="BK173" s="191">
        <f>ROUND(I173*H173,2)</f>
        <v>0</v>
      </c>
      <c r="BL173" s="18" t="s">
        <v>102</v>
      </c>
      <c r="BM173" s="190" t="s">
        <v>925</v>
      </c>
    </row>
    <row r="174" spans="1:65" s="2" customFormat="1" ht="11.25">
      <c r="A174" s="35"/>
      <c r="B174" s="36"/>
      <c r="C174" s="37"/>
      <c r="D174" s="192" t="s">
        <v>148</v>
      </c>
      <c r="E174" s="37"/>
      <c r="F174" s="193" t="s">
        <v>1366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148</v>
      </c>
      <c r="AU174" s="18" t="s">
        <v>76</v>
      </c>
    </row>
    <row r="175" spans="1:65" s="2" customFormat="1" ht="253.5">
      <c r="A175" s="35"/>
      <c r="B175" s="36"/>
      <c r="C175" s="37"/>
      <c r="D175" s="192" t="s">
        <v>199</v>
      </c>
      <c r="E175" s="37"/>
      <c r="F175" s="229" t="s">
        <v>1367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199</v>
      </c>
      <c r="AU175" s="18" t="s">
        <v>76</v>
      </c>
    </row>
    <row r="176" spans="1:65" s="12" customFormat="1" ht="25.9" customHeight="1">
      <c r="B176" s="163"/>
      <c r="C176" s="164"/>
      <c r="D176" s="165" t="s">
        <v>71</v>
      </c>
      <c r="E176" s="166" t="s">
        <v>1368</v>
      </c>
      <c r="F176" s="166" t="s">
        <v>1369</v>
      </c>
      <c r="G176" s="164"/>
      <c r="H176" s="164"/>
      <c r="I176" s="167"/>
      <c r="J176" s="168">
        <f>BK176</f>
        <v>0</v>
      </c>
      <c r="K176" s="164"/>
      <c r="L176" s="169"/>
      <c r="M176" s="170"/>
      <c r="N176" s="171"/>
      <c r="O176" s="171"/>
      <c r="P176" s="172">
        <f>SUM(P177:P182)</f>
        <v>0</v>
      </c>
      <c r="Q176" s="171"/>
      <c r="R176" s="172">
        <f>SUM(R177:R182)</f>
        <v>0</v>
      </c>
      <c r="S176" s="171"/>
      <c r="T176" s="173">
        <f>SUM(T177:T182)</f>
        <v>0</v>
      </c>
      <c r="AR176" s="174" t="s">
        <v>76</v>
      </c>
      <c r="AT176" s="175" t="s">
        <v>71</v>
      </c>
      <c r="AU176" s="175" t="s">
        <v>72</v>
      </c>
      <c r="AY176" s="174" t="s">
        <v>140</v>
      </c>
      <c r="BK176" s="176">
        <f>SUM(BK177:BK182)</f>
        <v>0</v>
      </c>
    </row>
    <row r="177" spans="1:65" s="2" customFormat="1" ht="16.5" customHeight="1">
      <c r="A177" s="35"/>
      <c r="B177" s="36"/>
      <c r="C177" s="179" t="s">
        <v>341</v>
      </c>
      <c r="D177" s="179" t="s">
        <v>142</v>
      </c>
      <c r="E177" s="180" t="s">
        <v>1370</v>
      </c>
      <c r="F177" s="181" t="s">
        <v>1371</v>
      </c>
      <c r="G177" s="182" t="s">
        <v>643</v>
      </c>
      <c r="H177" s="183">
        <v>1</v>
      </c>
      <c r="I177" s="184"/>
      <c r="J177" s="185">
        <f>ROUND(I177*H177,2)</f>
        <v>0</v>
      </c>
      <c r="K177" s="181" t="s">
        <v>19</v>
      </c>
      <c r="L177" s="40"/>
      <c r="M177" s="186" t="s">
        <v>19</v>
      </c>
      <c r="N177" s="187" t="s">
        <v>43</v>
      </c>
      <c r="O177" s="65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102</v>
      </c>
      <c r="AT177" s="190" t="s">
        <v>142</v>
      </c>
      <c r="AU177" s="190" t="s">
        <v>76</v>
      </c>
      <c r="AY177" s="18" t="s">
        <v>140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76</v>
      </c>
      <c r="BK177" s="191">
        <f>ROUND(I177*H177,2)</f>
        <v>0</v>
      </c>
      <c r="BL177" s="18" t="s">
        <v>102</v>
      </c>
      <c r="BM177" s="190" t="s">
        <v>945</v>
      </c>
    </row>
    <row r="178" spans="1:65" s="2" customFormat="1" ht="11.25">
      <c r="A178" s="35"/>
      <c r="B178" s="36"/>
      <c r="C178" s="37"/>
      <c r="D178" s="192" t="s">
        <v>148</v>
      </c>
      <c r="E178" s="37"/>
      <c r="F178" s="193" t="s">
        <v>1371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148</v>
      </c>
      <c r="AU178" s="18" t="s">
        <v>76</v>
      </c>
    </row>
    <row r="179" spans="1:65" s="2" customFormat="1" ht="195">
      <c r="A179" s="35"/>
      <c r="B179" s="36"/>
      <c r="C179" s="37"/>
      <c r="D179" s="192" t="s">
        <v>199</v>
      </c>
      <c r="E179" s="37"/>
      <c r="F179" s="229" t="s">
        <v>1372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199</v>
      </c>
      <c r="AU179" s="18" t="s">
        <v>76</v>
      </c>
    </row>
    <row r="180" spans="1:65" s="2" customFormat="1" ht="16.5" customHeight="1">
      <c r="A180" s="35"/>
      <c r="B180" s="36"/>
      <c r="C180" s="179" t="s">
        <v>350</v>
      </c>
      <c r="D180" s="179" t="s">
        <v>142</v>
      </c>
      <c r="E180" s="180" t="s">
        <v>1373</v>
      </c>
      <c r="F180" s="181" t="s">
        <v>1374</v>
      </c>
      <c r="G180" s="182" t="s">
        <v>643</v>
      </c>
      <c r="H180" s="183">
        <v>1</v>
      </c>
      <c r="I180" s="184"/>
      <c r="J180" s="185">
        <f>ROUND(I180*H180,2)</f>
        <v>0</v>
      </c>
      <c r="K180" s="181" t="s">
        <v>19</v>
      </c>
      <c r="L180" s="40"/>
      <c r="M180" s="186" t="s">
        <v>19</v>
      </c>
      <c r="N180" s="187" t="s">
        <v>43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102</v>
      </c>
      <c r="AT180" s="190" t="s">
        <v>142</v>
      </c>
      <c r="AU180" s="190" t="s">
        <v>76</v>
      </c>
      <c r="AY180" s="18" t="s">
        <v>140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76</v>
      </c>
      <c r="BK180" s="191">
        <f>ROUND(I180*H180,2)</f>
        <v>0</v>
      </c>
      <c r="BL180" s="18" t="s">
        <v>102</v>
      </c>
      <c r="BM180" s="190" t="s">
        <v>955</v>
      </c>
    </row>
    <row r="181" spans="1:65" s="2" customFormat="1" ht="11.25">
      <c r="A181" s="35"/>
      <c r="B181" s="36"/>
      <c r="C181" s="37"/>
      <c r="D181" s="192" t="s">
        <v>148</v>
      </c>
      <c r="E181" s="37"/>
      <c r="F181" s="193" t="s">
        <v>1374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148</v>
      </c>
      <c r="AU181" s="18" t="s">
        <v>76</v>
      </c>
    </row>
    <row r="182" spans="1:65" s="2" customFormat="1" ht="175.5">
      <c r="A182" s="35"/>
      <c r="B182" s="36"/>
      <c r="C182" s="37"/>
      <c r="D182" s="192" t="s">
        <v>199</v>
      </c>
      <c r="E182" s="37"/>
      <c r="F182" s="229" t="s">
        <v>1375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76</v>
      </c>
    </row>
    <row r="183" spans="1:65" s="12" customFormat="1" ht="25.9" customHeight="1">
      <c r="B183" s="163"/>
      <c r="C183" s="164"/>
      <c r="D183" s="165" t="s">
        <v>71</v>
      </c>
      <c r="E183" s="166" t="s">
        <v>1376</v>
      </c>
      <c r="F183" s="166" t="s">
        <v>1377</v>
      </c>
      <c r="G183" s="164"/>
      <c r="H183" s="164"/>
      <c r="I183" s="167"/>
      <c r="J183" s="168">
        <f>BK183</f>
        <v>0</v>
      </c>
      <c r="K183" s="164"/>
      <c r="L183" s="169"/>
      <c r="M183" s="170"/>
      <c r="N183" s="171"/>
      <c r="O183" s="171"/>
      <c r="P183" s="172">
        <f>SUM(P184:P186)</f>
        <v>0</v>
      </c>
      <c r="Q183" s="171"/>
      <c r="R183" s="172">
        <f>SUM(R184:R186)</f>
        <v>0</v>
      </c>
      <c r="S183" s="171"/>
      <c r="T183" s="173">
        <f>SUM(T184:T186)</f>
        <v>0</v>
      </c>
      <c r="AR183" s="174" t="s">
        <v>76</v>
      </c>
      <c r="AT183" s="175" t="s">
        <v>71</v>
      </c>
      <c r="AU183" s="175" t="s">
        <v>72</v>
      </c>
      <c r="AY183" s="174" t="s">
        <v>140</v>
      </c>
      <c r="BK183" s="176">
        <f>SUM(BK184:BK186)</f>
        <v>0</v>
      </c>
    </row>
    <row r="184" spans="1:65" s="2" customFormat="1" ht="16.5" customHeight="1">
      <c r="A184" s="35"/>
      <c r="B184" s="36"/>
      <c r="C184" s="179" t="s">
        <v>358</v>
      </c>
      <c r="D184" s="179" t="s">
        <v>142</v>
      </c>
      <c r="E184" s="180" t="s">
        <v>1378</v>
      </c>
      <c r="F184" s="181" t="s">
        <v>1379</v>
      </c>
      <c r="G184" s="182" t="s">
        <v>643</v>
      </c>
      <c r="H184" s="183">
        <v>1</v>
      </c>
      <c r="I184" s="184"/>
      <c r="J184" s="185">
        <f>ROUND(I184*H184,2)</f>
        <v>0</v>
      </c>
      <c r="K184" s="181" t="s">
        <v>19</v>
      </c>
      <c r="L184" s="40"/>
      <c r="M184" s="186" t="s">
        <v>19</v>
      </c>
      <c r="N184" s="187" t="s">
        <v>43</v>
      </c>
      <c r="O184" s="65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102</v>
      </c>
      <c r="AT184" s="190" t="s">
        <v>142</v>
      </c>
      <c r="AU184" s="190" t="s">
        <v>76</v>
      </c>
      <c r="AY184" s="18" t="s">
        <v>140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76</v>
      </c>
      <c r="BK184" s="191">
        <f>ROUND(I184*H184,2)</f>
        <v>0</v>
      </c>
      <c r="BL184" s="18" t="s">
        <v>102</v>
      </c>
      <c r="BM184" s="190" t="s">
        <v>965</v>
      </c>
    </row>
    <row r="185" spans="1:65" s="2" customFormat="1" ht="11.25">
      <c r="A185" s="35"/>
      <c r="B185" s="36"/>
      <c r="C185" s="37"/>
      <c r="D185" s="192" t="s">
        <v>148</v>
      </c>
      <c r="E185" s="37"/>
      <c r="F185" s="193" t="s">
        <v>1379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148</v>
      </c>
      <c r="AU185" s="18" t="s">
        <v>76</v>
      </c>
    </row>
    <row r="186" spans="1:65" s="2" customFormat="1" ht="48.75">
      <c r="A186" s="35"/>
      <c r="B186" s="36"/>
      <c r="C186" s="37"/>
      <c r="D186" s="192" t="s">
        <v>199</v>
      </c>
      <c r="E186" s="37"/>
      <c r="F186" s="229" t="s">
        <v>1380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199</v>
      </c>
      <c r="AU186" s="18" t="s">
        <v>76</v>
      </c>
    </row>
    <row r="187" spans="1:65" s="12" customFormat="1" ht="25.9" customHeight="1">
      <c r="B187" s="163"/>
      <c r="C187" s="164"/>
      <c r="D187" s="165" t="s">
        <v>71</v>
      </c>
      <c r="E187" s="166" t="s">
        <v>1381</v>
      </c>
      <c r="F187" s="166" t="s">
        <v>1382</v>
      </c>
      <c r="G187" s="164"/>
      <c r="H187" s="164"/>
      <c r="I187" s="167"/>
      <c r="J187" s="168">
        <f>BK187</f>
        <v>0</v>
      </c>
      <c r="K187" s="164"/>
      <c r="L187" s="169"/>
      <c r="M187" s="170"/>
      <c r="N187" s="171"/>
      <c r="O187" s="171"/>
      <c r="P187" s="172">
        <f>SUM(P188:P197)</f>
        <v>0</v>
      </c>
      <c r="Q187" s="171"/>
      <c r="R187" s="172">
        <f>SUM(R188:R197)</f>
        <v>0</v>
      </c>
      <c r="S187" s="171"/>
      <c r="T187" s="173">
        <f>SUM(T188:T197)</f>
        <v>0</v>
      </c>
      <c r="AR187" s="174" t="s">
        <v>76</v>
      </c>
      <c r="AT187" s="175" t="s">
        <v>71</v>
      </c>
      <c r="AU187" s="175" t="s">
        <v>72</v>
      </c>
      <c r="AY187" s="174" t="s">
        <v>140</v>
      </c>
      <c r="BK187" s="176">
        <f>SUM(BK188:BK197)</f>
        <v>0</v>
      </c>
    </row>
    <row r="188" spans="1:65" s="2" customFormat="1" ht="16.5" customHeight="1">
      <c r="A188" s="35"/>
      <c r="B188" s="36"/>
      <c r="C188" s="179" t="s">
        <v>541</v>
      </c>
      <c r="D188" s="179" t="s">
        <v>142</v>
      </c>
      <c r="E188" s="180" t="s">
        <v>1383</v>
      </c>
      <c r="F188" s="181" t="s">
        <v>1384</v>
      </c>
      <c r="G188" s="182" t="s">
        <v>217</v>
      </c>
      <c r="H188" s="183">
        <v>20</v>
      </c>
      <c r="I188" s="184"/>
      <c r="J188" s="185">
        <f>ROUND(I188*H188,2)</f>
        <v>0</v>
      </c>
      <c r="K188" s="181" t="s">
        <v>19</v>
      </c>
      <c r="L188" s="40"/>
      <c r="M188" s="186" t="s">
        <v>19</v>
      </c>
      <c r="N188" s="187" t="s">
        <v>43</v>
      </c>
      <c r="O188" s="6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102</v>
      </c>
      <c r="AT188" s="190" t="s">
        <v>142</v>
      </c>
      <c r="AU188" s="190" t="s">
        <v>76</v>
      </c>
      <c r="AY188" s="18" t="s">
        <v>140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76</v>
      </c>
      <c r="BK188" s="191">
        <f>ROUND(I188*H188,2)</f>
        <v>0</v>
      </c>
      <c r="BL188" s="18" t="s">
        <v>102</v>
      </c>
      <c r="BM188" s="190" t="s">
        <v>985</v>
      </c>
    </row>
    <row r="189" spans="1:65" s="2" customFormat="1" ht="11.25">
      <c r="A189" s="35"/>
      <c r="B189" s="36"/>
      <c r="C189" s="37"/>
      <c r="D189" s="192" t="s">
        <v>148</v>
      </c>
      <c r="E189" s="37"/>
      <c r="F189" s="193" t="s">
        <v>1384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148</v>
      </c>
      <c r="AU189" s="18" t="s">
        <v>76</v>
      </c>
    </row>
    <row r="190" spans="1:65" s="2" customFormat="1" ht="16.5" customHeight="1">
      <c r="A190" s="35"/>
      <c r="B190" s="36"/>
      <c r="C190" s="179" t="s">
        <v>545</v>
      </c>
      <c r="D190" s="179" t="s">
        <v>142</v>
      </c>
      <c r="E190" s="180" t="s">
        <v>1385</v>
      </c>
      <c r="F190" s="181" t="s">
        <v>1386</v>
      </c>
      <c r="G190" s="182" t="s">
        <v>217</v>
      </c>
      <c r="H190" s="183">
        <v>20</v>
      </c>
      <c r="I190" s="184"/>
      <c r="J190" s="185">
        <f>ROUND(I190*H190,2)</f>
        <v>0</v>
      </c>
      <c r="K190" s="181" t="s">
        <v>19</v>
      </c>
      <c r="L190" s="40"/>
      <c r="M190" s="186" t="s">
        <v>19</v>
      </c>
      <c r="N190" s="187" t="s">
        <v>43</v>
      </c>
      <c r="O190" s="65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102</v>
      </c>
      <c r="AT190" s="190" t="s">
        <v>142</v>
      </c>
      <c r="AU190" s="190" t="s">
        <v>76</v>
      </c>
      <c r="AY190" s="18" t="s">
        <v>140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76</v>
      </c>
      <c r="BK190" s="191">
        <f>ROUND(I190*H190,2)</f>
        <v>0</v>
      </c>
      <c r="BL190" s="18" t="s">
        <v>102</v>
      </c>
      <c r="BM190" s="190" t="s">
        <v>997</v>
      </c>
    </row>
    <row r="191" spans="1:65" s="2" customFormat="1" ht="11.25">
      <c r="A191" s="35"/>
      <c r="B191" s="36"/>
      <c r="C191" s="37"/>
      <c r="D191" s="192" t="s">
        <v>148</v>
      </c>
      <c r="E191" s="37"/>
      <c r="F191" s="193" t="s">
        <v>1386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148</v>
      </c>
      <c r="AU191" s="18" t="s">
        <v>76</v>
      </c>
    </row>
    <row r="192" spans="1:65" s="2" customFormat="1" ht="16.5" customHeight="1">
      <c r="A192" s="35"/>
      <c r="B192" s="36"/>
      <c r="C192" s="179" t="s">
        <v>550</v>
      </c>
      <c r="D192" s="179" t="s">
        <v>142</v>
      </c>
      <c r="E192" s="180" t="s">
        <v>1387</v>
      </c>
      <c r="F192" s="181" t="s">
        <v>1388</v>
      </c>
      <c r="G192" s="182" t="s">
        <v>1301</v>
      </c>
      <c r="H192" s="183">
        <v>2</v>
      </c>
      <c r="I192" s="184"/>
      <c r="J192" s="185">
        <f>ROUND(I192*H192,2)</f>
        <v>0</v>
      </c>
      <c r="K192" s="181" t="s">
        <v>19</v>
      </c>
      <c r="L192" s="40"/>
      <c r="M192" s="186" t="s">
        <v>19</v>
      </c>
      <c r="N192" s="187" t="s">
        <v>43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102</v>
      </c>
      <c r="AT192" s="190" t="s">
        <v>142</v>
      </c>
      <c r="AU192" s="190" t="s">
        <v>76</v>
      </c>
      <c r="AY192" s="18" t="s">
        <v>140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76</v>
      </c>
      <c r="BK192" s="191">
        <f>ROUND(I192*H192,2)</f>
        <v>0</v>
      </c>
      <c r="BL192" s="18" t="s">
        <v>102</v>
      </c>
      <c r="BM192" s="190" t="s">
        <v>1007</v>
      </c>
    </row>
    <row r="193" spans="1:65" s="2" customFormat="1" ht="11.25">
      <c r="A193" s="35"/>
      <c r="B193" s="36"/>
      <c r="C193" s="37"/>
      <c r="D193" s="192" t="s">
        <v>148</v>
      </c>
      <c r="E193" s="37"/>
      <c r="F193" s="193" t="s">
        <v>1388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148</v>
      </c>
      <c r="AU193" s="18" t="s">
        <v>76</v>
      </c>
    </row>
    <row r="194" spans="1:65" s="2" customFormat="1" ht="16.5" customHeight="1">
      <c r="A194" s="35"/>
      <c r="B194" s="36"/>
      <c r="C194" s="179" t="s">
        <v>555</v>
      </c>
      <c r="D194" s="179" t="s">
        <v>142</v>
      </c>
      <c r="E194" s="180" t="s">
        <v>1389</v>
      </c>
      <c r="F194" s="181" t="s">
        <v>1390</v>
      </c>
      <c r="G194" s="182" t="s">
        <v>1301</v>
      </c>
      <c r="H194" s="183">
        <v>1</v>
      </c>
      <c r="I194" s="184"/>
      <c r="J194" s="185">
        <f>ROUND(I194*H194,2)</f>
        <v>0</v>
      </c>
      <c r="K194" s="181" t="s">
        <v>19</v>
      </c>
      <c r="L194" s="40"/>
      <c r="M194" s="186" t="s">
        <v>19</v>
      </c>
      <c r="N194" s="187" t="s">
        <v>43</v>
      </c>
      <c r="O194" s="65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102</v>
      </c>
      <c r="AT194" s="190" t="s">
        <v>142</v>
      </c>
      <c r="AU194" s="190" t="s">
        <v>76</v>
      </c>
      <c r="AY194" s="18" t="s">
        <v>140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76</v>
      </c>
      <c r="BK194" s="191">
        <f>ROUND(I194*H194,2)</f>
        <v>0</v>
      </c>
      <c r="BL194" s="18" t="s">
        <v>102</v>
      </c>
      <c r="BM194" s="190" t="s">
        <v>1017</v>
      </c>
    </row>
    <row r="195" spans="1:65" s="2" customFormat="1" ht="11.25">
      <c r="A195" s="35"/>
      <c r="B195" s="36"/>
      <c r="C195" s="37"/>
      <c r="D195" s="192" t="s">
        <v>148</v>
      </c>
      <c r="E195" s="37"/>
      <c r="F195" s="193" t="s">
        <v>1390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148</v>
      </c>
      <c r="AU195" s="18" t="s">
        <v>76</v>
      </c>
    </row>
    <row r="196" spans="1:65" s="2" customFormat="1" ht="36">
      <c r="A196" s="35"/>
      <c r="B196" s="36"/>
      <c r="C196" s="179" t="s">
        <v>560</v>
      </c>
      <c r="D196" s="179" t="s">
        <v>142</v>
      </c>
      <c r="E196" s="180" t="s">
        <v>1391</v>
      </c>
      <c r="F196" s="181" t="s">
        <v>1392</v>
      </c>
      <c r="G196" s="182" t="s">
        <v>643</v>
      </c>
      <c r="H196" s="183">
        <v>1</v>
      </c>
      <c r="I196" s="184"/>
      <c r="J196" s="185">
        <f>ROUND(I196*H196,2)</f>
        <v>0</v>
      </c>
      <c r="K196" s="181" t="s">
        <v>19</v>
      </c>
      <c r="L196" s="40"/>
      <c r="M196" s="186" t="s">
        <v>19</v>
      </c>
      <c r="N196" s="187" t="s">
        <v>43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102</v>
      </c>
      <c r="AT196" s="190" t="s">
        <v>142</v>
      </c>
      <c r="AU196" s="190" t="s">
        <v>76</v>
      </c>
      <c r="AY196" s="18" t="s">
        <v>140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76</v>
      </c>
      <c r="BK196" s="191">
        <f>ROUND(I196*H196,2)</f>
        <v>0</v>
      </c>
      <c r="BL196" s="18" t="s">
        <v>102</v>
      </c>
      <c r="BM196" s="190" t="s">
        <v>1027</v>
      </c>
    </row>
    <row r="197" spans="1:65" s="2" customFormat="1" ht="19.5">
      <c r="A197" s="35"/>
      <c r="B197" s="36"/>
      <c r="C197" s="37"/>
      <c r="D197" s="192" t="s">
        <v>148</v>
      </c>
      <c r="E197" s="37"/>
      <c r="F197" s="193" t="s">
        <v>1392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148</v>
      </c>
      <c r="AU197" s="18" t="s">
        <v>76</v>
      </c>
    </row>
    <row r="198" spans="1:65" s="12" customFormat="1" ht="25.9" customHeight="1">
      <c r="B198" s="163"/>
      <c r="C198" s="164"/>
      <c r="D198" s="165" t="s">
        <v>71</v>
      </c>
      <c r="E198" s="166" t="s">
        <v>1393</v>
      </c>
      <c r="F198" s="166" t="s">
        <v>1394</v>
      </c>
      <c r="G198" s="164"/>
      <c r="H198" s="164"/>
      <c r="I198" s="167"/>
      <c r="J198" s="168">
        <f>BK198</f>
        <v>0</v>
      </c>
      <c r="K198" s="164"/>
      <c r="L198" s="169"/>
      <c r="M198" s="170"/>
      <c r="N198" s="171"/>
      <c r="O198" s="171"/>
      <c r="P198" s="172">
        <f>SUM(P199:P234)</f>
        <v>0</v>
      </c>
      <c r="Q198" s="171"/>
      <c r="R198" s="172">
        <f>SUM(R199:R234)</f>
        <v>0</v>
      </c>
      <c r="S198" s="171"/>
      <c r="T198" s="173">
        <f>SUM(T199:T234)</f>
        <v>0</v>
      </c>
      <c r="AR198" s="174" t="s">
        <v>76</v>
      </c>
      <c r="AT198" s="175" t="s">
        <v>71</v>
      </c>
      <c r="AU198" s="175" t="s">
        <v>72</v>
      </c>
      <c r="AY198" s="174" t="s">
        <v>140</v>
      </c>
      <c r="BK198" s="176">
        <f>SUM(BK199:BK234)</f>
        <v>0</v>
      </c>
    </row>
    <row r="199" spans="1:65" s="2" customFormat="1" ht="16.5" customHeight="1">
      <c r="A199" s="35"/>
      <c r="B199" s="36"/>
      <c r="C199" s="179" t="s">
        <v>565</v>
      </c>
      <c r="D199" s="179" t="s">
        <v>142</v>
      </c>
      <c r="E199" s="180" t="s">
        <v>1395</v>
      </c>
      <c r="F199" s="181" t="s">
        <v>1396</v>
      </c>
      <c r="G199" s="182" t="s">
        <v>217</v>
      </c>
      <c r="H199" s="183">
        <v>10</v>
      </c>
      <c r="I199" s="184"/>
      <c r="J199" s="185">
        <f>ROUND(I199*H199,2)</f>
        <v>0</v>
      </c>
      <c r="K199" s="181" t="s">
        <v>19</v>
      </c>
      <c r="L199" s="40"/>
      <c r="M199" s="186" t="s">
        <v>19</v>
      </c>
      <c r="N199" s="187" t="s">
        <v>43</v>
      </c>
      <c r="O199" s="65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102</v>
      </c>
      <c r="AT199" s="190" t="s">
        <v>142</v>
      </c>
      <c r="AU199" s="190" t="s">
        <v>76</v>
      </c>
      <c r="AY199" s="18" t="s">
        <v>140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76</v>
      </c>
      <c r="BK199" s="191">
        <f>ROUND(I199*H199,2)</f>
        <v>0</v>
      </c>
      <c r="BL199" s="18" t="s">
        <v>102</v>
      </c>
      <c r="BM199" s="190" t="s">
        <v>1083</v>
      </c>
    </row>
    <row r="200" spans="1:65" s="2" customFormat="1" ht="11.25">
      <c r="A200" s="35"/>
      <c r="B200" s="36"/>
      <c r="C200" s="37"/>
      <c r="D200" s="192" t="s">
        <v>148</v>
      </c>
      <c r="E200" s="37"/>
      <c r="F200" s="193" t="s">
        <v>1396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148</v>
      </c>
      <c r="AU200" s="18" t="s">
        <v>76</v>
      </c>
    </row>
    <row r="201" spans="1:65" s="2" customFormat="1" ht="16.5" customHeight="1">
      <c r="A201" s="35"/>
      <c r="B201" s="36"/>
      <c r="C201" s="179" t="s">
        <v>570</v>
      </c>
      <c r="D201" s="179" t="s">
        <v>142</v>
      </c>
      <c r="E201" s="180" t="s">
        <v>1397</v>
      </c>
      <c r="F201" s="181" t="s">
        <v>1398</v>
      </c>
      <c r="G201" s="182" t="s">
        <v>217</v>
      </c>
      <c r="H201" s="183">
        <v>50</v>
      </c>
      <c r="I201" s="184"/>
      <c r="J201" s="185">
        <f>ROUND(I201*H201,2)</f>
        <v>0</v>
      </c>
      <c r="K201" s="181" t="s">
        <v>19</v>
      </c>
      <c r="L201" s="40"/>
      <c r="M201" s="186" t="s">
        <v>19</v>
      </c>
      <c r="N201" s="187" t="s">
        <v>43</v>
      </c>
      <c r="O201" s="65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102</v>
      </c>
      <c r="AT201" s="190" t="s">
        <v>142</v>
      </c>
      <c r="AU201" s="190" t="s">
        <v>76</v>
      </c>
      <c r="AY201" s="18" t="s">
        <v>140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76</v>
      </c>
      <c r="BK201" s="191">
        <f>ROUND(I201*H201,2)</f>
        <v>0</v>
      </c>
      <c r="BL201" s="18" t="s">
        <v>102</v>
      </c>
      <c r="BM201" s="190" t="s">
        <v>1092</v>
      </c>
    </row>
    <row r="202" spans="1:65" s="2" customFormat="1" ht="11.25">
      <c r="A202" s="35"/>
      <c r="B202" s="36"/>
      <c r="C202" s="37"/>
      <c r="D202" s="192" t="s">
        <v>148</v>
      </c>
      <c r="E202" s="37"/>
      <c r="F202" s="193" t="s">
        <v>1398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148</v>
      </c>
      <c r="AU202" s="18" t="s">
        <v>76</v>
      </c>
    </row>
    <row r="203" spans="1:65" s="2" customFormat="1" ht="16.5" customHeight="1">
      <c r="A203" s="35"/>
      <c r="B203" s="36"/>
      <c r="C203" s="179" t="s">
        <v>575</v>
      </c>
      <c r="D203" s="179" t="s">
        <v>142</v>
      </c>
      <c r="E203" s="180" t="s">
        <v>1399</v>
      </c>
      <c r="F203" s="181" t="s">
        <v>1400</v>
      </c>
      <c r="G203" s="182" t="s">
        <v>217</v>
      </c>
      <c r="H203" s="183">
        <v>651</v>
      </c>
      <c r="I203" s="184"/>
      <c r="J203" s="185">
        <f>ROUND(I203*H203,2)</f>
        <v>0</v>
      </c>
      <c r="K203" s="181" t="s">
        <v>19</v>
      </c>
      <c r="L203" s="40"/>
      <c r="M203" s="186" t="s">
        <v>19</v>
      </c>
      <c r="N203" s="187" t="s">
        <v>43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102</v>
      </c>
      <c r="AT203" s="190" t="s">
        <v>142</v>
      </c>
      <c r="AU203" s="190" t="s">
        <v>76</v>
      </c>
      <c r="AY203" s="18" t="s">
        <v>140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76</v>
      </c>
      <c r="BK203" s="191">
        <f>ROUND(I203*H203,2)</f>
        <v>0</v>
      </c>
      <c r="BL203" s="18" t="s">
        <v>102</v>
      </c>
      <c r="BM203" s="190" t="s">
        <v>1100</v>
      </c>
    </row>
    <row r="204" spans="1:65" s="2" customFormat="1" ht="11.25">
      <c r="A204" s="35"/>
      <c r="B204" s="36"/>
      <c r="C204" s="37"/>
      <c r="D204" s="192" t="s">
        <v>148</v>
      </c>
      <c r="E204" s="37"/>
      <c r="F204" s="193" t="s">
        <v>1400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148</v>
      </c>
      <c r="AU204" s="18" t="s">
        <v>76</v>
      </c>
    </row>
    <row r="205" spans="1:65" s="2" customFormat="1" ht="16.5" customHeight="1">
      <c r="A205" s="35"/>
      <c r="B205" s="36"/>
      <c r="C205" s="179" t="s">
        <v>580</v>
      </c>
      <c r="D205" s="179" t="s">
        <v>142</v>
      </c>
      <c r="E205" s="180" t="s">
        <v>1401</v>
      </c>
      <c r="F205" s="181" t="s">
        <v>1402</v>
      </c>
      <c r="G205" s="182" t="s">
        <v>217</v>
      </c>
      <c r="H205" s="183">
        <v>314</v>
      </c>
      <c r="I205" s="184"/>
      <c r="J205" s="185">
        <f>ROUND(I205*H205,2)</f>
        <v>0</v>
      </c>
      <c r="K205" s="181" t="s">
        <v>19</v>
      </c>
      <c r="L205" s="40"/>
      <c r="M205" s="186" t="s">
        <v>19</v>
      </c>
      <c r="N205" s="187" t="s">
        <v>43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102</v>
      </c>
      <c r="AT205" s="190" t="s">
        <v>142</v>
      </c>
      <c r="AU205" s="190" t="s">
        <v>76</v>
      </c>
      <c r="AY205" s="18" t="s">
        <v>140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76</v>
      </c>
      <c r="BK205" s="191">
        <f>ROUND(I205*H205,2)</f>
        <v>0</v>
      </c>
      <c r="BL205" s="18" t="s">
        <v>102</v>
      </c>
      <c r="BM205" s="190" t="s">
        <v>1403</v>
      </c>
    </row>
    <row r="206" spans="1:65" s="2" customFormat="1" ht="11.25">
      <c r="A206" s="35"/>
      <c r="B206" s="36"/>
      <c r="C206" s="37"/>
      <c r="D206" s="192" t="s">
        <v>148</v>
      </c>
      <c r="E206" s="37"/>
      <c r="F206" s="193" t="s">
        <v>1402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148</v>
      </c>
      <c r="AU206" s="18" t="s">
        <v>76</v>
      </c>
    </row>
    <row r="207" spans="1:65" s="2" customFormat="1" ht="16.5" customHeight="1">
      <c r="A207" s="35"/>
      <c r="B207" s="36"/>
      <c r="C207" s="179" t="s">
        <v>585</v>
      </c>
      <c r="D207" s="179" t="s">
        <v>142</v>
      </c>
      <c r="E207" s="180" t="s">
        <v>1404</v>
      </c>
      <c r="F207" s="181" t="s">
        <v>1405</v>
      </c>
      <c r="G207" s="182" t="s">
        <v>217</v>
      </c>
      <c r="H207" s="183">
        <v>72</v>
      </c>
      <c r="I207" s="184"/>
      <c r="J207" s="185">
        <f>ROUND(I207*H207,2)</f>
        <v>0</v>
      </c>
      <c r="K207" s="181" t="s">
        <v>19</v>
      </c>
      <c r="L207" s="40"/>
      <c r="M207" s="186" t="s">
        <v>19</v>
      </c>
      <c r="N207" s="187" t="s">
        <v>43</v>
      </c>
      <c r="O207" s="65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102</v>
      </c>
      <c r="AT207" s="190" t="s">
        <v>142</v>
      </c>
      <c r="AU207" s="190" t="s">
        <v>76</v>
      </c>
      <c r="AY207" s="18" t="s">
        <v>140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76</v>
      </c>
      <c r="BK207" s="191">
        <f>ROUND(I207*H207,2)</f>
        <v>0</v>
      </c>
      <c r="BL207" s="18" t="s">
        <v>102</v>
      </c>
      <c r="BM207" s="190" t="s">
        <v>1406</v>
      </c>
    </row>
    <row r="208" spans="1:65" s="2" customFormat="1" ht="11.25">
      <c r="A208" s="35"/>
      <c r="B208" s="36"/>
      <c r="C208" s="37"/>
      <c r="D208" s="192" t="s">
        <v>148</v>
      </c>
      <c r="E208" s="37"/>
      <c r="F208" s="193" t="s">
        <v>1405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148</v>
      </c>
      <c r="AU208" s="18" t="s">
        <v>76</v>
      </c>
    </row>
    <row r="209" spans="1:65" s="2" customFormat="1" ht="16.5" customHeight="1">
      <c r="A209" s="35"/>
      <c r="B209" s="36"/>
      <c r="C209" s="179" t="s">
        <v>590</v>
      </c>
      <c r="D209" s="179" t="s">
        <v>142</v>
      </c>
      <c r="E209" s="180" t="s">
        <v>1407</v>
      </c>
      <c r="F209" s="181" t="s">
        <v>1408</v>
      </c>
      <c r="G209" s="182" t="s">
        <v>217</v>
      </c>
      <c r="H209" s="183">
        <v>168</v>
      </c>
      <c r="I209" s="184"/>
      <c r="J209" s="185">
        <f>ROUND(I209*H209,2)</f>
        <v>0</v>
      </c>
      <c r="K209" s="181" t="s">
        <v>19</v>
      </c>
      <c r="L209" s="40"/>
      <c r="M209" s="186" t="s">
        <v>19</v>
      </c>
      <c r="N209" s="187" t="s">
        <v>43</v>
      </c>
      <c r="O209" s="65"/>
      <c r="P209" s="188">
        <f>O209*H209</f>
        <v>0</v>
      </c>
      <c r="Q209" s="188">
        <v>0</v>
      </c>
      <c r="R209" s="188">
        <f>Q209*H209</f>
        <v>0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102</v>
      </c>
      <c r="AT209" s="190" t="s">
        <v>142</v>
      </c>
      <c r="AU209" s="190" t="s">
        <v>76</v>
      </c>
      <c r="AY209" s="18" t="s">
        <v>140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76</v>
      </c>
      <c r="BK209" s="191">
        <f>ROUND(I209*H209,2)</f>
        <v>0</v>
      </c>
      <c r="BL209" s="18" t="s">
        <v>102</v>
      </c>
      <c r="BM209" s="190" t="s">
        <v>1409</v>
      </c>
    </row>
    <row r="210" spans="1:65" s="2" customFormat="1" ht="11.25">
      <c r="A210" s="35"/>
      <c r="B210" s="36"/>
      <c r="C210" s="37"/>
      <c r="D210" s="192" t="s">
        <v>148</v>
      </c>
      <c r="E210" s="37"/>
      <c r="F210" s="193" t="s">
        <v>1408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148</v>
      </c>
      <c r="AU210" s="18" t="s">
        <v>76</v>
      </c>
    </row>
    <row r="211" spans="1:65" s="2" customFormat="1" ht="16.5" customHeight="1">
      <c r="A211" s="35"/>
      <c r="B211" s="36"/>
      <c r="C211" s="179" t="s">
        <v>595</v>
      </c>
      <c r="D211" s="179" t="s">
        <v>142</v>
      </c>
      <c r="E211" s="180" t="s">
        <v>1410</v>
      </c>
      <c r="F211" s="181" t="s">
        <v>1411</v>
      </c>
      <c r="G211" s="182" t="s">
        <v>217</v>
      </c>
      <c r="H211" s="183">
        <v>64</v>
      </c>
      <c r="I211" s="184"/>
      <c r="J211" s="185">
        <f>ROUND(I211*H211,2)</f>
        <v>0</v>
      </c>
      <c r="K211" s="181" t="s">
        <v>19</v>
      </c>
      <c r="L211" s="40"/>
      <c r="M211" s="186" t="s">
        <v>19</v>
      </c>
      <c r="N211" s="187" t="s">
        <v>43</v>
      </c>
      <c r="O211" s="65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102</v>
      </c>
      <c r="AT211" s="190" t="s">
        <v>142</v>
      </c>
      <c r="AU211" s="190" t="s">
        <v>76</v>
      </c>
      <c r="AY211" s="18" t="s">
        <v>140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76</v>
      </c>
      <c r="BK211" s="191">
        <f>ROUND(I211*H211,2)</f>
        <v>0</v>
      </c>
      <c r="BL211" s="18" t="s">
        <v>102</v>
      </c>
      <c r="BM211" s="190" t="s">
        <v>1412</v>
      </c>
    </row>
    <row r="212" spans="1:65" s="2" customFormat="1" ht="11.25">
      <c r="A212" s="35"/>
      <c r="B212" s="36"/>
      <c r="C212" s="37"/>
      <c r="D212" s="192" t="s">
        <v>148</v>
      </c>
      <c r="E212" s="37"/>
      <c r="F212" s="193" t="s">
        <v>1411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148</v>
      </c>
      <c r="AU212" s="18" t="s">
        <v>76</v>
      </c>
    </row>
    <row r="213" spans="1:65" s="2" customFormat="1" ht="16.5" customHeight="1">
      <c r="A213" s="35"/>
      <c r="B213" s="36"/>
      <c r="C213" s="179" t="s">
        <v>600</v>
      </c>
      <c r="D213" s="179" t="s">
        <v>142</v>
      </c>
      <c r="E213" s="180" t="s">
        <v>1413</v>
      </c>
      <c r="F213" s="181" t="s">
        <v>1414</v>
      </c>
      <c r="G213" s="182" t="s">
        <v>217</v>
      </c>
      <c r="H213" s="183">
        <v>256</v>
      </c>
      <c r="I213" s="184"/>
      <c r="J213" s="185">
        <f>ROUND(I213*H213,2)</f>
        <v>0</v>
      </c>
      <c r="K213" s="181" t="s">
        <v>19</v>
      </c>
      <c r="L213" s="40"/>
      <c r="M213" s="186" t="s">
        <v>19</v>
      </c>
      <c r="N213" s="187" t="s">
        <v>43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102</v>
      </c>
      <c r="AT213" s="190" t="s">
        <v>142</v>
      </c>
      <c r="AU213" s="190" t="s">
        <v>76</v>
      </c>
      <c r="AY213" s="18" t="s">
        <v>140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76</v>
      </c>
      <c r="BK213" s="191">
        <f>ROUND(I213*H213,2)</f>
        <v>0</v>
      </c>
      <c r="BL213" s="18" t="s">
        <v>102</v>
      </c>
      <c r="BM213" s="190" t="s">
        <v>1415</v>
      </c>
    </row>
    <row r="214" spans="1:65" s="2" customFormat="1" ht="11.25">
      <c r="A214" s="35"/>
      <c r="B214" s="36"/>
      <c r="C214" s="37"/>
      <c r="D214" s="192" t="s">
        <v>148</v>
      </c>
      <c r="E214" s="37"/>
      <c r="F214" s="193" t="s">
        <v>1414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148</v>
      </c>
      <c r="AU214" s="18" t="s">
        <v>76</v>
      </c>
    </row>
    <row r="215" spans="1:65" s="2" customFormat="1" ht="16.5" customHeight="1">
      <c r="A215" s="35"/>
      <c r="B215" s="36"/>
      <c r="C215" s="179" t="s">
        <v>605</v>
      </c>
      <c r="D215" s="179" t="s">
        <v>142</v>
      </c>
      <c r="E215" s="180" t="s">
        <v>1416</v>
      </c>
      <c r="F215" s="181" t="s">
        <v>1417</v>
      </c>
      <c r="G215" s="182" t="s">
        <v>217</v>
      </c>
      <c r="H215" s="183">
        <v>40</v>
      </c>
      <c r="I215" s="184"/>
      <c r="J215" s="185">
        <f>ROUND(I215*H215,2)</f>
        <v>0</v>
      </c>
      <c r="K215" s="181" t="s">
        <v>19</v>
      </c>
      <c r="L215" s="40"/>
      <c r="M215" s="186" t="s">
        <v>19</v>
      </c>
      <c r="N215" s="187" t="s">
        <v>43</v>
      </c>
      <c r="O215" s="65"/>
      <c r="P215" s="188">
        <f>O215*H215</f>
        <v>0</v>
      </c>
      <c r="Q215" s="188">
        <v>0</v>
      </c>
      <c r="R215" s="188">
        <f>Q215*H215</f>
        <v>0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102</v>
      </c>
      <c r="AT215" s="190" t="s">
        <v>142</v>
      </c>
      <c r="AU215" s="190" t="s">
        <v>76</v>
      </c>
      <c r="AY215" s="18" t="s">
        <v>140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76</v>
      </c>
      <c r="BK215" s="191">
        <f>ROUND(I215*H215,2)</f>
        <v>0</v>
      </c>
      <c r="BL215" s="18" t="s">
        <v>102</v>
      </c>
      <c r="BM215" s="190" t="s">
        <v>1418</v>
      </c>
    </row>
    <row r="216" spans="1:65" s="2" customFormat="1" ht="11.25">
      <c r="A216" s="35"/>
      <c r="B216" s="36"/>
      <c r="C216" s="37"/>
      <c r="D216" s="192" t="s">
        <v>148</v>
      </c>
      <c r="E216" s="37"/>
      <c r="F216" s="193" t="s">
        <v>1417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148</v>
      </c>
      <c r="AU216" s="18" t="s">
        <v>76</v>
      </c>
    </row>
    <row r="217" spans="1:65" s="2" customFormat="1" ht="16.5" customHeight="1">
      <c r="A217" s="35"/>
      <c r="B217" s="36"/>
      <c r="C217" s="179" t="s">
        <v>610</v>
      </c>
      <c r="D217" s="179" t="s">
        <v>142</v>
      </c>
      <c r="E217" s="180" t="s">
        <v>1419</v>
      </c>
      <c r="F217" s="181" t="s">
        <v>1420</v>
      </c>
      <c r="G217" s="182" t="s">
        <v>217</v>
      </c>
      <c r="H217" s="183">
        <v>72</v>
      </c>
      <c r="I217" s="184"/>
      <c r="J217" s="185">
        <f>ROUND(I217*H217,2)</f>
        <v>0</v>
      </c>
      <c r="K217" s="181" t="s">
        <v>19</v>
      </c>
      <c r="L217" s="40"/>
      <c r="M217" s="186" t="s">
        <v>19</v>
      </c>
      <c r="N217" s="187" t="s">
        <v>43</v>
      </c>
      <c r="O217" s="65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102</v>
      </c>
      <c r="AT217" s="190" t="s">
        <v>142</v>
      </c>
      <c r="AU217" s="190" t="s">
        <v>76</v>
      </c>
      <c r="AY217" s="18" t="s">
        <v>140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76</v>
      </c>
      <c r="BK217" s="191">
        <f>ROUND(I217*H217,2)</f>
        <v>0</v>
      </c>
      <c r="BL217" s="18" t="s">
        <v>102</v>
      </c>
      <c r="BM217" s="190" t="s">
        <v>1421</v>
      </c>
    </row>
    <row r="218" spans="1:65" s="2" customFormat="1" ht="11.25">
      <c r="A218" s="35"/>
      <c r="B218" s="36"/>
      <c r="C218" s="37"/>
      <c r="D218" s="192" t="s">
        <v>148</v>
      </c>
      <c r="E218" s="37"/>
      <c r="F218" s="193" t="s">
        <v>1420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148</v>
      </c>
      <c r="AU218" s="18" t="s">
        <v>76</v>
      </c>
    </row>
    <row r="219" spans="1:65" s="2" customFormat="1" ht="24">
      <c r="A219" s="35"/>
      <c r="B219" s="36"/>
      <c r="C219" s="179" t="s">
        <v>615</v>
      </c>
      <c r="D219" s="179" t="s">
        <v>142</v>
      </c>
      <c r="E219" s="180" t="s">
        <v>1422</v>
      </c>
      <c r="F219" s="181" t="s">
        <v>1423</v>
      </c>
      <c r="G219" s="182" t="s">
        <v>217</v>
      </c>
      <c r="H219" s="183">
        <v>35</v>
      </c>
      <c r="I219" s="184"/>
      <c r="J219" s="185">
        <f>ROUND(I219*H219,2)</f>
        <v>0</v>
      </c>
      <c r="K219" s="181" t="s">
        <v>19</v>
      </c>
      <c r="L219" s="40"/>
      <c r="M219" s="186" t="s">
        <v>19</v>
      </c>
      <c r="N219" s="187" t="s">
        <v>43</v>
      </c>
      <c r="O219" s="65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102</v>
      </c>
      <c r="AT219" s="190" t="s">
        <v>142</v>
      </c>
      <c r="AU219" s="190" t="s">
        <v>76</v>
      </c>
      <c r="AY219" s="18" t="s">
        <v>140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76</v>
      </c>
      <c r="BK219" s="191">
        <f>ROUND(I219*H219,2)</f>
        <v>0</v>
      </c>
      <c r="BL219" s="18" t="s">
        <v>102</v>
      </c>
      <c r="BM219" s="190" t="s">
        <v>1424</v>
      </c>
    </row>
    <row r="220" spans="1:65" s="2" customFormat="1" ht="19.5">
      <c r="A220" s="35"/>
      <c r="B220" s="36"/>
      <c r="C220" s="37"/>
      <c r="D220" s="192" t="s">
        <v>148</v>
      </c>
      <c r="E220" s="37"/>
      <c r="F220" s="193" t="s">
        <v>1423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148</v>
      </c>
      <c r="AU220" s="18" t="s">
        <v>76</v>
      </c>
    </row>
    <row r="221" spans="1:65" s="2" customFormat="1" ht="24">
      <c r="A221" s="35"/>
      <c r="B221" s="36"/>
      <c r="C221" s="179" t="s">
        <v>620</v>
      </c>
      <c r="D221" s="179" t="s">
        <v>142</v>
      </c>
      <c r="E221" s="180" t="s">
        <v>1425</v>
      </c>
      <c r="F221" s="181" t="s">
        <v>1426</v>
      </c>
      <c r="G221" s="182" t="s">
        <v>217</v>
      </c>
      <c r="H221" s="183">
        <v>30</v>
      </c>
      <c r="I221" s="184"/>
      <c r="J221" s="185">
        <f>ROUND(I221*H221,2)</f>
        <v>0</v>
      </c>
      <c r="K221" s="181" t="s">
        <v>19</v>
      </c>
      <c r="L221" s="40"/>
      <c r="M221" s="186" t="s">
        <v>19</v>
      </c>
      <c r="N221" s="187" t="s">
        <v>43</v>
      </c>
      <c r="O221" s="65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102</v>
      </c>
      <c r="AT221" s="190" t="s">
        <v>142</v>
      </c>
      <c r="AU221" s="190" t="s">
        <v>76</v>
      </c>
      <c r="AY221" s="18" t="s">
        <v>140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76</v>
      </c>
      <c r="BK221" s="191">
        <f>ROUND(I221*H221,2)</f>
        <v>0</v>
      </c>
      <c r="BL221" s="18" t="s">
        <v>102</v>
      </c>
      <c r="BM221" s="190" t="s">
        <v>1427</v>
      </c>
    </row>
    <row r="222" spans="1:65" s="2" customFormat="1" ht="19.5">
      <c r="A222" s="35"/>
      <c r="B222" s="36"/>
      <c r="C222" s="37"/>
      <c r="D222" s="192" t="s">
        <v>148</v>
      </c>
      <c r="E222" s="37"/>
      <c r="F222" s="193" t="s">
        <v>1426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148</v>
      </c>
      <c r="AU222" s="18" t="s">
        <v>76</v>
      </c>
    </row>
    <row r="223" spans="1:65" s="2" customFormat="1" ht="24">
      <c r="A223" s="35"/>
      <c r="B223" s="36"/>
      <c r="C223" s="179" t="s">
        <v>625</v>
      </c>
      <c r="D223" s="179" t="s">
        <v>142</v>
      </c>
      <c r="E223" s="180" t="s">
        <v>1428</v>
      </c>
      <c r="F223" s="181" t="s">
        <v>1429</v>
      </c>
      <c r="G223" s="182" t="s">
        <v>217</v>
      </c>
      <c r="H223" s="183">
        <v>30</v>
      </c>
      <c r="I223" s="184"/>
      <c r="J223" s="185">
        <f>ROUND(I223*H223,2)</f>
        <v>0</v>
      </c>
      <c r="K223" s="181" t="s">
        <v>19</v>
      </c>
      <c r="L223" s="40"/>
      <c r="M223" s="186" t="s">
        <v>19</v>
      </c>
      <c r="N223" s="187" t="s">
        <v>43</v>
      </c>
      <c r="O223" s="65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102</v>
      </c>
      <c r="AT223" s="190" t="s">
        <v>142</v>
      </c>
      <c r="AU223" s="190" t="s">
        <v>76</v>
      </c>
      <c r="AY223" s="18" t="s">
        <v>140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8" t="s">
        <v>76</v>
      </c>
      <c r="BK223" s="191">
        <f>ROUND(I223*H223,2)</f>
        <v>0</v>
      </c>
      <c r="BL223" s="18" t="s">
        <v>102</v>
      </c>
      <c r="BM223" s="190" t="s">
        <v>1430</v>
      </c>
    </row>
    <row r="224" spans="1:65" s="2" customFormat="1" ht="19.5">
      <c r="A224" s="35"/>
      <c r="B224" s="36"/>
      <c r="C224" s="37"/>
      <c r="D224" s="192" t="s">
        <v>148</v>
      </c>
      <c r="E224" s="37"/>
      <c r="F224" s="193" t="s">
        <v>1429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148</v>
      </c>
      <c r="AU224" s="18" t="s">
        <v>76</v>
      </c>
    </row>
    <row r="225" spans="1:65" s="2" customFormat="1" ht="16.5" customHeight="1">
      <c r="A225" s="35"/>
      <c r="B225" s="36"/>
      <c r="C225" s="179" t="s">
        <v>630</v>
      </c>
      <c r="D225" s="179" t="s">
        <v>142</v>
      </c>
      <c r="E225" s="180" t="s">
        <v>1431</v>
      </c>
      <c r="F225" s="181" t="s">
        <v>1432</v>
      </c>
      <c r="G225" s="182" t="s">
        <v>217</v>
      </c>
      <c r="H225" s="183">
        <v>30</v>
      </c>
      <c r="I225" s="184"/>
      <c r="J225" s="185">
        <f>ROUND(I225*H225,2)</f>
        <v>0</v>
      </c>
      <c r="K225" s="181" t="s">
        <v>19</v>
      </c>
      <c r="L225" s="40"/>
      <c r="M225" s="186" t="s">
        <v>19</v>
      </c>
      <c r="N225" s="187" t="s">
        <v>43</v>
      </c>
      <c r="O225" s="65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102</v>
      </c>
      <c r="AT225" s="190" t="s">
        <v>142</v>
      </c>
      <c r="AU225" s="190" t="s">
        <v>76</v>
      </c>
      <c r="AY225" s="18" t="s">
        <v>140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76</v>
      </c>
      <c r="BK225" s="191">
        <f>ROUND(I225*H225,2)</f>
        <v>0</v>
      </c>
      <c r="BL225" s="18" t="s">
        <v>102</v>
      </c>
      <c r="BM225" s="190" t="s">
        <v>1433</v>
      </c>
    </row>
    <row r="226" spans="1:65" s="2" customFormat="1" ht="11.25">
      <c r="A226" s="35"/>
      <c r="B226" s="36"/>
      <c r="C226" s="37"/>
      <c r="D226" s="192" t="s">
        <v>148</v>
      </c>
      <c r="E226" s="37"/>
      <c r="F226" s="193" t="s">
        <v>1432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148</v>
      </c>
      <c r="AU226" s="18" t="s">
        <v>76</v>
      </c>
    </row>
    <row r="227" spans="1:65" s="2" customFormat="1" ht="24">
      <c r="A227" s="35"/>
      <c r="B227" s="36"/>
      <c r="C227" s="179" t="s">
        <v>635</v>
      </c>
      <c r="D227" s="179" t="s">
        <v>142</v>
      </c>
      <c r="E227" s="180" t="s">
        <v>1434</v>
      </c>
      <c r="F227" s="181" t="s">
        <v>1435</v>
      </c>
      <c r="G227" s="182" t="s">
        <v>217</v>
      </c>
      <c r="H227" s="183">
        <v>100</v>
      </c>
      <c r="I227" s="184"/>
      <c r="J227" s="185">
        <f>ROUND(I227*H227,2)</f>
        <v>0</v>
      </c>
      <c r="K227" s="181" t="s">
        <v>19</v>
      </c>
      <c r="L227" s="40"/>
      <c r="M227" s="186" t="s">
        <v>19</v>
      </c>
      <c r="N227" s="187" t="s">
        <v>43</v>
      </c>
      <c r="O227" s="65"/>
      <c r="P227" s="188">
        <f>O227*H227</f>
        <v>0</v>
      </c>
      <c r="Q227" s="188">
        <v>0</v>
      </c>
      <c r="R227" s="188">
        <f>Q227*H227</f>
        <v>0</v>
      </c>
      <c r="S227" s="188">
        <v>0</v>
      </c>
      <c r="T227" s="18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102</v>
      </c>
      <c r="AT227" s="190" t="s">
        <v>142</v>
      </c>
      <c r="AU227" s="190" t="s">
        <v>76</v>
      </c>
      <c r="AY227" s="18" t="s">
        <v>140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18" t="s">
        <v>76</v>
      </c>
      <c r="BK227" s="191">
        <f>ROUND(I227*H227,2)</f>
        <v>0</v>
      </c>
      <c r="BL227" s="18" t="s">
        <v>102</v>
      </c>
      <c r="BM227" s="190" t="s">
        <v>1436</v>
      </c>
    </row>
    <row r="228" spans="1:65" s="2" customFormat="1" ht="11.25">
      <c r="A228" s="35"/>
      <c r="B228" s="36"/>
      <c r="C228" s="37"/>
      <c r="D228" s="192" t="s">
        <v>148</v>
      </c>
      <c r="E228" s="37"/>
      <c r="F228" s="193" t="s">
        <v>1435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148</v>
      </c>
      <c r="AU228" s="18" t="s">
        <v>76</v>
      </c>
    </row>
    <row r="229" spans="1:65" s="2" customFormat="1" ht="16.5" customHeight="1">
      <c r="A229" s="35"/>
      <c r="B229" s="36"/>
      <c r="C229" s="179" t="s">
        <v>640</v>
      </c>
      <c r="D229" s="179" t="s">
        <v>142</v>
      </c>
      <c r="E229" s="180" t="s">
        <v>1437</v>
      </c>
      <c r="F229" s="181" t="s">
        <v>1438</v>
      </c>
      <c r="G229" s="182" t="s">
        <v>217</v>
      </c>
      <c r="H229" s="183">
        <v>30</v>
      </c>
      <c r="I229" s="184"/>
      <c r="J229" s="185">
        <f>ROUND(I229*H229,2)</f>
        <v>0</v>
      </c>
      <c r="K229" s="181" t="s">
        <v>19</v>
      </c>
      <c r="L229" s="40"/>
      <c r="M229" s="186" t="s">
        <v>19</v>
      </c>
      <c r="N229" s="187" t="s">
        <v>43</v>
      </c>
      <c r="O229" s="65"/>
      <c r="P229" s="188">
        <f>O229*H229</f>
        <v>0</v>
      </c>
      <c r="Q229" s="188">
        <v>0</v>
      </c>
      <c r="R229" s="188">
        <f>Q229*H229</f>
        <v>0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102</v>
      </c>
      <c r="AT229" s="190" t="s">
        <v>142</v>
      </c>
      <c r="AU229" s="190" t="s">
        <v>76</v>
      </c>
      <c r="AY229" s="18" t="s">
        <v>140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76</v>
      </c>
      <c r="BK229" s="191">
        <f>ROUND(I229*H229,2)</f>
        <v>0</v>
      </c>
      <c r="BL229" s="18" t="s">
        <v>102</v>
      </c>
      <c r="BM229" s="190" t="s">
        <v>1439</v>
      </c>
    </row>
    <row r="230" spans="1:65" s="2" customFormat="1" ht="11.25">
      <c r="A230" s="35"/>
      <c r="B230" s="36"/>
      <c r="C230" s="37"/>
      <c r="D230" s="192" t="s">
        <v>148</v>
      </c>
      <c r="E230" s="37"/>
      <c r="F230" s="193" t="s">
        <v>1438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148</v>
      </c>
      <c r="AU230" s="18" t="s">
        <v>76</v>
      </c>
    </row>
    <row r="231" spans="1:65" s="2" customFormat="1" ht="24">
      <c r="A231" s="35"/>
      <c r="B231" s="36"/>
      <c r="C231" s="179" t="s">
        <v>646</v>
      </c>
      <c r="D231" s="179" t="s">
        <v>142</v>
      </c>
      <c r="E231" s="180" t="s">
        <v>1440</v>
      </c>
      <c r="F231" s="181" t="s">
        <v>1441</v>
      </c>
      <c r="G231" s="182" t="s">
        <v>643</v>
      </c>
      <c r="H231" s="183">
        <v>1</v>
      </c>
      <c r="I231" s="184"/>
      <c r="J231" s="185">
        <f>ROUND(I231*H231,2)</f>
        <v>0</v>
      </c>
      <c r="K231" s="181" t="s">
        <v>19</v>
      </c>
      <c r="L231" s="40"/>
      <c r="M231" s="186" t="s">
        <v>19</v>
      </c>
      <c r="N231" s="187" t="s">
        <v>43</v>
      </c>
      <c r="O231" s="65"/>
      <c r="P231" s="188">
        <f>O231*H231</f>
        <v>0</v>
      </c>
      <c r="Q231" s="188">
        <v>0</v>
      </c>
      <c r="R231" s="188">
        <f>Q231*H231</f>
        <v>0</v>
      </c>
      <c r="S231" s="188">
        <v>0</v>
      </c>
      <c r="T231" s="18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102</v>
      </c>
      <c r="AT231" s="190" t="s">
        <v>142</v>
      </c>
      <c r="AU231" s="190" t="s">
        <v>76</v>
      </c>
      <c r="AY231" s="18" t="s">
        <v>140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8" t="s">
        <v>76</v>
      </c>
      <c r="BK231" s="191">
        <f>ROUND(I231*H231,2)</f>
        <v>0</v>
      </c>
      <c r="BL231" s="18" t="s">
        <v>102</v>
      </c>
      <c r="BM231" s="190" t="s">
        <v>1442</v>
      </c>
    </row>
    <row r="232" spans="1:65" s="2" customFormat="1" ht="11.25">
      <c r="A232" s="35"/>
      <c r="B232" s="36"/>
      <c r="C232" s="37"/>
      <c r="D232" s="192" t="s">
        <v>148</v>
      </c>
      <c r="E232" s="37"/>
      <c r="F232" s="193" t="s">
        <v>1441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148</v>
      </c>
      <c r="AU232" s="18" t="s">
        <v>76</v>
      </c>
    </row>
    <row r="233" spans="1:65" s="2" customFormat="1" ht="21.75" customHeight="1">
      <c r="A233" s="35"/>
      <c r="B233" s="36"/>
      <c r="C233" s="179" t="s">
        <v>651</v>
      </c>
      <c r="D233" s="179" t="s">
        <v>142</v>
      </c>
      <c r="E233" s="180" t="s">
        <v>1443</v>
      </c>
      <c r="F233" s="181" t="s">
        <v>1444</v>
      </c>
      <c r="G233" s="182" t="s">
        <v>643</v>
      </c>
      <c r="H233" s="183">
        <v>1</v>
      </c>
      <c r="I233" s="184"/>
      <c r="J233" s="185">
        <f>ROUND(I233*H233,2)</f>
        <v>0</v>
      </c>
      <c r="K233" s="181" t="s">
        <v>19</v>
      </c>
      <c r="L233" s="40"/>
      <c r="M233" s="186" t="s">
        <v>19</v>
      </c>
      <c r="N233" s="187" t="s">
        <v>43</v>
      </c>
      <c r="O233" s="65"/>
      <c r="P233" s="188">
        <f>O233*H233</f>
        <v>0</v>
      </c>
      <c r="Q233" s="188">
        <v>0</v>
      </c>
      <c r="R233" s="188">
        <f>Q233*H233</f>
        <v>0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102</v>
      </c>
      <c r="AT233" s="190" t="s">
        <v>142</v>
      </c>
      <c r="AU233" s="190" t="s">
        <v>76</v>
      </c>
      <c r="AY233" s="18" t="s">
        <v>140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76</v>
      </c>
      <c r="BK233" s="191">
        <f>ROUND(I233*H233,2)</f>
        <v>0</v>
      </c>
      <c r="BL233" s="18" t="s">
        <v>102</v>
      </c>
      <c r="BM233" s="190" t="s">
        <v>1445</v>
      </c>
    </row>
    <row r="234" spans="1:65" s="2" customFormat="1" ht="11.25">
      <c r="A234" s="35"/>
      <c r="B234" s="36"/>
      <c r="C234" s="37"/>
      <c r="D234" s="192" t="s">
        <v>148</v>
      </c>
      <c r="E234" s="37"/>
      <c r="F234" s="193" t="s">
        <v>1444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148</v>
      </c>
      <c r="AU234" s="18" t="s">
        <v>76</v>
      </c>
    </row>
    <row r="235" spans="1:65" s="12" customFormat="1" ht="25.9" customHeight="1">
      <c r="B235" s="163"/>
      <c r="C235" s="164"/>
      <c r="D235" s="165" t="s">
        <v>71</v>
      </c>
      <c r="E235" s="166" t="s">
        <v>1446</v>
      </c>
      <c r="F235" s="166" t="s">
        <v>1447</v>
      </c>
      <c r="G235" s="164"/>
      <c r="H235" s="164"/>
      <c r="I235" s="167"/>
      <c r="J235" s="168">
        <f>BK235</f>
        <v>0</v>
      </c>
      <c r="K235" s="164"/>
      <c r="L235" s="169"/>
      <c r="M235" s="170"/>
      <c r="N235" s="171"/>
      <c r="O235" s="171"/>
      <c r="P235" s="172">
        <f>SUM(P236:P265)</f>
        <v>0</v>
      </c>
      <c r="Q235" s="171"/>
      <c r="R235" s="172">
        <f>SUM(R236:R265)</f>
        <v>0</v>
      </c>
      <c r="S235" s="171"/>
      <c r="T235" s="173">
        <f>SUM(T236:T265)</f>
        <v>0</v>
      </c>
      <c r="AR235" s="174" t="s">
        <v>76</v>
      </c>
      <c r="AT235" s="175" t="s">
        <v>71</v>
      </c>
      <c r="AU235" s="175" t="s">
        <v>72</v>
      </c>
      <c r="AY235" s="174" t="s">
        <v>140</v>
      </c>
      <c r="BK235" s="176">
        <f>SUM(BK236:BK265)</f>
        <v>0</v>
      </c>
    </row>
    <row r="236" spans="1:65" s="2" customFormat="1" ht="16.5" customHeight="1">
      <c r="A236" s="35"/>
      <c r="B236" s="36"/>
      <c r="C236" s="179" t="s">
        <v>656</v>
      </c>
      <c r="D236" s="179" t="s">
        <v>142</v>
      </c>
      <c r="E236" s="180" t="s">
        <v>1395</v>
      </c>
      <c r="F236" s="181" t="s">
        <v>1396</v>
      </c>
      <c r="G236" s="182" t="s">
        <v>217</v>
      </c>
      <c r="H236" s="183">
        <v>10</v>
      </c>
      <c r="I236" s="184"/>
      <c r="J236" s="185">
        <f>ROUND(I236*H236,2)</f>
        <v>0</v>
      </c>
      <c r="K236" s="181" t="s">
        <v>19</v>
      </c>
      <c r="L236" s="40"/>
      <c r="M236" s="186" t="s">
        <v>19</v>
      </c>
      <c r="N236" s="187" t="s">
        <v>43</v>
      </c>
      <c r="O236" s="65"/>
      <c r="P236" s="188">
        <f>O236*H236</f>
        <v>0</v>
      </c>
      <c r="Q236" s="188">
        <v>0</v>
      </c>
      <c r="R236" s="188">
        <f>Q236*H236</f>
        <v>0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102</v>
      </c>
      <c r="AT236" s="190" t="s">
        <v>142</v>
      </c>
      <c r="AU236" s="190" t="s">
        <v>76</v>
      </c>
      <c r="AY236" s="18" t="s">
        <v>140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76</v>
      </c>
      <c r="BK236" s="191">
        <f>ROUND(I236*H236,2)</f>
        <v>0</v>
      </c>
      <c r="BL236" s="18" t="s">
        <v>102</v>
      </c>
      <c r="BM236" s="190" t="s">
        <v>1448</v>
      </c>
    </row>
    <row r="237" spans="1:65" s="2" customFormat="1" ht="11.25">
      <c r="A237" s="35"/>
      <c r="B237" s="36"/>
      <c r="C237" s="37"/>
      <c r="D237" s="192" t="s">
        <v>148</v>
      </c>
      <c r="E237" s="37"/>
      <c r="F237" s="193" t="s">
        <v>1396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148</v>
      </c>
      <c r="AU237" s="18" t="s">
        <v>76</v>
      </c>
    </row>
    <row r="238" spans="1:65" s="2" customFormat="1" ht="16.5" customHeight="1">
      <c r="A238" s="35"/>
      <c r="B238" s="36"/>
      <c r="C238" s="179" t="s">
        <v>661</v>
      </c>
      <c r="D238" s="179" t="s">
        <v>142</v>
      </c>
      <c r="E238" s="180" t="s">
        <v>1449</v>
      </c>
      <c r="F238" s="181" t="s">
        <v>1450</v>
      </c>
      <c r="G238" s="182" t="s">
        <v>217</v>
      </c>
      <c r="H238" s="183">
        <v>100</v>
      </c>
      <c r="I238" s="184"/>
      <c r="J238" s="185">
        <f>ROUND(I238*H238,2)</f>
        <v>0</v>
      </c>
      <c r="K238" s="181" t="s">
        <v>19</v>
      </c>
      <c r="L238" s="40"/>
      <c r="M238" s="186" t="s">
        <v>19</v>
      </c>
      <c r="N238" s="187" t="s">
        <v>43</v>
      </c>
      <c r="O238" s="65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102</v>
      </c>
      <c r="AT238" s="190" t="s">
        <v>142</v>
      </c>
      <c r="AU238" s="190" t="s">
        <v>76</v>
      </c>
      <c r="AY238" s="18" t="s">
        <v>140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76</v>
      </c>
      <c r="BK238" s="191">
        <f>ROUND(I238*H238,2)</f>
        <v>0</v>
      </c>
      <c r="BL238" s="18" t="s">
        <v>102</v>
      </c>
      <c r="BM238" s="190" t="s">
        <v>1451</v>
      </c>
    </row>
    <row r="239" spans="1:65" s="2" customFormat="1" ht="11.25">
      <c r="A239" s="35"/>
      <c r="B239" s="36"/>
      <c r="C239" s="37"/>
      <c r="D239" s="192" t="s">
        <v>148</v>
      </c>
      <c r="E239" s="37"/>
      <c r="F239" s="193" t="s">
        <v>1450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148</v>
      </c>
      <c r="AU239" s="18" t="s">
        <v>76</v>
      </c>
    </row>
    <row r="240" spans="1:65" s="2" customFormat="1" ht="16.5" customHeight="1">
      <c r="A240" s="35"/>
      <c r="B240" s="36"/>
      <c r="C240" s="179" t="s">
        <v>666</v>
      </c>
      <c r="D240" s="179" t="s">
        <v>142</v>
      </c>
      <c r="E240" s="180" t="s">
        <v>1397</v>
      </c>
      <c r="F240" s="181" t="s">
        <v>1398</v>
      </c>
      <c r="G240" s="182" t="s">
        <v>217</v>
      </c>
      <c r="H240" s="183">
        <v>200</v>
      </c>
      <c r="I240" s="184"/>
      <c r="J240" s="185">
        <f>ROUND(I240*H240,2)</f>
        <v>0</v>
      </c>
      <c r="K240" s="181" t="s">
        <v>19</v>
      </c>
      <c r="L240" s="40"/>
      <c r="M240" s="186" t="s">
        <v>19</v>
      </c>
      <c r="N240" s="187" t="s">
        <v>43</v>
      </c>
      <c r="O240" s="65"/>
      <c r="P240" s="188">
        <f>O240*H240</f>
        <v>0</v>
      </c>
      <c r="Q240" s="188">
        <v>0</v>
      </c>
      <c r="R240" s="188">
        <f>Q240*H240</f>
        <v>0</v>
      </c>
      <c r="S240" s="188">
        <v>0</v>
      </c>
      <c r="T240" s="18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0" t="s">
        <v>102</v>
      </c>
      <c r="AT240" s="190" t="s">
        <v>142</v>
      </c>
      <c r="AU240" s="190" t="s">
        <v>76</v>
      </c>
      <c r="AY240" s="18" t="s">
        <v>140</v>
      </c>
      <c r="BE240" s="191">
        <f>IF(N240="základní",J240,0)</f>
        <v>0</v>
      </c>
      <c r="BF240" s="191">
        <f>IF(N240="snížená",J240,0)</f>
        <v>0</v>
      </c>
      <c r="BG240" s="191">
        <f>IF(N240="zákl. přenesená",J240,0)</f>
        <v>0</v>
      </c>
      <c r="BH240" s="191">
        <f>IF(N240="sníž. přenesená",J240,0)</f>
        <v>0</v>
      </c>
      <c r="BI240" s="191">
        <f>IF(N240="nulová",J240,0)</f>
        <v>0</v>
      </c>
      <c r="BJ240" s="18" t="s">
        <v>76</v>
      </c>
      <c r="BK240" s="191">
        <f>ROUND(I240*H240,2)</f>
        <v>0</v>
      </c>
      <c r="BL240" s="18" t="s">
        <v>102</v>
      </c>
      <c r="BM240" s="190" t="s">
        <v>1452</v>
      </c>
    </row>
    <row r="241" spans="1:65" s="2" customFormat="1" ht="11.25">
      <c r="A241" s="35"/>
      <c r="B241" s="36"/>
      <c r="C241" s="37"/>
      <c r="D241" s="192" t="s">
        <v>148</v>
      </c>
      <c r="E241" s="37"/>
      <c r="F241" s="193" t="s">
        <v>1398</v>
      </c>
      <c r="G241" s="37"/>
      <c r="H241" s="37"/>
      <c r="I241" s="194"/>
      <c r="J241" s="37"/>
      <c r="K241" s="37"/>
      <c r="L241" s="40"/>
      <c r="M241" s="195"/>
      <c r="N241" s="196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148</v>
      </c>
      <c r="AU241" s="18" t="s">
        <v>76</v>
      </c>
    </row>
    <row r="242" spans="1:65" s="2" customFormat="1" ht="16.5" customHeight="1">
      <c r="A242" s="35"/>
      <c r="B242" s="36"/>
      <c r="C242" s="179" t="s">
        <v>671</v>
      </c>
      <c r="D242" s="179" t="s">
        <v>142</v>
      </c>
      <c r="E242" s="180" t="s">
        <v>1399</v>
      </c>
      <c r="F242" s="181" t="s">
        <v>1400</v>
      </c>
      <c r="G242" s="182" t="s">
        <v>217</v>
      </c>
      <c r="H242" s="183">
        <v>617</v>
      </c>
      <c r="I242" s="184"/>
      <c r="J242" s="185">
        <f>ROUND(I242*H242,2)</f>
        <v>0</v>
      </c>
      <c r="K242" s="181" t="s">
        <v>19</v>
      </c>
      <c r="L242" s="40"/>
      <c r="M242" s="186" t="s">
        <v>19</v>
      </c>
      <c r="N242" s="187" t="s">
        <v>43</v>
      </c>
      <c r="O242" s="65"/>
      <c r="P242" s="188">
        <f>O242*H242</f>
        <v>0</v>
      </c>
      <c r="Q242" s="188">
        <v>0</v>
      </c>
      <c r="R242" s="188">
        <f>Q242*H242</f>
        <v>0</v>
      </c>
      <c r="S242" s="188">
        <v>0</v>
      </c>
      <c r="T242" s="18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0" t="s">
        <v>102</v>
      </c>
      <c r="AT242" s="190" t="s">
        <v>142</v>
      </c>
      <c r="AU242" s="190" t="s">
        <v>76</v>
      </c>
      <c r="AY242" s="18" t="s">
        <v>140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8" t="s">
        <v>76</v>
      </c>
      <c r="BK242" s="191">
        <f>ROUND(I242*H242,2)</f>
        <v>0</v>
      </c>
      <c r="BL242" s="18" t="s">
        <v>102</v>
      </c>
      <c r="BM242" s="190" t="s">
        <v>1453</v>
      </c>
    </row>
    <row r="243" spans="1:65" s="2" customFormat="1" ht="11.25">
      <c r="A243" s="35"/>
      <c r="B243" s="36"/>
      <c r="C243" s="37"/>
      <c r="D243" s="192" t="s">
        <v>148</v>
      </c>
      <c r="E243" s="37"/>
      <c r="F243" s="193" t="s">
        <v>1400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148</v>
      </c>
      <c r="AU243" s="18" t="s">
        <v>76</v>
      </c>
    </row>
    <row r="244" spans="1:65" s="2" customFormat="1" ht="16.5" customHeight="1">
      <c r="A244" s="35"/>
      <c r="B244" s="36"/>
      <c r="C244" s="179" t="s">
        <v>676</v>
      </c>
      <c r="D244" s="179" t="s">
        <v>142</v>
      </c>
      <c r="E244" s="180" t="s">
        <v>1410</v>
      </c>
      <c r="F244" s="181" t="s">
        <v>1411</v>
      </c>
      <c r="G244" s="182" t="s">
        <v>217</v>
      </c>
      <c r="H244" s="183">
        <v>40</v>
      </c>
      <c r="I244" s="184"/>
      <c r="J244" s="185">
        <f>ROUND(I244*H244,2)</f>
        <v>0</v>
      </c>
      <c r="K244" s="181" t="s">
        <v>19</v>
      </c>
      <c r="L244" s="40"/>
      <c r="M244" s="186" t="s">
        <v>19</v>
      </c>
      <c r="N244" s="187" t="s">
        <v>43</v>
      </c>
      <c r="O244" s="65"/>
      <c r="P244" s="188">
        <f>O244*H244</f>
        <v>0</v>
      </c>
      <c r="Q244" s="188">
        <v>0</v>
      </c>
      <c r="R244" s="188">
        <f>Q244*H244</f>
        <v>0</v>
      </c>
      <c r="S244" s="188">
        <v>0</v>
      </c>
      <c r="T244" s="18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102</v>
      </c>
      <c r="AT244" s="190" t="s">
        <v>142</v>
      </c>
      <c r="AU244" s="190" t="s">
        <v>76</v>
      </c>
      <c r="AY244" s="18" t="s">
        <v>140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18" t="s">
        <v>76</v>
      </c>
      <c r="BK244" s="191">
        <f>ROUND(I244*H244,2)</f>
        <v>0</v>
      </c>
      <c r="BL244" s="18" t="s">
        <v>102</v>
      </c>
      <c r="BM244" s="190" t="s">
        <v>1454</v>
      </c>
    </row>
    <row r="245" spans="1:65" s="2" customFormat="1" ht="11.25">
      <c r="A245" s="35"/>
      <c r="B245" s="36"/>
      <c r="C245" s="37"/>
      <c r="D245" s="192" t="s">
        <v>148</v>
      </c>
      <c r="E245" s="37"/>
      <c r="F245" s="193" t="s">
        <v>1411</v>
      </c>
      <c r="G245" s="37"/>
      <c r="H245" s="37"/>
      <c r="I245" s="194"/>
      <c r="J245" s="37"/>
      <c r="K245" s="37"/>
      <c r="L245" s="40"/>
      <c r="M245" s="195"/>
      <c r="N245" s="196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148</v>
      </c>
      <c r="AU245" s="18" t="s">
        <v>76</v>
      </c>
    </row>
    <row r="246" spans="1:65" s="2" customFormat="1" ht="16.5" customHeight="1">
      <c r="A246" s="35"/>
      <c r="B246" s="36"/>
      <c r="C246" s="179" t="s">
        <v>681</v>
      </c>
      <c r="D246" s="179" t="s">
        <v>142</v>
      </c>
      <c r="E246" s="180" t="s">
        <v>1455</v>
      </c>
      <c r="F246" s="181" t="s">
        <v>1456</v>
      </c>
      <c r="G246" s="182" t="s">
        <v>217</v>
      </c>
      <c r="H246" s="183">
        <v>1383</v>
      </c>
      <c r="I246" s="184"/>
      <c r="J246" s="185">
        <f>ROUND(I246*H246,2)</f>
        <v>0</v>
      </c>
      <c r="K246" s="181" t="s">
        <v>19</v>
      </c>
      <c r="L246" s="40"/>
      <c r="M246" s="186" t="s">
        <v>19</v>
      </c>
      <c r="N246" s="187" t="s">
        <v>43</v>
      </c>
      <c r="O246" s="65"/>
      <c r="P246" s="188">
        <f>O246*H246</f>
        <v>0</v>
      </c>
      <c r="Q246" s="188">
        <v>0</v>
      </c>
      <c r="R246" s="188">
        <f>Q246*H246</f>
        <v>0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102</v>
      </c>
      <c r="AT246" s="190" t="s">
        <v>142</v>
      </c>
      <c r="AU246" s="190" t="s">
        <v>76</v>
      </c>
      <c r="AY246" s="18" t="s">
        <v>140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76</v>
      </c>
      <c r="BK246" s="191">
        <f>ROUND(I246*H246,2)</f>
        <v>0</v>
      </c>
      <c r="BL246" s="18" t="s">
        <v>102</v>
      </c>
      <c r="BM246" s="190" t="s">
        <v>1457</v>
      </c>
    </row>
    <row r="247" spans="1:65" s="2" customFormat="1" ht="11.25">
      <c r="A247" s="35"/>
      <c r="B247" s="36"/>
      <c r="C247" s="37"/>
      <c r="D247" s="192" t="s">
        <v>148</v>
      </c>
      <c r="E247" s="37"/>
      <c r="F247" s="193" t="s">
        <v>1456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148</v>
      </c>
      <c r="AU247" s="18" t="s">
        <v>76</v>
      </c>
    </row>
    <row r="248" spans="1:65" s="2" customFormat="1" ht="24">
      <c r="A248" s="35"/>
      <c r="B248" s="36"/>
      <c r="C248" s="179" t="s">
        <v>686</v>
      </c>
      <c r="D248" s="179" t="s">
        <v>142</v>
      </c>
      <c r="E248" s="180" t="s">
        <v>1458</v>
      </c>
      <c r="F248" s="181" t="s">
        <v>1459</v>
      </c>
      <c r="G248" s="182" t="s">
        <v>217</v>
      </c>
      <c r="H248" s="183">
        <v>340</v>
      </c>
      <c r="I248" s="184"/>
      <c r="J248" s="185">
        <f>ROUND(I248*H248,2)</f>
        <v>0</v>
      </c>
      <c r="K248" s="181" t="s">
        <v>19</v>
      </c>
      <c r="L248" s="40"/>
      <c r="M248" s="186" t="s">
        <v>19</v>
      </c>
      <c r="N248" s="187" t="s">
        <v>43</v>
      </c>
      <c r="O248" s="65"/>
      <c r="P248" s="188">
        <f>O248*H248</f>
        <v>0</v>
      </c>
      <c r="Q248" s="188">
        <v>0</v>
      </c>
      <c r="R248" s="188">
        <f>Q248*H248</f>
        <v>0</v>
      </c>
      <c r="S248" s="188">
        <v>0</v>
      </c>
      <c r="T248" s="18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0" t="s">
        <v>102</v>
      </c>
      <c r="AT248" s="190" t="s">
        <v>142</v>
      </c>
      <c r="AU248" s="190" t="s">
        <v>76</v>
      </c>
      <c r="AY248" s="18" t="s">
        <v>140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18" t="s">
        <v>76</v>
      </c>
      <c r="BK248" s="191">
        <f>ROUND(I248*H248,2)</f>
        <v>0</v>
      </c>
      <c r="BL248" s="18" t="s">
        <v>102</v>
      </c>
      <c r="BM248" s="190" t="s">
        <v>1460</v>
      </c>
    </row>
    <row r="249" spans="1:65" s="2" customFormat="1" ht="19.5">
      <c r="A249" s="35"/>
      <c r="B249" s="36"/>
      <c r="C249" s="37"/>
      <c r="D249" s="192" t="s">
        <v>148</v>
      </c>
      <c r="E249" s="37"/>
      <c r="F249" s="193" t="s">
        <v>1459</v>
      </c>
      <c r="G249" s="37"/>
      <c r="H249" s="37"/>
      <c r="I249" s="194"/>
      <c r="J249" s="37"/>
      <c r="K249" s="37"/>
      <c r="L249" s="40"/>
      <c r="M249" s="195"/>
      <c r="N249" s="19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148</v>
      </c>
      <c r="AU249" s="18" t="s">
        <v>76</v>
      </c>
    </row>
    <row r="250" spans="1:65" s="2" customFormat="1" ht="16.5" customHeight="1">
      <c r="A250" s="35"/>
      <c r="B250" s="36"/>
      <c r="C250" s="179" t="s">
        <v>691</v>
      </c>
      <c r="D250" s="179" t="s">
        <v>142</v>
      </c>
      <c r="E250" s="180" t="s">
        <v>1461</v>
      </c>
      <c r="F250" s="181" t="s">
        <v>1462</v>
      </c>
      <c r="G250" s="182" t="s">
        <v>217</v>
      </c>
      <c r="H250" s="183">
        <v>310</v>
      </c>
      <c r="I250" s="184"/>
      <c r="J250" s="185">
        <f>ROUND(I250*H250,2)</f>
        <v>0</v>
      </c>
      <c r="K250" s="181" t="s">
        <v>19</v>
      </c>
      <c r="L250" s="40"/>
      <c r="M250" s="186" t="s">
        <v>19</v>
      </c>
      <c r="N250" s="187" t="s">
        <v>43</v>
      </c>
      <c r="O250" s="65"/>
      <c r="P250" s="188">
        <f>O250*H250</f>
        <v>0</v>
      </c>
      <c r="Q250" s="188">
        <v>0</v>
      </c>
      <c r="R250" s="188">
        <f>Q250*H250</f>
        <v>0</v>
      </c>
      <c r="S250" s="188">
        <v>0</v>
      </c>
      <c r="T250" s="18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0" t="s">
        <v>102</v>
      </c>
      <c r="AT250" s="190" t="s">
        <v>142</v>
      </c>
      <c r="AU250" s="190" t="s">
        <v>76</v>
      </c>
      <c r="AY250" s="18" t="s">
        <v>140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18" t="s">
        <v>76</v>
      </c>
      <c r="BK250" s="191">
        <f>ROUND(I250*H250,2)</f>
        <v>0</v>
      </c>
      <c r="BL250" s="18" t="s">
        <v>102</v>
      </c>
      <c r="BM250" s="190" t="s">
        <v>1463</v>
      </c>
    </row>
    <row r="251" spans="1:65" s="2" customFormat="1" ht="11.25">
      <c r="A251" s="35"/>
      <c r="B251" s="36"/>
      <c r="C251" s="37"/>
      <c r="D251" s="192" t="s">
        <v>148</v>
      </c>
      <c r="E251" s="37"/>
      <c r="F251" s="193" t="s">
        <v>1462</v>
      </c>
      <c r="G251" s="37"/>
      <c r="H251" s="37"/>
      <c r="I251" s="194"/>
      <c r="J251" s="37"/>
      <c r="K251" s="37"/>
      <c r="L251" s="40"/>
      <c r="M251" s="195"/>
      <c r="N251" s="196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148</v>
      </c>
      <c r="AU251" s="18" t="s">
        <v>76</v>
      </c>
    </row>
    <row r="252" spans="1:65" s="2" customFormat="1" ht="24">
      <c r="A252" s="35"/>
      <c r="B252" s="36"/>
      <c r="C252" s="179" t="s">
        <v>696</v>
      </c>
      <c r="D252" s="179" t="s">
        <v>142</v>
      </c>
      <c r="E252" s="180" t="s">
        <v>1434</v>
      </c>
      <c r="F252" s="181" t="s">
        <v>1435</v>
      </c>
      <c r="G252" s="182" t="s">
        <v>217</v>
      </c>
      <c r="H252" s="183">
        <v>160</v>
      </c>
      <c r="I252" s="184"/>
      <c r="J252" s="185">
        <f>ROUND(I252*H252,2)</f>
        <v>0</v>
      </c>
      <c r="K252" s="181" t="s">
        <v>19</v>
      </c>
      <c r="L252" s="40"/>
      <c r="M252" s="186" t="s">
        <v>19</v>
      </c>
      <c r="N252" s="187" t="s">
        <v>43</v>
      </c>
      <c r="O252" s="65"/>
      <c r="P252" s="188">
        <f>O252*H252</f>
        <v>0</v>
      </c>
      <c r="Q252" s="188">
        <v>0</v>
      </c>
      <c r="R252" s="188">
        <f>Q252*H252</f>
        <v>0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102</v>
      </c>
      <c r="AT252" s="190" t="s">
        <v>142</v>
      </c>
      <c r="AU252" s="190" t="s">
        <v>76</v>
      </c>
      <c r="AY252" s="18" t="s">
        <v>140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76</v>
      </c>
      <c r="BK252" s="191">
        <f>ROUND(I252*H252,2)</f>
        <v>0</v>
      </c>
      <c r="BL252" s="18" t="s">
        <v>102</v>
      </c>
      <c r="BM252" s="190" t="s">
        <v>1464</v>
      </c>
    </row>
    <row r="253" spans="1:65" s="2" customFormat="1" ht="11.25">
      <c r="A253" s="35"/>
      <c r="B253" s="36"/>
      <c r="C253" s="37"/>
      <c r="D253" s="192" t="s">
        <v>148</v>
      </c>
      <c r="E253" s="37"/>
      <c r="F253" s="193" t="s">
        <v>1435</v>
      </c>
      <c r="G253" s="37"/>
      <c r="H253" s="37"/>
      <c r="I253" s="194"/>
      <c r="J253" s="37"/>
      <c r="K253" s="37"/>
      <c r="L253" s="40"/>
      <c r="M253" s="195"/>
      <c r="N253" s="19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148</v>
      </c>
      <c r="AU253" s="18" t="s">
        <v>76</v>
      </c>
    </row>
    <row r="254" spans="1:65" s="2" customFormat="1" ht="16.5" customHeight="1">
      <c r="A254" s="35"/>
      <c r="B254" s="36"/>
      <c r="C254" s="179" t="s">
        <v>701</v>
      </c>
      <c r="D254" s="179" t="s">
        <v>142</v>
      </c>
      <c r="E254" s="180" t="s">
        <v>1437</v>
      </c>
      <c r="F254" s="181" t="s">
        <v>1438</v>
      </c>
      <c r="G254" s="182" t="s">
        <v>217</v>
      </c>
      <c r="H254" s="183">
        <v>50</v>
      </c>
      <c r="I254" s="184"/>
      <c r="J254" s="185">
        <f>ROUND(I254*H254,2)</f>
        <v>0</v>
      </c>
      <c r="K254" s="181" t="s">
        <v>19</v>
      </c>
      <c r="L254" s="40"/>
      <c r="M254" s="186" t="s">
        <v>19</v>
      </c>
      <c r="N254" s="187" t="s">
        <v>43</v>
      </c>
      <c r="O254" s="65"/>
      <c r="P254" s="188">
        <f>O254*H254</f>
        <v>0</v>
      </c>
      <c r="Q254" s="188">
        <v>0</v>
      </c>
      <c r="R254" s="188">
        <f>Q254*H254</f>
        <v>0</v>
      </c>
      <c r="S254" s="188">
        <v>0</v>
      </c>
      <c r="T254" s="18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102</v>
      </c>
      <c r="AT254" s="190" t="s">
        <v>142</v>
      </c>
      <c r="AU254" s="190" t="s">
        <v>76</v>
      </c>
      <c r="AY254" s="18" t="s">
        <v>140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8" t="s">
        <v>76</v>
      </c>
      <c r="BK254" s="191">
        <f>ROUND(I254*H254,2)</f>
        <v>0</v>
      </c>
      <c r="BL254" s="18" t="s">
        <v>102</v>
      </c>
      <c r="BM254" s="190" t="s">
        <v>1465</v>
      </c>
    </row>
    <row r="255" spans="1:65" s="2" customFormat="1" ht="11.25">
      <c r="A255" s="35"/>
      <c r="B255" s="36"/>
      <c r="C255" s="37"/>
      <c r="D255" s="192" t="s">
        <v>148</v>
      </c>
      <c r="E255" s="37"/>
      <c r="F255" s="193" t="s">
        <v>1438</v>
      </c>
      <c r="G255" s="37"/>
      <c r="H255" s="37"/>
      <c r="I255" s="194"/>
      <c r="J255" s="37"/>
      <c r="K255" s="37"/>
      <c r="L255" s="40"/>
      <c r="M255" s="195"/>
      <c r="N255" s="19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148</v>
      </c>
      <c r="AU255" s="18" t="s">
        <v>76</v>
      </c>
    </row>
    <row r="256" spans="1:65" s="2" customFormat="1" ht="24">
      <c r="A256" s="35"/>
      <c r="B256" s="36"/>
      <c r="C256" s="179" t="s">
        <v>706</v>
      </c>
      <c r="D256" s="179" t="s">
        <v>142</v>
      </c>
      <c r="E256" s="180" t="s">
        <v>1466</v>
      </c>
      <c r="F256" s="181" t="s">
        <v>1467</v>
      </c>
      <c r="G256" s="182" t="s">
        <v>217</v>
      </c>
      <c r="H256" s="183">
        <v>330</v>
      </c>
      <c r="I256" s="184"/>
      <c r="J256" s="185">
        <f>ROUND(I256*H256,2)</f>
        <v>0</v>
      </c>
      <c r="K256" s="181" t="s">
        <v>19</v>
      </c>
      <c r="L256" s="40"/>
      <c r="M256" s="186" t="s">
        <v>19</v>
      </c>
      <c r="N256" s="187" t="s">
        <v>43</v>
      </c>
      <c r="O256" s="65"/>
      <c r="P256" s="188">
        <f>O256*H256</f>
        <v>0</v>
      </c>
      <c r="Q256" s="188">
        <v>0</v>
      </c>
      <c r="R256" s="188">
        <f>Q256*H256</f>
        <v>0</v>
      </c>
      <c r="S256" s="188">
        <v>0</v>
      </c>
      <c r="T256" s="18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102</v>
      </c>
      <c r="AT256" s="190" t="s">
        <v>142</v>
      </c>
      <c r="AU256" s="190" t="s">
        <v>76</v>
      </c>
      <c r="AY256" s="18" t="s">
        <v>140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8" t="s">
        <v>76</v>
      </c>
      <c r="BK256" s="191">
        <f>ROUND(I256*H256,2)</f>
        <v>0</v>
      </c>
      <c r="BL256" s="18" t="s">
        <v>102</v>
      </c>
      <c r="BM256" s="190" t="s">
        <v>1468</v>
      </c>
    </row>
    <row r="257" spans="1:65" s="2" customFormat="1" ht="11.25">
      <c r="A257" s="35"/>
      <c r="B257" s="36"/>
      <c r="C257" s="37"/>
      <c r="D257" s="192" t="s">
        <v>148</v>
      </c>
      <c r="E257" s="37"/>
      <c r="F257" s="193" t="s">
        <v>1467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148</v>
      </c>
      <c r="AU257" s="18" t="s">
        <v>76</v>
      </c>
    </row>
    <row r="258" spans="1:65" s="2" customFormat="1" ht="16.5" customHeight="1">
      <c r="A258" s="35"/>
      <c r="B258" s="36"/>
      <c r="C258" s="179" t="s">
        <v>711</v>
      </c>
      <c r="D258" s="179" t="s">
        <v>142</v>
      </c>
      <c r="E258" s="180" t="s">
        <v>1469</v>
      </c>
      <c r="F258" s="181" t="s">
        <v>1470</v>
      </c>
      <c r="G258" s="182" t="s">
        <v>217</v>
      </c>
      <c r="H258" s="183">
        <v>100</v>
      </c>
      <c r="I258" s="184"/>
      <c r="J258" s="185">
        <f>ROUND(I258*H258,2)</f>
        <v>0</v>
      </c>
      <c r="K258" s="181" t="s">
        <v>19</v>
      </c>
      <c r="L258" s="40"/>
      <c r="M258" s="186" t="s">
        <v>19</v>
      </c>
      <c r="N258" s="187" t="s">
        <v>43</v>
      </c>
      <c r="O258" s="65"/>
      <c r="P258" s="188">
        <f>O258*H258</f>
        <v>0</v>
      </c>
      <c r="Q258" s="188">
        <v>0</v>
      </c>
      <c r="R258" s="188">
        <f>Q258*H258</f>
        <v>0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102</v>
      </c>
      <c r="AT258" s="190" t="s">
        <v>142</v>
      </c>
      <c r="AU258" s="190" t="s">
        <v>76</v>
      </c>
      <c r="AY258" s="18" t="s">
        <v>140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76</v>
      </c>
      <c r="BK258" s="191">
        <f>ROUND(I258*H258,2)</f>
        <v>0</v>
      </c>
      <c r="BL258" s="18" t="s">
        <v>102</v>
      </c>
      <c r="BM258" s="190" t="s">
        <v>1471</v>
      </c>
    </row>
    <row r="259" spans="1:65" s="2" customFormat="1" ht="11.25">
      <c r="A259" s="35"/>
      <c r="B259" s="36"/>
      <c r="C259" s="37"/>
      <c r="D259" s="192" t="s">
        <v>148</v>
      </c>
      <c r="E259" s="37"/>
      <c r="F259" s="193" t="s">
        <v>1470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148</v>
      </c>
      <c r="AU259" s="18" t="s">
        <v>76</v>
      </c>
    </row>
    <row r="260" spans="1:65" s="2" customFormat="1" ht="24">
      <c r="A260" s="35"/>
      <c r="B260" s="36"/>
      <c r="C260" s="179" t="s">
        <v>718</v>
      </c>
      <c r="D260" s="179" t="s">
        <v>142</v>
      </c>
      <c r="E260" s="180" t="s">
        <v>1472</v>
      </c>
      <c r="F260" s="181" t="s">
        <v>1473</v>
      </c>
      <c r="G260" s="182" t="s">
        <v>217</v>
      </c>
      <c r="H260" s="183">
        <v>20</v>
      </c>
      <c r="I260" s="184"/>
      <c r="J260" s="185">
        <f>ROUND(I260*H260,2)</f>
        <v>0</v>
      </c>
      <c r="K260" s="181" t="s">
        <v>19</v>
      </c>
      <c r="L260" s="40"/>
      <c r="M260" s="186" t="s">
        <v>19</v>
      </c>
      <c r="N260" s="187" t="s">
        <v>43</v>
      </c>
      <c r="O260" s="65"/>
      <c r="P260" s="188">
        <f>O260*H260</f>
        <v>0</v>
      </c>
      <c r="Q260" s="188">
        <v>0</v>
      </c>
      <c r="R260" s="188">
        <f>Q260*H260</f>
        <v>0</v>
      </c>
      <c r="S260" s="188">
        <v>0</v>
      </c>
      <c r="T260" s="18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102</v>
      </c>
      <c r="AT260" s="190" t="s">
        <v>142</v>
      </c>
      <c r="AU260" s="190" t="s">
        <v>76</v>
      </c>
      <c r="AY260" s="18" t="s">
        <v>140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18" t="s">
        <v>76</v>
      </c>
      <c r="BK260" s="191">
        <f>ROUND(I260*H260,2)</f>
        <v>0</v>
      </c>
      <c r="BL260" s="18" t="s">
        <v>102</v>
      </c>
      <c r="BM260" s="190" t="s">
        <v>1474</v>
      </c>
    </row>
    <row r="261" spans="1:65" s="2" customFormat="1" ht="11.25">
      <c r="A261" s="35"/>
      <c r="B261" s="36"/>
      <c r="C261" s="37"/>
      <c r="D261" s="192" t="s">
        <v>148</v>
      </c>
      <c r="E261" s="37"/>
      <c r="F261" s="193" t="s">
        <v>1473</v>
      </c>
      <c r="G261" s="37"/>
      <c r="H261" s="37"/>
      <c r="I261" s="194"/>
      <c r="J261" s="37"/>
      <c r="K261" s="37"/>
      <c r="L261" s="40"/>
      <c r="M261" s="195"/>
      <c r="N261" s="196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148</v>
      </c>
      <c r="AU261" s="18" t="s">
        <v>76</v>
      </c>
    </row>
    <row r="262" spans="1:65" s="2" customFormat="1" ht="24">
      <c r="A262" s="35"/>
      <c r="B262" s="36"/>
      <c r="C262" s="179" t="s">
        <v>723</v>
      </c>
      <c r="D262" s="179" t="s">
        <v>142</v>
      </c>
      <c r="E262" s="180" t="s">
        <v>1475</v>
      </c>
      <c r="F262" s="181" t="s">
        <v>1441</v>
      </c>
      <c r="G262" s="182" t="s">
        <v>643</v>
      </c>
      <c r="H262" s="183">
        <v>1</v>
      </c>
      <c r="I262" s="184"/>
      <c r="J262" s="185">
        <f>ROUND(I262*H262,2)</f>
        <v>0</v>
      </c>
      <c r="K262" s="181" t="s">
        <v>19</v>
      </c>
      <c r="L262" s="40"/>
      <c r="M262" s="186" t="s">
        <v>19</v>
      </c>
      <c r="N262" s="187" t="s">
        <v>43</v>
      </c>
      <c r="O262" s="65"/>
      <c r="P262" s="188">
        <f>O262*H262</f>
        <v>0</v>
      </c>
      <c r="Q262" s="188">
        <v>0</v>
      </c>
      <c r="R262" s="188">
        <f>Q262*H262</f>
        <v>0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102</v>
      </c>
      <c r="AT262" s="190" t="s">
        <v>142</v>
      </c>
      <c r="AU262" s="190" t="s">
        <v>76</v>
      </c>
      <c r="AY262" s="18" t="s">
        <v>140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76</v>
      </c>
      <c r="BK262" s="191">
        <f>ROUND(I262*H262,2)</f>
        <v>0</v>
      </c>
      <c r="BL262" s="18" t="s">
        <v>102</v>
      </c>
      <c r="BM262" s="190" t="s">
        <v>1476</v>
      </c>
    </row>
    <row r="263" spans="1:65" s="2" customFormat="1" ht="11.25">
      <c r="A263" s="35"/>
      <c r="B263" s="36"/>
      <c r="C263" s="37"/>
      <c r="D263" s="192" t="s">
        <v>148</v>
      </c>
      <c r="E263" s="37"/>
      <c r="F263" s="193" t="s">
        <v>1441</v>
      </c>
      <c r="G263" s="37"/>
      <c r="H263" s="37"/>
      <c r="I263" s="194"/>
      <c r="J263" s="37"/>
      <c r="K263" s="37"/>
      <c r="L263" s="40"/>
      <c r="M263" s="195"/>
      <c r="N263" s="196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148</v>
      </c>
      <c r="AU263" s="18" t="s">
        <v>76</v>
      </c>
    </row>
    <row r="264" spans="1:65" s="2" customFormat="1" ht="21.75" customHeight="1">
      <c r="A264" s="35"/>
      <c r="B264" s="36"/>
      <c r="C264" s="179" t="s">
        <v>728</v>
      </c>
      <c r="D264" s="179" t="s">
        <v>142</v>
      </c>
      <c r="E264" s="180" t="s">
        <v>1477</v>
      </c>
      <c r="F264" s="181" t="s">
        <v>1444</v>
      </c>
      <c r="G264" s="182" t="s">
        <v>643</v>
      </c>
      <c r="H264" s="183">
        <v>1</v>
      </c>
      <c r="I264" s="184"/>
      <c r="J264" s="185">
        <f>ROUND(I264*H264,2)</f>
        <v>0</v>
      </c>
      <c r="K264" s="181" t="s">
        <v>19</v>
      </c>
      <c r="L264" s="40"/>
      <c r="M264" s="186" t="s">
        <v>19</v>
      </c>
      <c r="N264" s="187" t="s">
        <v>43</v>
      </c>
      <c r="O264" s="65"/>
      <c r="P264" s="188">
        <f>O264*H264</f>
        <v>0</v>
      </c>
      <c r="Q264" s="188">
        <v>0</v>
      </c>
      <c r="R264" s="188">
        <f>Q264*H264</f>
        <v>0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102</v>
      </c>
      <c r="AT264" s="190" t="s">
        <v>142</v>
      </c>
      <c r="AU264" s="190" t="s">
        <v>76</v>
      </c>
      <c r="AY264" s="18" t="s">
        <v>140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76</v>
      </c>
      <c r="BK264" s="191">
        <f>ROUND(I264*H264,2)</f>
        <v>0</v>
      </c>
      <c r="BL264" s="18" t="s">
        <v>102</v>
      </c>
      <c r="BM264" s="190" t="s">
        <v>1478</v>
      </c>
    </row>
    <row r="265" spans="1:65" s="2" customFormat="1" ht="11.25">
      <c r="A265" s="35"/>
      <c r="B265" s="36"/>
      <c r="C265" s="37"/>
      <c r="D265" s="192" t="s">
        <v>148</v>
      </c>
      <c r="E265" s="37"/>
      <c r="F265" s="193" t="s">
        <v>1444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148</v>
      </c>
      <c r="AU265" s="18" t="s">
        <v>76</v>
      </c>
    </row>
    <row r="266" spans="1:65" s="12" customFormat="1" ht="25.9" customHeight="1">
      <c r="B266" s="163"/>
      <c r="C266" s="164"/>
      <c r="D266" s="165" t="s">
        <v>71</v>
      </c>
      <c r="E266" s="166" t="s">
        <v>1479</v>
      </c>
      <c r="F266" s="166" t="s">
        <v>1480</v>
      </c>
      <c r="G266" s="164"/>
      <c r="H266" s="164"/>
      <c r="I266" s="167"/>
      <c r="J266" s="168">
        <f>BK266</f>
        <v>0</v>
      </c>
      <c r="K266" s="164"/>
      <c r="L266" s="169"/>
      <c r="M266" s="170"/>
      <c r="N266" s="171"/>
      <c r="O266" s="171"/>
      <c r="P266" s="172">
        <f>SUM(P267:P276)</f>
        <v>0</v>
      </c>
      <c r="Q266" s="171"/>
      <c r="R266" s="172">
        <f>SUM(R267:R276)</f>
        <v>0</v>
      </c>
      <c r="S266" s="171"/>
      <c r="T266" s="173">
        <f>SUM(T267:T276)</f>
        <v>0</v>
      </c>
      <c r="AR266" s="174" t="s">
        <v>76</v>
      </c>
      <c r="AT266" s="175" t="s">
        <v>71</v>
      </c>
      <c r="AU266" s="175" t="s">
        <v>72</v>
      </c>
      <c r="AY266" s="174" t="s">
        <v>140</v>
      </c>
      <c r="BK266" s="176">
        <f>SUM(BK267:BK276)</f>
        <v>0</v>
      </c>
    </row>
    <row r="267" spans="1:65" s="2" customFormat="1" ht="16.5" customHeight="1">
      <c r="A267" s="35"/>
      <c r="B267" s="36"/>
      <c r="C267" s="179" t="s">
        <v>733</v>
      </c>
      <c r="D267" s="179" t="s">
        <v>142</v>
      </c>
      <c r="E267" s="180" t="s">
        <v>1481</v>
      </c>
      <c r="F267" s="181" t="s">
        <v>1482</v>
      </c>
      <c r="G267" s="182" t="s">
        <v>1483</v>
      </c>
      <c r="H267" s="183">
        <v>79</v>
      </c>
      <c r="I267" s="184"/>
      <c r="J267" s="185">
        <f>ROUND(I267*H267,2)</f>
        <v>0</v>
      </c>
      <c r="K267" s="181" t="s">
        <v>19</v>
      </c>
      <c r="L267" s="40"/>
      <c r="M267" s="186" t="s">
        <v>19</v>
      </c>
      <c r="N267" s="187" t="s">
        <v>43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102</v>
      </c>
      <c r="AT267" s="190" t="s">
        <v>142</v>
      </c>
      <c r="AU267" s="190" t="s">
        <v>76</v>
      </c>
      <c r="AY267" s="18" t="s">
        <v>140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76</v>
      </c>
      <c r="BK267" s="191">
        <f>ROUND(I267*H267,2)</f>
        <v>0</v>
      </c>
      <c r="BL267" s="18" t="s">
        <v>102</v>
      </c>
      <c r="BM267" s="190" t="s">
        <v>1484</v>
      </c>
    </row>
    <row r="268" spans="1:65" s="2" customFormat="1" ht="11.25">
      <c r="A268" s="35"/>
      <c r="B268" s="36"/>
      <c r="C268" s="37"/>
      <c r="D268" s="192" t="s">
        <v>148</v>
      </c>
      <c r="E268" s="37"/>
      <c r="F268" s="193" t="s">
        <v>1482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148</v>
      </c>
      <c r="AU268" s="18" t="s">
        <v>76</v>
      </c>
    </row>
    <row r="269" spans="1:65" s="2" customFormat="1" ht="16.5" customHeight="1">
      <c r="A269" s="35"/>
      <c r="B269" s="36"/>
      <c r="C269" s="179" t="s">
        <v>738</v>
      </c>
      <c r="D269" s="179" t="s">
        <v>142</v>
      </c>
      <c r="E269" s="180" t="s">
        <v>1485</v>
      </c>
      <c r="F269" s="181" t="s">
        <v>1486</v>
      </c>
      <c r="G269" s="182" t="s">
        <v>1483</v>
      </c>
      <c r="H269" s="183">
        <v>79</v>
      </c>
      <c r="I269" s="184"/>
      <c r="J269" s="185">
        <f>ROUND(I269*H269,2)</f>
        <v>0</v>
      </c>
      <c r="K269" s="181" t="s">
        <v>19</v>
      </c>
      <c r="L269" s="40"/>
      <c r="M269" s="186" t="s">
        <v>19</v>
      </c>
      <c r="N269" s="187" t="s">
        <v>43</v>
      </c>
      <c r="O269" s="65"/>
      <c r="P269" s="188">
        <f>O269*H269</f>
        <v>0</v>
      </c>
      <c r="Q269" s="188">
        <v>0</v>
      </c>
      <c r="R269" s="188">
        <f>Q269*H269</f>
        <v>0</v>
      </c>
      <c r="S269" s="188">
        <v>0</v>
      </c>
      <c r="T269" s="18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0" t="s">
        <v>102</v>
      </c>
      <c r="AT269" s="190" t="s">
        <v>142</v>
      </c>
      <c r="AU269" s="190" t="s">
        <v>76</v>
      </c>
      <c r="AY269" s="18" t="s">
        <v>140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8" t="s">
        <v>76</v>
      </c>
      <c r="BK269" s="191">
        <f>ROUND(I269*H269,2)</f>
        <v>0</v>
      </c>
      <c r="BL269" s="18" t="s">
        <v>102</v>
      </c>
      <c r="BM269" s="190" t="s">
        <v>1487</v>
      </c>
    </row>
    <row r="270" spans="1:65" s="2" customFormat="1" ht="11.25">
      <c r="A270" s="35"/>
      <c r="B270" s="36"/>
      <c r="C270" s="37"/>
      <c r="D270" s="192" t="s">
        <v>148</v>
      </c>
      <c r="E270" s="37"/>
      <c r="F270" s="193" t="s">
        <v>1486</v>
      </c>
      <c r="G270" s="37"/>
      <c r="H270" s="37"/>
      <c r="I270" s="194"/>
      <c r="J270" s="37"/>
      <c r="K270" s="37"/>
      <c r="L270" s="40"/>
      <c r="M270" s="195"/>
      <c r="N270" s="19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148</v>
      </c>
      <c r="AU270" s="18" t="s">
        <v>76</v>
      </c>
    </row>
    <row r="271" spans="1:65" s="2" customFormat="1" ht="16.5" customHeight="1">
      <c r="A271" s="35"/>
      <c r="B271" s="36"/>
      <c r="C271" s="179" t="s">
        <v>743</v>
      </c>
      <c r="D271" s="179" t="s">
        <v>142</v>
      </c>
      <c r="E271" s="180" t="s">
        <v>1488</v>
      </c>
      <c r="F271" s="181" t="s">
        <v>1489</v>
      </c>
      <c r="G271" s="182" t="s">
        <v>643</v>
      </c>
      <c r="H271" s="183">
        <v>2</v>
      </c>
      <c r="I271" s="184"/>
      <c r="J271" s="185">
        <f>ROUND(I271*H271,2)</f>
        <v>0</v>
      </c>
      <c r="K271" s="181" t="s">
        <v>19</v>
      </c>
      <c r="L271" s="40"/>
      <c r="M271" s="186" t="s">
        <v>19</v>
      </c>
      <c r="N271" s="187" t="s">
        <v>43</v>
      </c>
      <c r="O271" s="65"/>
      <c r="P271" s="188">
        <f>O271*H271</f>
        <v>0</v>
      </c>
      <c r="Q271" s="188">
        <v>0</v>
      </c>
      <c r="R271" s="188">
        <f>Q271*H271</f>
        <v>0</v>
      </c>
      <c r="S271" s="188">
        <v>0</v>
      </c>
      <c r="T271" s="18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102</v>
      </c>
      <c r="AT271" s="190" t="s">
        <v>142</v>
      </c>
      <c r="AU271" s="190" t="s">
        <v>76</v>
      </c>
      <c r="AY271" s="18" t="s">
        <v>140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76</v>
      </c>
      <c r="BK271" s="191">
        <f>ROUND(I271*H271,2)</f>
        <v>0</v>
      </c>
      <c r="BL271" s="18" t="s">
        <v>102</v>
      </c>
      <c r="BM271" s="190" t="s">
        <v>1490</v>
      </c>
    </row>
    <row r="272" spans="1:65" s="2" customFormat="1" ht="11.25">
      <c r="A272" s="35"/>
      <c r="B272" s="36"/>
      <c r="C272" s="37"/>
      <c r="D272" s="192" t="s">
        <v>148</v>
      </c>
      <c r="E272" s="37"/>
      <c r="F272" s="193" t="s">
        <v>1489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148</v>
      </c>
      <c r="AU272" s="18" t="s">
        <v>76</v>
      </c>
    </row>
    <row r="273" spans="1:65" s="2" customFormat="1" ht="16.5" customHeight="1">
      <c r="A273" s="35"/>
      <c r="B273" s="36"/>
      <c r="C273" s="179" t="s">
        <v>748</v>
      </c>
      <c r="D273" s="179" t="s">
        <v>142</v>
      </c>
      <c r="E273" s="180" t="s">
        <v>1491</v>
      </c>
      <c r="F273" s="181" t="s">
        <v>1492</v>
      </c>
      <c r="G273" s="182" t="s">
        <v>643</v>
      </c>
      <c r="H273" s="183">
        <v>1</v>
      </c>
      <c r="I273" s="184"/>
      <c r="J273" s="185">
        <f>ROUND(I273*H273,2)</f>
        <v>0</v>
      </c>
      <c r="K273" s="181" t="s">
        <v>19</v>
      </c>
      <c r="L273" s="40"/>
      <c r="M273" s="186" t="s">
        <v>19</v>
      </c>
      <c r="N273" s="187" t="s">
        <v>43</v>
      </c>
      <c r="O273" s="65"/>
      <c r="P273" s="188">
        <f>O273*H273</f>
        <v>0</v>
      </c>
      <c r="Q273" s="188">
        <v>0</v>
      </c>
      <c r="R273" s="188">
        <f>Q273*H273</f>
        <v>0</v>
      </c>
      <c r="S273" s="188">
        <v>0</v>
      </c>
      <c r="T273" s="18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0" t="s">
        <v>102</v>
      </c>
      <c r="AT273" s="190" t="s">
        <v>142</v>
      </c>
      <c r="AU273" s="190" t="s">
        <v>76</v>
      </c>
      <c r="AY273" s="18" t="s">
        <v>140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8" t="s">
        <v>76</v>
      </c>
      <c r="BK273" s="191">
        <f>ROUND(I273*H273,2)</f>
        <v>0</v>
      </c>
      <c r="BL273" s="18" t="s">
        <v>102</v>
      </c>
      <c r="BM273" s="190" t="s">
        <v>1493</v>
      </c>
    </row>
    <row r="274" spans="1:65" s="2" customFormat="1" ht="11.25">
      <c r="A274" s="35"/>
      <c r="B274" s="36"/>
      <c r="C274" s="37"/>
      <c r="D274" s="192" t="s">
        <v>148</v>
      </c>
      <c r="E274" s="37"/>
      <c r="F274" s="193" t="s">
        <v>1492</v>
      </c>
      <c r="G274" s="37"/>
      <c r="H274" s="37"/>
      <c r="I274" s="194"/>
      <c r="J274" s="37"/>
      <c r="K274" s="37"/>
      <c r="L274" s="40"/>
      <c r="M274" s="195"/>
      <c r="N274" s="19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148</v>
      </c>
      <c r="AU274" s="18" t="s">
        <v>76</v>
      </c>
    </row>
    <row r="275" spans="1:65" s="2" customFormat="1" ht="16.5" customHeight="1">
      <c r="A275" s="35"/>
      <c r="B275" s="36"/>
      <c r="C275" s="179" t="s">
        <v>753</v>
      </c>
      <c r="D275" s="179" t="s">
        <v>142</v>
      </c>
      <c r="E275" s="180" t="s">
        <v>1494</v>
      </c>
      <c r="F275" s="181" t="s">
        <v>1495</v>
      </c>
      <c r="G275" s="182" t="s">
        <v>643</v>
      </c>
      <c r="H275" s="183">
        <v>1</v>
      </c>
      <c r="I275" s="184"/>
      <c r="J275" s="185">
        <f>ROUND(I275*H275,2)</f>
        <v>0</v>
      </c>
      <c r="K275" s="181" t="s">
        <v>19</v>
      </c>
      <c r="L275" s="40"/>
      <c r="M275" s="186" t="s">
        <v>19</v>
      </c>
      <c r="N275" s="187" t="s">
        <v>43</v>
      </c>
      <c r="O275" s="65"/>
      <c r="P275" s="188">
        <f>O275*H275</f>
        <v>0</v>
      </c>
      <c r="Q275" s="188">
        <v>0</v>
      </c>
      <c r="R275" s="188">
        <f>Q275*H275</f>
        <v>0</v>
      </c>
      <c r="S275" s="188">
        <v>0</v>
      </c>
      <c r="T275" s="18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0" t="s">
        <v>102</v>
      </c>
      <c r="AT275" s="190" t="s">
        <v>142</v>
      </c>
      <c r="AU275" s="190" t="s">
        <v>76</v>
      </c>
      <c r="AY275" s="18" t="s">
        <v>140</v>
      </c>
      <c r="BE275" s="191">
        <f>IF(N275="základní",J275,0)</f>
        <v>0</v>
      </c>
      <c r="BF275" s="191">
        <f>IF(N275="snížená",J275,0)</f>
        <v>0</v>
      </c>
      <c r="BG275" s="191">
        <f>IF(N275="zákl. přenesená",J275,0)</f>
        <v>0</v>
      </c>
      <c r="BH275" s="191">
        <f>IF(N275="sníž. přenesená",J275,0)</f>
        <v>0</v>
      </c>
      <c r="BI275" s="191">
        <f>IF(N275="nulová",J275,0)</f>
        <v>0</v>
      </c>
      <c r="BJ275" s="18" t="s">
        <v>76</v>
      </c>
      <c r="BK275" s="191">
        <f>ROUND(I275*H275,2)</f>
        <v>0</v>
      </c>
      <c r="BL275" s="18" t="s">
        <v>102</v>
      </c>
      <c r="BM275" s="190" t="s">
        <v>1496</v>
      </c>
    </row>
    <row r="276" spans="1:65" s="2" customFormat="1" ht="11.25">
      <c r="A276" s="35"/>
      <c r="B276" s="36"/>
      <c r="C276" s="37"/>
      <c r="D276" s="192" t="s">
        <v>148</v>
      </c>
      <c r="E276" s="37"/>
      <c r="F276" s="193" t="s">
        <v>1495</v>
      </c>
      <c r="G276" s="37"/>
      <c r="H276" s="37"/>
      <c r="I276" s="194"/>
      <c r="J276" s="37"/>
      <c r="K276" s="37"/>
      <c r="L276" s="40"/>
      <c r="M276" s="195"/>
      <c r="N276" s="19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148</v>
      </c>
      <c r="AU276" s="18" t="s">
        <v>76</v>
      </c>
    </row>
    <row r="277" spans="1:65" s="12" customFormat="1" ht="25.9" customHeight="1">
      <c r="B277" s="163"/>
      <c r="C277" s="164"/>
      <c r="D277" s="165" t="s">
        <v>71</v>
      </c>
      <c r="E277" s="166" t="s">
        <v>1497</v>
      </c>
      <c r="F277" s="166" t="s">
        <v>1498</v>
      </c>
      <c r="G277" s="164"/>
      <c r="H277" s="164"/>
      <c r="I277" s="167"/>
      <c r="J277" s="168">
        <f>BK277</f>
        <v>0</v>
      </c>
      <c r="K277" s="164"/>
      <c r="L277" s="169"/>
      <c r="M277" s="170"/>
      <c r="N277" s="171"/>
      <c r="O277" s="171"/>
      <c r="P277" s="172">
        <f>SUM(P278:P285)</f>
        <v>0</v>
      </c>
      <c r="Q277" s="171"/>
      <c r="R277" s="172">
        <f>SUM(R278:R285)</f>
        <v>0</v>
      </c>
      <c r="S277" s="171"/>
      <c r="T277" s="173">
        <f>SUM(T278:T285)</f>
        <v>0</v>
      </c>
      <c r="AR277" s="174" t="s">
        <v>76</v>
      </c>
      <c r="AT277" s="175" t="s">
        <v>71</v>
      </c>
      <c r="AU277" s="175" t="s">
        <v>72</v>
      </c>
      <c r="AY277" s="174" t="s">
        <v>140</v>
      </c>
      <c r="BK277" s="176">
        <f>SUM(BK278:BK285)</f>
        <v>0</v>
      </c>
    </row>
    <row r="278" spans="1:65" s="2" customFormat="1" ht="16.5" customHeight="1">
      <c r="A278" s="35"/>
      <c r="B278" s="36"/>
      <c r="C278" s="179" t="s">
        <v>758</v>
      </c>
      <c r="D278" s="179" t="s">
        <v>142</v>
      </c>
      <c r="E278" s="180" t="s">
        <v>1481</v>
      </c>
      <c r="F278" s="181" t="s">
        <v>1482</v>
      </c>
      <c r="G278" s="182" t="s">
        <v>1483</v>
      </c>
      <c r="H278" s="183">
        <v>47</v>
      </c>
      <c r="I278" s="184"/>
      <c r="J278" s="185">
        <f>ROUND(I278*H278,2)</f>
        <v>0</v>
      </c>
      <c r="K278" s="181" t="s">
        <v>19</v>
      </c>
      <c r="L278" s="40"/>
      <c r="M278" s="186" t="s">
        <v>19</v>
      </c>
      <c r="N278" s="187" t="s">
        <v>43</v>
      </c>
      <c r="O278" s="65"/>
      <c r="P278" s="188">
        <f>O278*H278</f>
        <v>0</v>
      </c>
      <c r="Q278" s="188">
        <v>0</v>
      </c>
      <c r="R278" s="188">
        <f>Q278*H278</f>
        <v>0</v>
      </c>
      <c r="S278" s="188">
        <v>0</v>
      </c>
      <c r="T278" s="18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0" t="s">
        <v>102</v>
      </c>
      <c r="AT278" s="190" t="s">
        <v>142</v>
      </c>
      <c r="AU278" s="190" t="s">
        <v>76</v>
      </c>
      <c r="AY278" s="18" t="s">
        <v>140</v>
      </c>
      <c r="BE278" s="191">
        <f>IF(N278="základní",J278,0)</f>
        <v>0</v>
      </c>
      <c r="BF278" s="191">
        <f>IF(N278="snížená",J278,0)</f>
        <v>0</v>
      </c>
      <c r="BG278" s="191">
        <f>IF(N278="zákl. přenesená",J278,0)</f>
        <v>0</v>
      </c>
      <c r="BH278" s="191">
        <f>IF(N278="sníž. přenesená",J278,0)</f>
        <v>0</v>
      </c>
      <c r="BI278" s="191">
        <f>IF(N278="nulová",J278,0)</f>
        <v>0</v>
      </c>
      <c r="BJ278" s="18" t="s">
        <v>76</v>
      </c>
      <c r="BK278" s="191">
        <f>ROUND(I278*H278,2)</f>
        <v>0</v>
      </c>
      <c r="BL278" s="18" t="s">
        <v>102</v>
      </c>
      <c r="BM278" s="190" t="s">
        <v>1499</v>
      </c>
    </row>
    <row r="279" spans="1:65" s="2" customFormat="1" ht="11.25">
      <c r="A279" s="35"/>
      <c r="B279" s="36"/>
      <c r="C279" s="37"/>
      <c r="D279" s="192" t="s">
        <v>148</v>
      </c>
      <c r="E279" s="37"/>
      <c r="F279" s="193" t="s">
        <v>1482</v>
      </c>
      <c r="G279" s="37"/>
      <c r="H279" s="37"/>
      <c r="I279" s="194"/>
      <c r="J279" s="37"/>
      <c r="K279" s="37"/>
      <c r="L279" s="40"/>
      <c r="M279" s="195"/>
      <c r="N279" s="196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148</v>
      </c>
      <c r="AU279" s="18" t="s">
        <v>76</v>
      </c>
    </row>
    <row r="280" spans="1:65" s="2" customFormat="1" ht="16.5" customHeight="1">
      <c r="A280" s="35"/>
      <c r="B280" s="36"/>
      <c r="C280" s="179" t="s">
        <v>763</v>
      </c>
      <c r="D280" s="179" t="s">
        <v>142</v>
      </c>
      <c r="E280" s="180" t="s">
        <v>1485</v>
      </c>
      <c r="F280" s="181" t="s">
        <v>1486</v>
      </c>
      <c r="G280" s="182" t="s">
        <v>1483</v>
      </c>
      <c r="H280" s="183">
        <v>47</v>
      </c>
      <c r="I280" s="184"/>
      <c r="J280" s="185">
        <f>ROUND(I280*H280,2)</f>
        <v>0</v>
      </c>
      <c r="K280" s="181" t="s">
        <v>19</v>
      </c>
      <c r="L280" s="40"/>
      <c r="M280" s="186" t="s">
        <v>19</v>
      </c>
      <c r="N280" s="187" t="s">
        <v>43</v>
      </c>
      <c r="O280" s="65"/>
      <c r="P280" s="188">
        <f>O280*H280</f>
        <v>0</v>
      </c>
      <c r="Q280" s="188">
        <v>0</v>
      </c>
      <c r="R280" s="188">
        <f>Q280*H280</f>
        <v>0</v>
      </c>
      <c r="S280" s="188">
        <v>0</v>
      </c>
      <c r="T280" s="18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0" t="s">
        <v>102</v>
      </c>
      <c r="AT280" s="190" t="s">
        <v>142</v>
      </c>
      <c r="AU280" s="190" t="s">
        <v>76</v>
      </c>
      <c r="AY280" s="18" t="s">
        <v>140</v>
      </c>
      <c r="BE280" s="191">
        <f>IF(N280="základní",J280,0)</f>
        <v>0</v>
      </c>
      <c r="BF280" s="191">
        <f>IF(N280="snížená",J280,0)</f>
        <v>0</v>
      </c>
      <c r="BG280" s="191">
        <f>IF(N280="zákl. přenesená",J280,0)</f>
        <v>0</v>
      </c>
      <c r="BH280" s="191">
        <f>IF(N280="sníž. přenesená",J280,0)</f>
        <v>0</v>
      </c>
      <c r="BI280" s="191">
        <f>IF(N280="nulová",J280,0)</f>
        <v>0</v>
      </c>
      <c r="BJ280" s="18" t="s">
        <v>76</v>
      </c>
      <c r="BK280" s="191">
        <f>ROUND(I280*H280,2)</f>
        <v>0</v>
      </c>
      <c r="BL280" s="18" t="s">
        <v>102</v>
      </c>
      <c r="BM280" s="190" t="s">
        <v>1500</v>
      </c>
    </row>
    <row r="281" spans="1:65" s="2" customFormat="1" ht="11.25">
      <c r="A281" s="35"/>
      <c r="B281" s="36"/>
      <c r="C281" s="37"/>
      <c r="D281" s="192" t="s">
        <v>148</v>
      </c>
      <c r="E281" s="37"/>
      <c r="F281" s="193" t="s">
        <v>1486</v>
      </c>
      <c r="G281" s="37"/>
      <c r="H281" s="37"/>
      <c r="I281" s="194"/>
      <c r="J281" s="37"/>
      <c r="K281" s="37"/>
      <c r="L281" s="40"/>
      <c r="M281" s="195"/>
      <c r="N281" s="196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148</v>
      </c>
      <c r="AU281" s="18" t="s">
        <v>76</v>
      </c>
    </row>
    <row r="282" spans="1:65" s="2" customFormat="1" ht="16.5" customHeight="1">
      <c r="A282" s="35"/>
      <c r="B282" s="36"/>
      <c r="C282" s="179" t="s">
        <v>768</v>
      </c>
      <c r="D282" s="179" t="s">
        <v>142</v>
      </c>
      <c r="E282" s="180" t="s">
        <v>1501</v>
      </c>
      <c r="F282" s="181" t="s">
        <v>1502</v>
      </c>
      <c r="G282" s="182" t="s">
        <v>643</v>
      </c>
      <c r="H282" s="183">
        <v>1</v>
      </c>
      <c r="I282" s="184"/>
      <c r="J282" s="185">
        <f>ROUND(I282*H282,2)</f>
        <v>0</v>
      </c>
      <c r="K282" s="181" t="s">
        <v>19</v>
      </c>
      <c r="L282" s="40"/>
      <c r="M282" s="186" t="s">
        <v>19</v>
      </c>
      <c r="N282" s="187" t="s">
        <v>43</v>
      </c>
      <c r="O282" s="65"/>
      <c r="P282" s="188">
        <f>O282*H282</f>
        <v>0</v>
      </c>
      <c r="Q282" s="188">
        <v>0</v>
      </c>
      <c r="R282" s="188">
        <f>Q282*H282</f>
        <v>0</v>
      </c>
      <c r="S282" s="188">
        <v>0</v>
      </c>
      <c r="T282" s="18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0" t="s">
        <v>102</v>
      </c>
      <c r="AT282" s="190" t="s">
        <v>142</v>
      </c>
      <c r="AU282" s="190" t="s">
        <v>76</v>
      </c>
      <c r="AY282" s="18" t="s">
        <v>140</v>
      </c>
      <c r="BE282" s="191">
        <f>IF(N282="základní",J282,0)</f>
        <v>0</v>
      </c>
      <c r="BF282" s="191">
        <f>IF(N282="snížená",J282,0)</f>
        <v>0</v>
      </c>
      <c r="BG282" s="191">
        <f>IF(N282="zákl. přenesená",J282,0)</f>
        <v>0</v>
      </c>
      <c r="BH282" s="191">
        <f>IF(N282="sníž. přenesená",J282,0)</f>
        <v>0</v>
      </c>
      <c r="BI282" s="191">
        <f>IF(N282="nulová",J282,0)</f>
        <v>0</v>
      </c>
      <c r="BJ282" s="18" t="s">
        <v>76</v>
      </c>
      <c r="BK282" s="191">
        <f>ROUND(I282*H282,2)</f>
        <v>0</v>
      </c>
      <c r="BL282" s="18" t="s">
        <v>102</v>
      </c>
      <c r="BM282" s="190" t="s">
        <v>1503</v>
      </c>
    </row>
    <row r="283" spans="1:65" s="2" customFormat="1" ht="11.25">
      <c r="A283" s="35"/>
      <c r="B283" s="36"/>
      <c r="C283" s="37"/>
      <c r="D283" s="192" t="s">
        <v>148</v>
      </c>
      <c r="E283" s="37"/>
      <c r="F283" s="193" t="s">
        <v>1502</v>
      </c>
      <c r="G283" s="37"/>
      <c r="H283" s="37"/>
      <c r="I283" s="194"/>
      <c r="J283" s="37"/>
      <c r="K283" s="37"/>
      <c r="L283" s="40"/>
      <c r="M283" s="195"/>
      <c r="N283" s="196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148</v>
      </c>
      <c r="AU283" s="18" t="s">
        <v>76</v>
      </c>
    </row>
    <row r="284" spans="1:65" s="2" customFormat="1" ht="16.5" customHeight="1">
      <c r="A284" s="35"/>
      <c r="B284" s="36"/>
      <c r="C284" s="179" t="s">
        <v>773</v>
      </c>
      <c r="D284" s="179" t="s">
        <v>142</v>
      </c>
      <c r="E284" s="180" t="s">
        <v>1494</v>
      </c>
      <c r="F284" s="181" t="s">
        <v>1495</v>
      </c>
      <c r="G284" s="182" t="s">
        <v>643</v>
      </c>
      <c r="H284" s="183">
        <v>1</v>
      </c>
      <c r="I284" s="184"/>
      <c r="J284" s="185">
        <f>ROUND(I284*H284,2)</f>
        <v>0</v>
      </c>
      <c r="K284" s="181" t="s">
        <v>19</v>
      </c>
      <c r="L284" s="40"/>
      <c r="M284" s="186" t="s">
        <v>19</v>
      </c>
      <c r="N284" s="187" t="s">
        <v>43</v>
      </c>
      <c r="O284" s="65"/>
      <c r="P284" s="188">
        <f>O284*H284</f>
        <v>0</v>
      </c>
      <c r="Q284" s="188">
        <v>0</v>
      </c>
      <c r="R284" s="188">
        <f>Q284*H284</f>
        <v>0</v>
      </c>
      <c r="S284" s="188">
        <v>0</v>
      </c>
      <c r="T284" s="18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0" t="s">
        <v>102</v>
      </c>
      <c r="AT284" s="190" t="s">
        <v>142</v>
      </c>
      <c r="AU284" s="190" t="s">
        <v>76</v>
      </c>
      <c r="AY284" s="18" t="s">
        <v>140</v>
      </c>
      <c r="BE284" s="191">
        <f>IF(N284="základní",J284,0)</f>
        <v>0</v>
      </c>
      <c r="BF284" s="191">
        <f>IF(N284="snížená",J284,0)</f>
        <v>0</v>
      </c>
      <c r="BG284" s="191">
        <f>IF(N284="zákl. přenesená",J284,0)</f>
        <v>0</v>
      </c>
      <c r="BH284" s="191">
        <f>IF(N284="sníž. přenesená",J284,0)</f>
        <v>0</v>
      </c>
      <c r="BI284" s="191">
        <f>IF(N284="nulová",J284,0)</f>
        <v>0</v>
      </c>
      <c r="BJ284" s="18" t="s">
        <v>76</v>
      </c>
      <c r="BK284" s="191">
        <f>ROUND(I284*H284,2)</f>
        <v>0</v>
      </c>
      <c r="BL284" s="18" t="s">
        <v>102</v>
      </c>
      <c r="BM284" s="190" t="s">
        <v>1504</v>
      </c>
    </row>
    <row r="285" spans="1:65" s="2" customFormat="1" ht="11.25">
      <c r="A285" s="35"/>
      <c r="B285" s="36"/>
      <c r="C285" s="37"/>
      <c r="D285" s="192" t="s">
        <v>148</v>
      </c>
      <c r="E285" s="37"/>
      <c r="F285" s="193" t="s">
        <v>1495</v>
      </c>
      <c r="G285" s="37"/>
      <c r="H285" s="37"/>
      <c r="I285" s="194"/>
      <c r="J285" s="37"/>
      <c r="K285" s="37"/>
      <c r="L285" s="40"/>
      <c r="M285" s="195"/>
      <c r="N285" s="196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148</v>
      </c>
      <c r="AU285" s="18" t="s">
        <v>76</v>
      </c>
    </row>
    <row r="286" spans="1:65" s="12" customFormat="1" ht="25.9" customHeight="1">
      <c r="B286" s="163"/>
      <c r="C286" s="164"/>
      <c r="D286" s="165" t="s">
        <v>71</v>
      </c>
      <c r="E286" s="166" t="s">
        <v>1505</v>
      </c>
      <c r="F286" s="166" t="s">
        <v>1506</v>
      </c>
      <c r="G286" s="164"/>
      <c r="H286" s="164"/>
      <c r="I286" s="167"/>
      <c r="J286" s="168">
        <f>BK286</f>
        <v>0</v>
      </c>
      <c r="K286" s="164"/>
      <c r="L286" s="169"/>
      <c r="M286" s="170"/>
      <c r="N286" s="171"/>
      <c r="O286" s="171"/>
      <c r="P286" s="172">
        <f>SUM(P287:P300)</f>
        <v>0</v>
      </c>
      <c r="Q286" s="171"/>
      <c r="R286" s="172">
        <f>SUM(R287:R300)</f>
        <v>0</v>
      </c>
      <c r="S286" s="171"/>
      <c r="T286" s="173">
        <f>SUM(T287:T300)</f>
        <v>0</v>
      </c>
      <c r="AR286" s="174" t="s">
        <v>76</v>
      </c>
      <c r="AT286" s="175" t="s">
        <v>71</v>
      </c>
      <c r="AU286" s="175" t="s">
        <v>72</v>
      </c>
      <c r="AY286" s="174" t="s">
        <v>140</v>
      </c>
      <c r="BK286" s="176">
        <f>SUM(BK287:BK300)</f>
        <v>0</v>
      </c>
    </row>
    <row r="287" spans="1:65" s="2" customFormat="1" ht="21.75" customHeight="1">
      <c r="A287" s="35"/>
      <c r="B287" s="36"/>
      <c r="C287" s="179" t="s">
        <v>778</v>
      </c>
      <c r="D287" s="179" t="s">
        <v>142</v>
      </c>
      <c r="E287" s="180" t="s">
        <v>1507</v>
      </c>
      <c r="F287" s="181" t="s">
        <v>1508</v>
      </c>
      <c r="G287" s="182" t="s">
        <v>643</v>
      </c>
      <c r="H287" s="183">
        <v>1</v>
      </c>
      <c r="I287" s="184"/>
      <c r="J287" s="185">
        <f>ROUND(I287*H287,2)</f>
        <v>0</v>
      </c>
      <c r="K287" s="181" t="s">
        <v>19</v>
      </c>
      <c r="L287" s="40"/>
      <c r="M287" s="186" t="s">
        <v>19</v>
      </c>
      <c r="N287" s="187" t="s">
        <v>43</v>
      </c>
      <c r="O287" s="65"/>
      <c r="P287" s="188">
        <f>O287*H287</f>
        <v>0</v>
      </c>
      <c r="Q287" s="188">
        <v>0</v>
      </c>
      <c r="R287" s="188">
        <f>Q287*H287</f>
        <v>0</v>
      </c>
      <c r="S287" s="188">
        <v>0</v>
      </c>
      <c r="T287" s="18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102</v>
      </c>
      <c r="AT287" s="190" t="s">
        <v>142</v>
      </c>
      <c r="AU287" s="190" t="s">
        <v>76</v>
      </c>
      <c r="AY287" s="18" t="s">
        <v>140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76</v>
      </c>
      <c r="BK287" s="191">
        <f>ROUND(I287*H287,2)</f>
        <v>0</v>
      </c>
      <c r="BL287" s="18" t="s">
        <v>102</v>
      </c>
      <c r="BM287" s="190" t="s">
        <v>1509</v>
      </c>
    </row>
    <row r="288" spans="1:65" s="2" customFormat="1" ht="11.25">
      <c r="A288" s="35"/>
      <c r="B288" s="36"/>
      <c r="C288" s="37"/>
      <c r="D288" s="192" t="s">
        <v>148</v>
      </c>
      <c r="E288" s="37"/>
      <c r="F288" s="193" t="s">
        <v>1508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148</v>
      </c>
      <c r="AU288" s="18" t="s">
        <v>76</v>
      </c>
    </row>
    <row r="289" spans="1:65" s="2" customFormat="1" ht="16.5" customHeight="1">
      <c r="A289" s="35"/>
      <c r="B289" s="36"/>
      <c r="C289" s="179" t="s">
        <v>783</v>
      </c>
      <c r="D289" s="179" t="s">
        <v>142</v>
      </c>
      <c r="E289" s="180" t="s">
        <v>1510</v>
      </c>
      <c r="F289" s="181" t="s">
        <v>1511</v>
      </c>
      <c r="G289" s="182" t="s">
        <v>643</v>
      </c>
      <c r="H289" s="183">
        <v>1</v>
      </c>
      <c r="I289" s="184"/>
      <c r="J289" s="185">
        <f>ROUND(I289*H289,2)</f>
        <v>0</v>
      </c>
      <c r="K289" s="181" t="s">
        <v>19</v>
      </c>
      <c r="L289" s="40"/>
      <c r="M289" s="186" t="s">
        <v>19</v>
      </c>
      <c r="N289" s="187" t="s">
        <v>43</v>
      </c>
      <c r="O289" s="65"/>
      <c r="P289" s="188">
        <f>O289*H289</f>
        <v>0</v>
      </c>
      <c r="Q289" s="188">
        <v>0</v>
      </c>
      <c r="R289" s="188">
        <f>Q289*H289</f>
        <v>0</v>
      </c>
      <c r="S289" s="188">
        <v>0</v>
      </c>
      <c r="T289" s="18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0" t="s">
        <v>102</v>
      </c>
      <c r="AT289" s="190" t="s">
        <v>142</v>
      </c>
      <c r="AU289" s="190" t="s">
        <v>76</v>
      </c>
      <c r="AY289" s="18" t="s">
        <v>140</v>
      </c>
      <c r="BE289" s="191">
        <f>IF(N289="základní",J289,0)</f>
        <v>0</v>
      </c>
      <c r="BF289" s="191">
        <f>IF(N289="snížená",J289,0)</f>
        <v>0</v>
      </c>
      <c r="BG289" s="191">
        <f>IF(N289="zákl. přenesená",J289,0)</f>
        <v>0</v>
      </c>
      <c r="BH289" s="191">
        <f>IF(N289="sníž. přenesená",J289,0)</f>
        <v>0</v>
      </c>
      <c r="BI289" s="191">
        <f>IF(N289="nulová",J289,0)</f>
        <v>0</v>
      </c>
      <c r="BJ289" s="18" t="s">
        <v>76</v>
      </c>
      <c r="BK289" s="191">
        <f>ROUND(I289*H289,2)</f>
        <v>0</v>
      </c>
      <c r="BL289" s="18" t="s">
        <v>102</v>
      </c>
      <c r="BM289" s="190" t="s">
        <v>1512</v>
      </c>
    </row>
    <row r="290" spans="1:65" s="2" customFormat="1" ht="11.25">
      <c r="A290" s="35"/>
      <c r="B290" s="36"/>
      <c r="C290" s="37"/>
      <c r="D290" s="192" t="s">
        <v>148</v>
      </c>
      <c r="E290" s="37"/>
      <c r="F290" s="193" t="s">
        <v>1511</v>
      </c>
      <c r="G290" s="37"/>
      <c r="H290" s="37"/>
      <c r="I290" s="194"/>
      <c r="J290" s="37"/>
      <c r="K290" s="37"/>
      <c r="L290" s="40"/>
      <c r="M290" s="195"/>
      <c r="N290" s="196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148</v>
      </c>
      <c r="AU290" s="18" t="s">
        <v>76</v>
      </c>
    </row>
    <row r="291" spans="1:65" s="2" customFormat="1" ht="16.5" customHeight="1">
      <c r="A291" s="35"/>
      <c r="B291" s="36"/>
      <c r="C291" s="179" t="s">
        <v>788</v>
      </c>
      <c r="D291" s="179" t="s">
        <v>142</v>
      </c>
      <c r="E291" s="180" t="s">
        <v>1513</v>
      </c>
      <c r="F291" s="181" t="s">
        <v>1514</v>
      </c>
      <c r="G291" s="182" t="s">
        <v>643</v>
      </c>
      <c r="H291" s="183">
        <v>1</v>
      </c>
      <c r="I291" s="184"/>
      <c r="J291" s="185">
        <f>ROUND(I291*H291,2)</f>
        <v>0</v>
      </c>
      <c r="K291" s="181" t="s">
        <v>19</v>
      </c>
      <c r="L291" s="40"/>
      <c r="M291" s="186" t="s">
        <v>19</v>
      </c>
      <c r="N291" s="187" t="s">
        <v>43</v>
      </c>
      <c r="O291" s="65"/>
      <c r="P291" s="188">
        <f>O291*H291</f>
        <v>0</v>
      </c>
      <c r="Q291" s="188">
        <v>0</v>
      </c>
      <c r="R291" s="188">
        <f>Q291*H291</f>
        <v>0</v>
      </c>
      <c r="S291" s="188">
        <v>0</v>
      </c>
      <c r="T291" s="18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102</v>
      </c>
      <c r="AT291" s="190" t="s">
        <v>142</v>
      </c>
      <c r="AU291" s="190" t="s">
        <v>76</v>
      </c>
      <c r="AY291" s="18" t="s">
        <v>140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18" t="s">
        <v>76</v>
      </c>
      <c r="BK291" s="191">
        <f>ROUND(I291*H291,2)</f>
        <v>0</v>
      </c>
      <c r="BL291" s="18" t="s">
        <v>102</v>
      </c>
      <c r="BM291" s="190" t="s">
        <v>1515</v>
      </c>
    </row>
    <row r="292" spans="1:65" s="2" customFormat="1" ht="11.25">
      <c r="A292" s="35"/>
      <c r="B292" s="36"/>
      <c r="C292" s="37"/>
      <c r="D292" s="192" t="s">
        <v>148</v>
      </c>
      <c r="E292" s="37"/>
      <c r="F292" s="193" t="s">
        <v>1514</v>
      </c>
      <c r="G292" s="37"/>
      <c r="H292" s="37"/>
      <c r="I292" s="194"/>
      <c r="J292" s="37"/>
      <c r="K292" s="37"/>
      <c r="L292" s="40"/>
      <c r="M292" s="195"/>
      <c r="N292" s="196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148</v>
      </c>
      <c r="AU292" s="18" t="s">
        <v>76</v>
      </c>
    </row>
    <row r="293" spans="1:65" s="2" customFormat="1" ht="16.5" customHeight="1">
      <c r="A293" s="35"/>
      <c r="B293" s="36"/>
      <c r="C293" s="179" t="s">
        <v>793</v>
      </c>
      <c r="D293" s="179" t="s">
        <v>142</v>
      </c>
      <c r="E293" s="180" t="s">
        <v>1516</v>
      </c>
      <c r="F293" s="181" t="s">
        <v>1517</v>
      </c>
      <c r="G293" s="182" t="s">
        <v>643</v>
      </c>
      <c r="H293" s="183">
        <v>1</v>
      </c>
      <c r="I293" s="184"/>
      <c r="J293" s="185">
        <f>ROUND(I293*H293,2)</f>
        <v>0</v>
      </c>
      <c r="K293" s="181" t="s">
        <v>19</v>
      </c>
      <c r="L293" s="40"/>
      <c r="M293" s="186" t="s">
        <v>19</v>
      </c>
      <c r="N293" s="187" t="s">
        <v>43</v>
      </c>
      <c r="O293" s="65"/>
      <c r="P293" s="188">
        <f>O293*H293</f>
        <v>0</v>
      </c>
      <c r="Q293" s="188">
        <v>0</v>
      </c>
      <c r="R293" s="188">
        <f>Q293*H293</f>
        <v>0</v>
      </c>
      <c r="S293" s="188">
        <v>0</v>
      </c>
      <c r="T293" s="18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102</v>
      </c>
      <c r="AT293" s="190" t="s">
        <v>142</v>
      </c>
      <c r="AU293" s="190" t="s">
        <v>76</v>
      </c>
      <c r="AY293" s="18" t="s">
        <v>140</v>
      </c>
      <c r="BE293" s="191">
        <f>IF(N293="základní",J293,0)</f>
        <v>0</v>
      </c>
      <c r="BF293" s="191">
        <f>IF(N293="snížená",J293,0)</f>
        <v>0</v>
      </c>
      <c r="BG293" s="191">
        <f>IF(N293="zákl. přenesená",J293,0)</f>
        <v>0</v>
      </c>
      <c r="BH293" s="191">
        <f>IF(N293="sníž. přenesená",J293,0)</f>
        <v>0</v>
      </c>
      <c r="BI293" s="191">
        <f>IF(N293="nulová",J293,0)</f>
        <v>0</v>
      </c>
      <c r="BJ293" s="18" t="s">
        <v>76</v>
      </c>
      <c r="BK293" s="191">
        <f>ROUND(I293*H293,2)</f>
        <v>0</v>
      </c>
      <c r="BL293" s="18" t="s">
        <v>102</v>
      </c>
      <c r="BM293" s="190" t="s">
        <v>1518</v>
      </c>
    </row>
    <row r="294" spans="1:65" s="2" customFormat="1" ht="11.25">
      <c r="A294" s="35"/>
      <c r="B294" s="36"/>
      <c r="C294" s="37"/>
      <c r="D294" s="192" t="s">
        <v>148</v>
      </c>
      <c r="E294" s="37"/>
      <c r="F294" s="193" t="s">
        <v>1517</v>
      </c>
      <c r="G294" s="37"/>
      <c r="H294" s="37"/>
      <c r="I294" s="194"/>
      <c r="J294" s="37"/>
      <c r="K294" s="37"/>
      <c r="L294" s="40"/>
      <c r="M294" s="195"/>
      <c r="N294" s="196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148</v>
      </c>
      <c r="AU294" s="18" t="s">
        <v>76</v>
      </c>
    </row>
    <row r="295" spans="1:65" s="2" customFormat="1" ht="16.5" customHeight="1">
      <c r="A295" s="35"/>
      <c r="B295" s="36"/>
      <c r="C295" s="179" t="s">
        <v>798</v>
      </c>
      <c r="D295" s="179" t="s">
        <v>142</v>
      </c>
      <c r="E295" s="180" t="s">
        <v>1519</v>
      </c>
      <c r="F295" s="181" t="s">
        <v>1520</v>
      </c>
      <c r="G295" s="182" t="s">
        <v>643</v>
      </c>
      <c r="H295" s="183">
        <v>1</v>
      </c>
      <c r="I295" s="184"/>
      <c r="J295" s="185">
        <f>ROUND(I295*H295,2)</f>
        <v>0</v>
      </c>
      <c r="K295" s="181" t="s">
        <v>19</v>
      </c>
      <c r="L295" s="40"/>
      <c r="M295" s="186" t="s">
        <v>19</v>
      </c>
      <c r="N295" s="187" t="s">
        <v>43</v>
      </c>
      <c r="O295" s="65"/>
      <c r="P295" s="188">
        <f>O295*H295</f>
        <v>0</v>
      </c>
      <c r="Q295" s="188">
        <v>0</v>
      </c>
      <c r="R295" s="188">
        <f>Q295*H295</f>
        <v>0</v>
      </c>
      <c r="S295" s="188">
        <v>0</v>
      </c>
      <c r="T295" s="18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0" t="s">
        <v>102</v>
      </c>
      <c r="AT295" s="190" t="s">
        <v>142</v>
      </c>
      <c r="AU295" s="190" t="s">
        <v>76</v>
      </c>
      <c r="AY295" s="18" t="s">
        <v>140</v>
      </c>
      <c r="BE295" s="191">
        <f>IF(N295="základní",J295,0)</f>
        <v>0</v>
      </c>
      <c r="BF295" s="191">
        <f>IF(N295="snížená",J295,0)</f>
        <v>0</v>
      </c>
      <c r="BG295" s="191">
        <f>IF(N295="zákl. přenesená",J295,0)</f>
        <v>0</v>
      </c>
      <c r="BH295" s="191">
        <f>IF(N295="sníž. přenesená",J295,0)</f>
        <v>0</v>
      </c>
      <c r="BI295" s="191">
        <f>IF(N295="nulová",J295,0)</f>
        <v>0</v>
      </c>
      <c r="BJ295" s="18" t="s">
        <v>76</v>
      </c>
      <c r="BK295" s="191">
        <f>ROUND(I295*H295,2)</f>
        <v>0</v>
      </c>
      <c r="BL295" s="18" t="s">
        <v>102</v>
      </c>
      <c r="BM295" s="190" t="s">
        <v>1521</v>
      </c>
    </row>
    <row r="296" spans="1:65" s="2" customFormat="1" ht="11.25">
      <c r="A296" s="35"/>
      <c r="B296" s="36"/>
      <c r="C296" s="37"/>
      <c r="D296" s="192" t="s">
        <v>148</v>
      </c>
      <c r="E296" s="37"/>
      <c r="F296" s="193" t="s">
        <v>1520</v>
      </c>
      <c r="G296" s="37"/>
      <c r="H296" s="37"/>
      <c r="I296" s="194"/>
      <c r="J296" s="37"/>
      <c r="K296" s="37"/>
      <c r="L296" s="40"/>
      <c r="M296" s="195"/>
      <c r="N296" s="196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148</v>
      </c>
      <c r="AU296" s="18" t="s">
        <v>76</v>
      </c>
    </row>
    <row r="297" spans="1:65" s="2" customFormat="1" ht="16.5" customHeight="1">
      <c r="A297" s="35"/>
      <c r="B297" s="36"/>
      <c r="C297" s="179" t="s">
        <v>805</v>
      </c>
      <c r="D297" s="179" t="s">
        <v>142</v>
      </c>
      <c r="E297" s="180" t="s">
        <v>1522</v>
      </c>
      <c r="F297" s="181" t="s">
        <v>1523</v>
      </c>
      <c r="G297" s="182" t="s">
        <v>643</v>
      </c>
      <c r="H297" s="183">
        <v>1</v>
      </c>
      <c r="I297" s="184"/>
      <c r="J297" s="185">
        <f>ROUND(I297*H297,2)</f>
        <v>0</v>
      </c>
      <c r="K297" s="181" t="s">
        <v>19</v>
      </c>
      <c r="L297" s="40"/>
      <c r="M297" s="186" t="s">
        <v>19</v>
      </c>
      <c r="N297" s="187" t="s">
        <v>43</v>
      </c>
      <c r="O297" s="65"/>
      <c r="P297" s="188">
        <f>O297*H297</f>
        <v>0</v>
      </c>
      <c r="Q297" s="188">
        <v>0</v>
      </c>
      <c r="R297" s="188">
        <f>Q297*H297</f>
        <v>0</v>
      </c>
      <c r="S297" s="188">
        <v>0</v>
      </c>
      <c r="T297" s="18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0" t="s">
        <v>102</v>
      </c>
      <c r="AT297" s="190" t="s">
        <v>142</v>
      </c>
      <c r="AU297" s="190" t="s">
        <v>76</v>
      </c>
      <c r="AY297" s="18" t="s">
        <v>140</v>
      </c>
      <c r="BE297" s="191">
        <f>IF(N297="základní",J297,0)</f>
        <v>0</v>
      </c>
      <c r="BF297" s="191">
        <f>IF(N297="snížená",J297,0)</f>
        <v>0</v>
      </c>
      <c r="BG297" s="191">
        <f>IF(N297="zákl. přenesená",J297,0)</f>
        <v>0</v>
      </c>
      <c r="BH297" s="191">
        <f>IF(N297="sníž. přenesená",J297,0)</f>
        <v>0</v>
      </c>
      <c r="BI297" s="191">
        <f>IF(N297="nulová",J297,0)</f>
        <v>0</v>
      </c>
      <c r="BJ297" s="18" t="s">
        <v>76</v>
      </c>
      <c r="BK297" s="191">
        <f>ROUND(I297*H297,2)</f>
        <v>0</v>
      </c>
      <c r="BL297" s="18" t="s">
        <v>102</v>
      </c>
      <c r="BM297" s="190" t="s">
        <v>1524</v>
      </c>
    </row>
    <row r="298" spans="1:65" s="2" customFormat="1" ht="11.25">
      <c r="A298" s="35"/>
      <c r="B298" s="36"/>
      <c r="C298" s="37"/>
      <c r="D298" s="192" t="s">
        <v>148</v>
      </c>
      <c r="E298" s="37"/>
      <c r="F298" s="193" t="s">
        <v>1523</v>
      </c>
      <c r="G298" s="37"/>
      <c r="H298" s="37"/>
      <c r="I298" s="194"/>
      <c r="J298" s="37"/>
      <c r="K298" s="37"/>
      <c r="L298" s="40"/>
      <c r="M298" s="195"/>
      <c r="N298" s="196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148</v>
      </c>
      <c r="AU298" s="18" t="s">
        <v>76</v>
      </c>
    </row>
    <row r="299" spans="1:65" s="2" customFormat="1" ht="16.5" customHeight="1">
      <c r="A299" s="35"/>
      <c r="B299" s="36"/>
      <c r="C299" s="179" t="s">
        <v>810</v>
      </c>
      <c r="D299" s="179" t="s">
        <v>142</v>
      </c>
      <c r="E299" s="180" t="s">
        <v>1525</v>
      </c>
      <c r="F299" s="181" t="s">
        <v>1526</v>
      </c>
      <c r="G299" s="182" t="s">
        <v>643</v>
      </c>
      <c r="H299" s="183">
        <v>1</v>
      </c>
      <c r="I299" s="184"/>
      <c r="J299" s="185">
        <f>ROUND(I299*H299,2)</f>
        <v>0</v>
      </c>
      <c r="K299" s="181" t="s">
        <v>19</v>
      </c>
      <c r="L299" s="40"/>
      <c r="M299" s="186" t="s">
        <v>19</v>
      </c>
      <c r="N299" s="187" t="s">
        <v>43</v>
      </c>
      <c r="O299" s="65"/>
      <c r="P299" s="188">
        <f>O299*H299</f>
        <v>0</v>
      </c>
      <c r="Q299" s="188">
        <v>0</v>
      </c>
      <c r="R299" s="188">
        <f>Q299*H299</f>
        <v>0</v>
      </c>
      <c r="S299" s="188">
        <v>0</v>
      </c>
      <c r="T299" s="18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0" t="s">
        <v>102</v>
      </c>
      <c r="AT299" s="190" t="s">
        <v>142</v>
      </c>
      <c r="AU299" s="190" t="s">
        <v>76</v>
      </c>
      <c r="AY299" s="18" t="s">
        <v>140</v>
      </c>
      <c r="BE299" s="191">
        <f>IF(N299="základní",J299,0)</f>
        <v>0</v>
      </c>
      <c r="BF299" s="191">
        <f>IF(N299="snížená",J299,0)</f>
        <v>0</v>
      </c>
      <c r="BG299" s="191">
        <f>IF(N299="zákl. přenesená",J299,0)</f>
        <v>0</v>
      </c>
      <c r="BH299" s="191">
        <f>IF(N299="sníž. přenesená",J299,0)</f>
        <v>0</v>
      </c>
      <c r="BI299" s="191">
        <f>IF(N299="nulová",J299,0)</f>
        <v>0</v>
      </c>
      <c r="BJ299" s="18" t="s">
        <v>76</v>
      </c>
      <c r="BK299" s="191">
        <f>ROUND(I299*H299,2)</f>
        <v>0</v>
      </c>
      <c r="BL299" s="18" t="s">
        <v>102</v>
      </c>
      <c r="BM299" s="190" t="s">
        <v>1527</v>
      </c>
    </row>
    <row r="300" spans="1:65" s="2" customFormat="1" ht="11.25">
      <c r="A300" s="35"/>
      <c r="B300" s="36"/>
      <c r="C300" s="37"/>
      <c r="D300" s="192" t="s">
        <v>148</v>
      </c>
      <c r="E300" s="37"/>
      <c r="F300" s="193" t="s">
        <v>1526</v>
      </c>
      <c r="G300" s="37"/>
      <c r="H300" s="37"/>
      <c r="I300" s="194"/>
      <c r="J300" s="37"/>
      <c r="K300" s="37"/>
      <c r="L300" s="40"/>
      <c r="M300" s="195"/>
      <c r="N300" s="196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148</v>
      </c>
      <c r="AU300" s="18" t="s">
        <v>76</v>
      </c>
    </row>
    <row r="301" spans="1:65" s="12" customFormat="1" ht="25.9" customHeight="1">
      <c r="B301" s="163"/>
      <c r="C301" s="164"/>
      <c r="D301" s="165" t="s">
        <v>71</v>
      </c>
      <c r="E301" s="166" t="s">
        <v>1528</v>
      </c>
      <c r="F301" s="166" t="s">
        <v>1529</v>
      </c>
      <c r="G301" s="164"/>
      <c r="H301" s="164"/>
      <c r="I301" s="167"/>
      <c r="J301" s="168">
        <f>BK301</f>
        <v>0</v>
      </c>
      <c r="K301" s="164"/>
      <c r="L301" s="169"/>
      <c r="M301" s="170"/>
      <c r="N301" s="171"/>
      <c r="O301" s="171"/>
      <c r="P301" s="172">
        <f>SUM(P302:P315)</f>
        <v>0</v>
      </c>
      <c r="Q301" s="171"/>
      <c r="R301" s="172">
        <f>SUM(R302:R315)</f>
        <v>0</v>
      </c>
      <c r="S301" s="171"/>
      <c r="T301" s="173">
        <f>SUM(T302:T315)</f>
        <v>0</v>
      </c>
      <c r="AR301" s="174" t="s">
        <v>76</v>
      </c>
      <c r="AT301" s="175" t="s">
        <v>71</v>
      </c>
      <c r="AU301" s="175" t="s">
        <v>72</v>
      </c>
      <c r="AY301" s="174" t="s">
        <v>140</v>
      </c>
      <c r="BK301" s="176">
        <f>SUM(BK302:BK315)</f>
        <v>0</v>
      </c>
    </row>
    <row r="302" spans="1:65" s="2" customFormat="1" ht="21.75" customHeight="1">
      <c r="A302" s="35"/>
      <c r="B302" s="36"/>
      <c r="C302" s="179" t="s">
        <v>815</v>
      </c>
      <c r="D302" s="179" t="s">
        <v>142</v>
      </c>
      <c r="E302" s="180" t="s">
        <v>1530</v>
      </c>
      <c r="F302" s="181" t="s">
        <v>1508</v>
      </c>
      <c r="G302" s="182" t="s">
        <v>643</v>
      </c>
      <c r="H302" s="183">
        <v>1</v>
      </c>
      <c r="I302" s="184"/>
      <c r="J302" s="185">
        <f>ROUND(I302*H302,2)</f>
        <v>0</v>
      </c>
      <c r="K302" s="181" t="s">
        <v>19</v>
      </c>
      <c r="L302" s="40"/>
      <c r="M302" s="186" t="s">
        <v>19</v>
      </c>
      <c r="N302" s="187" t="s">
        <v>43</v>
      </c>
      <c r="O302" s="65"/>
      <c r="P302" s="188">
        <f>O302*H302</f>
        <v>0</v>
      </c>
      <c r="Q302" s="188">
        <v>0</v>
      </c>
      <c r="R302" s="188">
        <f>Q302*H302</f>
        <v>0</v>
      </c>
      <c r="S302" s="188">
        <v>0</v>
      </c>
      <c r="T302" s="18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0" t="s">
        <v>102</v>
      </c>
      <c r="AT302" s="190" t="s">
        <v>142</v>
      </c>
      <c r="AU302" s="190" t="s">
        <v>76</v>
      </c>
      <c r="AY302" s="18" t="s">
        <v>140</v>
      </c>
      <c r="BE302" s="191">
        <f>IF(N302="základní",J302,0)</f>
        <v>0</v>
      </c>
      <c r="BF302" s="191">
        <f>IF(N302="snížená",J302,0)</f>
        <v>0</v>
      </c>
      <c r="BG302" s="191">
        <f>IF(N302="zákl. přenesená",J302,0)</f>
        <v>0</v>
      </c>
      <c r="BH302" s="191">
        <f>IF(N302="sníž. přenesená",J302,0)</f>
        <v>0</v>
      </c>
      <c r="BI302" s="191">
        <f>IF(N302="nulová",J302,0)</f>
        <v>0</v>
      </c>
      <c r="BJ302" s="18" t="s">
        <v>76</v>
      </c>
      <c r="BK302" s="191">
        <f>ROUND(I302*H302,2)</f>
        <v>0</v>
      </c>
      <c r="BL302" s="18" t="s">
        <v>102</v>
      </c>
      <c r="BM302" s="190" t="s">
        <v>1531</v>
      </c>
    </row>
    <row r="303" spans="1:65" s="2" customFormat="1" ht="11.25">
      <c r="A303" s="35"/>
      <c r="B303" s="36"/>
      <c r="C303" s="37"/>
      <c r="D303" s="192" t="s">
        <v>148</v>
      </c>
      <c r="E303" s="37"/>
      <c r="F303" s="193" t="s">
        <v>1508</v>
      </c>
      <c r="G303" s="37"/>
      <c r="H303" s="37"/>
      <c r="I303" s="194"/>
      <c r="J303" s="37"/>
      <c r="K303" s="37"/>
      <c r="L303" s="40"/>
      <c r="M303" s="195"/>
      <c r="N303" s="19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148</v>
      </c>
      <c r="AU303" s="18" t="s">
        <v>76</v>
      </c>
    </row>
    <row r="304" spans="1:65" s="2" customFormat="1" ht="16.5" customHeight="1">
      <c r="A304" s="35"/>
      <c r="B304" s="36"/>
      <c r="C304" s="179" t="s">
        <v>820</v>
      </c>
      <c r="D304" s="179" t="s">
        <v>142</v>
      </c>
      <c r="E304" s="180" t="s">
        <v>1532</v>
      </c>
      <c r="F304" s="181" t="s">
        <v>1511</v>
      </c>
      <c r="G304" s="182" t="s">
        <v>643</v>
      </c>
      <c r="H304" s="183">
        <v>1</v>
      </c>
      <c r="I304" s="184"/>
      <c r="J304" s="185">
        <f>ROUND(I304*H304,2)</f>
        <v>0</v>
      </c>
      <c r="K304" s="181" t="s">
        <v>19</v>
      </c>
      <c r="L304" s="40"/>
      <c r="M304" s="186" t="s">
        <v>19</v>
      </c>
      <c r="N304" s="187" t="s">
        <v>43</v>
      </c>
      <c r="O304" s="65"/>
      <c r="P304" s="188">
        <f>O304*H304</f>
        <v>0</v>
      </c>
      <c r="Q304" s="188">
        <v>0</v>
      </c>
      <c r="R304" s="188">
        <f>Q304*H304</f>
        <v>0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102</v>
      </c>
      <c r="AT304" s="190" t="s">
        <v>142</v>
      </c>
      <c r="AU304" s="190" t="s">
        <v>76</v>
      </c>
      <c r="AY304" s="18" t="s">
        <v>140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76</v>
      </c>
      <c r="BK304" s="191">
        <f>ROUND(I304*H304,2)</f>
        <v>0</v>
      </c>
      <c r="BL304" s="18" t="s">
        <v>102</v>
      </c>
      <c r="BM304" s="190" t="s">
        <v>1533</v>
      </c>
    </row>
    <row r="305" spans="1:65" s="2" customFormat="1" ht="11.25">
      <c r="A305" s="35"/>
      <c r="B305" s="36"/>
      <c r="C305" s="37"/>
      <c r="D305" s="192" t="s">
        <v>148</v>
      </c>
      <c r="E305" s="37"/>
      <c r="F305" s="193" t="s">
        <v>1511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148</v>
      </c>
      <c r="AU305" s="18" t="s">
        <v>76</v>
      </c>
    </row>
    <row r="306" spans="1:65" s="2" customFormat="1" ht="16.5" customHeight="1">
      <c r="A306" s="35"/>
      <c r="B306" s="36"/>
      <c r="C306" s="179" t="s">
        <v>825</v>
      </c>
      <c r="D306" s="179" t="s">
        <v>142</v>
      </c>
      <c r="E306" s="180" t="s">
        <v>1534</v>
      </c>
      <c r="F306" s="181" t="s">
        <v>1535</v>
      </c>
      <c r="G306" s="182" t="s">
        <v>643</v>
      </c>
      <c r="H306" s="183">
        <v>1</v>
      </c>
      <c r="I306" s="184"/>
      <c r="J306" s="185">
        <f>ROUND(I306*H306,2)</f>
        <v>0</v>
      </c>
      <c r="K306" s="181" t="s">
        <v>19</v>
      </c>
      <c r="L306" s="40"/>
      <c r="M306" s="186" t="s">
        <v>19</v>
      </c>
      <c r="N306" s="187" t="s">
        <v>43</v>
      </c>
      <c r="O306" s="65"/>
      <c r="P306" s="188">
        <f>O306*H306</f>
        <v>0</v>
      </c>
      <c r="Q306" s="188">
        <v>0</v>
      </c>
      <c r="R306" s="188">
        <f>Q306*H306</f>
        <v>0</v>
      </c>
      <c r="S306" s="188">
        <v>0</v>
      </c>
      <c r="T306" s="18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0" t="s">
        <v>102</v>
      </c>
      <c r="AT306" s="190" t="s">
        <v>142</v>
      </c>
      <c r="AU306" s="190" t="s">
        <v>76</v>
      </c>
      <c r="AY306" s="18" t="s">
        <v>140</v>
      </c>
      <c r="BE306" s="191">
        <f>IF(N306="základní",J306,0)</f>
        <v>0</v>
      </c>
      <c r="BF306" s="191">
        <f>IF(N306="snížená",J306,0)</f>
        <v>0</v>
      </c>
      <c r="BG306" s="191">
        <f>IF(N306="zákl. přenesená",J306,0)</f>
        <v>0</v>
      </c>
      <c r="BH306" s="191">
        <f>IF(N306="sníž. přenesená",J306,0)</f>
        <v>0</v>
      </c>
      <c r="BI306" s="191">
        <f>IF(N306="nulová",J306,0)</f>
        <v>0</v>
      </c>
      <c r="BJ306" s="18" t="s">
        <v>76</v>
      </c>
      <c r="BK306" s="191">
        <f>ROUND(I306*H306,2)</f>
        <v>0</v>
      </c>
      <c r="BL306" s="18" t="s">
        <v>102</v>
      </c>
      <c r="BM306" s="190" t="s">
        <v>1536</v>
      </c>
    </row>
    <row r="307" spans="1:65" s="2" customFormat="1" ht="11.25">
      <c r="A307" s="35"/>
      <c r="B307" s="36"/>
      <c r="C307" s="37"/>
      <c r="D307" s="192" t="s">
        <v>148</v>
      </c>
      <c r="E307" s="37"/>
      <c r="F307" s="193" t="s">
        <v>1535</v>
      </c>
      <c r="G307" s="37"/>
      <c r="H307" s="37"/>
      <c r="I307" s="194"/>
      <c r="J307" s="37"/>
      <c r="K307" s="37"/>
      <c r="L307" s="40"/>
      <c r="M307" s="195"/>
      <c r="N307" s="196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148</v>
      </c>
      <c r="AU307" s="18" t="s">
        <v>76</v>
      </c>
    </row>
    <row r="308" spans="1:65" s="2" customFormat="1" ht="16.5" customHeight="1">
      <c r="A308" s="35"/>
      <c r="B308" s="36"/>
      <c r="C308" s="179" t="s">
        <v>830</v>
      </c>
      <c r="D308" s="179" t="s">
        <v>142</v>
      </c>
      <c r="E308" s="180" t="s">
        <v>1516</v>
      </c>
      <c r="F308" s="181" t="s">
        <v>1517</v>
      </c>
      <c r="G308" s="182" t="s">
        <v>643</v>
      </c>
      <c r="H308" s="183">
        <v>1</v>
      </c>
      <c r="I308" s="184"/>
      <c r="J308" s="185">
        <f>ROUND(I308*H308,2)</f>
        <v>0</v>
      </c>
      <c r="K308" s="181" t="s">
        <v>19</v>
      </c>
      <c r="L308" s="40"/>
      <c r="M308" s="186" t="s">
        <v>19</v>
      </c>
      <c r="N308" s="187" t="s">
        <v>43</v>
      </c>
      <c r="O308" s="65"/>
      <c r="P308" s="188">
        <f>O308*H308</f>
        <v>0</v>
      </c>
      <c r="Q308" s="188">
        <v>0</v>
      </c>
      <c r="R308" s="188">
        <f>Q308*H308</f>
        <v>0</v>
      </c>
      <c r="S308" s="188">
        <v>0</v>
      </c>
      <c r="T308" s="18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0" t="s">
        <v>102</v>
      </c>
      <c r="AT308" s="190" t="s">
        <v>142</v>
      </c>
      <c r="AU308" s="190" t="s">
        <v>76</v>
      </c>
      <c r="AY308" s="18" t="s">
        <v>140</v>
      </c>
      <c r="BE308" s="191">
        <f>IF(N308="základní",J308,0)</f>
        <v>0</v>
      </c>
      <c r="BF308" s="191">
        <f>IF(N308="snížená",J308,0)</f>
        <v>0</v>
      </c>
      <c r="BG308" s="191">
        <f>IF(N308="zákl. přenesená",J308,0)</f>
        <v>0</v>
      </c>
      <c r="BH308" s="191">
        <f>IF(N308="sníž. přenesená",J308,0)</f>
        <v>0</v>
      </c>
      <c r="BI308" s="191">
        <f>IF(N308="nulová",J308,0)</f>
        <v>0</v>
      </c>
      <c r="BJ308" s="18" t="s">
        <v>76</v>
      </c>
      <c r="BK308" s="191">
        <f>ROUND(I308*H308,2)</f>
        <v>0</v>
      </c>
      <c r="BL308" s="18" t="s">
        <v>102</v>
      </c>
      <c r="BM308" s="190" t="s">
        <v>1537</v>
      </c>
    </row>
    <row r="309" spans="1:65" s="2" customFormat="1" ht="11.25">
      <c r="A309" s="35"/>
      <c r="B309" s="36"/>
      <c r="C309" s="37"/>
      <c r="D309" s="192" t="s">
        <v>148</v>
      </c>
      <c r="E309" s="37"/>
      <c r="F309" s="193" t="s">
        <v>1517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148</v>
      </c>
      <c r="AU309" s="18" t="s">
        <v>76</v>
      </c>
    </row>
    <row r="310" spans="1:65" s="2" customFormat="1" ht="16.5" customHeight="1">
      <c r="A310" s="35"/>
      <c r="B310" s="36"/>
      <c r="C310" s="179" t="s">
        <v>835</v>
      </c>
      <c r="D310" s="179" t="s">
        <v>142</v>
      </c>
      <c r="E310" s="180" t="s">
        <v>1538</v>
      </c>
      <c r="F310" s="181" t="s">
        <v>1520</v>
      </c>
      <c r="G310" s="182" t="s">
        <v>643</v>
      </c>
      <c r="H310" s="183">
        <v>1</v>
      </c>
      <c r="I310" s="184"/>
      <c r="J310" s="185">
        <f>ROUND(I310*H310,2)</f>
        <v>0</v>
      </c>
      <c r="K310" s="181" t="s">
        <v>19</v>
      </c>
      <c r="L310" s="40"/>
      <c r="M310" s="186" t="s">
        <v>19</v>
      </c>
      <c r="N310" s="187" t="s">
        <v>43</v>
      </c>
      <c r="O310" s="65"/>
      <c r="P310" s="188">
        <f>O310*H310</f>
        <v>0</v>
      </c>
      <c r="Q310" s="188">
        <v>0</v>
      </c>
      <c r="R310" s="188">
        <f>Q310*H310</f>
        <v>0</v>
      </c>
      <c r="S310" s="188">
        <v>0</v>
      </c>
      <c r="T310" s="18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0" t="s">
        <v>102</v>
      </c>
      <c r="AT310" s="190" t="s">
        <v>142</v>
      </c>
      <c r="AU310" s="190" t="s">
        <v>76</v>
      </c>
      <c r="AY310" s="18" t="s">
        <v>140</v>
      </c>
      <c r="BE310" s="191">
        <f>IF(N310="základní",J310,0)</f>
        <v>0</v>
      </c>
      <c r="BF310" s="191">
        <f>IF(N310="snížená",J310,0)</f>
        <v>0</v>
      </c>
      <c r="BG310" s="191">
        <f>IF(N310="zákl. přenesená",J310,0)</f>
        <v>0</v>
      </c>
      <c r="BH310" s="191">
        <f>IF(N310="sníž. přenesená",J310,0)</f>
        <v>0</v>
      </c>
      <c r="BI310" s="191">
        <f>IF(N310="nulová",J310,0)</f>
        <v>0</v>
      </c>
      <c r="BJ310" s="18" t="s">
        <v>76</v>
      </c>
      <c r="BK310" s="191">
        <f>ROUND(I310*H310,2)</f>
        <v>0</v>
      </c>
      <c r="BL310" s="18" t="s">
        <v>102</v>
      </c>
      <c r="BM310" s="190" t="s">
        <v>1539</v>
      </c>
    </row>
    <row r="311" spans="1:65" s="2" customFormat="1" ht="11.25">
      <c r="A311" s="35"/>
      <c r="B311" s="36"/>
      <c r="C311" s="37"/>
      <c r="D311" s="192" t="s">
        <v>148</v>
      </c>
      <c r="E311" s="37"/>
      <c r="F311" s="193" t="s">
        <v>1520</v>
      </c>
      <c r="G311" s="37"/>
      <c r="H311" s="37"/>
      <c r="I311" s="194"/>
      <c r="J311" s="37"/>
      <c r="K311" s="37"/>
      <c r="L311" s="40"/>
      <c r="M311" s="195"/>
      <c r="N311" s="196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148</v>
      </c>
      <c r="AU311" s="18" t="s">
        <v>76</v>
      </c>
    </row>
    <row r="312" spans="1:65" s="2" customFormat="1" ht="16.5" customHeight="1">
      <c r="A312" s="35"/>
      <c r="B312" s="36"/>
      <c r="C312" s="179" t="s">
        <v>840</v>
      </c>
      <c r="D312" s="179" t="s">
        <v>142</v>
      </c>
      <c r="E312" s="180" t="s">
        <v>1540</v>
      </c>
      <c r="F312" s="181" t="s">
        <v>1541</v>
      </c>
      <c r="G312" s="182" t="s">
        <v>643</v>
      </c>
      <c r="H312" s="183">
        <v>1</v>
      </c>
      <c r="I312" s="184"/>
      <c r="J312" s="185">
        <f>ROUND(I312*H312,2)</f>
        <v>0</v>
      </c>
      <c r="K312" s="181" t="s">
        <v>19</v>
      </c>
      <c r="L312" s="40"/>
      <c r="M312" s="186" t="s">
        <v>19</v>
      </c>
      <c r="N312" s="187" t="s">
        <v>43</v>
      </c>
      <c r="O312" s="65"/>
      <c r="P312" s="188">
        <f>O312*H312</f>
        <v>0</v>
      </c>
      <c r="Q312" s="188">
        <v>0</v>
      </c>
      <c r="R312" s="188">
        <f>Q312*H312</f>
        <v>0</v>
      </c>
      <c r="S312" s="188">
        <v>0</v>
      </c>
      <c r="T312" s="18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0" t="s">
        <v>102</v>
      </c>
      <c r="AT312" s="190" t="s">
        <v>142</v>
      </c>
      <c r="AU312" s="190" t="s">
        <v>76</v>
      </c>
      <c r="AY312" s="18" t="s">
        <v>140</v>
      </c>
      <c r="BE312" s="191">
        <f>IF(N312="základní",J312,0)</f>
        <v>0</v>
      </c>
      <c r="BF312" s="191">
        <f>IF(N312="snížená",J312,0)</f>
        <v>0</v>
      </c>
      <c r="BG312" s="191">
        <f>IF(N312="zákl. přenesená",J312,0)</f>
        <v>0</v>
      </c>
      <c r="BH312" s="191">
        <f>IF(N312="sníž. přenesená",J312,0)</f>
        <v>0</v>
      </c>
      <c r="BI312" s="191">
        <f>IF(N312="nulová",J312,0)</f>
        <v>0</v>
      </c>
      <c r="BJ312" s="18" t="s">
        <v>76</v>
      </c>
      <c r="BK312" s="191">
        <f>ROUND(I312*H312,2)</f>
        <v>0</v>
      </c>
      <c r="BL312" s="18" t="s">
        <v>102</v>
      </c>
      <c r="BM312" s="190" t="s">
        <v>1542</v>
      </c>
    </row>
    <row r="313" spans="1:65" s="2" customFormat="1" ht="11.25">
      <c r="A313" s="35"/>
      <c r="B313" s="36"/>
      <c r="C313" s="37"/>
      <c r="D313" s="192" t="s">
        <v>148</v>
      </c>
      <c r="E313" s="37"/>
      <c r="F313" s="193" t="s">
        <v>1541</v>
      </c>
      <c r="G313" s="37"/>
      <c r="H313" s="37"/>
      <c r="I313" s="194"/>
      <c r="J313" s="37"/>
      <c r="K313" s="37"/>
      <c r="L313" s="40"/>
      <c r="M313" s="195"/>
      <c r="N313" s="196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148</v>
      </c>
      <c r="AU313" s="18" t="s">
        <v>76</v>
      </c>
    </row>
    <row r="314" spans="1:65" s="2" customFormat="1" ht="16.5" customHeight="1">
      <c r="A314" s="35"/>
      <c r="B314" s="36"/>
      <c r="C314" s="179" t="s">
        <v>845</v>
      </c>
      <c r="D314" s="179" t="s">
        <v>142</v>
      </c>
      <c r="E314" s="180" t="s">
        <v>1525</v>
      </c>
      <c r="F314" s="181" t="s">
        <v>1526</v>
      </c>
      <c r="G314" s="182" t="s">
        <v>643</v>
      </c>
      <c r="H314" s="183">
        <v>1</v>
      </c>
      <c r="I314" s="184"/>
      <c r="J314" s="185">
        <f>ROUND(I314*H314,2)</f>
        <v>0</v>
      </c>
      <c r="K314" s="181" t="s">
        <v>19</v>
      </c>
      <c r="L314" s="40"/>
      <c r="M314" s="186" t="s">
        <v>19</v>
      </c>
      <c r="N314" s="187" t="s">
        <v>43</v>
      </c>
      <c r="O314" s="65"/>
      <c r="P314" s="188">
        <f>O314*H314</f>
        <v>0</v>
      </c>
      <c r="Q314" s="188">
        <v>0</v>
      </c>
      <c r="R314" s="188">
        <f>Q314*H314</f>
        <v>0</v>
      </c>
      <c r="S314" s="188">
        <v>0</v>
      </c>
      <c r="T314" s="18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0" t="s">
        <v>102</v>
      </c>
      <c r="AT314" s="190" t="s">
        <v>142</v>
      </c>
      <c r="AU314" s="190" t="s">
        <v>76</v>
      </c>
      <c r="AY314" s="18" t="s">
        <v>140</v>
      </c>
      <c r="BE314" s="191">
        <f>IF(N314="základní",J314,0)</f>
        <v>0</v>
      </c>
      <c r="BF314" s="191">
        <f>IF(N314="snížená",J314,0)</f>
        <v>0</v>
      </c>
      <c r="BG314" s="191">
        <f>IF(N314="zákl. přenesená",J314,0)</f>
        <v>0</v>
      </c>
      <c r="BH314" s="191">
        <f>IF(N314="sníž. přenesená",J314,0)</f>
        <v>0</v>
      </c>
      <c r="BI314" s="191">
        <f>IF(N314="nulová",J314,0)</f>
        <v>0</v>
      </c>
      <c r="BJ314" s="18" t="s">
        <v>76</v>
      </c>
      <c r="BK314" s="191">
        <f>ROUND(I314*H314,2)</f>
        <v>0</v>
      </c>
      <c r="BL314" s="18" t="s">
        <v>102</v>
      </c>
      <c r="BM314" s="190" t="s">
        <v>1543</v>
      </c>
    </row>
    <row r="315" spans="1:65" s="2" customFormat="1" ht="11.25">
      <c r="A315" s="35"/>
      <c r="B315" s="36"/>
      <c r="C315" s="37"/>
      <c r="D315" s="192" t="s">
        <v>148</v>
      </c>
      <c r="E315" s="37"/>
      <c r="F315" s="193" t="s">
        <v>1526</v>
      </c>
      <c r="G315" s="37"/>
      <c r="H315" s="37"/>
      <c r="I315" s="194"/>
      <c r="J315" s="37"/>
      <c r="K315" s="37"/>
      <c r="L315" s="40"/>
      <c r="M315" s="195"/>
      <c r="N315" s="196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148</v>
      </c>
      <c r="AU315" s="18" t="s">
        <v>76</v>
      </c>
    </row>
    <row r="316" spans="1:65" s="12" customFormat="1" ht="25.9" customHeight="1">
      <c r="B316" s="163"/>
      <c r="C316" s="164"/>
      <c r="D316" s="165" t="s">
        <v>71</v>
      </c>
      <c r="E316" s="166" t="s">
        <v>1544</v>
      </c>
      <c r="F316" s="166" t="s">
        <v>1545</v>
      </c>
      <c r="G316" s="164"/>
      <c r="H316" s="164"/>
      <c r="I316" s="167"/>
      <c r="J316" s="168">
        <f>BK316</f>
        <v>0</v>
      </c>
      <c r="K316" s="164"/>
      <c r="L316" s="169"/>
      <c r="M316" s="170"/>
      <c r="N316" s="171"/>
      <c r="O316" s="171"/>
      <c r="P316" s="172">
        <f>SUM(P317:P324)</f>
        <v>0</v>
      </c>
      <c r="Q316" s="171"/>
      <c r="R316" s="172">
        <f>SUM(R317:R324)</f>
        <v>0</v>
      </c>
      <c r="S316" s="171"/>
      <c r="T316" s="173">
        <f>SUM(T317:T324)</f>
        <v>0</v>
      </c>
      <c r="AR316" s="174" t="s">
        <v>76</v>
      </c>
      <c r="AT316" s="175" t="s">
        <v>71</v>
      </c>
      <c r="AU316" s="175" t="s">
        <v>72</v>
      </c>
      <c r="AY316" s="174" t="s">
        <v>140</v>
      </c>
      <c r="BK316" s="176">
        <f>SUM(BK317:BK324)</f>
        <v>0</v>
      </c>
    </row>
    <row r="317" spans="1:65" s="2" customFormat="1" ht="16.5" customHeight="1">
      <c r="A317" s="35"/>
      <c r="B317" s="36"/>
      <c r="C317" s="179" t="s">
        <v>850</v>
      </c>
      <c r="D317" s="179" t="s">
        <v>142</v>
      </c>
      <c r="E317" s="180" t="s">
        <v>1546</v>
      </c>
      <c r="F317" s="181" t="s">
        <v>1547</v>
      </c>
      <c r="G317" s="182" t="s">
        <v>1483</v>
      </c>
      <c r="H317" s="183">
        <v>79</v>
      </c>
      <c r="I317" s="184"/>
      <c r="J317" s="185">
        <f>ROUND(I317*H317,2)</f>
        <v>0</v>
      </c>
      <c r="K317" s="181" t="s">
        <v>19</v>
      </c>
      <c r="L317" s="40"/>
      <c r="M317" s="186" t="s">
        <v>19</v>
      </c>
      <c r="N317" s="187" t="s">
        <v>43</v>
      </c>
      <c r="O317" s="65"/>
      <c r="P317" s="188">
        <f>O317*H317</f>
        <v>0</v>
      </c>
      <c r="Q317" s="188">
        <v>0</v>
      </c>
      <c r="R317" s="188">
        <f>Q317*H317</f>
        <v>0</v>
      </c>
      <c r="S317" s="188">
        <v>0</v>
      </c>
      <c r="T317" s="18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0" t="s">
        <v>102</v>
      </c>
      <c r="AT317" s="190" t="s">
        <v>142</v>
      </c>
      <c r="AU317" s="190" t="s">
        <v>76</v>
      </c>
      <c r="AY317" s="18" t="s">
        <v>140</v>
      </c>
      <c r="BE317" s="191">
        <f>IF(N317="základní",J317,0)</f>
        <v>0</v>
      </c>
      <c r="BF317" s="191">
        <f>IF(N317="snížená",J317,0)</f>
        <v>0</v>
      </c>
      <c r="BG317" s="191">
        <f>IF(N317="zákl. přenesená",J317,0)</f>
        <v>0</v>
      </c>
      <c r="BH317" s="191">
        <f>IF(N317="sníž. přenesená",J317,0)</f>
        <v>0</v>
      </c>
      <c r="BI317" s="191">
        <f>IF(N317="nulová",J317,0)</f>
        <v>0</v>
      </c>
      <c r="BJ317" s="18" t="s">
        <v>76</v>
      </c>
      <c r="BK317" s="191">
        <f>ROUND(I317*H317,2)</f>
        <v>0</v>
      </c>
      <c r="BL317" s="18" t="s">
        <v>102</v>
      </c>
      <c r="BM317" s="190" t="s">
        <v>1548</v>
      </c>
    </row>
    <row r="318" spans="1:65" s="2" customFormat="1" ht="11.25">
      <c r="A318" s="35"/>
      <c r="B318" s="36"/>
      <c r="C318" s="37"/>
      <c r="D318" s="192" t="s">
        <v>148</v>
      </c>
      <c r="E318" s="37"/>
      <c r="F318" s="193" t="s">
        <v>1547</v>
      </c>
      <c r="G318" s="37"/>
      <c r="H318" s="37"/>
      <c r="I318" s="194"/>
      <c r="J318" s="37"/>
      <c r="K318" s="37"/>
      <c r="L318" s="40"/>
      <c r="M318" s="195"/>
      <c r="N318" s="196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148</v>
      </c>
      <c r="AU318" s="18" t="s">
        <v>76</v>
      </c>
    </row>
    <row r="319" spans="1:65" s="2" customFormat="1" ht="16.5" customHeight="1">
      <c r="A319" s="35"/>
      <c r="B319" s="36"/>
      <c r="C319" s="179" t="s">
        <v>855</v>
      </c>
      <c r="D319" s="179" t="s">
        <v>142</v>
      </c>
      <c r="E319" s="180" t="s">
        <v>1549</v>
      </c>
      <c r="F319" s="181" t="s">
        <v>1550</v>
      </c>
      <c r="G319" s="182" t="s">
        <v>643</v>
      </c>
      <c r="H319" s="183">
        <v>1</v>
      </c>
      <c r="I319" s="184"/>
      <c r="J319" s="185">
        <f>ROUND(I319*H319,2)</f>
        <v>0</v>
      </c>
      <c r="K319" s="181" t="s">
        <v>19</v>
      </c>
      <c r="L319" s="40"/>
      <c r="M319" s="186" t="s">
        <v>19</v>
      </c>
      <c r="N319" s="187" t="s">
        <v>43</v>
      </c>
      <c r="O319" s="65"/>
      <c r="P319" s="188">
        <f>O319*H319</f>
        <v>0</v>
      </c>
      <c r="Q319" s="188">
        <v>0</v>
      </c>
      <c r="R319" s="188">
        <f>Q319*H319</f>
        <v>0</v>
      </c>
      <c r="S319" s="188">
        <v>0</v>
      </c>
      <c r="T319" s="18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0" t="s">
        <v>102</v>
      </c>
      <c r="AT319" s="190" t="s">
        <v>142</v>
      </c>
      <c r="AU319" s="190" t="s">
        <v>76</v>
      </c>
      <c r="AY319" s="18" t="s">
        <v>140</v>
      </c>
      <c r="BE319" s="191">
        <f>IF(N319="základní",J319,0)</f>
        <v>0</v>
      </c>
      <c r="BF319" s="191">
        <f>IF(N319="snížená",J319,0)</f>
        <v>0</v>
      </c>
      <c r="BG319" s="191">
        <f>IF(N319="zákl. přenesená",J319,0)</f>
        <v>0</v>
      </c>
      <c r="BH319" s="191">
        <f>IF(N319="sníž. přenesená",J319,0)</f>
        <v>0</v>
      </c>
      <c r="BI319" s="191">
        <f>IF(N319="nulová",J319,0)</f>
        <v>0</v>
      </c>
      <c r="BJ319" s="18" t="s">
        <v>76</v>
      </c>
      <c r="BK319" s="191">
        <f>ROUND(I319*H319,2)</f>
        <v>0</v>
      </c>
      <c r="BL319" s="18" t="s">
        <v>102</v>
      </c>
      <c r="BM319" s="190" t="s">
        <v>1551</v>
      </c>
    </row>
    <row r="320" spans="1:65" s="2" customFormat="1" ht="11.25">
      <c r="A320" s="35"/>
      <c r="B320" s="36"/>
      <c r="C320" s="37"/>
      <c r="D320" s="192" t="s">
        <v>148</v>
      </c>
      <c r="E320" s="37"/>
      <c r="F320" s="193" t="s">
        <v>1550</v>
      </c>
      <c r="G320" s="37"/>
      <c r="H320" s="37"/>
      <c r="I320" s="194"/>
      <c r="J320" s="37"/>
      <c r="K320" s="37"/>
      <c r="L320" s="40"/>
      <c r="M320" s="195"/>
      <c r="N320" s="196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148</v>
      </c>
      <c r="AU320" s="18" t="s">
        <v>76</v>
      </c>
    </row>
    <row r="321" spans="1:65" s="2" customFormat="1" ht="16.5" customHeight="1">
      <c r="A321" s="35"/>
      <c r="B321" s="36"/>
      <c r="C321" s="179" t="s">
        <v>860</v>
      </c>
      <c r="D321" s="179" t="s">
        <v>142</v>
      </c>
      <c r="E321" s="180" t="s">
        <v>1552</v>
      </c>
      <c r="F321" s="181" t="s">
        <v>1553</v>
      </c>
      <c r="G321" s="182" t="s">
        <v>643</v>
      </c>
      <c r="H321" s="183">
        <v>1</v>
      </c>
      <c r="I321" s="184"/>
      <c r="J321" s="185">
        <f>ROUND(I321*H321,2)</f>
        <v>0</v>
      </c>
      <c r="K321" s="181" t="s">
        <v>19</v>
      </c>
      <c r="L321" s="40"/>
      <c r="M321" s="186" t="s">
        <v>19</v>
      </c>
      <c r="N321" s="187" t="s">
        <v>43</v>
      </c>
      <c r="O321" s="65"/>
      <c r="P321" s="188">
        <f>O321*H321</f>
        <v>0</v>
      </c>
      <c r="Q321" s="188">
        <v>0</v>
      </c>
      <c r="R321" s="188">
        <f>Q321*H321</f>
        <v>0</v>
      </c>
      <c r="S321" s="188">
        <v>0</v>
      </c>
      <c r="T321" s="18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0" t="s">
        <v>102</v>
      </c>
      <c r="AT321" s="190" t="s">
        <v>142</v>
      </c>
      <c r="AU321" s="190" t="s">
        <v>76</v>
      </c>
      <c r="AY321" s="18" t="s">
        <v>140</v>
      </c>
      <c r="BE321" s="191">
        <f>IF(N321="základní",J321,0)</f>
        <v>0</v>
      </c>
      <c r="BF321" s="191">
        <f>IF(N321="snížená",J321,0)</f>
        <v>0</v>
      </c>
      <c r="BG321" s="191">
        <f>IF(N321="zákl. přenesená",J321,0)</f>
        <v>0</v>
      </c>
      <c r="BH321" s="191">
        <f>IF(N321="sníž. přenesená",J321,0)</f>
        <v>0</v>
      </c>
      <c r="BI321" s="191">
        <f>IF(N321="nulová",J321,0)</f>
        <v>0</v>
      </c>
      <c r="BJ321" s="18" t="s">
        <v>76</v>
      </c>
      <c r="BK321" s="191">
        <f>ROUND(I321*H321,2)</f>
        <v>0</v>
      </c>
      <c r="BL321" s="18" t="s">
        <v>102</v>
      </c>
      <c r="BM321" s="190" t="s">
        <v>1554</v>
      </c>
    </row>
    <row r="322" spans="1:65" s="2" customFormat="1" ht="11.25">
      <c r="A322" s="35"/>
      <c r="B322" s="36"/>
      <c r="C322" s="37"/>
      <c r="D322" s="192" t="s">
        <v>148</v>
      </c>
      <c r="E322" s="37"/>
      <c r="F322" s="193" t="s">
        <v>1553</v>
      </c>
      <c r="G322" s="37"/>
      <c r="H322" s="37"/>
      <c r="I322" s="194"/>
      <c r="J322" s="37"/>
      <c r="K322" s="37"/>
      <c r="L322" s="40"/>
      <c r="M322" s="195"/>
      <c r="N322" s="196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148</v>
      </c>
      <c r="AU322" s="18" t="s">
        <v>76</v>
      </c>
    </row>
    <row r="323" spans="1:65" s="2" customFormat="1" ht="21.75" customHeight="1">
      <c r="A323" s="35"/>
      <c r="B323" s="36"/>
      <c r="C323" s="179" t="s">
        <v>865</v>
      </c>
      <c r="D323" s="179" t="s">
        <v>142</v>
      </c>
      <c r="E323" s="180" t="s">
        <v>1555</v>
      </c>
      <c r="F323" s="181" t="s">
        <v>1556</v>
      </c>
      <c r="G323" s="182" t="s">
        <v>643</v>
      </c>
      <c r="H323" s="183">
        <v>1</v>
      </c>
      <c r="I323" s="184"/>
      <c r="J323" s="185">
        <f>ROUND(I323*H323,2)</f>
        <v>0</v>
      </c>
      <c r="K323" s="181" t="s">
        <v>19</v>
      </c>
      <c r="L323" s="40"/>
      <c r="M323" s="186" t="s">
        <v>19</v>
      </c>
      <c r="N323" s="187" t="s">
        <v>43</v>
      </c>
      <c r="O323" s="65"/>
      <c r="P323" s="188">
        <f>O323*H323</f>
        <v>0</v>
      </c>
      <c r="Q323" s="188">
        <v>0</v>
      </c>
      <c r="R323" s="188">
        <f>Q323*H323</f>
        <v>0</v>
      </c>
      <c r="S323" s="188">
        <v>0</v>
      </c>
      <c r="T323" s="18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0" t="s">
        <v>102</v>
      </c>
      <c r="AT323" s="190" t="s">
        <v>142</v>
      </c>
      <c r="AU323" s="190" t="s">
        <v>76</v>
      </c>
      <c r="AY323" s="18" t="s">
        <v>140</v>
      </c>
      <c r="BE323" s="191">
        <f>IF(N323="základní",J323,0)</f>
        <v>0</v>
      </c>
      <c r="BF323" s="191">
        <f>IF(N323="snížená",J323,0)</f>
        <v>0</v>
      </c>
      <c r="BG323" s="191">
        <f>IF(N323="zákl. přenesená",J323,0)</f>
        <v>0</v>
      </c>
      <c r="BH323" s="191">
        <f>IF(N323="sníž. přenesená",J323,0)</f>
        <v>0</v>
      </c>
      <c r="BI323" s="191">
        <f>IF(N323="nulová",J323,0)</f>
        <v>0</v>
      </c>
      <c r="BJ323" s="18" t="s">
        <v>76</v>
      </c>
      <c r="BK323" s="191">
        <f>ROUND(I323*H323,2)</f>
        <v>0</v>
      </c>
      <c r="BL323" s="18" t="s">
        <v>102</v>
      </c>
      <c r="BM323" s="190" t="s">
        <v>1557</v>
      </c>
    </row>
    <row r="324" spans="1:65" s="2" customFormat="1" ht="11.25">
      <c r="A324" s="35"/>
      <c r="B324" s="36"/>
      <c r="C324" s="37"/>
      <c r="D324" s="192" t="s">
        <v>148</v>
      </c>
      <c r="E324" s="37"/>
      <c r="F324" s="193" t="s">
        <v>1556</v>
      </c>
      <c r="G324" s="37"/>
      <c r="H324" s="37"/>
      <c r="I324" s="194"/>
      <c r="J324" s="37"/>
      <c r="K324" s="37"/>
      <c r="L324" s="40"/>
      <c r="M324" s="195"/>
      <c r="N324" s="196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148</v>
      </c>
      <c r="AU324" s="18" t="s">
        <v>76</v>
      </c>
    </row>
    <row r="325" spans="1:65" s="12" customFormat="1" ht="25.9" customHeight="1">
      <c r="B325" s="163"/>
      <c r="C325" s="164"/>
      <c r="D325" s="165" t="s">
        <v>71</v>
      </c>
      <c r="E325" s="166" t="s">
        <v>1558</v>
      </c>
      <c r="F325" s="166" t="s">
        <v>1559</v>
      </c>
      <c r="G325" s="164"/>
      <c r="H325" s="164"/>
      <c r="I325" s="167"/>
      <c r="J325" s="168">
        <f>BK325</f>
        <v>0</v>
      </c>
      <c r="K325" s="164"/>
      <c r="L325" s="169"/>
      <c r="M325" s="170"/>
      <c r="N325" s="171"/>
      <c r="O325" s="171"/>
      <c r="P325" s="172">
        <f>SUM(P326:P333)</f>
        <v>0</v>
      </c>
      <c r="Q325" s="171"/>
      <c r="R325" s="172">
        <f>SUM(R326:R333)</f>
        <v>0</v>
      </c>
      <c r="S325" s="171"/>
      <c r="T325" s="173">
        <f>SUM(T326:T333)</f>
        <v>0</v>
      </c>
      <c r="AR325" s="174" t="s">
        <v>76</v>
      </c>
      <c r="AT325" s="175" t="s">
        <v>71</v>
      </c>
      <c r="AU325" s="175" t="s">
        <v>72</v>
      </c>
      <c r="AY325" s="174" t="s">
        <v>140</v>
      </c>
      <c r="BK325" s="176">
        <f>SUM(BK326:BK333)</f>
        <v>0</v>
      </c>
    </row>
    <row r="326" spans="1:65" s="2" customFormat="1" ht="16.5" customHeight="1">
      <c r="A326" s="35"/>
      <c r="B326" s="36"/>
      <c r="C326" s="179" t="s">
        <v>870</v>
      </c>
      <c r="D326" s="179" t="s">
        <v>142</v>
      </c>
      <c r="E326" s="180" t="s">
        <v>1546</v>
      </c>
      <c r="F326" s="181" t="s">
        <v>1547</v>
      </c>
      <c r="G326" s="182" t="s">
        <v>1483</v>
      </c>
      <c r="H326" s="183">
        <v>47</v>
      </c>
      <c r="I326" s="184"/>
      <c r="J326" s="185">
        <f>ROUND(I326*H326,2)</f>
        <v>0</v>
      </c>
      <c r="K326" s="181" t="s">
        <v>19</v>
      </c>
      <c r="L326" s="40"/>
      <c r="M326" s="186" t="s">
        <v>19</v>
      </c>
      <c r="N326" s="187" t="s">
        <v>43</v>
      </c>
      <c r="O326" s="65"/>
      <c r="P326" s="188">
        <f>O326*H326</f>
        <v>0</v>
      </c>
      <c r="Q326" s="188">
        <v>0</v>
      </c>
      <c r="R326" s="188">
        <f>Q326*H326</f>
        <v>0</v>
      </c>
      <c r="S326" s="188">
        <v>0</v>
      </c>
      <c r="T326" s="18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0" t="s">
        <v>102</v>
      </c>
      <c r="AT326" s="190" t="s">
        <v>142</v>
      </c>
      <c r="AU326" s="190" t="s">
        <v>76</v>
      </c>
      <c r="AY326" s="18" t="s">
        <v>140</v>
      </c>
      <c r="BE326" s="191">
        <f>IF(N326="základní",J326,0)</f>
        <v>0</v>
      </c>
      <c r="BF326" s="191">
        <f>IF(N326="snížená",J326,0)</f>
        <v>0</v>
      </c>
      <c r="BG326" s="191">
        <f>IF(N326="zákl. přenesená",J326,0)</f>
        <v>0</v>
      </c>
      <c r="BH326" s="191">
        <f>IF(N326="sníž. přenesená",J326,0)</f>
        <v>0</v>
      </c>
      <c r="BI326" s="191">
        <f>IF(N326="nulová",J326,0)</f>
        <v>0</v>
      </c>
      <c r="BJ326" s="18" t="s">
        <v>76</v>
      </c>
      <c r="BK326" s="191">
        <f>ROUND(I326*H326,2)</f>
        <v>0</v>
      </c>
      <c r="BL326" s="18" t="s">
        <v>102</v>
      </c>
      <c r="BM326" s="190" t="s">
        <v>1560</v>
      </c>
    </row>
    <row r="327" spans="1:65" s="2" customFormat="1" ht="11.25">
      <c r="A327" s="35"/>
      <c r="B327" s="36"/>
      <c r="C327" s="37"/>
      <c r="D327" s="192" t="s">
        <v>148</v>
      </c>
      <c r="E327" s="37"/>
      <c r="F327" s="193" t="s">
        <v>1547</v>
      </c>
      <c r="G327" s="37"/>
      <c r="H327" s="37"/>
      <c r="I327" s="194"/>
      <c r="J327" s="37"/>
      <c r="K327" s="37"/>
      <c r="L327" s="40"/>
      <c r="M327" s="195"/>
      <c r="N327" s="19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148</v>
      </c>
      <c r="AU327" s="18" t="s">
        <v>76</v>
      </c>
    </row>
    <row r="328" spans="1:65" s="2" customFormat="1" ht="16.5" customHeight="1">
      <c r="A328" s="35"/>
      <c r="B328" s="36"/>
      <c r="C328" s="179" t="s">
        <v>875</v>
      </c>
      <c r="D328" s="179" t="s">
        <v>142</v>
      </c>
      <c r="E328" s="180" t="s">
        <v>1549</v>
      </c>
      <c r="F328" s="181" t="s">
        <v>1550</v>
      </c>
      <c r="G328" s="182" t="s">
        <v>643</v>
      </c>
      <c r="H328" s="183">
        <v>1</v>
      </c>
      <c r="I328" s="184"/>
      <c r="J328" s="185">
        <f>ROUND(I328*H328,2)</f>
        <v>0</v>
      </c>
      <c r="K328" s="181" t="s">
        <v>19</v>
      </c>
      <c r="L328" s="40"/>
      <c r="M328" s="186" t="s">
        <v>19</v>
      </c>
      <c r="N328" s="187" t="s">
        <v>43</v>
      </c>
      <c r="O328" s="65"/>
      <c r="P328" s="188">
        <f>O328*H328</f>
        <v>0</v>
      </c>
      <c r="Q328" s="188">
        <v>0</v>
      </c>
      <c r="R328" s="188">
        <f>Q328*H328</f>
        <v>0</v>
      </c>
      <c r="S328" s="188">
        <v>0</v>
      </c>
      <c r="T328" s="18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0" t="s">
        <v>102</v>
      </c>
      <c r="AT328" s="190" t="s">
        <v>142</v>
      </c>
      <c r="AU328" s="190" t="s">
        <v>76</v>
      </c>
      <c r="AY328" s="18" t="s">
        <v>140</v>
      </c>
      <c r="BE328" s="191">
        <f>IF(N328="základní",J328,0)</f>
        <v>0</v>
      </c>
      <c r="BF328" s="191">
        <f>IF(N328="snížená",J328,0)</f>
        <v>0</v>
      </c>
      <c r="BG328" s="191">
        <f>IF(N328="zákl. přenesená",J328,0)</f>
        <v>0</v>
      </c>
      <c r="BH328" s="191">
        <f>IF(N328="sníž. přenesená",J328,0)</f>
        <v>0</v>
      </c>
      <c r="BI328" s="191">
        <f>IF(N328="nulová",J328,0)</f>
        <v>0</v>
      </c>
      <c r="BJ328" s="18" t="s">
        <v>76</v>
      </c>
      <c r="BK328" s="191">
        <f>ROUND(I328*H328,2)</f>
        <v>0</v>
      </c>
      <c r="BL328" s="18" t="s">
        <v>102</v>
      </c>
      <c r="BM328" s="190" t="s">
        <v>1561</v>
      </c>
    </row>
    <row r="329" spans="1:65" s="2" customFormat="1" ht="11.25">
      <c r="A329" s="35"/>
      <c r="B329" s="36"/>
      <c r="C329" s="37"/>
      <c r="D329" s="192" t="s">
        <v>148</v>
      </c>
      <c r="E329" s="37"/>
      <c r="F329" s="193" t="s">
        <v>1550</v>
      </c>
      <c r="G329" s="37"/>
      <c r="H329" s="37"/>
      <c r="I329" s="194"/>
      <c r="J329" s="37"/>
      <c r="K329" s="37"/>
      <c r="L329" s="40"/>
      <c r="M329" s="195"/>
      <c r="N329" s="196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148</v>
      </c>
      <c r="AU329" s="18" t="s">
        <v>76</v>
      </c>
    </row>
    <row r="330" spans="1:65" s="2" customFormat="1" ht="16.5" customHeight="1">
      <c r="A330" s="35"/>
      <c r="B330" s="36"/>
      <c r="C330" s="179" t="s">
        <v>880</v>
      </c>
      <c r="D330" s="179" t="s">
        <v>142</v>
      </c>
      <c r="E330" s="180" t="s">
        <v>1552</v>
      </c>
      <c r="F330" s="181" t="s">
        <v>1553</v>
      </c>
      <c r="G330" s="182" t="s">
        <v>643</v>
      </c>
      <c r="H330" s="183">
        <v>1</v>
      </c>
      <c r="I330" s="184"/>
      <c r="J330" s="185">
        <f>ROUND(I330*H330,2)</f>
        <v>0</v>
      </c>
      <c r="K330" s="181" t="s">
        <v>19</v>
      </c>
      <c r="L330" s="40"/>
      <c r="M330" s="186" t="s">
        <v>19</v>
      </c>
      <c r="N330" s="187" t="s">
        <v>43</v>
      </c>
      <c r="O330" s="65"/>
      <c r="P330" s="188">
        <f>O330*H330</f>
        <v>0</v>
      </c>
      <c r="Q330" s="188">
        <v>0</v>
      </c>
      <c r="R330" s="188">
        <f>Q330*H330</f>
        <v>0</v>
      </c>
      <c r="S330" s="188">
        <v>0</v>
      </c>
      <c r="T330" s="18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0" t="s">
        <v>102</v>
      </c>
      <c r="AT330" s="190" t="s">
        <v>142</v>
      </c>
      <c r="AU330" s="190" t="s">
        <v>76</v>
      </c>
      <c r="AY330" s="18" t="s">
        <v>140</v>
      </c>
      <c r="BE330" s="191">
        <f>IF(N330="základní",J330,0)</f>
        <v>0</v>
      </c>
      <c r="BF330" s="191">
        <f>IF(N330="snížená",J330,0)</f>
        <v>0</v>
      </c>
      <c r="BG330" s="191">
        <f>IF(N330="zákl. přenesená",J330,0)</f>
        <v>0</v>
      </c>
      <c r="BH330" s="191">
        <f>IF(N330="sníž. přenesená",J330,0)</f>
        <v>0</v>
      </c>
      <c r="BI330" s="191">
        <f>IF(N330="nulová",J330,0)</f>
        <v>0</v>
      </c>
      <c r="BJ330" s="18" t="s">
        <v>76</v>
      </c>
      <c r="BK330" s="191">
        <f>ROUND(I330*H330,2)</f>
        <v>0</v>
      </c>
      <c r="BL330" s="18" t="s">
        <v>102</v>
      </c>
      <c r="BM330" s="190" t="s">
        <v>1562</v>
      </c>
    </row>
    <row r="331" spans="1:65" s="2" customFormat="1" ht="11.25">
      <c r="A331" s="35"/>
      <c r="B331" s="36"/>
      <c r="C331" s="37"/>
      <c r="D331" s="192" t="s">
        <v>148</v>
      </c>
      <c r="E331" s="37"/>
      <c r="F331" s="193" t="s">
        <v>1553</v>
      </c>
      <c r="G331" s="37"/>
      <c r="H331" s="37"/>
      <c r="I331" s="194"/>
      <c r="J331" s="37"/>
      <c r="K331" s="37"/>
      <c r="L331" s="40"/>
      <c r="M331" s="195"/>
      <c r="N331" s="196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148</v>
      </c>
      <c r="AU331" s="18" t="s">
        <v>76</v>
      </c>
    </row>
    <row r="332" spans="1:65" s="2" customFormat="1" ht="21.75" customHeight="1">
      <c r="A332" s="35"/>
      <c r="B332" s="36"/>
      <c r="C332" s="179" t="s">
        <v>885</v>
      </c>
      <c r="D332" s="179" t="s">
        <v>142</v>
      </c>
      <c r="E332" s="180" t="s">
        <v>1563</v>
      </c>
      <c r="F332" s="181" t="s">
        <v>1556</v>
      </c>
      <c r="G332" s="182" t="s">
        <v>643</v>
      </c>
      <c r="H332" s="183">
        <v>1</v>
      </c>
      <c r="I332" s="184"/>
      <c r="J332" s="185">
        <f>ROUND(I332*H332,2)</f>
        <v>0</v>
      </c>
      <c r="K332" s="181" t="s">
        <v>19</v>
      </c>
      <c r="L332" s="40"/>
      <c r="M332" s="186" t="s">
        <v>19</v>
      </c>
      <c r="N332" s="187" t="s">
        <v>43</v>
      </c>
      <c r="O332" s="65"/>
      <c r="P332" s="188">
        <f>O332*H332</f>
        <v>0</v>
      </c>
      <c r="Q332" s="188">
        <v>0</v>
      </c>
      <c r="R332" s="188">
        <f>Q332*H332</f>
        <v>0</v>
      </c>
      <c r="S332" s="188">
        <v>0</v>
      </c>
      <c r="T332" s="18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0" t="s">
        <v>102</v>
      </c>
      <c r="AT332" s="190" t="s">
        <v>142</v>
      </c>
      <c r="AU332" s="190" t="s">
        <v>76</v>
      </c>
      <c r="AY332" s="18" t="s">
        <v>140</v>
      </c>
      <c r="BE332" s="191">
        <f>IF(N332="základní",J332,0)</f>
        <v>0</v>
      </c>
      <c r="BF332" s="191">
        <f>IF(N332="snížená",J332,0)</f>
        <v>0</v>
      </c>
      <c r="BG332" s="191">
        <f>IF(N332="zákl. přenesená",J332,0)</f>
        <v>0</v>
      </c>
      <c r="BH332" s="191">
        <f>IF(N332="sníž. přenesená",J332,0)</f>
        <v>0</v>
      </c>
      <c r="BI332" s="191">
        <f>IF(N332="nulová",J332,0)</f>
        <v>0</v>
      </c>
      <c r="BJ332" s="18" t="s">
        <v>76</v>
      </c>
      <c r="BK332" s="191">
        <f>ROUND(I332*H332,2)</f>
        <v>0</v>
      </c>
      <c r="BL332" s="18" t="s">
        <v>102</v>
      </c>
      <c r="BM332" s="190" t="s">
        <v>1564</v>
      </c>
    </row>
    <row r="333" spans="1:65" s="2" customFormat="1" ht="11.25">
      <c r="A333" s="35"/>
      <c r="B333" s="36"/>
      <c r="C333" s="37"/>
      <c r="D333" s="192" t="s">
        <v>148</v>
      </c>
      <c r="E333" s="37"/>
      <c r="F333" s="193" t="s">
        <v>1556</v>
      </c>
      <c r="G333" s="37"/>
      <c r="H333" s="37"/>
      <c r="I333" s="194"/>
      <c r="J333" s="37"/>
      <c r="K333" s="37"/>
      <c r="L333" s="40"/>
      <c r="M333" s="195"/>
      <c r="N333" s="196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148</v>
      </c>
      <c r="AU333" s="18" t="s">
        <v>76</v>
      </c>
    </row>
    <row r="334" spans="1:65" s="12" customFormat="1" ht="25.9" customHeight="1">
      <c r="B334" s="163"/>
      <c r="C334" s="164"/>
      <c r="D334" s="165" t="s">
        <v>71</v>
      </c>
      <c r="E334" s="166" t="s">
        <v>1565</v>
      </c>
      <c r="F334" s="166" t="s">
        <v>1566</v>
      </c>
      <c r="G334" s="164"/>
      <c r="H334" s="164"/>
      <c r="I334" s="167"/>
      <c r="J334" s="168">
        <f>BK334</f>
        <v>0</v>
      </c>
      <c r="K334" s="164"/>
      <c r="L334" s="169"/>
      <c r="M334" s="170"/>
      <c r="N334" s="171"/>
      <c r="O334" s="171"/>
      <c r="P334" s="172">
        <f>SUM(P335:P348)</f>
        <v>0</v>
      </c>
      <c r="Q334" s="171"/>
      <c r="R334" s="172">
        <f>SUM(R335:R348)</f>
        <v>0</v>
      </c>
      <c r="S334" s="171"/>
      <c r="T334" s="173">
        <f>SUM(T335:T348)</f>
        <v>0</v>
      </c>
      <c r="AR334" s="174" t="s">
        <v>76</v>
      </c>
      <c r="AT334" s="175" t="s">
        <v>71</v>
      </c>
      <c r="AU334" s="175" t="s">
        <v>72</v>
      </c>
      <c r="AY334" s="174" t="s">
        <v>140</v>
      </c>
      <c r="BK334" s="176">
        <f>SUM(BK335:BK348)</f>
        <v>0</v>
      </c>
    </row>
    <row r="335" spans="1:65" s="2" customFormat="1" ht="16.5" customHeight="1">
      <c r="A335" s="35"/>
      <c r="B335" s="36"/>
      <c r="C335" s="179" t="s">
        <v>890</v>
      </c>
      <c r="D335" s="179" t="s">
        <v>142</v>
      </c>
      <c r="E335" s="180" t="s">
        <v>1567</v>
      </c>
      <c r="F335" s="181" t="s">
        <v>1568</v>
      </c>
      <c r="G335" s="182" t="s">
        <v>643</v>
      </c>
      <c r="H335" s="183">
        <v>1</v>
      </c>
      <c r="I335" s="184"/>
      <c r="J335" s="185">
        <f>ROUND(I335*H335,2)</f>
        <v>0</v>
      </c>
      <c r="K335" s="181" t="s">
        <v>19</v>
      </c>
      <c r="L335" s="40"/>
      <c r="M335" s="186" t="s">
        <v>19</v>
      </c>
      <c r="N335" s="187" t="s">
        <v>43</v>
      </c>
      <c r="O335" s="65"/>
      <c r="P335" s="188">
        <f>O335*H335</f>
        <v>0</v>
      </c>
      <c r="Q335" s="188">
        <v>0</v>
      </c>
      <c r="R335" s="188">
        <f>Q335*H335</f>
        <v>0</v>
      </c>
      <c r="S335" s="188">
        <v>0</v>
      </c>
      <c r="T335" s="189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0" t="s">
        <v>102</v>
      </c>
      <c r="AT335" s="190" t="s">
        <v>142</v>
      </c>
      <c r="AU335" s="190" t="s">
        <v>76</v>
      </c>
      <c r="AY335" s="18" t="s">
        <v>140</v>
      </c>
      <c r="BE335" s="191">
        <f>IF(N335="základní",J335,0)</f>
        <v>0</v>
      </c>
      <c r="BF335" s="191">
        <f>IF(N335="snížená",J335,0)</f>
        <v>0</v>
      </c>
      <c r="BG335" s="191">
        <f>IF(N335="zákl. přenesená",J335,0)</f>
        <v>0</v>
      </c>
      <c r="BH335" s="191">
        <f>IF(N335="sníž. přenesená",J335,0)</f>
        <v>0</v>
      </c>
      <c r="BI335" s="191">
        <f>IF(N335="nulová",J335,0)</f>
        <v>0</v>
      </c>
      <c r="BJ335" s="18" t="s">
        <v>76</v>
      </c>
      <c r="BK335" s="191">
        <f>ROUND(I335*H335,2)</f>
        <v>0</v>
      </c>
      <c r="BL335" s="18" t="s">
        <v>102</v>
      </c>
      <c r="BM335" s="190" t="s">
        <v>1569</v>
      </c>
    </row>
    <row r="336" spans="1:65" s="2" customFormat="1" ht="11.25">
      <c r="A336" s="35"/>
      <c r="B336" s="36"/>
      <c r="C336" s="37"/>
      <c r="D336" s="192" t="s">
        <v>148</v>
      </c>
      <c r="E336" s="37"/>
      <c r="F336" s="193" t="s">
        <v>1568</v>
      </c>
      <c r="G336" s="37"/>
      <c r="H336" s="37"/>
      <c r="I336" s="194"/>
      <c r="J336" s="37"/>
      <c r="K336" s="37"/>
      <c r="L336" s="40"/>
      <c r="M336" s="195"/>
      <c r="N336" s="196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148</v>
      </c>
      <c r="AU336" s="18" t="s">
        <v>76</v>
      </c>
    </row>
    <row r="337" spans="1:65" s="2" customFormat="1" ht="24">
      <c r="A337" s="35"/>
      <c r="B337" s="36"/>
      <c r="C337" s="179" t="s">
        <v>895</v>
      </c>
      <c r="D337" s="179" t="s">
        <v>142</v>
      </c>
      <c r="E337" s="180" t="s">
        <v>1570</v>
      </c>
      <c r="F337" s="181" t="s">
        <v>1571</v>
      </c>
      <c r="G337" s="182" t="s">
        <v>643</v>
      </c>
      <c r="H337" s="183">
        <v>1</v>
      </c>
      <c r="I337" s="184"/>
      <c r="J337" s="185">
        <f>ROUND(I337*H337,2)</f>
        <v>0</v>
      </c>
      <c r="K337" s="181" t="s">
        <v>19</v>
      </c>
      <c r="L337" s="40"/>
      <c r="M337" s="186" t="s">
        <v>19</v>
      </c>
      <c r="N337" s="187" t="s">
        <v>43</v>
      </c>
      <c r="O337" s="65"/>
      <c r="P337" s="188">
        <f>O337*H337</f>
        <v>0</v>
      </c>
      <c r="Q337" s="188">
        <v>0</v>
      </c>
      <c r="R337" s="188">
        <f>Q337*H337</f>
        <v>0</v>
      </c>
      <c r="S337" s="188">
        <v>0</v>
      </c>
      <c r="T337" s="18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0" t="s">
        <v>102</v>
      </c>
      <c r="AT337" s="190" t="s">
        <v>142</v>
      </c>
      <c r="AU337" s="190" t="s">
        <v>76</v>
      </c>
      <c r="AY337" s="18" t="s">
        <v>140</v>
      </c>
      <c r="BE337" s="191">
        <f>IF(N337="základní",J337,0)</f>
        <v>0</v>
      </c>
      <c r="BF337" s="191">
        <f>IF(N337="snížená",J337,0)</f>
        <v>0</v>
      </c>
      <c r="BG337" s="191">
        <f>IF(N337="zákl. přenesená",J337,0)</f>
        <v>0</v>
      </c>
      <c r="BH337" s="191">
        <f>IF(N337="sníž. přenesená",J337,0)</f>
        <v>0</v>
      </c>
      <c r="BI337" s="191">
        <f>IF(N337="nulová",J337,0)</f>
        <v>0</v>
      </c>
      <c r="BJ337" s="18" t="s">
        <v>76</v>
      </c>
      <c r="BK337" s="191">
        <f>ROUND(I337*H337,2)</f>
        <v>0</v>
      </c>
      <c r="BL337" s="18" t="s">
        <v>102</v>
      </c>
      <c r="BM337" s="190" t="s">
        <v>1572</v>
      </c>
    </row>
    <row r="338" spans="1:65" s="2" customFormat="1" ht="11.25">
      <c r="A338" s="35"/>
      <c r="B338" s="36"/>
      <c r="C338" s="37"/>
      <c r="D338" s="192" t="s">
        <v>148</v>
      </c>
      <c r="E338" s="37"/>
      <c r="F338" s="193" t="s">
        <v>1571</v>
      </c>
      <c r="G338" s="37"/>
      <c r="H338" s="37"/>
      <c r="I338" s="194"/>
      <c r="J338" s="37"/>
      <c r="K338" s="37"/>
      <c r="L338" s="40"/>
      <c r="M338" s="195"/>
      <c r="N338" s="196"/>
      <c r="O338" s="65"/>
      <c r="P338" s="65"/>
      <c r="Q338" s="65"/>
      <c r="R338" s="65"/>
      <c r="S338" s="65"/>
      <c r="T338" s="66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148</v>
      </c>
      <c r="AU338" s="18" t="s">
        <v>76</v>
      </c>
    </row>
    <row r="339" spans="1:65" s="2" customFormat="1" ht="16.5" customHeight="1">
      <c r="A339" s="35"/>
      <c r="B339" s="36"/>
      <c r="C339" s="179" t="s">
        <v>900</v>
      </c>
      <c r="D339" s="179" t="s">
        <v>142</v>
      </c>
      <c r="E339" s="180" t="s">
        <v>1573</v>
      </c>
      <c r="F339" s="181" t="s">
        <v>1574</v>
      </c>
      <c r="G339" s="182" t="s">
        <v>643</v>
      </c>
      <c r="H339" s="183">
        <v>1</v>
      </c>
      <c r="I339" s="184"/>
      <c r="J339" s="185">
        <f>ROUND(I339*H339,2)</f>
        <v>0</v>
      </c>
      <c r="K339" s="181" t="s">
        <v>19</v>
      </c>
      <c r="L339" s="40"/>
      <c r="M339" s="186" t="s">
        <v>19</v>
      </c>
      <c r="N339" s="187" t="s">
        <v>43</v>
      </c>
      <c r="O339" s="65"/>
      <c r="P339" s="188">
        <f>O339*H339</f>
        <v>0</v>
      </c>
      <c r="Q339" s="188">
        <v>0</v>
      </c>
      <c r="R339" s="188">
        <f>Q339*H339</f>
        <v>0</v>
      </c>
      <c r="S339" s="188">
        <v>0</v>
      </c>
      <c r="T339" s="18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0" t="s">
        <v>102</v>
      </c>
      <c r="AT339" s="190" t="s">
        <v>142</v>
      </c>
      <c r="AU339" s="190" t="s">
        <v>76</v>
      </c>
      <c r="AY339" s="18" t="s">
        <v>140</v>
      </c>
      <c r="BE339" s="191">
        <f>IF(N339="základní",J339,0)</f>
        <v>0</v>
      </c>
      <c r="BF339" s="191">
        <f>IF(N339="snížená",J339,0)</f>
        <v>0</v>
      </c>
      <c r="BG339" s="191">
        <f>IF(N339="zákl. přenesená",J339,0)</f>
        <v>0</v>
      </c>
      <c r="BH339" s="191">
        <f>IF(N339="sníž. přenesená",J339,0)</f>
        <v>0</v>
      </c>
      <c r="BI339" s="191">
        <f>IF(N339="nulová",J339,0)</f>
        <v>0</v>
      </c>
      <c r="BJ339" s="18" t="s">
        <v>76</v>
      </c>
      <c r="BK339" s="191">
        <f>ROUND(I339*H339,2)</f>
        <v>0</v>
      </c>
      <c r="BL339" s="18" t="s">
        <v>102</v>
      </c>
      <c r="BM339" s="190" t="s">
        <v>1575</v>
      </c>
    </row>
    <row r="340" spans="1:65" s="2" customFormat="1" ht="11.25">
      <c r="A340" s="35"/>
      <c r="B340" s="36"/>
      <c r="C340" s="37"/>
      <c r="D340" s="192" t="s">
        <v>148</v>
      </c>
      <c r="E340" s="37"/>
      <c r="F340" s="193" t="s">
        <v>1574</v>
      </c>
      <c r="G340" s="37"/>
      <c r="H340" s="37"/>
      <c r="I340" s="194"/>
      <c r="J340" s="37"/>
      <c r="K340" s="37"/>
      <c r="L340" s="40"/>
      <c r="M340" s="195"/>
      <c r="N340" s="196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148</v>
      </c>
      <c r="AU340" s="18" t="s">
        <v>76</v>
      </c>
    </row>
    <row r="341" spans="1:65" s="2" customFormat="1" ht="16.5" customHeight="1">
      <c r="A341" s="35"/>
      <c r="B341" s="36"/>
      <c r="C341" s="179" t="s">
        <v>905</v>
      </c>
      <c r="D341" s="179" t="s">
        <v>142</v>
      </c>
      <c r="E341" s="180" t="s">
        <v>1576</v>
      </c>
      <c r="F341" s="181" t="s">
        <v>1577</v>
      </c>
      <c r="G341" s="182" t="s">
        <v>643</v>
      </c>
      <c r="H341" s="183">
        <v>1</v>
      </c>
      <c r="I341" s="184"/>
      <c r="J341" s="185">
        <f>ROUND(I341*H341,2)</f>
        <v>0</v>
      </c>
      <c r="K341" s="181" t="s">
        <v>19</v>
      </c>
      <c r="L341" s="40"/>
      <c r="M341" s="186" t="s">
        <v>19</v>
      </c>
      <c r="N341" s="187" t="s">
        <v>43</v>
      </c>
      <c r="O341" s="65"/>
      <c r="P341" s="188">
        <f>O341*H341</f>
        <v>0</v>
      </c>
      <c r="Q341" s="188">
        <v>0</v>
      </c>
      <c r="R341" s="188">
        <f>Q341*H341</f>
        <v>0</v>
      </c>
      <c r="S341" s="188">
        <v>0</v>
      </c>
      <c r="T341" s="18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0" t="s">
        <v>102</v>
      </c>
      <c r="AT341" s="190" t="s">
        <v>142</v>
      </c>
      <c r="AU341" s="190" t="s">
        <v>76</v>
      </c>
      <c r="AY341" s="18" t="s">
        <v>140</v>
      </c>
      <c r="BE341" s="191">
        <f>IF(N341="základní",J341,0)</f>
        <v>0</v>
      </c>
      <c r="BF341" s="191">
        <f>IF(N341="snížená",J341,0)</f>
        <v>0</v>
      </c>
      <c r="BG341" s="191">
        <f>IF(N341="zákl. přenesená",J341,0)</f>
        <v>0</v>
      </c>
      <c r="BH341" s="191">
        <f>IF(N341="sníž. přenesená",J341,0)</f>
        <v>0</v>
      </c>
      <c r="BI341" s="191">
        <f>IF(N341="nulová",J341,0)</f>
        <v>0</v>
      </c>
      <c r="BJ341" s="18" t="s">
        <v>76</v>
      </c>
      <c r="BK341" s="191">
        <f>ROUND(I341*H341,2)</f>
        <v>0</v>
      </c>
      <c r="BL341" s="18" t="s">
        <v>102</v>
      </c>
      <c r="BM341" s="190" t="s">
        <v>1578</v>
      </c>
    </row>
    <row r="342" spans="1:65" s="2" customFormat="1" ht="11.25">
      <c r="A342" s="35"/>
      <c r="B342" s="36"/>
      <c r="C342" s="37"/>
      <c r="D342" s="192" t="s">
        <v>148</v>
      </c>
      <c r="E342" s="37"/>
      <c r="F342" s="193" t="s">
        <v>1577</v>
      </c>
      <c r="G342" s="37"/>
      <c r="H342" s="37"/>
      <c r="I342" s="194"/>
      <c r="J342" s="37"/>
      <c r="K342" s="37"/>
      <c r="L342" s="40"/>
      <c r="M342" s="195"/>
      <c r="N342" s="196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148</v>
      </c>
      <c r="AU342" s="18" t="s">
        <v>76</v>
      </c>
    </row>
    <row r="343" spans="1:65" s="2" customFormat="1" ht="16.5" customHeight="1">
      <c r="A343" s="35"/>
      <c r="B343" s="36"/>
      <c r="C343" s="179" t="s">
        <v>910</v>
      </c>
      <c r="D343" s="179" t="s">
        <v>142</v>
      </c>
      <c r="E343" s="180" t="s">
        <v>1579</v>
      </c>
      <c r="F343" s="181" t="s">
        <v>1580</v>
      </c>
      <c r="G343" s="182" t="s">
        <v>643</v>
      </c>
      <c r="H343" s="183">
        <v>1</v>
      </c>
      <c r="I343" s="184"/>
      <c r="J343" s="185">
        <f>ROUND(I343*H343,2)</f>
        <v>0</v>
      </c>
      <c r="K343" s="181" t="s">
        <v>19</v>
      </c>
      <c r="L343" s="40"/>
      <c r="M343" s="186" t="s">
        <v>19</v>
      </c>
      <c r="N343" s="187" t="s">
        <v>43</v>
      </c>
      <c r="O343" s="65"/>
      <c r="P343" s="188">
        <f>O343*H343</f>
        <v>0</v>
      </c>
      <c r="Q343" s="188">
        <v>0</v>
      </c>
      <c r="R343" s="188">
        <f>Q343*H343</f>
        <v>0</v>
      </c>
      <c r="S343" s="188">
        <v>0</v>
      </c>
      <c r="T343" s="189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0" t="s">
        <v>102</v>
      </c>
      <c r="AT343" s="190" t="s">
        <v>142</v>
      </c>
      <c r="AU343" s="190" t="s">
        <v>76</v>
      </c>
      <c r="AY343" s="18" t="s">
        <v>140</v>
      </c>
      <c r="BE343" s="191">
        <f>IF(N343="základní",J343,0)</f>
        <v>0</v>
      </c>
      <c r="BF343" s="191">
        <f>IF(N343="snížená",J343,0)</f>
        <v>0</v>
      </c>
      <c r="BG343" s="191">
        <f>IF(N343="zákl. přenesená",J343,0)</f>
        <v>0</v>
      </c>
      <c r="BH343" s="191">
        <f>IF(N343="sníž. přenesená",J343,0)</f>
        <v>0</v>
      </c>
      <c r="BI343" s="191">
        <f>IF(N343="nulová",J343,0)</f>
        <v>0</v>
      </c>
      <c r="BJ343" s="18" t="s">
        <v>76</v>
      </c>
      <c r="BK343" s="191">
        <f>ROUND(I343*H343,2)</f>
        <v>0</v>
      </c>
      <c r="BL343" s="18" t="s">
        <v>102</v>
      </c>
      <c r="BM343" s="190" t="s">
        <v>1581</v>
      </c>
    </row>
    <row r="344" spans="1:65" s="2" customFormat="1" ht="11.25">
      <c r="A344" s="35"/>
      <c r="B344" s="36"/>
      <c r="C344" s="37"/>
      <c r="D344" s="192" t="s">
        <v>148</v>
      </c>
      <c r="E344" s="37"/>
      <c r="F344" s="193" t="s">
        <v>1580</v>
      </c>
      <c r="G344" s="37"/>
      <c r="H344" s="37"/>
      <c r="I344" s="194"/>
      <c r="J344" s="37"/>
      <c r="K344" s="37"/>
      <c r="L344" s="40"/>
      <c r="M344" s="195"/>
      <c r="N344" s="196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148</v>
      </c>
      <c r="AU344" s="18" t="s">
        <v>76</v>
      </c>
    </row>
    <row r="345" spans="1:65" s="2" customFormat="1" ht="16.5" customHeight="1">
      <c r="A345" s="35"/>
      <c r="B345" s="36"/>
      <c r="C345" s="179" t="s">
        <v>915</v>
      </c>
      <c r="D345" s="179" t="s">
        <v>142</v>
      </c>
      <c r="E345" s="180" t="s">
        <v>1582</v>
      </c>
      <c r="F345" s="181" t="s">
        <v>1583</v>
      </c>
      <c r="G345" s="182" t="s">
        <v>643</v>
      </c>
      <c r="H345" s="183">
        <v>1</v>
      </c>
      <c r="I345" s="184"/>
      <c r="J345" s="185">
        <f>ROUND(I345*H345,2)</f>
        <v>0</v>
      </c>
      <c r="K345" s="181" t="s">
        <v>19</v>
      </c>
      <c r="L345" s="40"/>
      <c r="M345" s="186" t="s">
        <v>19</v>
      </c>
      <c r="N345" s="187" t="s">
        <v>43</v>
      </c>
      <c r="O345" s="65"/>
      <c r="P345" s="188">
        <f>O345*H345</f>
        <v>0</v>
      </c>
      <c r="Q345" s="188">
        <v>0</v>
      </c>
      <c r="R345" s="188">
        <f>Q345*H345</f>
        <v>0</v>
      </c>
      <c r="S345" s="188">
        <v>0</v>
      </c>
      <c r="T345" s="18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0" t="s">
        <v>102</v>
      </c>
      <c r="AT345" s="190" t="s">
        <v>142</v>
      </c>
      <c r="AU345" s="190" t="s">
        <v>76</v>
      </c>
      <c r="AY345" s="18" t="s">
        <v>140</v>
      </c>
      <c r="BE345" s="191">
        <f>IF(N345="základní",J345,0)</f>
        <v>0</v>
      </c>
      <c r="BF345" s="191">
        <f>IF(N345="snížená",J345,0)</f>
        <v>0</v>
      </c>
      <c r="BG345" s="191">
        <f>IF(N345="zákl. přenesená",J345,0)</f>
        <v>0</v>
      </c>
      <c r="BH345" s="191">
        <f>IF(N345="sníž. přenesená",J345,0)</f>
        <v>0</v>
      </c>
      <c r="BI345" s="191">
        <f>IF(N345="nulová",J345,0)</f>
        <v>0</v>
      </c>
      <c r="BJ345" s="18" t="s">
        <v>76</v>
      </c>
      <c r="BK345" s="191">
        <f>ROUND(I345*H345,2)</f>
        <v>0</v>
      </c>
      <c r="BL345" s="18" t="s">
        <v>102</v>
      </c>
      <c r="BM345" s="190" t="s">
        <v>1584</v>
      </c>
    </row>
    <row r="346" spans="1:65" s="2" customFormat="1" ht="11.25">
      <c r="A346" s="35"/>
      <c r="B346" s="36"/>
      <c r="C346" s="37"/>
      <c r="D346" s="192" t="s">
        <v>148</v>
      </c>
      <c r="E346" s="37"/>
      <c r="F346" s="193" t="s">
        <v>1583</v>
      </c>
      <c r="G346" s="37"/>
      <c r="H346" s="37"/>
      <c r="I346" s="194"/>
      <c r="J346" s="37"/>
      <c r="K346" s="37"/>
      <c r="L346" s="40"/>
      <c r="M346" s="195"/>
      <c r="N346" s="196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148</v>
      </c>
      <c r="AU346" s="18" t="s">
        <v>76</v>
      </c>
    </row>
    <row r="347" spans="1:65" s="2" customFormat="1" ht="16.5" customHeight="1">
      <c r="A347" s="35"/>
      <c r="B347" s="36"/>
      <c r="C347" s="179" t="s">
        <v>920</v>
      </c>
      <c r="D347" s="179" t="s">
        <v>142</v>
      </c>
      <c r="E347" s="180" t="s">
        <v>1585</v>
      </c>
      <c r="F347" s="181" t="s">
        <v>1586</v>
      </c>
      <c r="G347" s="182" t="s">
        <v>643</v>
      </c>
      <c r="H347" s="183">
        <v>1</v>
      </c>
      <c r="I347" s="184"/>
      <c r="J347" s="185">
        <f>ROUND(I347*H347,2)</f>
        <v>0</v>
      </c>
      <c r="K347" s="181" t="s">
        <v>19</v>
      </c>
      <c r="L347" s="40"/>
      <c r="M347" s="186" t="s">
        <v>19</v>
      </c>
      <c r="N347" s="187" t="s">
        <v>43</v>
      </c>
      <c r="O347" s="65"/>
      <c r="P347" s="188">
        <f>O347*H347</f>
        <v>0</v>
      </c>
      <c r="Q347" s="188">
        <v>0</v>
      </c>
      <c r="R347" s="188">
        <f>Q347*H347</f>
        <v>0</v>
      </c>
      <c r="S347" s="188">
        <v>0</v>
      </c>
      <c r="T347" s="18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0" t="s">
        <v>102</v>
      </c>
      <c r="AT347" s="190" t="s">
        <v>142</v>
      </c>
      <c r="AU347" s="190" t="s">
        <v>76</v>
      </c>
      <c r="AY347" s="18" t="s">
        <v>140</v>
      </c>
      <c r="BE347" s="191">
        <f>IF(N347="základní",J347,0)</f>
        <v>0</v>
      </c>
      <c r="BF347" s="191">
        <f>IF(N347="snížená",J347,0)</f>
        <v>0</v>
      </c>
      <c r="BG347" s="191">
        <f>IF(N347="zákl. přenesená",J347,0)</f>
        <v>0</v>
      </c>
      <c r="BH347" s="191">
        <f>IF(N347="sníž. přenesená",J347,0)</f>
        <v>0</v>
      </c>
      <c r="BI347" s="191">
        <f>IF(N347="nulová",J347,0)</f>
        <v>0</v>
      </c>
      <c r="BJ347" s="18" t="s">
        <v>76</v>
      </c>
      <c r="BK347" s="191">
        <f>ROUND(I347*H347,2)</f>
        <v>0</v>
      </c>
      <c r="BL347" s="18" t="s">
        <v>102</v>
      </c>
      <c r="BM347" s="190" t="s">
        <v>1587</v>
      </c>
    </row>
    <row r="348" spans="1:65" s="2" customFormat="1" ht="11.25">
      <c r="A348" s="35"/>
      <c r="B348" s="36"/>
      <c r="C348" s="37"/>
      <c r="D348" s="192" t="s">
        <v>148</v>
      </c>
      <c r="E348" s="37"/>
      <c r="F348" s="193" t="s">
        <v>1586</v>
      </c>
      <c r="G348" s="37"/>
      <c r="H348" s="37"/>
      <c r="I348" s="194"/>
      <c r="J348" s="37"/>
      <c r="K348" s="37"/>
      <c r="L348" s="40"/>
      <c r="M348" s="195"/>
      <c r="N348" s="196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148</v>
      </c>
      <c r="AU348" s="18" t="s">
        <v>76</v>
      </c>
    </row>
    <row r="349" spans="1:65" s="12" customFormat="1" ht="25.9" customHeight="1">
      <c r="B349" s="163"/>
      <c r="C349" s="164"/>
      <c r="D349" s="165" t="s">
        <v>71</v>
      </c>
      <c r="E349" s="166" t="s">
        <v>1588</v>
      </c>
      <c r="F349" s="166" t="s">
        <v>1589</v>
      </c>
      <c r="G349" s="164"/>
      <c r="H349" s="164"/>
      <c r="I349" s="167"/>
      <c r="J349" s="168">
        <f>BK349</f>
        <v>0</v>
      </c>
      <c r="K349" s="164"/>
      <c r="L349" s="169"/>
      <c r="M349" s="170"/>
      <c r="N349" s="171"/>
      <c r="O349" s="171"/>
      <c r="P349" s="172">
        <f>SUM(P350:P361)</f>
        <v>0</v>
      </c>
      <c r="Q349" s="171"/>
      <c r="R349" s="172">
        <f>SUM(R350:R361)</f>
        <v>0</v>
      </c>
      <c r="S349" s="171"/>
      <c r="T349" s="173">
        <f>SUM(T350:T361)</f>
        <v>0</v>
      </c>
      <c r="AR349" s="174" t="s">
        <v>76</v>
      </c>
      <c r="AT349" s="175" t="s">
        <v>71</v>
      </c>
      <c r="AU349" s="175" t="s">
        <v>72</v>
      </c>
      <c r="AY349" s="174" t="s">
        <v>140</v>
      </c>
      <c r="BK349" s="176">
        <f>SUM(BK350:BK361)</f>
        <v>0</v>
      </c>
    </row>
    <row r="350" spans="1:65" s="2" customFormat="1" ht="16.5" customHeight="1">
      <c r="A350" s="35"/>
      <c r="B350" s="36"/>
      <c r="C350" s="179" t="s">
        <v>925</v>
      </c>
      <c r="D350" s="179" t="s">
        <v>142</v>
      </c>
      <c r="E350" s="180" t="s">
        <v>1590</v>
      </c>
      <c r="F350" s="181" t="s">
        <v>1568</v>
      </c>
      <c r="G350" s="182" t="s">
        <v>643</v>
      </c>
      <c r="H350" s="183">
        <v>1</v>
      </c>
      <c r="I350" s="184"/>
      <c r="J350" s="185">
        <f>ROUND(I350*H350,2)</f>
        <v>0</v>
      </c>
      <c r="K350" s="181" t="s">
        <v>19</v>
      </c>
      <c r="L350" s="40"/>
      <c r="M350" s="186" t="s">
        <v>19</v>
      </c>
      <c r="N350" s="187" t="s">
        <v>43</v>
      </c>
      <c r="O350" s="65"/>
      <c r="P350" s="188">
        <f>O350*H350</f>
        <v>0</v>
      </c>
      <c r="Q350" s="188">
        <v>0</v>
      </c>
      <c r="R350" s="188">
        <f>Q350*H350</f>
        <v>0</v>
      </c>
      <c r="S350" s="188">
        <v>0</v>
      </c>
      <c r="T350" s="18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102</v>
      </c>
      <c r="AT350" s="190" t="s">
        <v>142</v>
      </c>
      <c r="AU350" s="190" t="s">
        <v>76</v>
      </c>
      <c r="AY350" s="18" t="s">
        <v>140</v>
      </c>
      <c r="BE350" s="191">
        <f>IF(N350="základní",J350,0)</f>
        <v>0</v>
      </c>
      <c r="BF350" s="191">
        <f>IF(N350="snížená",J350,0)</f>
        <v>0</v>
      </c>
      <c r="BG350" s="191">
        <f>IF(N350="zákl. přenesená",J350,0)</f>
        <v>0</v>
      </c>
      <c r="BH350" s="191">
        <f>IF(N350="sníž. přenesená",J350,0)</f>
        <v>0</v>
      </c>
      <c r="BI350" s="191">
        <f>IF(N350="nulová",J350,0)</f>
        <v>0</v>
      </c>
      <c r="BJ350" s="18" t="s">
        <v>76</v>
      </c>
      <c r="BK350" s="191">
        <f>ROUND(I350*H350,2)</f>
        <v>0</v>
      </c>
      <c r="BL350" s="18" t="s">
        <v>102</v>
      </c>
      <c r="BM350" s="190" t="s">
        <v>1591</v>
      </c>
    </row>
    <row r="351" spans="1:65" s="2" customFormat="1" ht="11.25">
      <c r="A351" s="35"/>
      <c r="B351" s="36"/>
      <c r="C351" s="37"/>
      <c r="D351" s="192" t="s">
        <v>148</v>
      </c>
      <c r="E351" s="37"/>
      <c r="F351" s="193" t="s">
        <v>1568</v>
      </c>
      <c r="G351" s="37"/>
      <c r="H351" s="37"/>
      <c r="I351" s="194"/>
      <c r="J351" s="37"/>
      <c r="K351" s="37"/>
      <c r="L351" s="40"/>
      <c r="M351" s="195"/>
      <c r="N351" s="19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148</v>
      </c>
      <c r="AU351" s="18" t="s">
        <v>76</v>
      </c>
    </row>
    <row r="352" spans="1:65" s="2" customFormat="1" ht="16.5" customHeight="1">
      <c r="A352" s="35"/>
      <c r="B352" s="36"/>
      <c r="C352" s="179" t="s">
        <v>930</v>
      </c>
      <c r="D352" s="179" t="s">
        <v>142</v>
      </c>
      <c r="E352" s="180" t="s">
        <v>1573</v>
      </c>
      <c r="F352" s="181" t="s">
        <v>1574</v>
      </c>
      <c r="G352" s="182" t="s">
        <v>643</v>
      </c>
      <c r="H352" s="183">
        <v>1</v>
      </c>
      <c r="I352" s="184"/>
      <c r="J352" s="185">
        <f>ROUND(I352*H352,2)</f>
        <v>0</v>
      </c>
      <c r="K352" s="181" t="s">
        <v>19</v>
      </c>
      <c r="L352" s="40"/>
      <c r="M352" s="186" t="s">
        <v>19</v>
      </c>
      <c r="N352" s="187" t="s">
        <v>43</v>
      </c>
      <c r="O352" s="65"/>
      <c r="P352" s="188">
        <f>O352*H352</f>
        <v>0</v>
      </c>
      <c r="Q352" s="188">
        <v>0</v>
      </c>
      <c r="R352" s="188">
        <f>Q352*H352</f>
        <v>0</v>
      </c>
      <c r="S352" s="188">
        <v>0</v>
      </c>
      <c r="T352" s="18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0" t="s">
        <v>102</v>
      </c>
      <c r="AT352" s="190" t="s">
        <v>142</v>
      </c>
      <c r="AU352" s="190" t="s">
        <v>76</v>
      </c>
      <c r="AY352" s="18" t="s">
        <v>140</v>
      </c>
      <c r="BE352" s="191">
        <f>IF(N352="základní",J352,0)</f>
        <v>0</v>
      </c>
      <c r="BF352" s="191">
        <f>IF(N352="snížená",J352,0)</f>
        <v>0</v>
      </c>
      <c r="BG352" s="191">
        <f>IF(N352="zákl. přenesená",J352,0)</f>
        <v>0</v>
      </c>
      <c r="BH352" s="191">
        <f>IF(N352="sníž. přenesená",J352,0)</f>
        <v>0</v>
      </c>
      <c r="BI352" s="191">
        <f>IF(N352="nulová",J352,0)</f>
        <v>0</v>
      </c>
      <c r="BJ352" s="18" t="s">
        <v>76</v>
      </c>
      <c r="BK352" s="191">
        <f>ROUND(I352*H352,2)</f>
        <v>0</v>
      </c>
      <c r="BL352" s="18" t="s">
        <v>102</v>
      </c>
      <c r="BM352" s="190" t="s">
        <v>1592</v>
      </c>
    </row>
    <row r="353" spans="1:65" s="2" customFormat="1" ht="11.25">
      <c r="A353" s="35"/>
      <c r="B353" s="36"/>
      <c r="C353" s="37"/>
      <c r="D353" s="192" t="s">
        <v>148</v>
      </c>
      <c r="E353" s="37"/>
      <c r="F353" s="193" t="s">
        <v>1574</v>
      </c>
      <c r="G353" s="37"/>
      <c r="H353" s="37"/>
      <c r="I353" s="194"/>
      <c r="J353" s="37"/>
      <c r="K353" s="37"/>
      <c r="L353" s="40"/>
      <c r="M353" s="195"/>
      <c r="N353" s="196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148</v>
      </c>
      <c r="AU353" s="18" t="s">
        <v>76</v>
      </c>
    </row>
    <row r="354" spans="1:65" s="2" customFormat="1" ht="16.5" customHeight="1">
      <c r="A354" s="35"/>
      <c r="B354" s="36"/>
      <c r="C354" s="179" t="s">
        <v>935</v>
      </c>
      <c r="D354" s="179" t="s">
        <v>142</v>
      </c>
      <c r="E354" s="180" t="s">
        <v>1576</v>
      </c>
      <c r="F354" s="181" t="s">
        <v>1577</v>
      </c>
      <c r="G354" s="182" t="s">
        <v>643</v>
      </c>
      <c r="H354" s="183">
        <v>1</v>
      </c>
      <c r="I354" s="184"/>
      <c r="J354" s="185">
        <f>ROUND(I354*H354,2)</f>
        <v>0</v>
      </c>
      <c r="K354" s="181" t="s">
        <v>19</v>
      </c>
      <c r="L354" s="40"/>
      <c r="M354" s="186" t="s">
        <v>19</v>
      </c>
      <c r="N354" s="187" t="s">
        <v>43</v>
      </c>
      <c r="O354" s="65"/>
      <c r="P354" s="188">
        <f>O354*H354</f>
        <v>0</v>
      </c>
      <c r="Q354" s="188">
        <v>0</v>
      </c>
      <c r="R354" s="188">
        <f>Q354*H354</f>
        <v>0</v>
      </c>
      <c r="S354" s="188">
        <v>0</v>
      </c>
      <c r="T354" s="189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0" t="s">
        <v>102</v>
      </c>
      <c r="AT354" s="190" t="s">
        <v>142</v>
      </c>
      <c r="AU354" s="190" t="s">
        <v>76</v>
      </c>
      <c r="AY354" s="18" t="s">
        <v>140</v>
      </c>
      <c r="BE354" s="191">
        <f>IF(N354="základní",J354,0)</f>
        <v>0</v>
      </c>
      <c r="BF354" s="191">
        <f>IF(N354="snížená",J354,0)</f>
        <v>0</v>
      </c>
      <c r="BG354" s="191">
        <f>IF(N354="zákl. přenesená",J354,0)</f>
        <v>0</v>
      </c>
      <c r="BH354" s="191">
        <f>IF(N354="sníž. přenesená",J354,0)</f>
        <v>0</v>
      </c>
      <c r="BI354" s="191">
        <f>IF(N354="nulová",J354,0)</f>
        <v>0</v>
      </c>
      <c r="BJ354" s="18" t="s">
        <v>76</v>
      </c>
      <c r="BK354" s="191">
        <f>ROUND(I354*H354,2)</f>
        <v>0</v>
      </c>
      <c r="BL354" s="18" t="s">
        <v>102</v>
      </c>
      <c r="BM354" s="190" t="s">
        <v>1593</v>
      </c>
    </row>
    <row r="355" spans="1:65" s="2" customFormat="1" ht="11.25">
      <c r="A355" s="35"/>
      <c r="B355" s="36"/>
      <c r="C355" s="37"/>
      <c r="D355" s="192" t="s">
        <v>148</v>
      </c>
      <c r="E355" s="37"/>
      <c r="F355" s="193" t="s">
        <v>1577</v>
      </c>
      <c r="G355" s="37"/>
      <c r="H355" s="37"/>
      <c r="I355" s="194"/>
      <c r="J355" s="37"/>
      <c r="K355" s="37"/>
      <c r="L355" s="40"/>
      <c r="M355" s="195"/>
      <c r="N355" s="196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148</v>
      </c>
      <c r="AU355" s="18" t="s">
        <v>76</v>
      </c>
    </row>
    <row r="356" spans="1:65" s="2" customFormat="1" ht="16.5" customHeight="1">
      <c r="A356" s="35"/>
      <c r="B356" s="36"/>
      <c r="C356" s="179" t="s">
        <v>940</v>
      </c>
      <c r="D356" s="179" t="s">
        <v>142</v>
      </c>
      <c r="E356" s="180" t="s">
        <v>1579</v>
      </c>
      <c r="F356" s="181" t="s">
        <v>1580</v>
      </c>
      <c r="G356" s="182" t="s">
        <v>643</v>
      </c>
      <c r="H356" s="183">
        <v>1</v>
      </c>
      <c r="I356" s="184"/>
      <c r="J356" s="185">
        <f>ROUND(I356*H356,2)</f>
        <v>0</v>
      </c>
      <c r="K356" s="181" t="s">
        <v>19</v>
      </c>
      <c r="L356" s="40"/>
      <c r="M356" s="186" t="s">
        <v>19</v>
      </c>
      <c r="N356" s="187" t="s">
        <v>43</v>
      </c>
      <c r="O356" s="65"/>
      <c r="P356" s="188">
        <f>O356*H356</f>
        <v>0</v>
      </c>
      <c r="Q356" s="188">
        <v>0</v>
      </c>
      <c r="R356" s="188">
        <f>Q356*H356</f>
        <v>0</v>
      </c>
      <c r="S356" s="188">
        <v>0</v>
      </c>
      <c r="T356" s="18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0" t="s">
        <v>102</v>
      </c>
      <c r="AT356" s="190" t="s">
        <v>142</v>
      </c>
      <c r="AU356" s="190" t="s">
        <v>76</v>
      </c>
      <c r="AY356" s="18" t="s">
        <v>140</v>
      </c>
      <c r="BE356" s="191">
        <f>IF(N356="základní",J356,0)</f>
        <v>0</v>
      </c>
      <c r="BF356" s="191">
        <f>IF(N356="snížená",J356,0)</f>
        <v>0</v>
      </c>
      <c r="BG356" s="191">
        <f>IF(N356="zákl. přenesená",J356,0)</f>
        <v>0</v>
      </c>
      <c r="BH356" s="191">
        <f>IF(N356="sníž. přenesená",J356,0)</f>
        <v>0</v>
      </c>
      <c r="BI356" s="191">
        <f>IF(N356="nulová",J356,0)</f>
        <v>0</v>
      </c>
      <c r="BJ356" s="18" t="s">
        <v>76</v>
      </c>
      <c r="BK356" s="191">
        <f>ROUND(I356*H356,2)</f>
        <v>0</v>
      </c>
      <c r="BL356" s="18" t="s">
        <v>102</v>
      </c>
      <c r="BM356" s="190" t="s">
        <v>1594</v>
      </c>
    </row>
    <row r="357" spans="1:65" s="2" customFormat="1" ht="11.25">
      <c r="A357" s="35"/>
      <c r="B357" s="36"/>
      <c r="C357" s="37"/>
      <c r="D357" s="192" t="s">
        <v>148</v>
      </c>
      <c r="E357" s="37"/>
      <c r="F357" s="193" t="s">
        <v>1580</v>
      </c>
      <c r="G357" s="37"/>
      <c r="H357" s="37"/>
      <c r="I357" s="194"/>
      <c r="J357" s="37"/>
      <c r="K357" s="37"/>
      <c r="L357" s="40"/>
      <c r="M357" s="195"/>
      <c r="N357" s="196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148</v>
      </c>
      <c r="AU357" s="18" t="s">
        <v>76</v>
      </c>
    </row>
    <row r="358" spans="1:65" s="2" customFormat="1" ht="16.5" customHeight="1">
      <c r="A358" s="35"/>
      <c r="B358" s="36"/>
      <c r="C358" s="179" t="s">
        <v>945</v>
      </c>
      <c r="D358" s="179" t="s">
        <v>142</v>
      </c>
      <c r="E358" s="180" t="s">
        <v>1582</v>
      </c>
      <c r="F358" s="181" t="s">
        <v>1583</v>
      </c>
      <c r="G358" s="182" t="s">
        <v>643</v>
      </c>
      <c r="H358" s="183">
        <v>1</v>
      </c>
      <c r="I358" s="184"/>
      <c r="J358" s="185">
        <f>ROUND(I358*H358,2)</f>
        <v>0</v>
      </c>
      <c r="K358" s="181" t="s">
        <v>19</v>
      </c>
      <c r="L358" s="40"/>
      <c r="M358" s="186" t="s">
        <v>19</v>
      </c>
      <c r="N358" s="187" t="s">
        <v>43</v>
      </c>
      <c r="O358" s="65"/>
      <c r="P358" s="188">
        <f>O358*H358</f>
        <v>0</v>
      </c>
      <c r="Q358" s="188">
        <v>0</v>
      </c>
      <c r="R358" s="188">
        <f>Q358*H358</f>
        <v>0</v>
      </c>
      <c r="S358" s="188">
        <v>0</v>
      </c>
      <c r="T358" s="189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0" t="s">
        <v>102</v>
      </c>
      <c r="AT358" s="190" t="s">
        <v>142</v>
      </c>
      <c r="AU358" s="190" t="s">
        <v>76</v>
      </c>
      <c r="AY358" s="18" t="s">
        <v>140</v>
      </c>
      <c r="BE358" s="191">
        <f>IF(N358="základní",J358,0)</f>
        <v>0</v>
      </c>
      <c r="BF358" s="191">
        <f>IF(N358="snížená",J358,0)</f>
        <v>0</v>
      </c>
      <c r="BG358" s="191">
        <f>IF(N358="zákl. přenesená",J358,0)</f>
        <v>0</v>
      </c>
      <c r="BH358" s="191">
        <f>IF(N358="sníž. přenesená",J358,0)</f>
        <v>0</v>
      </c>
      <c r="BI358" s="191">
        <f>IF(N358="nulová",J358,0)</f>
        <v>0</v>
      </c>
      <c r="BJ358" s="18" t="s">
        <v>76</v>
      </c>
      <c r="BK358" s="191">
        <f>ROUND(I358*H358,2)</f>
        <v>0</v>
      </c>
      <c r="BL358" s="18" t="s">
        <v>102</v>
      </c>
      <c r="BM358" s="190" t="s">
        <v>1595</v>
      </c>
    </row>
    <row r="359" spans="1:65" s="2" customFormat="1" ht="11.25">
      <c r="A359" s="35"/>
      <c r="B359" s="36"/>
      <c r="C359" s="37"/>
      <c r="D359" s="192" t="s">
        <v>148</v>
      </c>
      <c r="E359" s="37"/>
      <c r="F359" s="193" t="s">
        <v>1583</v>
      </c>
      <c r="G359" s="37"/>
      <c r="H359" s="37"/>
      <c r="I359" s="194"/>
      <c r="J359" s="37"/>
      <c r="K359" s="37"/>
      <c r="L359" s="40"/>
      <c r="M359" s="195"/>
      <c r="N359" s="196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148</v>
      </c>
      <c r="AU359" s="18" t="s">
        <v>76</v>
      </c>
    </row>
    <row r="360" spans="1:65" s="2" customFormat="1" ht="16.5" customHeight="1">
      <c r="A360" s="35"/>
      <c r="B360" s="36"/>
      <c r="C360" s="179" t="s">
        <v>950</v>
      </c>
      <c r="D360" s="179" t="s">
        <v>142</v>
      </c>
      <c r="E360" s="180" t="s">
        <v>1585</v>
      </c>
      <c r="F360" s="181" t="s">
        <v>1586</v>
      </c>
      <c r="G360" s="182" t="s">
        <v>643</v>
      </c>
      <c r="H360" s="183">
        <v>1</v>
      </c>
      <c r="I360" s="184"/>
      <c r="J360" s="185">
        <f>ROUND(I360*H360,2)</f>
        <v>0</v>
      </c>
      <c r="K360" s="181" t="s">
        <v>19</v>
      </c>
      <c r="L360" s="40"/>
      <c r="M360" s="186" t="s">
        <v>19</v>
      </c>
      <c r="N360" s="187" t="s">
        <v>43</v>
      </c>
      <c r="O360" s="65"/>
      <c r="P360" s="188">
        <f>O360*H360</f>
        <v>0</v>
      </c>
      <c r="Q360" s="188">
        <v>0</v>
      </c>
      <c r="R360" s="188">
        <f>Q360*H360</f>
        <v>0</v>
      </c>
      <c r="S360" s="188">
        <v>0</v>
      </c>
      <c r="T360" s="189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0" t="s">
        <v>102</v>
      </c>
      <c r="AT360" s="190" t="s">
        <v>142</v>
      </c>
      <c r="AU360" s="190" t="s">
        <v>76</v>
      </c>
      <c r="AY360" s="18" t="s">
        <v>140</v>
      </c>
      <c r="BE360" s="191">
        <f>IF(N360="základní",J360,0)</f>
        <v>0</v>
      </c>
      <c r="BF360" s="191">
        <f>IF(N360="snížená",J360,0)</f>
        <v>0</v>
      </c>
      <c r="BG360" s="191">
        <f>IF(N360="zákl. přenesená",J360,0)</f>
        <v>0</v>
      </c>
      <c r="BH360" s="191">
        <f>IF(N360="sníž. přenesená",J360,0)</f>
        <v>0</v>
      </c>
      <c r="BI360" s="191">
        <f>IF(N360="nulová",J360,0)</f>
        <v>0</v>
      </c>
      <c r="BJ360" s="18" t="s">
        <v>76</v>
      </c>
      <c r="BK360" s="191">
        <f>ROUND(I360*H360,2)</f>
        <v>0</v>
      </c>
      <c r="BL360" s="18" t="s">
        <v>102</v>
      </c>
      <c r="BM360" s="190" t="s">
        <v>1596</v>
      </c>
    </row>
    <row r="361" spans="1:65" s="2" customFormat="1" ht="11.25">
      <c r="A361" s="35"/>
      <c r="B361" s="36"/>
      <c r="C361" s="37"/>
      <c r="D361" s="192" t="s">
        <v>148</v>
      </c>
      <c r="E361" s="37"/>
      <c r="F361" s="193" t="s">
        <v>1586</v>
      </c>
      <c r="G361" s="37"/>
      <c r="H361" s="37"/>
      <c r="I361" s="194"/>
      <c r="J361" s="37"/>
      <c r="K361" s="37"/>
      <c r="L361" s="40"/>
      <c r="M361" s="244"/>
      <c r="N361" s="245"/>
      <c r="O361" s="246"/>
      <c r="P361" s="246"/>
      <c r="Q361" s="246"/>
      <c r="R361" s="246"/>
      <c r="S361" s="246"/>
      <c r="T361" s="247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148</v>
      </c>
      <c r="AU361" s="18" t="s">
        <v>76</v>
      </c>
    </row>
    <row r="362" spans="1:65" s="2" customFormat="1" ht="6.95" customHeight="1">
      <c r="A362" s="35"/>
      <c r="B362" s="48"/>
      <c r="C362" s="49"/>
      <c r="D362" s="49"/>
      <c r="E362" s="49"/>
      <c r="F362" s="49"/>
      <c r="G362" s="49"/>
      <c r="H362" s="49"/>
      <c r="I362" s="49"/>
      <c r="J362" s="49"/>
      <c r="K362" s="49"/>
      <c r="L362" s="40"/>
      <c r="M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</row>
  </sheetData>
  <sheetProtection algorithmName="SHA-512" hashValue="gjRNvRWhEzhRCaq58NhHO446ENLkNabSo0gNiNk+0NcLlM1rYajSV2gHbRkC9OwYk+9OQ6vhBEhvqvDqTwDRmA==" saltValue="kU26UJtUGlRFwem3acdRMPKuDO931yPOrzLrHNqCN/OIbH12jd/lbVURqRyk6BvYUGATeJGQhQi+9PSxdge2OA==" spinCount="100000" sheet="1" objects="1" scenarios="1" formatColumns="0" formatRows="0" autoFilter="0"/>
  <autoFilter ref="C103:K361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101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IVEP-Brno</v>
      </c>
      <c r="F7" s="374"/>
      <c r="G7" s="374"/>
      <c r="H7" s="374"/>
      <c r="L7" s="21"/>
    </row>
    <row r="8" spans="1:46" s="1" customFormat="1" ht="12" customHeight="1">
      <c r="B8" s="21"/>
      <c r="D8" s="113" t="s">
        <v>106</v>
      </c>
      <c r="L8" s="21"/>
    </row>
    <row r="9" spans="1:46" s="2" customFormat="1" ht="16.5" customHeight="1">
      <c r="A9" s="35"/>
      <c r="B9" s="40"/>
      <c r="C9" s="35"/>
      <c r="D9" s="35"/>
      <c r="E9" s="373" t="s">
        <v>1275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108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6" t="s">
        <v>1597</v>
      </c>
      <c r="F11" s="375"/>
      <c r="G11" s="375"/>
      <c r="H11" s="375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1277</v>
      </c>
      <c r="G14" s="35"/>
      <c r="H14" s="35"/>
      <c r="I14" s="113" t="s">
        <v>23</v>
      </c>
      <c r="J14" s="115" t="str">
        <f>'Rekapitulace stavby'!AN8</f>
        <v>12. 4. 2021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/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>IVEP, a.s.</v>
      </c>
      <c r="F17" s="35"/>
      <c r="G17" s="35"/>
      <c r="H17" s="35"/>
      <c r="I17" s="113" t="s">
        <v>28</v>
      </c>
      <c r="J17" s="104" t="str">
        <f>IF('Rekapitulace stavby'!AN11="","",'Rekapitulace stavby'!AN11)</f>
        <v/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>Ing. Martin Česák</v>
      </c>
      <c r="F23" s="35"/>
      <c r="G23" s="35"/>
      <c r="H23" s="35"/>
      <c r="I23" s="113" t="s">
        <v>28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>Evelis, s.r.o.</v>
      </c>
      <c r="F26" s="35"/>
      <c r="G26" s="35"/>
      <c r="H26" s="35"/>
      <c r="I26" s="113" t="s">
        <v>28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38</v>
      </c>
      <c r="E32" s="35"/>
      <c r="F32" s="35"/>
      <c r="G32" s="35"/>
      <c r="H32" s="35"/>
      <c r="I32" s="35"/>
      <c r="J32" s="121">
        <f>ROUND(J96,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40</v>
      </c>
      <c r="G34" s="35"/>
      <c r="H34" s="35"/>
      <c r="I34" s="122" t="s">
        <v>39</v>
      </c>
      <c r="J34" s="122" t="s">
        <v>41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42</v>
      </c>
      <c r="E35" s="113" t="s">
        <v>43</v>
      </c>
      <c r="F35" s="124">
        <f>ROUND((SUM(BE96:BE253)),  2)</f>
        <v>0</v>
      </c>
      <c r="G35" s="35"/>
      <c r="H35" s="35"/>
      <c r="I35" s="125">
        <v>0.21</v>
      </c>
      <c r="J35" s="124">
        <f>ROUND(((SUM(BE96:BE253))*I35),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44</v>
      </c>
      <c r="F36" s="124">
        <f>ROUND((SUM(BF96:BF253)),  2)</f>
        <v>0</v>
      </c>
      <c r="G36" s="35"/>
      <c r="H36" s="35"/>
      <c r="I36" s="125">
        <v>0.15</v>
      </c>
      <c r="J36" s="124">
        <f>ROUND(((SUM(BF96:BF253))*I36),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ROUND((SUM(BG96:BG253)),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46</v>
      </c>
      <c r="F38" s="124">
        <f>ROUND((SUM(BH96:BH253)),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47</v>
      </c>
      <c r="F39" s="124">
        <f>ROUND((SUM(BI96:BI253)),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48</v>
      </c>
      <c r="E41" s="128"/>
      <c r="F41" s="128"/>
      <c r="G41" s="129" t="s">
        <v>49</v>
      </c>
      <c r="H41" s="130" t="s">
        <v>50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110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0" t="str">
        <f>E7</f>
        <v>IVEP-Brno</v>
      </c>
      <c r="F50" s="381"/>
      <c r="G50" s="381"/>
      <c r="H50" s="381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0" t="s">
        <v>1275</v>
      </c>
      <c r="F52" s="382"/>
      <c r="G52" s="382"/>
      <c r="H52" s="382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108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3.2 - Hala 2</v>
      </c>
      <c r="F54" s="382"/>
      <c r="G54" s="382"/>
      <c r="H54" s="382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12. 4. 2021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IVEP, a.s.</v>
      </c>
      <c r="G58" s="37"/>
      <c r="H58" s="37"/>
      <c r="I58" s="30" t="s">
        <v>31</v>
      </c>
      <c r="J58" s="33" t="str">
        <f>E23</f>
        <v>Ing. Martin Česák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>Evelis,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111</v>
      </c>
      <c r="D61" s="138"/>
      <c r="E61" s="138"/>
      <c r="F61" s="138"/>
      <c r="G61" s="138"/>
      <c r="H61" s="138"/>
      <c r="I61" s="138"/>
      <c r="J61" s="139" t="s">
        <v>112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70</v>
      </c>
      <c r="D63" s="37"/>
      <c r="E63" s="37"/>
      <c r="F63" s="37"/>
      <c r="G63" s="37"/>
      <c r="H63" s="37"/>
      <c r="I63" s="37"/>
      <c r="J63" s="78">
        <f>J96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113</v>
      </c>
    </row>
    <row r="64" spans="1:47" s="9" customFormat="1" ht="24.95" customHeight="1">
      <c r="B64" s="141"/>
      <c r="C64" s="142"/>
      <c r="D64" s="143" t="s">
        <v>1598</v>
      </c>
      <c r="E64" s="144"/>
      <c r="F64" s="144"/>
      <c r="G64" s="144"/>
      <c r="H64" s="144"/>
      <c r="I64" s="144"/>
      <c r="J64" s="145">
        <f>J97</f>
        <v>0</v>
      </c>
      <c r="K64" s="142"/>
      <c r="L64" s="146"/>
    </row>
    <row r="65" spans="1:31" s="9" customFormat="1" ht="24.95" customHeight="1">
      <c r="B65" s="141"/>
      <c r="C65" s="142"/>
      <c r="D65" s="143" t="s">
        <v>1599</v>
      </c>
      <c r="E65" s="144"/>
      <c r="F65" s="144"/>
      <c r="G65" s="144"/>
      <c r="H65" s="144"/>
      <c r="I65" s="144"/>
      <c r="J65" s="145">
        <f>J106</f>
        <v>0</v>
      </c>
      <c r="K65" s="142"/>
      <c r="L65" s="146"/>
    </row>
    <row r="66" spans="1:31" s="9" customFormat="1" ht="24.95" customHeight="1">
      <c r="B66" s="141"/>
      <c r="C66" s="142"/>
      <c r="D66" s="143" t="s">
        <v>1600</v>
      </c>
      <c r="E66" s="144"/>
      <c r="F66" s="144"/>
      <c r="G66" s="144"/>
      <c r="H66" s="144"/>
      <c r="I66" s="144"/>
      <c r="J66" s="145">
        <f>J139</f>
        <v>0</v>
      </c>
      <c r="K66" s="142"/>
      <c r="L66" s="146"/>
    </row>
    <row r="67" spans="1:31" s="9" customFormat="1" ht="24.95" customHeight="1">
      <c r="B67" s="141"/>
      <c r="C67" s="142"/>
      <c r="D67" s="143" t="s">
        <v>1601</v>
      </c>
      <c r="E67" s="144"/>
      <c r="F67" s="144"/>
      <c r="G67" s="144"/>
      <c r="H67" s="144"/>
      <c r="I67" s="144"/>
      <c r="J67" s="145">
        <f>J148</f>
        <v>0</v>
      </c>
      <c r="K67" s="142"/>
      <c r="L67" s="146"/>
    </row>
    <row r="68" spans="1:31" s="9" customFormat="1" ht="24.95" customHeight="1">
      <c r="B68" s="141"/>
      <c r="C68" s="142"/>
      <c r="D68" s="143" t="s">
        <v>1602</v>
      </c>
      <c r="E68" s="144"/>
      <c r="F68" s="144"/>
      <c r="G68" s="144"/>
      <c r="H68" s="144"/>
      <c r="I68" s="144"/>
      <c r="J68" s="145">
        <f>J152</f>
        <v>0</v>
      </c>
      <c r="K68" s="142"/>
      <c r="L68" s="146"/>
    </row>
    <row r="69" spans="1:31" s="9" customFormat="1" ht="24.95" customHeight="1">
      <c r="B69" s="141"/>
      <c r="C69" s="142"/>
      <c r="D69" s="143" t="s">
        <v>1603</v>
      </c>
      <c r="E69" s="144"/>
      <c r="F69" s="144"/>
      <c r="G69" s="144"/>
      <c r="H69" s="144"/>
      <c r="I69" s="144"/>
      <c r="J69" s="145">
        <f>J156</f>
        <v>0</v>
      </c>
      <c r="K69" s="142"/>
      <c r="L69" s="146"/>
    </row>
    <row r="70" spans="1:31" s="9" customFormat="1" ht="24.95" customHeight="1">
      <c r="B70" s="141"/>
      <c r="C70" s="142"/>
      <c r="D70" s="143" t="s">
        <v>1604</v>
      </c>
      <c r="E70" s="144"/>
      <c r="F70" s="144"/>
      <c r="G70" s="144"/>
      <c r="H70" s="144"/>
      <c r="I70" s="144"/>
      <c r="J70" s="145">
        <f>J167</f>
        <v>0</v>
      </c>
      <c r="K70" s="142"/>
      <c r="L70" s="146"/>
    </row>
    <row r="71" spans="1:31" s="9" customFormat="1" ht="24.95" customHeight="1">
      <c r="B71" s="141"/>
      <c r="C71" s="142"/>
      <c r="D71" s="143" t="s">
        <v>1605</v>
      </c>
      <c r="E71" s="144"/>
      <c r="F71" s="144"/>
      <c r="G71" s="144"/>
      <c r="H71" s="144"/>
      <c r="I71" s="144"/>
      <c r="J71" s="145">
        <f>J204</f>
        <v>0</v>
      </c>
      <c r="K71" s="142"/>
      <c r="L71" s="146"/>
    </row>
    <row r="72" spans="1:31" s="9" customFormat="1" ht="24.95" customHeight="1">
      <c r="B72" s="141"/>
      <c r="C72" s="142"/>
      <c r="D72" s="143" t="s">
        <v>1606</v>
      </c>
      <c r="E72" s="144"/>
      <c r="F72" s="144"/>
      <c r="G72" s="144"/>
      <c r="H72" s="144"/>
      <c r="I72" s="144"/>
      <c r="J72" s="145">
        <f>J215</f>
        <v>0</v>
      </c>
      <c r="K72" s="142"/>
      <c r="L72" s="146"/>
    </row>
    <row r="73" spans="1:31" s="9" customFormat="1" ht="24.95" customHeight="1">
      <c r="B73" s="141"/>
      <c r="C73" s="142"/>
      <c r="D73" s="143" t="s">
        <v>1607</v>
      </c>
      <c r="E73" s="144"/>
      <c r="F73" s="144"/>
      <c r="G73" s="144"/>
      <c r="H73" s="144"/>
      <c r="I73" s="144"/>
      <c r="J73" s="145">
        <f>J230</f>
        <v>0</v>
      </c>
      <c r="K73" s="142"/>
      <c r="L73" s="146"/>
    </row>
    <row r="74" spans="1:31" s="9" customFormat="1" ht="24.95" customHeight="1">
      <c r="B74" s="141"/>
      <c r="C74" s="142"/>
      <c r="D74" s="143" t="s">
        <v>1608</v>
      </c>
      <c r="E74" s="144"/>
      <c r="F74" s="144"/>
      <c r="G74" s="144"/>
      <c r="H74" s="144"/>
      <c r="I74" s="144"/>
      <c r="J74" s="145">
        <f>J239</f>
        <v>0</v>
      </c>
      <c r="K74" s="142"/>
      <c r="L74" s="146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125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80" t="str">
        <f>E7</f>
        <v>IVEP-Brno</v>
      </c>
      <c r="F84" s="381"/>
      <c r="G84" s="381"/>
      <c r="H84" s="381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1" customFormat="1" ht="12" customHeight="1">
      <c r="B85" s="22"/>
      <c r="C85" s="30" t="s">
        <v>106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63" s="2" customFormat="1" ht="16.5" customHeight="1">
      <c r="A86" s="35"/>
      <c r="B86" s="36"/>
      <c r="C86" s="37"/>
      <c r="D86" s="37"/>
      <c r="E86" s="380" t="s">
        <v>1275</v>
      </c>
      <c r="F86" s="382"/>
      <c r="G86" s="382"/>
      <c r="H86" s="382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108</v>
      </c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34" t="str">
        <f>E11</f>
        <v>3.2 - Hala 2</v>
      </c>
      <c r="F88" s="382"/>
      <c r="G88" s="382"/>
      <c r="H88" s="382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21</v>
      </c>
      <c r="D90" s="37"/>
      <c r="E90" s="37"/>
      <c r="F90" s="28" t="str">
        <f>F14</f>
        <v xml:space="preserve"> </v>
      </c>
      <c r="G90" s="37"/>
      <c r="H90" s="37"/>
      <c r="I90" s="30" t="s">
        <v>23</v>
      </c>
      <c r="J90" s="60" t="str">
        <f>IF(J14="","",J14)</f>
        <v>12. 4. 2021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25</v>
      </c>
      <c r="D92" s="37"/>
      <c r="E92" s="37"/>
      <c r="F92" s="28" t="str">
        <f>E17</f>
        <v>IVEP, a.s.</v>
      </c>
      <c r="G92" s="37"/>
      <c r="H92" s="37"/>
      <c r="I92" s="30" t="s">
        <v>31</v>
      </c>
      <c r="J92" s="33" t="str">
        <f>E23</f>
        <v>Ing. Martin Česák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5.2" customHeight="1">
      <c r="A93" s="35"/>
      <c r="B93" s="36"/>
      <c r="C93" s="30" t="s">
        <v>29</v>
      </c>
      <c r="D93" s="37"/>
      <c r="E93" s="37"/>
      <c r="F93" s="28" t="str">
        <f>IF(E20="","",E20)</f>
        <v>Vyplň údaj</v>
      </c>
      <c r="G93" s="37"/>
      <c r="H93" s="37"/>
      <c r="I93" s="30" t="s">
        <v>34</v>
      </c>
      <c r="J93" s="33" t="str">
        <f>E26</f>
        <v>Evelis, s.r.o.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52"/>
      <c r="B95" s="153"/>
      <c r="C95" s="154" t="s">
        <v>126</v>
      </c>
      <c r="D95" s="155" t="s">
        <v>57</v>
      </c>
      <c r="E95" s="155" t="s">
        <v>53</v>
      </c>
      <c r="F95" s="155" t="s">
        <v>54</v>
      </c>
      <c r="G95" s="155" t="s">
        <v>127</v>
      </c>
      <c r="H95" s="155" t="s">
        <v>128</v>
      </c>
      <c r="I95" s="155" t="s">
        <v>129</v>
      </c>
      <c r="J95" s="155" t="s">
        <v>112</v>
      </c>
      <c r="K95" s="156" t="s">
        <v>130</v>
      </c>
      <c r="L95" s="157"/>
      <c r="M95" s="69" t="s">
        <v>19</v>
      </c>
      <c r="N95" s="70" t="s">
        <v>42</v>
      </c>
      <c r="O95" s="70" t="s">
        <v>131</v>
      </c>
      <c r="P95" s="70" t="s">
        <v>132</v>
      </c>
      <c r="Q95" s="70" t="s">
        <v>133</v>
      </c>
      <c r="R95" s="70" t="s">
        <v>134</v>
      </c>
      <c r="S95" s="70" t="s">
        <v>135</v>
      </c>
      <c r="T95" s="71" t="s">
        <v>136</v>
      </c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</row>
    <row r="96" spans="1:63" s="2" customFormat="1" ht="22.9" customHeight="1">
      <c r="A96" s="35"/>
      <c r="B96" s="36"/>
      <c r="C96" s="76" t="s">
        <v>137</v>
      </c>
      <c r="D96" s="37"/>
      <c r="E96" s="37"/>
      <c r="F96" s="37"/>
      <c r="G96" s="37"/>
      <c r="H96" s="37"/>
      <c r="I96" s="37"/>
      <c r="J96" s="158">
        <f>BK96</f>
        <v>0</v>
      </c>
      <c r="K96" s="37"/>
      <c r="L96" s="40"/>
      <c r="M96" s="72"/>
      <c r="N96" s="159"/>
      <c r="O96" s="73"/>
      <c r="P96" s="160">
        <f>P97+P106+P139+P148+P152+P156+P167+P204+P215+P230+P239</f>
        <v>0</v>
      </c>
      <c r="Q96" s="73"/>
      <c r="R96" s="160">
        <f>R97+R106+R139+R148+R152+R156+R167+R204+R215+R230+R239</f>
        <v>0</v>
      </c>
      <c r="S96" s="73"/>
      <c r="T96" s="161">
        <f>T97+T106+T139+T148+T152+T156+T167+T204+T215+T230+T239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71</v>
      </c>
      <c r="AU96" s="18" t="s">
        <v>113</v>
      </c>
      <c r="BK96" s="162">
        <f>BK97+BK106+BK139+BK148+BK152+BK156+BK167+BK204+BK215+BK230+BK239</f>
        <v>0</v>
      </c>
    </row>
    <row r="97" spans="1:65" s="12" customFormat="1" ht="25.9" customHeight="1">
      <c r="B97" s="163"/>
      <c r="C97" s="164"/>
      <c r="D97" s="165" t="s">
        <v>71</v>
      </c>
      <c r="E97" s="166" t="s">
        <v>1609</v>
      </c>
      <c r="F97" s="166" t="s">
        <v>1610</v>
      </c>
      <c r="G97" s="164"/>
      <c r="H97" s="164"/>
      <c r="I97" s="167"/>
      <c r="J97" s="168">
        <f>BK97</f>
        <v>0</v>
      </c>
      <c r="K97" s="164"/>
      <c r="L97" s="169"/>
      <c r="M97" s="170"/>
      <c r="N97" s="171"/>
      <c r="O97" s="171"/>
      <c r="P97" s="172">
        <f>SUM(P98:P105)</f>
        <v>0</v>
      </c>
      <c r="Q97" s="171"/>
      <c r="R97" s="172">
        <f>SUM(R98:R105)</f>
        <v>0</v>
      </c>
      <c r="S97" s="171"/>
      <c r="T97" s="173">
        <f>SUM(T98:T105)</f>
        <v>0</v>
      </c>
      <c r="AR97" s="174" t="s">
        <v>76</v>
      </c>
      <c r="AT97" s="175" t="s">
        <v>71</v>
      </c>
      <c r="AU97" s="175" t="s">
        <v>72</v>
      </c>
      <c r="AY97" s="174" t="s">
        <v>140</v>
      </c>
      <c r="BK97" s="176">
        <f>SUM(BK98:BK105)</f>
        <v>0</v>
      </c>
    </row>
    <row r="98" spans="1:65" s="2" customFormat="1" ht="33" customHeight="1">
      <c r="A98" s="35"/>
      <c r="B98" s="36"/>
      <c r="C98" s="179" t="s">
        <v>76</v>
      </c>
      <c r="D98" s="179" t="s">
        <v>142</v>
      </c>
      <c r="E98" s="180" t="s">
        <v>1299</v>
      </c>
      <c r="F98" s="181" t="s">
        <v>1300</v>
      </c>
      <c r="G98" s="182" t="s">
        <v>1301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43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102</v>
      </c>
      <c r="AT98" s="190" t="s">
        <v>142</v>
      </c>
      <c r="AU98" s="190" t="s">
        <v>76</v>
      </c>
      <c r="AY98" s="18" t="s">
        <v>140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76</v>
      </c>
      <c r="BK98" s="191">
        <f>ROUND(I98*H98,2)</f>
        <v>0</v>
      </c>
      <c r="BL98" s="18" t="s">
        <v>102</v>
      </c>
      <c r="BM98" s="190" t="s">
        <v>214</v>
      </c>
    </row>
    <row r="99" spans="1:65" s="2" customFormat="1" ht="19.5">
      <c r="A99" s="35"/>
      <c r="B99" s="36"/>
      <c r="C99" s="37"/>
      <c r="D99" s="192" t="s">
        <v>148</v>
      </c>
      <c r="E99" s="37"/>
      <c r="F99" s="193" t="s">
        <v>1300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148</v>
      </c>
      <c r="AU99" s="18" t="s">
        <v>76</v>
      </c>
    </row>
    <row r="100" spans="1:65" s="2" customFormat="1" ht="33" customHeight="1">
      <c r="A100" s="35"/>
      <c r="B100" s="36"/>
      <c r="C100" s="179" t="s">
        <v>80</v>
      </c>
      <c r="D100" s="179" t="s">
        <v>142</v>
      </c>
      <c r="E100" s="180" t="s">
        <v>1304</v>
      </c>
      <c r="F100" s="181" t="s">
        <v>1305</v>
      </c>
      <c r="G100" s="182" t="s">
        <v>1301</v>
      </c>
      <c r="H100" s="183">
        <v>1</v>
      </c>
      <c r="I100" s="184"/>
      <c r="J100" s="185">
        <f>ROUND(I100*H100,2)</f>
        <v>0</v>
      </c>
      <c r="K100" s="181" t="s">
        <v>19</v>
      </c>
      <c r="L100" s="40"/>
      <c r="M100" s="186" t="s">
        <v>19</v>
      </c>
      <c r="N100" s="187" t="s">
        <v>43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102</v>
      </c>
      <c r="AT100" s="190" t="s">
        <v>142</v>
      </c>
      <c r="AU100" s="190" t="s">
        <v>76</v>
      </c>
      <c r="AY100" s="18" t="s">
        <v>140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76</v>
      </c>
      <c r="BK100" s="191">
        <f>ROUND(I100*H100,2)</f>
        <v>0</v>
      </c>
      <c r="BL100" s="18" t="s">
        <v>102</v>
      </c>
      <c r="BM100" s="190" t="s">
        <v>228</v>
      </c>
    </row>
    <row r="101" spans="1:65" s="2" customFormat="1" ht="19.5">
      <c r="A101" s="35"/>
      <c r="B101" s="36"/>
      <c r="C101" s="37"/>
      <c r="D101" s="192" t="s">
        <v>148</v>
      </c>
      <c r="E101" s="37"/>
      <c r="F101" s="193" t="s">
        <v>1305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148</v>
      </c>
      <c r="AU101" s="18" t="s">
        <v>76</v>
      </c>
    </row>
    <row r="102" spans="1:65" s="2" customFormat="1" ht="16.5" customHeight="1">
      <c r="A102" s="35"/>
      <c r="B102" s="36"/>
      <c r="C102" s="179" t="s">
        <v>95</v>
      </c>
      <c r="D102" s="179" t="s">
        <v>142</v>
      </c>
      <c r="E102" s="180" t="s">
        <v>1306</v>
      </c>
      <c r="F102" s="181" t="s">
        <v>1307</v>
      </c>
      <c r="G102" s="182" t="s">
        <v>1301</v>
      </c>
      <c r="H102" s="183">
        <v>1</v>
      </c>
      <c r="I102" s="184"/>
      <c r="J102" s="185">
        <f>ROUND(I102*H102,2)</f>
        <v>0</v>
      </c>
      <c r="K102" s="181" t="s">
        <v>19</v>
      </c>
      <c r="L102" s="40"/>
      <c r="M102" s="186" t="s">
        <v>19</v>
      </c>
      <c r="N102" s="187" t="s">
        <v>43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102</v>
      </c>
      <c r="AT102" s="190" t="s">
        <v>142</v>
      </c>
      <c r="AU102" s="190" t="s">
        <v>76</v>
      </c>
      <c r="AY102" s="18" t="s">
        <v>140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76</v>
      </c>
      <c r="BK102" s="191">
        <f>ROUND(I102*H102,2)</f>
        <v>0</v>
      </c>
      <c r="BL102" s="18" t="s">
        <v>102</v>
      </c>
      <c r="BM102" s="190" t="s">
        <v>241</v>
      </c>
    </row>
    <row r="103" spans="1:65" s="2" customFormat="1" ht="11.25">
      <c r="A103" s="35"/>
      <c r="B103" s="36"/>
      <c r="C103" s="37"/>
      <c r="D103" s="192" t="s">
        <v>148</v>
      </c>
      <c r="E103" s="37"/>
      <c r="F103" s="193" t="s">
        <v>1307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148</v>
      </c>
      <c r="AU103" s="18" t="s">
        <v>76</v>
      </c>
    </row>
    <row r="104" spans="1:65" s="2" customFormat="1" ht="16.5" customHeight="1">
      <c r="A104" s="35"/>
      <c r="B104" s="36"/>
      <c r="C104" s="179" t="s">
        <v>102</v>
      </c>
      <c r="D104" s="179" t="s">
        <v>142</v>
      </c>
      <c r="E104" s="180" t="s">
        <v>1308</v>
      </c>
      <c r="F104" s="181" t="s">
        <v>1309</v>
      </c>
      <c r="G104" s="182" t="s">
        <v>1301</v>
      </c>
      <c r="H104" s="183">
        <v>1</v>
      </c>
      <c r="I104" s="184"/>
      <c r="J104" s="185">
        <f>ROUND(I104*H104,2)</f>
        <v>0</v>
      </c>
      <c r="K104" s="181" t="s">
        <v>19</v>
      </c>
      <c r="L104" s="40"/>
      <c r="M104" s="186" t="s">
        <v>19</v>
      </c>
      <c r="N104" s="187" t="s">
        <v>43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102</v>
      </c>
      <c r="AT104" s="190" t="s">
        <v>142</v>
      </c>
      <c r="AU104" s="190" t="s">
        <v>76</v>
      </c>
      <c r="AY104" s="18" t="s">
        <v>140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76</v>
      </c>
      <c r="BK104" s="191">
        <f>ROUND(I104*H104,2)</f>
        <v>0</v>
      </c>
      <c r="BL104" s="18" t="s">
        <v>102</v>
      </c>
      <c r="BM104" s="190" t="s">
        <v>253</v>
      </c>
    </row>
    <row r="105" spans="1:65" s="2" customFormat="1" ht="11.25">
      <c r="A105" s="35"/>
      <c r="B105" s="36"/>
      <c r="C105" s="37"/>
      <c r="D105" s="192" t="s">
        <v>148</v>
      </c>
      <c r="E105" s="37"/>
      <c r="F105" s="193" t="s">
        <v>1309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148</v>
      </c>
      <c r="AU105" s="18" t="s">
        <v>76</v>
      </c>
    </row>
    <row r="106" spans="1:65" s="12" customFormat="1" ht="25.9" customHeight="1">
      <c r="B106" s="163"/>
      <c r="C106" s="164"/>
      <c r="D106" s="165" t="s">
        <v>71</v>
      </c>
      <c r="E106" s="166" t="s">
        <v>1611</v>
      </c>
      <c r="F106" s="166" t="s">
        <v>1612</v>
      </c>
      <c r="G106" s="164"/>
      <c r="H106" s="164"/>
      <c r="I106" s="167"/>
      <c r="J106" s="168">
        <f>BK106</f>
        <v>0</v>
      </c>
      <c r="K106" s="164"/>
      <c r="L106" s="169"/>
      <c r="M106" s="170"/>
      <c r="N106" s="171"/>
      <c r="O106" s="171"/>
      <c r="P106" s="172">
        <f>SUM(P107:P138)</f>
        <v>0</v>
      </c>
      <c r="Q106" s="171"/>
      <c r="R106" s="172">
        <f>SUM(R107:R138)</f>
        <v>0</v>
      </c>
      <c r="S106" s="171"/>
      <c r="T106" s="173">
        <f>SUM(T107:T138)</f>
        <v>0</v>
      </c>
      <c r="AR106" s="174" t="s">
        <v>76</v>
      </c>
      <c r="AT106" s="175" t="s">
        <v>71</v>
      </c>
      <c r="AU106" s="175" t="s">
        <v>72</v>
      </c>
      <c r="AY106" s="174" t="s">
        <v>140</v>
      </c>
      <c r="BK106" s="176">
        <f>SUM(BK107:BK138)</f>
        <v>0</v>
      </c>
    </row>
    <row r="107" spans="1:65" s="2" customFormat="1" ht="33" customHeight="1">
      <c r="A107" s="35"/>
      <c r="B107" s="36"/>
      <c r="C107" s="179" t="s">
        <v>171</v>
      </c>
      <c r="D107" s="179" t="s">
        <v>142</v>
      </c>
      <c r="E107" s="180" t="s">
        <v>1613</v>
      </c>
      <c r="F107" s="181" t="s">
        <v>1614</v>
      </c>
      <c r="G107" s="182" t="s">
        <v>1301</v>
      </c>
      <c r="H107" s="183">
        <v>6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43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102</v>
      </c>
      <c r="AT107" s="190" t="s">
        <v>142</v>
      </c>
      <c r="AU107" s="190" t="s">
        <v>76</v>
      </c>
      <c r="AY107" s="18" t="s">
        <v>140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76</v>
      </c>
      <c r="BK107" s="191">
        <f>ROUND(I107*H107,2)</f>
        <v>0</v>
      </c>
      <c r="BL107" s="18" t="s">
        <v>102</v>
      </c>
      <c r="BM107" s="190" t="s">
        <v>661</v>
      </c>
    </row>
    <row r="108" spans="1:65" s="2" customFormat="1" ht="19.5">
      <c r="A108" s="35"/>
      <c r="B108" s="36"/>
      <c r="C108" s="37"/>
      <c r="D108" s="192" t="s">
        <v>148</v>
      </c>
      <c r="E108" s="37"/>
      <c r="F108" s="193" t="s">
        <v>1614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148</v>
      </c>
      <c r="AU108" s="18" t="s">
        <v>76</v>
      </c>
    </row>
    <row r="109" spans="1:65" s="2" customFormat="1" ht="21.75" customHeight="1">
      <c r="A109" s="35"/>
      <c r="B109" s="36"/>
      <c r="C109" s="179" t="s">
        <v>176</v>
      </c>
      <c r="D109" s="179" t="s">
        <v>142</v>
      </c>
      <c r="E109" s="180" t="s">
        <v>1615</v>
      </c>
      <c r="F109" s="181" t="s">
        <v>1616</v>
      </c>
      <c r="G109" s="182" t="s">
        <v>1301</v>
      </c>
      <c r="H109" s="183">
        <v>6</v>
      </c>
      <c r="I109" s="184"/>
      <c r="J109" s="185">
        <f>ROUND(I109*H109,2)</f>
        <v>0</v>
      </c>
      <c r="K109" s="181" t="s">
        <v>19</v>
      </c>
      <c r="L109" s="40"/>
      <c r="M109" s="186" t="s">
        <v>19</v>
      </c>
      <c r="N109" s="187" t="s">
        <v>43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102</v>
      </c>
      <c r="AT109" s="190" t="s">
        <v>142</v>
      </c>
      <c r="AU109" s="190" t="s">
        <v>76</v>
      </c>
      <c r="AY109" s="18" t="s">
        <v>140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76</v>
      </c>
      <c r="BK109" s="191">
        <f>ROUND(I109*H109,2)</f>
        <v>0</v>
      </c>
      <c r="BL109" s="18" t="s">
        <v>102</v>
      </c>
      <c r="BM109" s="190" t="s">
        <v>671</v>
      </c>
    </row>
    <row r="110" spans="1:65" s="2" customFormat="1" ht="11.25">
      <c r="A110" s="35"/>
      <c r="B110" s="36"/>
      <c r="C110" s="37"/>
      <c r="D110" s="192" t="s">
        <v>148</v>
      </c>
      <c r="E110" s="37"/>
      <c r="F110" s="193" t="s">
        <v>1616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148</v>
      </c>
      <c r="AU110" s="18" t="s">
        <v>76</v>
      </c>
    </row>
    <row r="111" spans="1:65" s="2" customFormat="1" ht="16.5" customHeight="1">
      <c r="A111" s="35"/>
      <c r="B111" s="36"/>
      <c r="C111" s="179" t="s">
        <v>183</v>
      </c>
      <c r="D111" s="179" t="s">
        <v>142</v>
      </c>
      <c r="E111" s="180" t="s">
        <v>1617</v>
      </c>
      <c r="F111" s="181" t="s">
        <v>1618</v>
      </c>
      <c r="G111" s="182" t="s">
        <v>1301</v>
      </c>
      <c r="H111" s="183">
        <v>2</v>
      </c>
      <c r="I111" s="184"/>
      <c r="J111" s="185">
        <f>ROUND(I111*H111,2)</f>
        <v>0</v>
      </c>
      <c r="K111" s="181" t="s">
        <v>19</v>
      </c>
      <c r="L111" s="40"/>
      <c r="M111" s="186" t="s">
        <v>19</v>
      </c>
      <c r="N111" s="187" t="s">
        <v>43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102</v>
      </c>
      <c r="AT111" s="190" t="s">
        <v>142</v>
      </c>
      <c r="AU111" s="190" t="s">
        <v>76</v>
      </c>
      <c r="AY111" s="18" t="s">
        <v>140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76</v>
      </c>
      <c r="BK111" s="191">
        <f>ROUND(I111*H111,2)</f>
        <v>0</v>
      </c>
      <c r="BL111" s="18" t="s">
        <v>102</v>
      </c>
      <c r="BM111" s="190" t="s">
        <v>681</v>
      </c>
    </row>
    <row r="112" spans="1:65" s="2" customFormat="1" ht="11.25">
      <c r="A112" s="35"/>
      <c r="B112" s="36"/>
      <c r="C112" s="37"/>
      <c r="D112" s="192" t="s">
        <v>148</v>
      </c>
      <c r="E112" s="37"/>
      <c r="F112" s="193" t="s">
        <v>1618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148</v>
      </c>
      <c r="AU112" s="18" t="s">
        <v>76</v>
      </c>
    </row>
    <row r="113" spans="1:65" s="2" customFormat="1" ht="33" customHeight="1">
      <c r="A113" s="35"/>
      <c r="B113" s="36"/>
      <c r="C113" s="179" t="s">
        <v>189</v>
      </c>
      <c r="D113" s="179" t="s">
        <v>142</v>
      </c>
      <c r="E113" s="180" t="s">
        <v>1619</v>
      </c>
      <c r="F113" s="181" t="s">
        <v>1620</v>
      </c>
      <c r="G113" s="182" t="s">
        <v>1301</v>
      </c>
      <c r="H113" s="183">
        <v>2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43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102</v>
      </c>
      <c r="AT113" s="190" t="s">
        <v>142</v>
      </c>
      <c r="AU113" s="190" t="s">
        <v>76</v>
      </c>
      <c r="AY113" s="18" t="s">
        <v>140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76</v>
      </c>
      <c r="BK113" s="191">
        <f>ROUND(I113*H113,2)</f>
        <v>0</v>
      </c>
      <c r="BL113" s="18" t="s">
        <v>102</v>
      </c>
      <c r="BM113" s="190" t="s">
        <v>691</v>
      </c>
    </row>
    <row r="114" spans="1:65" s="2" customFormat="1" ht="19.5">
      <c r="A114" s="35"/>
      <c r="B114" s="36"/>
      <c r="C114" s="37"/>
      <c r="D114" s="192" t="s">
        <v>148</v>
      </c>
      <c r="E114" s="37"/>
      <c r="F114" s="193" t="s">
        <v>1621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148</v>
      </c>
      <c r="AU114" s="18" t="s">
        <v>76</v>
      </c>
    </row>
    <row r="115" spans="1:65" s="2" customFormat="1" ht="24">
      <c r="A115" s="35"/>
      <c r="B115" s="36"/>
      <c r="C115" s="179" t="s">
        <v>194</v>
      </c>
      <c r="D115" s="179" t="s">
        <v>142</v>
      </c>
      <c r="E115" s="180" t="s">
        <v>1622</v>
      </c>
      <c r="F115" s="181" t="s">
        <v>1623</v>
      </c>
      <c r="G115" s="182" t="s">
        <v>1301</v>
      </c>
      <c r="H115" s="183">
        <v>2</v>
      </c>
      <c r="I115" s="184"/>
      <c r="J115" s="185">
        <f>ROUND(I115*H115,2)</f>
        <v>0</v>
      </c>
      <c r="K115" s="181" t="s">
        <v>19</v>
      </c>
      <c r="L115" s="40"/>
      <c r="M115" s="186" t="s">
        <v>19</v>
      </c>
      <c r="N115" s="187" t="s">
        <v>43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102</v>
      </c>
      <c r="AT115" s="190" t="s">
        <v>142</v>
      </c>
      <c r="AU115" s="190" t="s">
        <v>76</v>
      </c>
      <c r="AY115" s="18" t="s">
        <v>140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76</v>
      </c>
      <c r="BK115" s="191">
        <f>ROUND(I115*H115,2)</f>
        <v>0</v>
      </c>
      <c r="BL115" s="18" t="s">
        <v>102</v>
      </c>
      <c r="BM115" s="190" t="s">
        <v>701</v>
      </c>
    </row>
    <row r="116" spans="1:65" s="2" customFormat="1" ht="19.5">
      <c r="A116" s="35"/>
      <c r="B116" s="36"/>
      <c r="C116" s="37"/>
      <c r="D116" s="192" t="s">
        <v>148</v>
      </c>
      <c r="E116" s="37"/>
      <c r="F116" s="193" t="s">
        <v>1623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148</v>
      </c>
      <c r="AU116" s="18" t="s">
        <v>76</v>
      </c>
    </row>
    <row r="117" spans="1:65" s="2" customFormat="1" ht="16.5" customHeight="1">
      <c r="A117" s="35"/>
      <c r="B117" s="36"/>
      <c r="C117" s="179" t="s">
        <v>202</v>
      </c>
      <c r="D117" s="179" t="s">
        <v>142</v>
      </c>
      <c r="E117" s="180" t="s">
        <v>1624</v>
      </c>
      <c r="F117" s="181" t="s">
        <v>1625</v>
      </c>
      <c r="G117" s="182" t="s">
        <v>1301</v>
      </c>
      <c r="H117" s="183">
        <v>2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43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102</v>
      </c>
      <c r="AT117" s="190" t="s">
        <v>142</v>
      </c>
      <c r="AU117" s="190" t="s">
        <v>76</v>
      </c>
      <c r="AY117" s="18" t="s">
        <v>140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76</v>
      </c>
      <c r="BK117" s="191">
        <f>ROUND(I117*H117,2)</f>
        <v>0</v>
      </c>
      <c r="BL117" s="18" t="s">
        <v>102</v>
      </c>
      <c r="BM117" s="190" t="s">
        <v>711</v>
      </c>
    </row>
    <row r="118" spans="1:65" s="2" customFormat="1" ht="11.25">
      <c r="A118" s="35"/>
      <c r="B118" s="36"/>
      <c r="C118" s="37"/>
      <c r="D118" s="192" t="s">
        <v>148</v>
      </c>
      <c r="E118" s="37"/>
      <c r="F118" s="193" t="s">
        <v>1625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148</v>
      </c>
      <c r="AU118" s="18" t="s">
        <v>76</v>
      </c>
    </row>
    <row r="119" spans="1:65" s="2" customFormat="1" ht="24">
      <c r="A119" s="35"/>
      <c r="B119" s="36"/>
      <c r="C119" s="179" t="s">
        <v>209</v>
      </c>
      <c r="D119" s="179" t="s">
        <v>142</v>
      </c>
      <c r="E119" s="180" t="s">
        <v>1626</v>
      </c>
      <c r="F119" s="181" t="s">
        <v>1627</v>
      </c>
      <c r="G119" s="182" t="s">
        <v>1301</v>
      </c>
      <c r="H119" s="183">
        <v>3</v>
      </c>
      <c r="I119" s="184"/>
      <c r="J119" s="185">
        <f>ROUND(I119*H119,2)</f>
        <v>0</v>
      </c>
      <c r="K119" s="181" t="s">
        <v>19</v>
      </c>
      <c r="L119" s="40"/>
      <c r="M119" s="186" t="s">
        <v>19</v>
      </c>
      <c r="N119" s="187" t="s">
        <v>43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102</v>
      </c>
      <c r="AT119" s="190" t="s">
        <v>142</v>
      </c>
      <c r="AU119" s="190" t="s">
        <v>76</v>
      </c>
      <c r="AY119" s="18" t="s">
        <v>140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76</v>
      </c>
      <c r="BK119" s="191">
        <f>ROUND(I119*H119,2)</f>
        <v>0</v>
      </c>
      <c r="BL119" s="18" t="s">
        <v>102</v>
      </c>
      <c r="BM119" s="190" t="s">
        <v>723</v>
      </c>
    </row>
    <row r="120" spans="1:65" s="2" customFormat="1" ht="19.5">
      <c r="A120" s="35"/>
      <c r="B120" s="36"/>
      <c r="C120" s="37"/>
      <c r="D120" s="192" t="s">
        <v>148</v>
      </c>
      <c r="E120" s="37"/>
      <c r="F120" s="193" t="s">
        <v>1627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148</v>
      </c>
      <c r="AU120" s="18" t="s">
        <v>76</v>
      </c>
    </row>
    <row r="121" spans="1:65" s="2" customFormat="1" ht="36">
      <c r="A121" s="35"/>
      <c r="B121" s="36"/>
      <c r="C121" s="179" t="s">
        <v>214</v>
      </c>
      <c r="D121" s="179" t="s">
        <v>142</v>
      </c>
      <c r="E121" s="180" t="s">
        <v>1628</v>
      </c>
      <c r="F121" s="181" t="s">
        <v>1629</v>
      </c>
      <c r="G121" s="182" t="s">
        <v>1301</v>
      </c>
      <c r="H121" s="183">
        <v>2</v>
      </c>
      <c r="I121" s="184"/>
      <c r="J121" s="185">
        <f>ROUND(I121*H121,2)</f>
        <v>0</v>
      </c>
      <c r="K121" s="181" t="s">
        <v>19</v>
      </c>
      <c r="L121" s="40"/>
      <c r="M121" s="186" t="s">
        <v>19</v>
      </c>
      <c r="N121" s="187" t="s">
        <v>43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102</v>
      </c>
      <c r="AT121" s="190" t="s">
        <v>142</v>
      </c>
      <c r="AU121" s="190" t="s">
        <v>76</v>
      </c>
      <c r="AY121" s="18" t="s">
        <v>140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76</v>
      </c>
      <c r="BK121" s="191">
        <f>ROUND(I121*H121,2)</f>
        <v>0</v>
      </c>
      <c r="BL121" s="18" t="s">
        <v>102</v>
      </c>
      <c r="BM121" s="190" t="s">
        <v>733</v>
      </c>
    </row>
    <row r="122" spans="1:65" s="2" customFormat="1" ht="19.5">
      <c r="A122" s="35"/>
      <c r="B122" s="36"/>
      <c r="C122" s="37"/>
      <c r="D122" s="192" t="s">
        <v>148</v>
      </c>
      <c r="E122" s="37"/>
      <c r="F122" s="193" t="s">
        <v>1629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148</v>
      </c>
      <c r="AU122" s="18" t="s">
        <v>76</v>
      </c>
    </row>
    <row r="123" spans="1:65" s="2" customFormat="1" ht="16.5" customHeight="1">
      <c r="A123" s="35"/>
      <c r="B123" s="36"/>
      <c r="C123" s="179" t="s">
        <v>222</v>
      </c>
      <c r="D123" s="179" t="s">
        <v>142</v>
      </c>
      <c r="E123" s="180" t="s">
        <v>1630</v>
      </c>
      <c r="F123" s="181" t="s">
        <v>1631</v>
      </c>
      <c r="G123" s="182" t="s">
        <v>1301</v>
      </c>
      <c r="H123" s="183">
        <v>2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43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102</v>
      </c>
      <c r="AT123" s="190" t="s">
        <v>142</v>
      </c>
      <c r="AU123" s="190" t="s">
        <v>76</v>
      </c>
      <c r="AY123" s="18" t="s">
        <v>140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76</v>
      </c>
      <c r="BK123" s="191">
        <f>ROUND(I123*H123,2)</f>
        <v>0</v>
      </c>
      <c r="BL123" s="18" t="s">
        <v>102</v>
      </c>
      <c r="BM123" s="190" t="s">
        <v>743</v>
      </c>
    </row>
    <row r="124" spans="1:65" s="2" customFormat="1" ht="11.25">
      <c r="A124" s="35"/>
      <c r="B124" s="36"/>
      <c r="C124" s="37"/>
      <c r="D124" s="192" t="s">
        <v>148</v>
      </c>
      <c r="E124" s="37"/>
      <c r="F124" s="193" t="s">
        <v>1631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148</v>
      </c>
      <c r="AU124" s="18" t="s">
        <v>76</v>
      </c>
    </row>
    <row r="125" spans="1:65" s="2" customFormat="1" ht="24">
      <c r="A125" s="35"/>
      <c r="B125" s="36"/>
      <c r="C125" s="179" t="s">
        <v>228</v>
      </c>
      <c r="D125" s="179" t="s">
        <v>142</v>
      </c>
      <c r="E125" s="180" t="s">
        <v>1632</v>
      </c>
      <c r="F125" s="181" t="s">
        <v>1633</v>
      </c>
      <c r="G125" s="182" t="s">
        <v>1301</v>
      </c>
      <c r="H125" s="183">
        <v>1</v>
      </c>
      <c r="I125" s="184"/>
      <c r="J125" s="185">
        <f>ROUND(I125*H125,2)</f>
        <v>0</v>
      </c>
      <c r="K125" s="181" t="s">
        <v>19</v>
      </c>
      <c r="L125" s="40"/>
      <c r="M125" s="186" t="s">
        <v>19</v>
      </c>
      <c r="N125" s="187" t="s">
        <v>43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102</v>
      </c>
      <c r="AT125" s="190" t="s">
        <v>142</v>
      </c>
      <c r="AU125" s="190" t="s">
        <v>76</v>
      </c>
      <c r="AY125" s="18" t="s">
        <v>140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76</v>
      </c>
      <c r="BK125" s="191">
        <f>ROUND(I125*H125,2)</f>
        <v>0</v>
      </c>
      <c r="BL125" s="18" t="s">
        <v>102</v>
      </c>
      <c r="BM125" s="190" t="s">
        <v>753</v>
      </c>
    </row>
    <row r="126" spans="1:65" s="2" customFormat="1" ht="19.5">
      <c r="A126" s="35"/>
      <c r="B126" s="36"/>
      <c r="C126" s="37"/>
      <c r="D126" s="192" t="s">
        <v>148</v>
      </c>
      <c r="E126" s="37"/>
      <c r="F126" s="193" t="s">
        <v>1633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148</v>
      </c>
      <c r="AU126" s="18" t="s">
        <v>76</v>
      </c>
    </row>
    <row r="127" spans="1:65" s="2" customFormat="1" ht="21.75" customHeight="1">
      <c r="A127" s="35"/>
      <c r="B127" s="36"/>
      <c r="C127" s="179" t="s">
        <v>8</v>
      </c>
      <c r="D127" s="179" t="s">
        <v>142</v>
      </c>
      <c r="E127" s="180" t="s">
        <v>1634</v>
      </c>
      <c r="F127" s="181" t="s">
        <v>1635</v>
      </c>
      <c r="G127" s="182" t="s">
        <v>1301</v>
      </c>
      <c r="H127" s="183">
        <v>2</v>
      </c>
      <c r="I127" s="184"/>
      <c r="J127" s="185">
        <f>ROUND(I127*H127,2)</f>
        <v>0</v>
      </c>
      <c r="K127" s="181" t="s">
        <v>19</v>
      </c>
      <c r="L127" s="40"/>
      <c r="M127" s="186" t="s">
        <v>19</v>
      </c>
      <c r="N127" s="187" t="s">
        <v>43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102</v>
      </c>
      <c r="AT127" s="190" t="s">
        <v>142</v>
      </c>
      <c r="AU127" s="190" t="s">
        <v>76</v>
      </c>
      <c r="AY127" s="18" t="s">
        <v>140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76</v>
      </c>
      <c r="BK127" s="191">
        <f>ROUND(I127*H127,2)</f>
        <v>0</v>
      </c>
      <c r="BL127" s="18" t="s">
        <v>102</v>
      </c>
      <c r="BM127" s="190" t="s">
        <v>763</v>
      </c>
    </row>
    <row r="128" spans="1:65" s="2" customFormat="1" ht="11.25">
      <c r="A128" s="35"/>
      <c r="B128" s="36"/>
      <c r="C128" s="37"/>
      <c r="D128" s="192" t="s">
        <v>148</v>
      </c>
      <c r="E128" s="37"/>
      <c r="F128" s="193" t="s">
        <v>1635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148</v>
      </c>
      <c r="AU128" s="18" t="s">
        <v>76</v>
      </c>
    </row>
    <row r="129" spans="1:65" s="2" customFormat="1" ht="16.5" customHeight="1">
      <c r="A129" s="35"/>
      <c r="B129" s="36"/>
      <c r="C129" s="179" t="s">
        <v>241</v>
      </c>
      <c r="D129" s="179" t="s">
        <v>142</v>
      </c>
      <c r="E129" s="180" t="s">
        <v>1636</v>
      </c>
      <c r="F129" s="181" t="s">
        <v>1637</v>
      </c>
      <c r="G129" s="182" t="s">
        <v>1301</v>
      </c>
      <c r="H129" s="183">
        <v>1</v>
      </c>
      <c r="I129" s="184"/>
      <c r="J129" s="185">
        <f>ROUND(I129*H129,2)</f>
        <v>0</v>
      </c>
      <c r="K129" s="181" t="s">
        <v>19</v>
      </c>
      <c r="L129" s="40"/>
      <c r="M129" s="186" t="s">
        <v>19</v>
      </c>
      <c r="N129" s="187" t="s">
        <v>43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102</v>
      </c>
      <c r="AT129" s="190" t="s">
        <v>142</v>
      </c>
      <c r="AU129" s="190" t="s">
        <v>76</v>
      </c>
      <c r="AY129" s="18" t="s">
        <v>140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76</v>
      </c>
      <c r="BK129" s="191">
        <f>ROUND(I129*H129,2)</f>
        <v>0</v>
      </c>
      <c r="BL129" s="18" t="s">
        <v>102</v>
      </c>
      <c r="BM129" s="190" t="s">
        <v>773</v>
      </c>
    </row>
    <row r="130" spans="1:65" s="2" customFormat="1" ht="11.25">
      <c r="A130" s="35"/>
      <c r="B130" s="36"/>
      <c r="C130" s="37"/>
      <c r="D130" s="192" t="s">
        <v>148</v>
      </c>
      <c r="E130" s="37"/>
      <c r="F130" s="193" t="s">
        <v>1637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148</v>
      </c>
      <c r="AU130" s="18" t="s">
        <v>76</v>
      </c>
    </row>
    <row r="131" spans="1:65" s="2" customFormat="1" ht="16.5" customHeight="1">
      <c r="A131" s="35"/>
      <c r="B131" s="36"/>
      <c r="C131" s="179" t="s">
        <v>247</v>
      </c>
      <c r="D131" s="179" t="s">
        <v>142</v>
      </c>
      <c r="E131" s="180" t="s">
        <v>1638</v>
      </c>
      <c r="F131" s="181" t="s">
        <v>1639</v>
      </c>
      <c r="G131" s="182" t="s">
        <v>1301</v>
      </c>
      <c r="H131" s="183">
        <v>1</v>
      </c>
      <c r="I131" s="184"/>
      <c r="J131" s="185">
        <f>ROUND(I131*H131,2)</f>
        <v>0</v>
      </c>
      <c r="K131" s="181" t="s">
        <v>19</v>
      </c>
      <c r="L131" s="40"/>
      <c r="M131" s="186" t="s">
        <v>19</v>
      </c>
      <c r="N131" s="187" t="s">
        <v>43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102</v>
      </c>
      <c r="AT131" s="190" t="s">
        <v>142</v>
      </c>
      <c r="AU131" s="190" t="s">
        <v>76</v>
      </c>
      <c r="AY131" s="18" t="s">
        <v>140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76</v>
      </c>
      <c r="BK131" s="191">
        <f>ROUND(I131*H131,2)</f>
        <v>0</v>
      </c>
      <c r="BL131" s="18" t="s">
        <v>102</v>
      </c>
      <c r="BM131" s="190" t="s">
        <v>783</v>
      </c>
    </row>
    <row r="132" spans="1:65" s="2" customFormat="1" ht="11.25">
      <c r="A132" s="35"/>
      <c r="B132" s="36"/>
      <c r="C132" s="37"/>
      <c r="D132" s="192" t="s">
        <v>148</v>
      </c>
      <c r="E132" s="37"/>
      <c r="F132" s="193" t="s">
        <v>1639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148</v>
      </c>
      <c r="AU132" s="18" t="s">
        <v>76</v>
      </c>
    </row>
    <row r="133" spans="1:65" s="2" customFormat="1" ht="16.5" customHeight="1">
      <c r="A133" s="35"/>
      <c r="B133" s="36"/>
      <c r="C133" s="179" t="s">
        <v>253</v>
      </c>
      <c r="D133" s="179" t="s">
        <v>142</v>
      </c>
      <c r="E133" s="180" t="s">
        <v>1640</v>
      </c>
      <c r="F133" s="181" t="s">
        <v>1641</v>
      </c>
      <c r="G133" s="182" t="s">
        <v>1301</v>
      </c>
      <c r="H133" s="183">
        <v>1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43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102</v>
      </c>
      <c r="AT133" s="190" t="s">
        <v>142</v>
      </c>
      <c r="AU133" s="190" t="s">
        <v>76</v>
      </c>
      <c r="AY133" s="18" t="s">
        <v>140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76</v>
      </c>
      <c r="BK133" s="191">
        <f>ROUND(I133*H133,2)</f>
        <v>0</v>
      </c>
      <c r="BL133" s="18" t="s">
        <v>102</v>
      </c>
      <c r="BM133" s="190" t="s">
        <v>793</v>
      </c>
    </row>
    <row r="134" spans="1:65" s="2" customFormat="1" ht="11.25">
      <c r="A134" s="35"/>
      <c r="B134" s="36"/>
      <c r="C134" s="37"/>
      <c r="D134" s="192" t="s">
        <v>148</v>
      </c>
      <c r="E134" s="37"/>
      <c r="F134" s="193" t="s">
        <v>1641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148</v>
      </c>
      <c r="AU134" s="18" t="s">
        <v>76</v>
      </c>
    </row>
    <row r="135" spans="1:65" s="2" customFormat="1" ht="24">
      <c r="A135" s="35"/>
      <c r="B135" s="36"/>
      <c r="C135" s="179" t="s">
        <v>259</v>
      </c>
      <c r="D135" s="179" t="s">
        <v>142</v>
      </c>
      <c r="E135" s="180" t="s">
        <v>1642</v>
      </c>
      <c r="F135" s="181" t="s">
        <v>1643</v>
      </c>
      <c r="G135" s="182" t="s">
        <v>217</v>
      </c>
      <c r="H135" s="183">
        <v>12</v>
      </c>
      <c r="I135" s="184"/>
      <c r="J135" s="185">
        <f>ROUND(I135*H135,2)</f>
        <v>0</v>
      </c>
      <c r="K135" s="181" t="s">
        <v>19</v>
      </c>
      <c r="L135" s="40"/>
      <c r="M135" s="186" t="s">
        <v>19</v>
      </c>
      <c r="N135" s="187" t="s">
        <v>43</v>
      </c>
      <c r="O135" s="65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102</v>
      </c>
      <c r="AT135" s="190" t="s">
        <v>142</v>
      </c>
      <c r="AU135" s="190" t="s">
        <v>76</v>
      </c>
      <c r="AY135" s="18" t="s">
        <v>140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76</v>
      </c>
      <c r="BK135" s="191">
        <f>ROUND(I135*H135,2)</f>
        <v>0</v>
      </c>
      <c r="BL135" s="18" t="s">
        <v>102</v>
      </c>
      <c r="BM135" s="190" t="s">
        <v>805</v>
      </c>
    </row>
    <row r="136" spans="1:65" s="2" customFormat="1" ht="11.25">
      <c r="A136" s="35"/>
      <c r="B136" s="36"/>
      <c r="C136" s="37"/>
      <c r="D136" s="192" t="s">
        <v>148</v>
      </c>
      <c r="E136" s="37"/>
      <c r="F136" s="193" t="s">
        <v>1643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148</v>
      </c>
      <c r="AU136" s="18" t="s">
        <v>76</v>
      </c>
    </row>
    <row r="137" spans="1:65" s="2" customFormat="1" ht="24">
      <c r="A137" s="35"/>
      <c r="B137" s="36"/>
      <c r="C137" s="179" t="s">
        <v>266</v>
      </c>
      <c r="D137" s="179" t="s">
        <v>142</v>
      </c>
      <c r="E137" s="180" t="s">
        <v>1644</v>
      </c>
      <c r="F137" s="181" t="s">
        <v>1348</v>
      </c>
      <c r="G137" s="182" t="s">
        <v>643</v>
      </c>
      <c r="H137" s="183">
        <v>1</v>
      </c>
      <c r="I137" s="184"/>
      <c r="J137" s="185">
        <f>ROUND(I137*H137,2)</f>
        <v>0</v>
      </c>
      <c r="K137" s="181" t="s">
        <v>19</v>
      </c>
      <c r="L137" s="40"/>
      <c r="M137" s="186" t="s">
        <v>19</v>
      </c>
      <c r="N137" s="187" t="s">
        <v>43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102</v>
      </c>
      <c r="AT137" s="190" t="s">
        <v>142</v>
      </c>
      <c r="AU137" s="190" t="s">
        <v>76</v>
      </c>
      <c r="AY137" s="18" t="s">
        <v>140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76</v>
      </c>
      <c r="BK137" s="191">
        <f>ROUND(I137*H137,2)</f>
        <v>0</v>
      </c>
      <c r="BL137" s="18" t="s">
        <v>102</v>
      </c>
      <c r="BM137" s="190" t="s">
        <v>815</v>
      </c>
    </row>
    <row r="138" spans="1:65" s="2" customFormat="1" ht="11.25">
      <c r="A138" s="35"/>
      <c r="B138" s="36"/>
      <c r="C138" s="37"/>
      <c r="D138" s="192" t="s">
        <v>148</v>
      </c>
      <c r="E138" s="37"/>
      <c r="F138" s="193" t="s">
        <v>1348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148</v>
      </c>
      <c r="AU138" s="18" t="s">
        <v>76</v>
      </c>
    </row>
    <row r="139" spans="1:65" s="12" customFormat="1" ht="25.9" customHeight="1">
      <c r="B139" s="163"/>
      <c r="C139" s="164"/>
      <c r="D139" s="165" t="s">
        <v>71</v>
      </c>
      <c r="E139" s="166" t="s">
        <v>1645</v>
      </c>
      <c r="F139" s="166" t="s">
        <v>1646</v>
      </c>
      <c r="G139" s="164"/>
      <c r="H139" s="164"/>
      <c r="I139" s="167"/>
      <c r="J139" s="168">
        <f>BK139</f>
        <v>0</v>
      </c>
      <c r="K139" s="164"/>
      <c r="L139" s="169"/>
      <c r="M139" s="170"/>
      <c r="N139" s="171"/>
      <c r="O139" s="171"/>
      <c r="P139" s="172">
        <f>SUM(P140:P147)</f>
        <v>0</v>
      </c>
      <c r="Q139" s="171"/>
      <c r="R139" s="172">
        <f>SUM(R140:R147)</f>
        <v>0</v>
      </c>
      <c r="S139" s="171"/>
      <c r="T139" s="173">
        <f>SUM(T140:T147)</f>
        <v>0</v>
      </c>
      <c r="AR139" s="174" t="s">
        <v>76</v>
      </c>
      <c r="AT139" s="175" t="s">
        <v>71</v>
      </c>
      <c r="AU139" s="175" t="s">
        <v>72</v>
      </c>
      <c r="AY139" s="174" t="s">
        <v>140</v>
      </c>
      <c r="BK139" s="176">
        <f>SUM(BK140:BK147)</f>
        <v>0</v>
      </c>
    </row>
    <row r="140" spans="1:65" s="2" customFormat="1" ht="24">
      <c r="A140" s="35"/>
      <c r="B140" s="36"/>
      <c r="C140" s="179" t="s">
        <v>7</v>
      </c>
      <c r="D140" s="179" t="s">
        <v>142</v>
      </c>
      <c r="E140" s="180" t="s">
        <v>1356</v>
      </c>
      <c r="F140" s="181" t="s">
        <v>1357</v>
      </c>
      <c r="G140" s="182" t="s">
        <v>1301</v>
      </c>
      <c r="H140" s="183">
        <v>1</v>
      </c>
      <c r="I140" s="184"/>
      <c r="J140" s="185">
        <f>ROUND(I140*H140,2)</f>
        <v>0</v>
      </c>
      <c r="K140" s="181" t="s">
        <v>19</v>
      </c>
      <c r="L140" s="40"/>
      <c r="M140" s="186" t="s">
        <v>19</v>
      </c>
      <c r="N140" s="187" t="s">
        <v>43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102</v>
      </c>
      <c r="AT140" s="190" t="s">
        <v>142</v>
      </c>
      <c r="AU140" s="190" t="s">
        <v>76</v>
      </c>
      <c r="AY140" s="18" t="s">
        <v>140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76</v>
      </c>
      <c r="BK140" s="191">
        <f>ROUND(I140*H140,2)</f>
        <v>0</v>
      </c>
      <c r="BL140" s="18" t="s">
        <v>102</v>
      </c>
      <c r="BM140" s="190" t="s">
        <v>885</v>
      </c>
    </row>
    <row r="141" spans="1:65" s="2" customFormat="1" ht="11.25">
      <c r="A141" s="35"/>
      <c r="B141" s="36"/>
      <c r="C141" s="37"/>
      <c r="D141" s="192" t="s">
        <v>148</v>
      </c>
      <c r="E141" s="37"/>
      <c r="F141" s="193" t="s">
        <v>1357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148</v>
      </c>
      <c r="AU141" s="18" t="s">
        <v>76</v>
      </c>
    </row>
    <row r="142" spans="1:65" s="2" customFormat="1" ht="16.5" customHeight="1">
      <c r="A142" s="35"/>
      <c r="B142" s="36"/>
      <c r="C142" s="179" t="s">
        <v>276</v>
      </c>
      <c r="D142" s="179" t="s">
        <v>142</v>
      </c>
      <c r="E142" s="180" t="s">
        <v>1647</v>
      </c>
      <c r="F142" s="181" t="s">
        <v>1648</v>
      </c>
      <c r="G142" s="182" t="s">
        <v>1301</v>
      </c>
      <c r="H142" s="183">
        <v>4</v>
      </c>
      <c r="I142" s="184"/>
      <c r="J142" s="185">
        <f>ROUND(I142*H142,2)</f>
        <v>0</v>
      </c>
      <c r="K142" s="181" t="s">
        <v>19</v>
      </c>
      <c r="L142" s="40"/>
      <c r="M142" s="186" t="s">
        <v>19</v>
      </c>
      <c r="N142" s="187" t="s">
        <v>43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102</v>
      </c>
      <c r="AT142" s="190" t="s">
        <v>142</v>
      </c>
      <c r="AU142" s="190" t="s">
        <v>76</v>
      </c>
      <c r="AY142" s="18" t="s">
        <v>140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76</v>
      </c>
      <c r="BK142" s="191">
        <f>ROUND(I142*H142,2)</f>
        <v>0</v>
      </c>
      <c r="BL142" s="18" t="s">
        <v>102</v>
      </c>
      <c r="BM142" s="190" t="s">
        <v>895</v>
      </c>
    </row>
    <row r="143" spans="1:65" s="2" customFormat="1" ht="11.25">
      <c r="A143" s="35"/>
      <c r="B143" s="36"/>
      <c r="C143" s="37"/>
      <c r="D143" s="192" t="s">
        <v>148</v>
      </c>
      <c r="E143" s="37"/>
      <c r="F143" s="193" t="s">
        <v>1648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148</v>
      </c>
      <c r="AU143" s="18" t="s">
        <v>76</v>
      </c>
    </row>
    <row r="144" spans="1:65" s="2" customFormat="1" ht="16.5" customHeight="1">
      <c r="A144" s="35"/>
      <c r="B144" s="36"/>
      <c r="C144" s="179" t="s">
        <v>283</v>
      </c>
      <c r="D144" s="179" t="s">
        <v>142</v>
      </c>
      <c r="E144" s="180" t="s">
        <v>1360</v>
      </c>
      <c r="F144" s="181" t="s">
        <v>1361</v>
      </c>
      <c r="G144" s="182" t="s">
        <v>1301</v>
      </c>
      <c r="H144" s="183">
        <v>1</v>
      </c>
      <c r="I144" s="184"/>
      <c r="J144" s="185">
        <f>ROUND(I144*H144,2)</f>
        <v>0</v>
      </c>
      <c r="K144" s="181" t="s">
        <v>19</v>
      </c>
      <c r="L144" s="40"/>
      <c r="M144" s="186" t="s">
        <v>19</v>
      </c>
      <c r="N144" s="187" t="s">
        <v>43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102</v>
      </c>
      <c r="AT144" s="190" t="s">
        <v>142</v>
      </c>
      <c r="AU144" s="190" t="s">
        <v>76</v>
      </c>
      <c r="AY144" s="18" t="s">
        <v>140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76</v>
      </c>
      <c r="BK144" s="191">
        <f>ROUND(I144*H144,2)</f>
        <v>0</v>
      </c>
      <c r="BL144" s="18" t="s">
        <v>102</v>
      </c>
      <c r="BM144" s="190" t="s">
        <v>905</v>
      </c>
    </row>
    <row r="145" spans="1:65" s="2" customFormat="1" ht="11.25">
      <c r="A145" s="35"/>
      <c r="B145" s="36"/>
      <c r="C145" s="37"/>
      <c r="D145" s="192" t="s">
        <v>148</v>
      </c>
      <c r="E145" s="37"/>
      <c r="F145" s="193" t="s">
        <v>1361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148</v>
      </c>
      <c r="AU145" s="18" t="s">
        <v>76</v>
      </c>
    </row>
    <row r="146" spans="1:65" s="2" customFormat="1" ht="24">
      <c r="A146" s="35"/>
      <c r="B146" s="36"/>
      <c r="C146" s="179" t="s">
        <v>289</v>
      </c>
      <c r="D146" s="179" t="s">
        <v>142</v>
      </c>
      <c r="E146" s="180" t="s">
        <v>1362</v>
      </c>
      <c r="F146" s="181" t="s">
        <v>1348</v>
      </c>
      <c r="G146" s="182" t="s">
        <v>643</v>
      </c>
      <c r="H146" s="183">
        <v>1</v>
      </c>
      <c r="I146" s="184"/>
      <c r="J146" s="185">
        <f>ROUND(I146*H146,2)</f>
        <v>0</v>
      </c>
      <c r="K146" s="181" t="s">
        <v>19</v>
      </c>
      <c r="L146" s="40"/>
      <c r="M146" s="186" t="s">
        <v>19</v>
      </c>
      <c r="N146" s="187" t="s">
        <v>43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102</v>
      </c>
      <c r="AT146" s="190" t="s">
        <v>142</v>
      </c>
      <c r="AU146" s="190" t="s">
        <v>76</v>
      </c>
      <c r="AY146" s="18" t="s">
        <v>140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76</v>
      </c>
      <c r="BK146" s="191">
        <f>ROUND(I146*H146,2)</f>
        <v>0</v>
      </c>
      <c r="BL146" s="18" t="s">
        <v>102</v>
      </c>
      <c r="BM146" s="190" t="s">
        <v>915</v>
      </c>
    </row>
    <row r="147" spans="1:65" s="2" customFormat="1" ht="11.25">
      <c r="A147" s="35"/>
      <c r="B147" s="36"/>
      <c r="C147" s="37"/>
      <c r="D147" s="192" t="s">
        <v>148</v>
      </c>
      <c r="E147" s="37"/>
      <c r="F147" s="193" t="s">
        <v>1348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148</v>
      </c>
      <c r="AU147" s="18" t="s">
        <v>76</v>
      </c>
    </row>
    <row r="148" spans="1:65" s="12" customFormat="1" ht="25.9" customHeight="1">
      <c r="B148" s="163"/>
      <c r="C148" s="164"/>
      <c r="D148" s="165" t="s">
        <v>71</v>
      </c>
      <c r="E148" s="166" t="s">
        <v>1649</v>
      </c>
      <c r="F148" s="166" t="s">
        <v>1650</v>
      </c>
      <c r="G148" s="164"/>
      <c r="H148" s="164"/>
      <c r="I148" s="167"/>
      <c r="J148" s="168">
        <f>BK148</f>
        <v>0</v>
      </c>
      <c r="K148" s="164"/>
      <c r="L148" s="169"/>
      <c r="M148" s="170"/>
      <c r="N148" s="171"/>
      <c r="O148" s="171"/>
      <c r="P148" s="172">
        <f>SUM(P149:P151)</f>
        <v>0</v>
      </c>
      <c r="Q148" s="171"/>
      <c r="R148" s="172">
        <f>SUM(R149:R151)</f>
        <v>0</v>
      </c>
      <c r="S148" s="171"/>
      <c r="T148" s="173">
        <f>SUM(T149:T151)</f>
        <v>0</v>
      </c>
      <c r="AR148" s="174" t="s">
        <v>76</v>
      </c>
      <c r="AT148" s="175" t="s">
        <v>71</v>
      </c>
      <c r="AU148" s="175" t="s">
        <v>72</v>
      </c>
      <c r="AY148" s="174" t="s">
        <v>140</v>
      </c>
      <c r="BK148" s="176">
        <f>SUM(BK149:BK151)</f>
        <v>0</v>
      </c>
    </row>
    <row r="149" spans="1:65" s="2" customFormat="1" ht="16.5" customHeight="1">
      <c r="A149" s="35"/>
      <c r="B149" s="36"/>
      <c r="C149" s="179" t="s">
        <v>294</v>
      </c>
      <c r="D149" s="179" t="s">
        <v>142</v>
      </c>
      <c r="E149" s="180" t="s">
        <v>1651</v>
      </c>
      <c r="F149" s="181" t="s">
        <v>1652</v>
      </c>
      <c r="G149" s="182" t="s">
        <v>643</v>
      </c>
      <c r="H149" s="183">
        <v>1</v>
      </c>
      <c r="I149" s="184"/>
      <c r="J149" s="185">
        <f>ROUND(I149*H149,2)</f>
        <v>0</v>
      </c>
      <c r="K149" s="181" t="s">
        <v>19</v>
      </c>
      <c r="L149" s="40"/>
      <c r="M149" s="186" t="s">
        <v>19</v>
      </c>
      <c r="N149" s="187" t="s">
        <v>43</v>
      </c>
      <c r="O149" s="65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102</v>
      </c>
      <c r="AT149" s="190" t="s">
        <v>142</v>
      </c>
      <c r="AU149" s="190" t="s">
        <v>76</v>
      </c>
      <c r="AY149" s="18" t="s">
        <v>140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76</v>
      </c>
      <c r="BK149" s="191">
        <f>ROUND(I149*H149,2)</f>
        <v>0</v>
      </c>
      <c r="BL149" s="18" t="s">
        <v>102</v>
      </c>
      <c r="BM149" s="190" t="s">
        <v>935</v>
      </c>
    </row>
    <row r="150" spans="1:65" s="2" customFormat="1" ht="11.25">
      <c r="A150" s="35"/>
      <c r="B150" s="36"/>
      <c r="C150" s="37"/>
      <c r="D150" s="192" t="s">
        <v>148</v>
      </c>
      <c r="E150" s="37"/>
      <c r="F150" s="193" t="s">
        <v>1652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148</v>
      </c>
      <c r="AU150" s="18" t="s">
        <v>76</v>
      </c>
    </row>
    <row r="151" spans="1:65" s="2" customFormat="1" ht="224.25">
      <c r="A151" s="35"/>
      <c r="B151" s="36"/>
      <c r="C151" s="37"/>
      <c r="D151" s="192" t="s">
        <v>199</v>
      </c>
      <c r="E151" s="37"/>
      <c r="F151" s="229" t="s">
        <v>1653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76</v>
      </c>
    </row>
    <row r="152" spans="1:65" s="12" customFormat="1" ht="25.9" customHeight="1">
      <c r="B152" s="163"/>
      <c r="C152" s="164"/>
      <c r="D152" s="165" t="s">
        <v>71</v>
      </c>
      <c r="E152" s="166" t="s">
        <v>1654</v>
      </c>
      <c r="F152" s="166" t="s">
        <v>1655</v>
      </c>
      <c r="G152" s="164"/>
      <c r="H152" s="164"/>
      <c r="I152" s="167"/>
      <c r="J152" s="168">
        <f>BK152</f>
        <v>0</v>
      </c>
      <c r="K152" s="164"/>
      <c r="L152" s="169"/>
      <c r="M152" s="170"/>
      <c r="N152" s="171"/>
      <c r="O152" s="171"/>
      <c r="P152" s="172">
        <f>SUM(P153:P155)</f>
        <v>0</v>
      </c>
      <c r="Q152" s="171"/>
      <c r="R152" s="172">
        <f>SUM(R153:R155)</f>
        <v>0</v>
      </c>
      <c r="S152" s="171"/>
      <c r="T152" s="173">
        <f>SUM(T153:T155)</f>
        <v>0</v>
      </c>
      <c r="AR152" s="174" t="s">
        <v>76</v>
      </c>
      <c r="AT152" s="175" t="s">
        <v>71</v>
      </c>
      <c r="AU152" s="175" t="s">
        <v>72</v>
      </c>
      <c r="AY152" s="174" t="s">
        <v>140</v>
      </c>
      <c r="BK152" s="176">
        <f>SUM(BK153:BK155)</f>
        <v>0</v>
      </c>
    </row>
    <row r="153" spans="1:65" s="2" customFormat="1" ht="16.5" customHeight="1">
      <c r="A153" s="35"/>
      <c r="B153" s="36"/>
      <c r="C153" s="179" t="s">
        <v>301</v>
      </c>
      <c r="D153" s="179" t="s">
        <v>142</v>
      </c>
      <c r="E153" s="180" t="s">
        <v>1656</v>
      </c>
      <c r="F153" s="181" t="s">
        <v>1379</v>
      </c>
      <c r="G153" s="182" t="s">
        <v>643</v>
      </c>
      <c r="H153" s="183">
        <v>1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43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102</v>
      </c>
      <c r="AT153" s="190" t="s">
        <v>142</v>
      </c>
      <c r="AU153" s="190" t="s">
        <v>76</v>
      </c>
      <c r="AY153" s="18" t="s">
        <v>140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76</v>
      </c>
      <c r="BK153" s="191">
        <f>ROUND(I153*H153,2)</f>
        <v>0</v>
      </c>
      <c r="BL153" s="18" t="s">
        <v>102</v>
      </c>
      <c r="BM153" s="190" t="s">
        <v>975</v>
      </c>
    </row>
    <row r="154" spans="1:65" s="2" customFormat="1" ht="11.25">
      <c r="A154" s="35"/>
      <c r="B154" s="36"/>
      <c r="C154" s="37"/>
      <c r="D154" s="192" t="s">
        <v>148</v>
      </c>
      <c r="E154" s="37"/>
      <c r="F154" s="193" t="s">
        <v>1379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148</v>
      </c>
      <c r="AU154" s="18" t="s">
        <v>76</v>
      </c>
    </row>
    <row r="155" spans="1:65" s="2" customFormat="1" ht="48.75">
      <c r="A155" s="35"/>
      <c r="B155" s="36"/>
      <c r="C155" s="37"/>
      <c r="D155" s="192" t="s">
        <v>199</v>
      </c>
      <c r="E155" s="37"/>
      <c r="F155" s="229" t="s">
        <v>1380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199</v>
      </c>
      <c r="AU155" s="18" t="s">
        <v>76</v>
      </c>
    </row>
    <row r="156" spans="1:65" s="12" customFormat="1" ht="25.9" customHeight="1">
      <c r="B156" s="163"/>
      <c r="C156" s="164"/>
      <c r="D156" s="165" t="s">
        <v>71</v>
      </c>
      <c r="E156" s="166" t="s">
        <v>1657</v>
      </c>
      <c r="F156" s="166" t="s">
        <v>1658</v>
      </c>
      <c r="G156" s="164"/>
      <c r="H156" s="164"/>
      <c r="I156" s="167"/>
      <c r="J156" s="168">
        <f>BK156</f>
        <v>0</v>
      </c>
      <c r="K156" s="164"/>
      <c r="L156" s="169"/>
      <c r="M156" s="170"/>
      <c r="N156" s="171"/>
      <c r="O156" s="171"/>
      <c r="P156" s="172">
        <f>SUM(P157:P166)</f>
        <v>0</v>
      </c>
      <c r="Q156" s="171"/>
      <c r="R156" s="172">
        <f>SUM(R157:R166)</f>
        <v>0</v>
      </c>
      <c r="S156" s="171"/>
      <c r="T156" s="173">
        <f>SUM(T157:T166)</f>
        <v>0</v>
      </c>
      <c r="AR156" s="174" t="s">
        <v>76</v>
      </c>
      <c r="AT156" s="175" t="s">
        <v>71</v>
      </c>
      <c r="AU156" s="175" t="s">
        <v>72</v>
      </c>
      <c r="AY156" s="174" t="s">
        <v>140</v>
      </c>
      <c r="BK156" s="176">
        <f>SUM(BK157:BK166)</f>
        <v>0</v>
      </c>
    </row>
    <row r="157" spans="1:65" s="2" customFormat="1" ht="16.5" customHeight="1">
      <c r="A157" s="35"/>
      <c r="B157" s="36"/>
      <c r="C157" s="179" t="s">
        <v>308</v>
      </c>
      <c r="D157" s="179" t="s">
        <v>142</v>
      </c>
      <c r="E157" s="180" t="s">
        <v>1383</v>
      </c>
      <c r="F157" s="181" t="s">
        <v>1384</v>
      </c>
      <c r="G157" s="182" t="s">
        <v>217</v>
      </c>
      <c r="H157" s="183">
        <v>10</v>
      </c>
      <c r="I157" s="184"/>
      <c r="J157" s="185">
        <f>ROUND(I157*H157,2)</f>
        <v>0</v>
      </c>
      <c r="K157" s="181" t="s">
        <v>19</v>
      </c>
      <c r="L157" s="40"/>
      <c r="M157" s="186" t="s">
        <v>19</v>
      </c>
      <c r="N157" s="187" t="s">
        <v>43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102</v>
      </c>
      <c r="AT157" s="190" t="s">
        <v>142</v>
      </c>
      <c r="AU157" s="190" t="s">
        <v>76</v>
      </c>
      <c r="AY157" s="18" t="s">
        <v>140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76</v>
      </c>
      <c r="BK157" s="191">
        <f>ROUND(I157*H157,2)</f>
        <v>0</v>
      </c>
      <c r="BL157" s="18" t="s">
        <v>102</v>
      </c>
      <c r="BM157" s="190" t="s">
        <v>1038</v>
      </c>
    </row>
    <row r="158" spans="1:65" s="2" customFormat="1" ht="11.25">
      <c r="A158" s="35"/>
      <c r="B158" s="36"/>
      <c r="C158" s="37"/>
      <c r="D158" s="192" t="s">
        <v>148</v>
      </c>
      <c r="E158" s="37"/>
      <c r="F158" s="193" t="s">
        <v>1384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148</v>
      </c>
      <c r="AU158" s="18" t="s">
        <v>76</v>
      </c>
    </row>
    <row r="159" spans="1:65" s="2" customFormat="1" ht="16.5" customHeight="1">
      <c r="A159" s="35"/>
      <c r="B159" s="36"/>
      <c r="C159" s="179" t="s">
        <v>313</v>
      </c>
      <c r="D159" s="179" t="s">
        <v>142</v>
      </c>
      <c r="E159" s="180" t="s">
        <v>1385</v>
      </c>
      <c r="F159" s="181" t="s">
        <v>1386</v>
      </c>
      <c r="G159" s="182" t="s">
        <v>217</v>
      </c>
      <c r="H159" s="183">
        <v>10</v>
      </c>
      <c r="I159" s="184"/>
      <c r="J159" s="185">
        <f>ROUND(I159*H159,2)</f>
        <v>0</v>
      </c>
      <c r="K159" s="181" t="s">
        <v>19</v>
      </c>
      <c r="L159" s="40"/>
      <c r="M159" s="186" t="s">
        <v>19</v>
      </c>
      <c r="N159" s="187" t="s">
        <v>43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102</v>
      </c>
      <c r="AT159" s="190" t="s">
        <v>142</v>
      </c>
      <c r="AU159" s="190" t="s">
        <v>76</v>
      </c>
      <c r="AY159" s="18" t="s">
        <v>140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76</v>
      </c>
      <c r="BK159" s="191">
        <f>ROUND(I159*H159,2)</f>
        <v>0</v>
      </c>
      <c r="BL159" s="18" t="s">
        <v>102</v>
      </c>
      <c r="BM159" s="190" t="s">
        <v>1050</v>
      </c>
    </row>
    <row r="160" spans="1:65" s="2" customFormat="1" ht="11.25">
      <c r="A160" s="35"/>
      <c r="B160" s="36"/>
      <c r="C160" s="37"/>
      <c r="D160" s="192" t="s">
        <v>148</v>
      </c>
      <c r="E160" s="37"/>
      <c r="F160" s="193" t="s">
        <v>1386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148</v>
      </c>
      <c r="AU160" s="18" t="s">
        <v>76</v>
      </c>
    </row>
    <row r="161" spans="1:65" s="2" customFormat="1" ht="16.5" customHeight="1">
      <c r="A161" s="35"/>
      <c r="B161" s="36"/>
      <c r="C161" s="179" t="s">
        <v>318</v>
      </c>
      <c r="D161" s="179" t="s">
        <v>142</v>
      </c>
      <c r="E161" s="180" t="s">
        <v>1387</v>
      </c>
      <c r="F161" s="181" t="s">
        <v>1388</v>
      </c>
      <c r="G161" s="182" t="s">
        <v>1301</v>
      </c>
      <c r="H161" s="183">
        <v>2</v>
      </c>
      <c r="I161" s="184"/>
      <c r="J161" s="185">
        <f>ROUND(I161*H161,2)</f>
        <v>0</v>
      </c>
      <c r="K161" s="181" t="s">
        <v>19</v>
      </c>
      <c r="L161" s="40"/>
      <c r="M161" s="186" t="s">
        <v>19</v>
      </c>
      <c r="N161" s="187" t="s">
        <v>43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102</v>
      </c>
      <c r="AT161" s="190" t="s">
        <v>142</v>
      </c>
      <c r="AU161" s="190" t="s">
        <v>76</v>
      </c>
      <c r="AY161" s="18" t="s">
        <v>140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76</v>
      </c>
      <c r="BK161" s="191">
        <f>ROUND(I161*H161,2)</f>
        <v>0</v>
      </c>
      <c r="BL161" s="18" t="s">
        <v>102</v>
      </c>
      <c r="BM161" s="190" t="s">
        <v>1059</v>
      </c>
    </row>
    <row r="162" spans="1:65" s="2" customFormat="1" ht="11.25">
      <c r="A162" s="35"/>
      <c r="B162" s="36"/>
      <c r="C162" s="37"/>
      <c r="D162" s="192" t="s">
        <v>148</v>
      </c>
      <c r="E162" s="37"/>
      <c r="F162" s="193" t="s">
        <v>1388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148</v>
      </c>
      <c r="AU162" s="18" t="s">
        <v>76</v>
      </c>
    </row>
    <row r="163" spans="1:65" s="2" customFormat="1" ht="16.5" customHeight="1">
      <c r="A163" s="35"/>
      <c r="B163" s="36"/>
      <c r="C163" s="179" t="s">
        <v>323</v>
      </c>
      <c r="D163" s="179" t="s">
        <v>142</v>
      </c>
      <c r="E163" s="180" t="s">
        <v>1389</v>
      </c>
      <c r="F163" s="181" t="s">
        <v>1390</v>
      </c>
      <c r="G163" s="182" t="s">
        <v>1301</v>
      </c>
      <c r="H163" s="183">
        <v>1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43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102</v>
      </c>
      <c r="AT163" s="190" t="s">
        <v>142</v>
      </c>
      <c r="AU163" s="190" t="s">
        <v>76</v>
      </c>
      <c r="AY163" s="18" t="s">
        <v>140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76</v>
      </c>
      <c r="BK163" s="191">
        <f>ROUND(I163*H163,2)</f>
        <v>0</v>
      </c>
      <c r="BL163" s="18" t="s">
        <v>102</v>
      </c>
      <c r="BM163" s="190" t="s">
        <v>1067</v>
      </c>
    </row>
    <row r="164" spans="1:65" s="2" customFormat="1" ht="11.25">
      <c r="A164" s="35"/>
      <c r="B164" s="36"/>
      <c r="C164" s="37"/>
      <c r="D164" s="192" t="s">
        <v>148</v>
      </c>
      <c r="E164" s="37"/>
      <c r="F164" s="193" t="s">
        <v>1390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148</v>
      </c>
      <c r="AU164" s="18" t="s">
        <v>76</v>
      </c>
    </row>
    <row r="165" spans="1:65" s="2" customFormat="1" ht="36">
      <c r="A165" s="35"/>
      <c r="B165" s="36"/>
      <c r="C165" s="179" t="s">
        <v>329</v>
      </c>
      <c r="D165" s="179" t="s">
        <v>142</v>
      </c>
      <c r="E165" s="180" t="s">
        <v>1391</v>
      </c>
      <c r="F165" s="181" t="s">
        <v>1392</v>
      </c>
      <c r="G165" s="182" t="s">
        <v>643</v>
      </c>
      <c r="H165" s="183">
        <v>1</v>
      </c>
      <c r="I165" s="184"/>
      <c r="J165" s="185">
        <f>ROUND(I165*H165,2)</f>
        <v>0</v>
      </c>
      <c r="K165" s="181" t="s">
        <v>19</v>
      </c>
      <c r="L165" s="40"/>
      <c r="M165" s="186" t="s">
        <v>19</v>
      </c>
      <c r="N165" s="187" t="s">
        <v>43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102</v>
      </c>
      <c r="AT165" s="190" t="s">
        <v>142</v>
      </c>
      <c r="AU165" s="190" t="s">
        <v>76</v>
      </c>
      <c r="AY165" s="18" t="s">
        <v>140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76</v>
      </c>
      <c r="BK165" s="191">
        <f>ROUND(I165*H165,2)</f>
        <v>0</v>
      </c>
      <c r="BL165" s="18" t="s">
        <v>102</v>
      </c>
      <c r="BM165" s="190" t="s">
        <v>1075</v>
      </c>
    </row>
    <row r="166" spans="1:65" s="2" customFormat="1" ht="19.5">
      <c r="A166" s="35"/>
      <c r="B166" s="36"/>
      <c r="C166" s="37"/>
      <c r="D166" s="192" t="s">
        <v>148</v>
      </c>
      <c r="E166" s="37"/>
      <c r="F166" s="193" t="s">
        <v>1392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148</v>
      </c>
      <c r="AU166" s="18" t="s">
        <v>76</v>
      </c>
    </row>
    <row r="167" spans="1:65" s="12" customFormat="1" ht="25.9" customHeight="1">
      <c r="B167" s="163"/>
      <c r="C167" s="164"/>
      <c r="D167" s="165" t="s">
        <v>71</v>
      </c>
      <c r="E167" s="166" t="s">
        <v>1659</v>
      </c>
      <c r="F167" s="166" t="s">
        <v>1660</v>
      </c>
      <c r="G167" s="164"/>
      <c r="H167" s="164"/>
      <c r="I167" s="167"/>
      <c r="J167" s="168">
        <f>BK167</f>
        <v>0</v>
      </c>
      <c r="K167" s="164"/>
      <c r="L167" s="169"/>
      <c r="M167" s="170"/>
      <c r="N167" s="171"/>
      <c r="O167" s="171"/>
      <c r="P167" s="172">
        <f>SUM(P168:P203)</f>
        <v>0</v>
      </c>
      <c r="Q167" s="171"/>
      <c r="R167" s="172">
        <f>SUM(R168:R203)</f>
        <v>0</v>
      </c>
      <c r="S167" s="171"/>
      <c r="T167" s="173">
        <f>SUM(T168:T203)</f>
        <v>0</v>
      </c>
      <c r="AR167" s="174" t="s">
        <v>76</v>
      </c>
      <c r="AT167" s="175" t="s">
        <v>71</v>
      </c>
      <c r="AU167" s="175" t="s">
        <v>72</v>
      </c>
      <c r="AY167" s="174" t="s">
        <v>140</v>
      </c>
      <c r="BK167" s="176">
        <f>SUM(BK168:BK203)</f>
        <v>0</v>
      </c>
    </row>
    <row r="168" spans="1:65" s="2" customFormat="1" ht="16.5" customHeight="1">
      <c r="A168" s="35"/>
      <c r="B168" s="36"/>
      <c r="C168" s="179" t="s">
        <v>336</v>
      </c>
      <c r="D168" s="179" t="s">
        <v>142</v>
      </c>
      <c r="E168" s="180" t="s">
        <v>1661</v>
      </c>
      <c r="F168" s="181" t="s">
        <v>1662</v>
      </c>
      <c r="G168" s="182" t="s">
        <v>217</v>
      </c>
      <c r="H168" s="183">
        <v>10</v>
      </c>
      <c r="I168" s="184"/>
      <c r="J168" s="185">
        <f>ROUND(I168*H168,2)</f>
        <v>0</v>
      </c>
      <c r="K168" s="181" t="s">
        <v>19</v>
      </c>
      <c r="L168" s="40"/>
      <c r="M168" s="186" t="s">
        <v>19</v>
      </c>
      <c r="N168" s="187" t="s">
        <v>43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102</v>
      </c>
      <c r="AT168" s="190" t="s">
        <v>142</v>
      </c>
      <c r="AU168" s="190" t="s">
        <v>76</v>
      </c>
      <c r="AY168" s="18" t="s">
        <v>140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76</v>
      </c>
      <c r="BK168" s="191">
        <f>ROUND(I168*H168,2)</f>
        <v>0</v>
      </c>
      <c r="BL168" s="18" t="s">
        <v>102</v>
      </c>
      <c r="BM168" s="190" t="s">
        <v>1663</v>
      </c>
    </row>
    <row r="169" spans="1:65" s="2" customFormat="1" ht="11.25">
      <c r="A169" s="35"/>
      <c r="B169" s="36"/>
      <c r="C169" s="37"/>
      <c r="D169" s="192" t="s">
        <v>148</v>
      </c>
      <c r="E169" s="37"/>
      <c r="F169" s="193" t="s">
        <v>1662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148</v>
      </c>
      <c r="AU169" s="18" t="s">
        <v>76</v>
      </c>
    </row>
    <row r="170" spans="1:65" s="2" customFormat="1" ht="16.5" customHeight="1">
      <c r="A170" s="35"/>
      <c r="B170" s="36"/>
      <c r="C170" s="179" t="s">
        <v>341</v>
      </c>
      <c r="D170" s="179" t="s">
        <v>142</v>
      </c>
      <c r="E170" s="180" t="s">
        <v>1397</v>
      </c>
      <c r="F170" s="181" t="s">
        <v>1398</v>
      </c>
      <c r="G170" s="182" t="s">
        <v>217</v>
      </c>
      <c r="H170" s="183">
        <v>50</v>
      </c>
      <c r="I170" s="184"/>
      <c r="J170" s="185">
        <f>ROUND(I170*H170,2)</f>
        <v>0</v>
      </c>
      <c r="K170" s="181" t="s">
        <v>19</v>
      </c>
      <c r="L170" s="40"/>
      <c r="M170" s="186" t="s">
        <v>19</v>
      </c>
      <c r="N170" s="187" t="s">
        <v>43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102</v>
      </c>
      <c r="AT170" s="190" t="s">
        <v>142</v>
      </c>
      <c r="AU170" s="190" t="s">
        <v>76</v>
      </c>
      <c r="AY170" s="18" t="s">
        <v>140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76</v>
      </c>
      <c r="BK170" s="191">
        <f>ROUND(I170*H170,2)</f>
        <v>0</v>
      </c>
      <c r="BL170" s="18" t="s">
        <v>102</v>
      </c>
      <c r="BM170" s="190" t="s">
        <v>1664</v>
      </c>
    </row>
    <row r="171" spans="1:65" s="2" customFormat="1" ht="11.25">
      <c r="A171" s="35"/>
      <c r="B171" s="36"/>
      <c r="C171" s="37"/>
      <c r="D171" s="192" t="s">
        <v>148</v>
      </c>
      <c r="E171" s="37"/>
      <c r="F171" s="193" t="s">
        <v>1398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148</v>
      </c>
      <c r="AU171" s="18" t="s">
        <v>76</v>
      </c>
    </row>
    <row r="172" spans="1:65" s="2" customFormat="1" ht="16.5" customHeight="1">
      <c r="A172" s="35"/>
      <c r="B172" s="36"/>
      <c r="C172" s="179" t="s">
        <v>350</v>
      </c>
      <c r="D172" s="179" t="s">
        <v>142</v>
      </c>
      <c r="E172" s="180" t="s">
        <v>1399</v>
      </c>
      <c r="F172" s="181" t="s">
        <v>1400</v>
      </c>
      <c r="G172" s="182" t="s">
        <v>217</v>
      </c>
      <c r="H172" s="183">
        <v>276</v>
      </c>
      <c r="I172" s="184"/>
      <c r="J172" s="185">
        <f>ROUND(I172*H172,2)</f>
        <v>0</v>
      </c>
      <c r="K172" s="181" t="s">
        <v>19</v>
      </c>
      <c r="L172" s="40"/>
      <c r="M172" s="186" t="s">
        <v>19</v>
      </c>
      <c r="N172" s="187" t="s">
        <v>43</v>
      </c>
      <c r="O172" s="65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102</v>
      </c>
      <c r="AT172" s="190" t="s">
        <v>142</v>
      </c>
      <c r="AU172" s="190" t="s">
        <v>76</v>
      </c>
      <c r="AY172" s="18" t="s">
        <v>140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76</v>
      </c>
      <c r="BK172" s="191">
        <f>ROUND(I172*H172,2)</f>
        <v>0</v>
      </c>
      <c r="BL172" s="18" t="s">
        <v>102</v>
      </c>
      <c r="BM172" s="190" t="s">
        <v>1665</v>
      </c>
    </row>
    <row r="173" spans="1:65" s="2" customFormat="1" ht="11.25">
      <c r="A173" s="35"/>
      <c r="B173" s="36"/>
      <c r="C173" s="37"/>
      <c r="D173" s="192" t="s">
        <v>148</v>
      </c>
      <c r="E173" s="37"/>
      <c r="F173" s="193" t="s">
        <v>1400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148</v>
      </c>
      <c r="AU173" s="18" t="s">
        <v>76</v>
      </c>
    </row>
    <row r="174" spans="1:65" s="2" customFormat="1" ht="16.5" customHeight="1">
      <c r="A174" s="35"/>
      <c r="B174" s="36"/>
      <c r="C174" s="179" t="s">
        <v>358</v>
      </c>
      <c r="D174" s="179" t="s">
        <v>142</v>
      </c>
      <c r="E174" s="180" t="s">
        <v>1401</v>
      </c>
      <c r="F174" s="181" t="s">
        <v>1402</v>
      </c>
      <c r="G174" s="182" t="s">
        <v>217</v>
      </c>
      <c r="H174" s="183">
        <v>153</v>
      </c>
      <c r="I174" s="184"/>
      <c r="J174" s="185">
        <f>ROUND(I174*H174,2)</f>
        <v>0</v>
      </c>
      <c r="K174" s="181" t="s">
        <v>19</v>
      </c>
      <c r="L174" s="40"/>
      <c r="M174" s="186" t="s">
        <v>19</v>
      </c>
      <c r="N174" s="187" t="s">
        <v>43</v>
      </c>
      <c r="O174" s="65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102</v>
      </c>
      <c r="AT174" s="190" t="s">
        <v>142</v>
      </c>
      <c r="AU174" s="190" t="s">
        <v>76</v>
      </c>
      <c r="AY174" s="18" t="s">
        <v>140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76</v>
      </c>
      <c r="BK174" s="191">
        <f>ROUND(I174*H174,2)</f>
        <v>0</v>
      </c>
      <c r="BL174" s="18" t="s">
        <v>102</v>
      </c>
      <c r="BM174" s="190" t="s">
        <v>1666</v>
      </c>
    </row>
    <row r="175" spans="1:65" s="2" customFormat="1" ht="11.25">
      <c r="A175" s="35"/>
      <c r="B175" s="36"/>
      <c r="C175" s="37"/>
      <c r="D175" s="192" t="s">
        <v>148</v>
      </c>
      <c r="E175" s="37"/>
      <c r="F175" s="193" t="s">
        <v>1402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148</v>
      </c>
      <c r="AU175" s="18" t="s">
        <v>76</v>
      </c>
    </row>
    <row r="176" spans="1:65" s="2" customFormat="1" ht="16.5" customHeight="1">
      <c r="A176" s="35"/>
      <c r="B176" s="36"/>
      <c r="C176" s="179" t="s">
        <v>541</v>
      </c>
      <c r="D176" s="179" t="s">
        <v>142</v>
      </c>
      <c r="E176" s="180" t="s">
        <v>1404</v>
      </c>
      <c r="F176" s="181" t="s">
        <v>1405</v>
      </c>
      <c r="G176" s="182" t="s">
        <v>217</v>
      </c>
      <c r="H176" s="183">
        <v>29</v>
      </c>
      <c r="I176" s="184"/>
      <c r="J176" s="185">
        <f>ROUND(I176*H176,2)</f>
        <v>0</v>
      </c>
      <c r="K176" s="181" t="s">
        <v>19</v>
      </c>
      <c r="L176" s="40"/>
      <c r="M176" s="186" t="s">
        <v>19</v>
      </c>
      <c r="N176" s="187" t="s">
        <v>43</v>
      </c>
      <c r="O176" s="65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102</v>
      </c>
      <c r="AT176" s="190" t="s">
        <v>142</v>
      </c>
      <c r="AU176" s="190" t="s">
        <v>76</v>
      </c>
      <c r="AY176" s="18" t="s">
        <v>140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76</v>
      </c>
      <c r="BK176" s="191">
        <f>ROUND(I176*H176,2)</f>
        <v>0</v>
      </c>
      <c r="BL176" s="18" t="s">
        <v>102</v>
      </c>
      <c r="BM176" s="190" t="s">
        <v>1667</v>
      </c>
    </row>
    <row r="177" spans="1:65" s="2" customFormat="1" ht="11.25">
      <c r="A177" s="35"/>
      <c r="B177" s="36"/>
      <c r="C177" s="37"/>
      <c r="D177" s="192" t="s">
        <v>148</v>
      </c>
      <c r="E177" s="37"/>
      <c r="F177" s="193" t="s">
        <v>1405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148</v>
      </c>
      <c r="AU177" s="18" t="s">
        <v>76</v>
      </c>
    </row>
    <row r="178" spans="1:65" s="2" customFormat="1" ht="16.5" customHeight="1">
      <c r="A178" s="35"/>
      <c r="B178" s="36"/>
      <c r="C178" s="179" t="s">
        <v>545</v>
      </c>
      <c r="D178" s="179" t="s">
        <v>142</v>
      </c>
      <c r="E178" s="180" t="s">
        <v>1407</v>
      </c>
      <c r="F178" s="181" t="s">
        <v>1408</v>
      </c>
      <c r="G178" s="182" t="s">
        <v>217</v>
      </c>
      <c r="H178" s="183">
        <v>126</v>
      </c>
      <c r="I178" s="184"/>
      <c r="J178" s="185">
        <f>ROUND(I178*H178,2)</f>
        <v>0</v>
      </c>
      <c r="K178" s="181" t="s">
        <v>19</v>
      </c>
      <c r="L178" s="40"/>
      <c r="M178" s="186" t="s">
        <v>19</v>
      </c>
      <c r="N178" s="187" t="s">
        <v>43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102</v>
      </c>
      <c r="AT178" s="190" t="s">
        <v>142</v>
      </c>
      <c r="AU178" s="190" t="s">
        <v>76</v>
      </c>
      <c r="AY178" s="18" t="s">
        <v>140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76</v>
      </c>
      <c r="BK178" s="191">
        <f>ROUND(I178*H178,2)</f>
        <v>0</v>
      </c>
      <c r="BL178" s="18" t="s">
        <v>102</v>
      </c>
      <c r="BM178" s="190" t="s">
        <v>1668</v>
      </c>
    </row>
    <row r="179" spans="1:65" s="2" customFormat="1" ht="11.25">
      <c r="A179" s="35"/>
      <c r="B179" s="36"/>
      <c r="C179" s="37"/>
      <c r="D179" s="192" t="s">
        <v>148</v>
      </c>
      <c r="E179" s="37"/>
      <c r="F179" s="193" t="s">
        <v>1408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148</v>
      </c>
      <c r="AU179" s="18" t="s">
        <v>76</v>
      </c>
    </row>
    <row r="180" spans="1:65" s="2" customFormat="1" ht="16.5" customHeight="1">
      <c r="A180" s="35"/>
      <c r="B180" s="36"/>
      <c r="C180" s="179" t="s">
        <v>550</v>
      </c>
      <c r="D180" s="179" t="s">
        <v>142</v>
      </c>
      <c r="E180" s="180" t="s">
        <v>1410</v>
      </c>
      <c r="F180" s="181" t="s">
        <v>1411</v>
      </c>
      <c r="G180" s="182" t="s">
        <v>217</v>
      </c>
      <c r="H180" s="183">
        <v>25</v>
      </c>
      <c r="I180" s="184"/>
      <c r="J180" s="185">
        <f>ROUND(I180*H180,2)</f>
        <v>0</v>
      </c>
      <c r="K180" s="181" t="s">
        <v>19</v>
      </c>
      <c r="L180" s="40"/>
      <c r="M180" s="186" t="s">
        <v>19</v>
      </c>
      <c r="N180" s="187" t="s">
        <v>43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102</v>
      </c>
      <c r="AT180" s="190" t="s">
        <v>142</v>
      </c>
      <c r="AU180" s="190" t="s">
        <v>76</v>
      </c>
      <c r="AY180" s="18" t="s">
        <v>140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76</v>
      </c>
      <c r="BK180" s="191">
        <f>ROUND(I180*H180,2)</f>
        <v>0</v>
      </c>
      <c r="BL180" s="18" t="s">
        <v>102</v>
      </c>
      <c r="BM180" s="190" t="s">
        <v>1669</v>
      </c>
    </row>
    <row r="181" spans="1:65" s="2" customFormat="1" ht="11.25">
      <c r="A181" s="35"/>
      <c r="B181" s="36"/>
      <c r="C181" s="37"/>
      <c r="D181" s="192" t="s">
        <v>148</v>
      </c>
      <c r="E181" s="37"/>
      <c r="F181" s="193" t="s">
        <v>1411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148</v>
      </c>
      <c r="AU181" s="18" t="s">
        <v>76</v>
      </c>
    </row>
    <row r="182" spans="1:65" s="2" customFormat="1" ht="16.5" customHeight="1">
      <c r="A182" s="35"/>
      <c r="B182" s="36"/>
      <c r="C182" s="179" t="s">
        <v>555</v>
      </c>
      <c r="D182" s="179" t="s">
        <v>142</v>
      </c>
      <c r="E182" s="180" t="s">
        <v>1413</v>
      </c>
      <c r="F182" s="181" t="s">
        <v>1414</v>
      </c>
      <c r="G182" s="182" t="s">
        <v>217</v>
      </c>
      <c r="H182" s="183">
        <v>108</v>
      </c>
      <c r="I182" s="184"/>
      <c r="J182" s="185">
        <f>ROUND(I182*H182,2)</f>
        <v>0</v>
      </c>
      <c r="K182" s="181" t="s">
        <v>19</v>
      </c>
      <c r="L182" s="40"/>
      <c r="M182" s="186" t="s">
        <v>19</v>
      </c>
      <c r="N182" s="187" t="s">
        <v>43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102</v>
      </c>
      <c r="AT182" s="190" t="s">
        <v>142</v>
      </c>
      <c r="AU182" s="190" t="s">
        <v>76</v>
      </c>
      <c r="AY182" s="18" t="s">
        <v>140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76</v>
      </c>
      <c r="BK182" s="191">
        <f>ROUND(I182*H182,2)</f>
        <v>0</v>
      </c>
      <c r="BL182" s="18" t="s">
        <v>102</v>
      </c>
      <c r="BM182" s="190" t="s">
        <v>1670</v>
      </c>
    </row>
    <row r="183" spans="1:65" s="2" customFormat="1" ht="11.25">
      <c r="A183" s="35"/>
      <c r="B183" s="36"/>
      <c r="C183" s="37"/>
      <c r="D183" s="192" t="s">
        <v>148</v>
      </c>
      <c r="E183" s="37"/>
      <c r="F183" s="193" t="s">
        <v>1414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148</v>
      </c>
      <c r="AU183" s="18" t="s">
        <v>76</v>
      </c>
    </row>
    <row r="184" spans="1:65" s="2" customFormat="1" ht="16.5" customHeight="1">
      <c r="A184" s="35"/>
      <c r="B184" s="36"/>
      <c r="C184" s="179" t="s">
        <v>560</v>
      </c>
      <c r="D184" s="179" t="s">
        <v>142</v>
      </c>
      <c r="E184" s="180" t="s">
        <v>1416</v>
      </c>
      <c r="F184" s="181" t="s">
        <v>1417</v>
      </c>
      <c r="G184" s="182" t="s">
        <v>217</v>
      </c>
      <c r="H184" s="183">
        <v>18</v>
      </c>
      <c r="I184" s="184"/>
      <c r="J184" s="185">
        <f>ROUND(I184*H184,2)</f>
        <v>0</v>
      </c>
      <c r="K184" s="181" t="s">
        <v>19</v>
      </c>
      <c r="L184" s="40"/>
      <c r="M184" s="186" t="s">
        <v>19</v>
      </c>
      <c r="N184" s="187" t="s">
        <v>43</v>
      </c>
      <c r="O184" s="65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102</v>
      </c>
      <c r="AT184" s="190" t="s">
        <v>142</v>
      </c>
      <c r="AU184" s="190" t="s">
        <v>76</v>
      </c>
      <c r="AY184" s="18" t="s">
        <v>140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76</v>
      </c>
      <c r="BK184" s="191">
        <f>ROUND(I184*H184,2)</f>
        <v>0</v>
      </c>
      <c r="BL184" s="18" t="s">
        <v>102</v>
      </c>
      <c r="BM184" s="190" t="s">
        <v>1671</v>
      </c>
    </row>
    <row r="185" spans="1:65" s="2" customFormat="1" ht="11.25">
      <c r="A185" s="35"/>
      <c r="B185" s="36"/>
      <c r="C185" s="37"/>
      <c r="D185" s="192" t="s">
        <v>148</v>
      </c>
      <c r="E185" s="37"/>
      <c r="F185" s="193" t="s">
        <v>1417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148</v>
      </c>
      <c r="AU185" s="18" t="s">
        <v>76</v>
      </c>
    </row>
    <row r="186" spans="1:65" s="2" customFormat="1" ht="16.5" customHeight="1">
      <c r="A186" s="35"/>
      <c r="B186" s="36"/>
      <c r="C186" s="179" t="s">
        <v>565</v>
      </c>
      <c r="D186" s="179" t="s">
        <v>142</v>
      </c>
      <c r="E186" s="180" t="s">
        <v>1419</v>
      </c>
      <c r="F186" s="181" t="s">
        <v>1420</v>
      </c>
      <c r="G186" s="182" t="s">
        <v>217</v>
      </c>
      <c r="H186" s="183">
        <v>29</v>
      </c>
      <c r="I186" s="184"/>
      <c r="J186" s="185">
        <f>ROUND(I186*H186,2)</f>
        <v>0</v>
      </c>
      <c r="K186" s="181" t="s">
        <v>19</v>
      </c>
      <c r="L186" s="40"/>
      <c r="M186" s="186" t="s">
        <v>19</v>
      </c>
      <c r="N186" s="187" t="s">
        <v>43</v>
      </c>
      <c r="O186" s="65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102</v>
      </c>
      <c r="AT186" s="190" t="s">
        <v>142</v>
      </c>
      <c r="AU186" s="190" t="s">
        <v>76</v>
      </c>
      <c r="AY186" s="18" t="s">
        <v>140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76</v>
      </c>
      <c r="BK186" s="191">
        <f>ROUND(I186*H186,2)</f>
        <v>0</v>
      </c>
      <c r="BL186" s="18" t="s">
        <v>102</v>
      </c>
      <c r="BM186" s="190" t="s">
        <v>1672</v>
      </c>
    </row>
    <row r="187" spans="1:65" s="2" customFormat="1" ht="11.25">
      <c r="A187" s="35"/>
      <c r="B187" s="36"/>
      <c r="C187" s="37"/>
      <c r="D187" s="192" t="s">
        <v>148</v>
      </c>
      <c r="E187" s="37"/>
      <c r="F187" s="193" t="s">
        <v>1420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148</v>
      </c>
      <c r="AU187" s="18" t="s">
        <v>76</v>
      </c>
    </row>
    <row r="188" spans="1:65" s="2" customFormat="1" ht="24">
      <c r="A188" s="35"/>
      <c r="B188" s="36"/>
      <c r="C188" s="179" t="s">
        <v>570</v>
      </c>
      <c r="D188" s="179" t="s">
        <v>142</v>
      </c>
      <c r="E188" s="180" t="s">
        <v>1422</v>
      </c>
      <c r="F188" s="181" t="s">
        <v>1423</v>
      </c>
      <c r="G188" s="182" t="s">
        <v>217</v>
      </c>
      <c r="H188" s="183">
        <v>20</v>
      </c>
      <c r="I188" s="184"/>
      <c r="J188" s="185">
        <f>ROUND(I188*H188,2)</f>
        <v>0</v>
      </c>
      <c r="K188" s="181" t="s">
        <v>19</v>
      </c>
      <c r="L188" s="40"/>
      <c r="M188" s="186" t="s">
        <v>19</v>
      </c>
      <c r="N188" s="187" t="s">
        <v>43</v>
      </c>
      <c r="O188" s="6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102</v>
      </c>
      <c r="AT188" s="190" t="s">
        <v>142</v>
      </c>
      <c r="AU188" s="190" t="s">
        <v>76</v>
      </c>
      <c r="AY188" s="18" t="s">
        <v>140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76</v>
      </c>
      <c r="BK188" s="191">
        <f>ROUND(I188*H188,2)</f>
        <v>0</v>
      </c>
      <c r="BL188" s="18" t="s">
        <v>102</v>
      </c>
      <c r="BM188" s="190" t="s">
        <v>1673</v>
      </c>
    </row>
    <row r="189" spans="1:65" s="2" customFormat="1" ht="19.5">
      <c r="A189" s="35"/>
      <c r="B189" s="36"/>
      <c r="C189" s="37"/>
      <c r="D189" s="192" t="s">
        <v>148</v>
      </c>
      <c r="E189" s="37"/>
      <c r="F189" s="193" t="s">
        <v>1423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148</v>
      </c>
      <c r="AU189" s="18" t="s">
        <v>76</v>
      </c>
    </row>
    <row r="190" spans="1:65" s="2" customFormat="1" ht="24">
      <c r="A190" s="35"/>
      <c r="B190" s="36"/>
      <c r="C190" s="179" t="s">
        <v>575</v>
      </c>
      <c r="D190" s="179" t="s">
        <v>142</v>
      </c>
      <c r="E190" s="180" t="s">
        <v>1425</v>
      </c>
      <c r="F190" s="181" t="s">
        <v>1426</v>
      </c>
      <c r="G190" s="182" t="s">
        <v>217</v>
      </c>
      <c r="H190" s="183">
        <v>20</v>
      </c>
      <c r="I190" s="184"/>
      <c r="J190" s="185">
        <f>ROUND(I190*H190,2)</f>
        <v>0</v>
      </c>
      <c r="K190" s="181" t="s">
        <v>19</v>
      </c>
      <c r="L190" s="40"/>
      <c r="M190" s="186" t="s">
        <v>19</v>
      </c>
      <c r="N190" s="187" t="s">
        <v>43</v>
      </c>
      <c r="O190" s="65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102</v>
      </c>
      <c r="AT190" s="190" t="s">
        <v>142</v>
      </c>
      <c r="AU190" s="190" t="s">
        <v>76</v>
      </c>
      <c r="AY190" s="18" t="s">
        <v>140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76</v>
      </c>
      <c r="BK190" s="191">
        <f>ROUND(I190*H190,2)</f>
        <v>0</v>
      </c>
      <c r="BL190" s="18" t="s">
        <v>102</v>
      </c>
      <c r="BM190" s="190" t="s">
        <v>1674</v>
      </c>
    </row>
    <row r="191" spans="1:65" s="2" customFormat="1" ht="19.5">
      <c r="A191" s="35"/>
      <c r="B191" s="36"/>
      <c r="C191" s="37"/>
      <c r="D191" s="192" t="s">
        <v>148</v>
      </c>
      <c r="E191" s="37"/>
      <c r="F191" s="193" t="s">
        <v>1426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148</v>
      </c>
      <c r="AU191" s="18" t="s">
        <v>76</v>
      </c>
    </row>
    <row r="192" spans="1:65" s="2" customFormat="1" ht="24">
      <c r="A192" s="35"/>
      <c r="B192" s="36"/>
      <c r="C192" s="179" t="s">
        <v>580</v>
      </c>
      <c r="D192" s="179" t="s">
        <v>142</v>
      </c>
      <c r="E192" s="180" t="s">
        <v>1428</v>
      </c>
      <c r="F192" s="181" t="s">
        <v>1429</v>
      </c>
      <c r="G192" s="182" t="s">
        <v>217</v>
      </c>
      <c r="H192" s="183">
        <v>10</v>
      </c>
      <c r="I192" s="184"/>
      <c r="J192" s="185">
        <f>ROUND(I192*H192,2)</f>
        <v>0</v>
      </c>
      <c r="K192" s="181" t="s">
        <v>19</v>
      </c>
      <c r="L192" s="40"/>
      <c r="M192" s="186" t="s">
        <v>19</v>
      </c>
      <c r="N192" s="187" t="s">
        <v>43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102</v>
      </c>
      <c r="AT192" s="190" t="s">
        <v>142</v>
      </c>
      <c r="AU192" s="190" t="s">
        <v>76</v>
      </c>
      <c r="AY192" s="18" t="s">
        <v>140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76</v>
      </c>
      <c r="BK192" s="191">
        <f>ROUND(I192*H192,2)</f>
        <v>0</v>
      </c>
      <c r="BL192" s="18" t="s">
        <v>102</v>
      </c>
      <c r="BM192" s="190" t="s">
        <v>1675</v>
      </c>
    </row>
    <row r="193" spans="1:65" s="2" customFormat="1" ht="19.5">
      <c r="A193" s="35"/>
      <c r="B193" s="36"/>
      <c r="C193" s="37"/>
      <c r="D193" s="192" t="s">
        <v>148</v>
      </c>
      <c r="E193" s="37"/>
      <c r="F193" s="193" t="s">
        <v>1429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148</v>
      </c>
      <c r="AU193" s="18" t="s">
        <v>76</v>
      </c>
    </row>
    <row r="194" spans="1:65" s="2" customFormat="1" ht="16.5" customHeight="1">
      <c r="A194" s="35"/>
      <c r="B194" s="36"/>
      <c r="C194" s="179" t="s">
        <v>585</v>
      </c>
      <c r="D194" s="179" t="s">
        <v>142</v>
      </c>
      <c r="E194" s="180" t="s">
        <v>1431</v>
      </c>
      <c r="F194" s="181" t="s">
        <v>1432</v>
      </c>
      <c r="G194" s="182" t="s">
        <v>217</v>
      </c>
      <c r="H194" s="183">
        <v>10</v>
      </c>
      <c r="I194" s="184"/>
      <c r="J194" s="185">
        <f>ROUND(I194*H194,2)</f>
        <v>0</v>
      </c>
      <c r="K194" s="181" t="s">
        <v>19</v>
      </c>
      <c r="L194" s="40"/>
      <c r="M194" s="186" t="s">
        <v>19</v>
      </c>
      <c r="N194" s="187" t="s">
        <v>43</v>
      </c>
      <c r="O194" s="65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102</v>
      </c>
      <c r="AT194" s="190" t="s">
        <v>142</v>
      </c>
      <c r="AU194" s="190" t="s">
        <v>76</v>
      </c>
      <c r="AY194" s="18" t="s">
        <v>140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76</v>
      </c>
      <c r="BK194" s="191">
        <f>ROUND(I194*H194,2)</f>
        <v>0</v>
      </c>
      <c r="BL194" s="18" t="s">
        <v>102</v>
      </c>
      <c r="BM194" s="190" t="s">
        <v>1676</v>
      </c>
    </row>
    <row r="195" spans="1:65" s="2" customFormat="1" ht="11.25">
      <c r="A195" s="35"/>
      <c r="B195" s="36"/>
      <c r="C195" s="37"/>
      <c r="D195" s="192" t="s">
        <v>148</v>
      </c>
      <c r="E195" s="37"/>
      <c r="F195" s="193" t="s">
        <v>1432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148</v>
      </c>
      <c r="AU195" s="18" t="s">
        <v>76</v>
      </c>
    </row>
    <row r="196" spans="1:65" s="2" customFormat="1" ht="24">
      <c r="A196" s="35"/>
      <c r="B196" s="36"/>
      <c r="C196" s="179" t="s">
        <v>590</v>
      </c>
      <c r="D196" s="179" t="s">
        <v>142</v>
      </c>
      <c r="E196" s="180" t="s">
        <v>1434</v>
      </c>
      <c r="F196" s="181" t="s">
        <v>1435</v>
      </c>
      <c r="G196" s="182" t="s">
        <v>217</v>
      </c>
      <c r="H196" s="183">
        <v>75</v>
      </c>
      <c r="I196" s="184"/>
      <c r="J196" s="185">
        <f>ROUND(I196*H196,2)</f>
        <v>0</v>
      </c>
      <c r="K196" s="181" t="s">
        <v>19</v>
      </c>
      <c r="L196" s="40"/>
      <c r="M196" s="186" t="s">
        <v>19</v>
      </c>
      <c r="N196" s="187" t="s">
        <v>43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102</v>
      </c>
      <c r="AT196" s="190" t="s">
        <v>142</v>
      </c>
      <c r="AU196" s="190" t="s">
        <v>76</v>
      </c>
      <c r="AY196" s="18" t="s">
        <v>140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76</v>
      </c>
      <c r="BK196" s="191">
        <f>ROUND(I196*H196,2)</f>
        <v>0</v>
      </c>
      <c r="BL196" s="18" t="s">
        <v>102</v>
      </c>
      <c r="BM196" s="190" t="s">
        <v>1677</v>
      </c>
    </row>
    <row r="197" spans="1:65" s="2" customFormat="1" ht="11.25">
      <c r="A197" s="35"/>
      <c r="B197" s="36"/>
      <c r="C197" s="37"/>
      <c r="D197" s="192" t="s">
        <v>148</v>
      </c>
      <c r="E197" s="37"/>
      <c r="F197" s="193" t="s">
        <v>1435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148</v>
      </c>
      <c r="AU197" s="18" t="s">
        <v>76</v>
      </c>
    </row>
    <row r="198" spans="1:65" s="2" customFormat="1" ht="16.5" customHeight="1">
      <c r="A198" s="35"/>
      <c r="B198" s="36"/>
      <c r="C198" s="179" t="s">
        <v>595</v>
      </c>
      <c r="D198" s="179" t="s">
        <v>142</v>
      </c>
      <c r="E198" s="180" t="s">
        <v>1437</v>
      </c>
      <c r="F198" s="181" t="s">
        <v>1438</v>
      </c>
      <c r="G198" s="182" t="s">
        <v>217</v>
      </c>
      <c r="H198" s="183">
        <v>20</v>
      </c>
      <c r="I198" s="184"/>
      <c r="J198" s="185">
        <f>ROUND(I198*H198,2)</f>
        <v>0</v>
      </c>
      <c r="K198" s="181" t="s">
        <v>19</v>
      </c>
      <c r="L198" s="40"/>
      <c r="M198" s="186" t="s">
        <v>19</v>
      </c>
      <c r="N198" s="187" t="s">
        <v>43</v>
      </c>
      <c r="O198" s="65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102</v>
      </c>
      <c r="AT198" s="190" t="s">
        <v>142</v>
      </c>
      <c r="AU198" s="190" t="s">
        <v>76</v>
      </c>
      <c r="AY198" s="18" t="s">
        <v>140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76</v>
      </c>
      <c r="BK198" s="191">
        <f>ROUND(I198*H198,2)</f>
        <v>0</v>
      </c>
      <c r="BL198" s="18" t="s">
        <v>102</v>
      </c>
      <c r="BM198" s="190" t="s">
        <v>1678</v>
      </c>
    </row>
    <row r="199" spans="1:65" s="2" customFormat="1" ht="11.25">
      <c r="A199" s="35"/>
      <c r="B199" s="36"/>
      <c r="C199" s="37"/>
      <c r="D199" s="192" t="s">
        <v>148</v>
      </c>
      <c r="E199" s="37"/>
      <c r="F199" s="193" t="s">
        <v>1438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148</v>
      </c>
      <c r="AU199" s="18" t="s">
        <v>76</v>
      </c>
    </row>
    <row r="200" spans="1:65" s="2" customFormat="1" ht="24">
      <c r="A200" s="35"/>
      <c r="B200" s="36"/>
      <c r="C200" s="179" t="s">
        <v>600</v>
      </c>
      <c r="D200" s="179" t="s">
        <v>142</v>
      </c>
      <c r="E200" s="180" t="s">
        <v>1440</v>
      </c>
      <c r="F200" s="181" t="s">
        <v>1441</v>
      </c>
      <c r="G200" s="182" t="s">
        <v>643</v>
      </c>
      <c r="H200" s="183">
        <v>1</v>
      </c>
      <c r="I200" s="184"/>
      <c r="J200" s="185">
        <f>ROUND(I200*H200,2)</f>
        <v>0</v>
      </c>
      <c r="K200" s="181" t="s">
        <v>19</v>
      </c>
      <c r="L200" s="40"/>
      <c r="M200" s="186" t="s">
        <v>19</v>
      </c>
      <c r="N200" s="187" t="s">
        <v>43</v>
      </c>
      <c r="O200" s="65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102</v>
      </c>
      <c r="AT200" s="190" t="s">
        <v>142</v>
      </c>
      <c r="AU200" s="190" t="s">
        <v>76</v>
      </c>
      <c r="AY200" s="18" t="s">
        <v>140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76</v>
      </c>
      <c r="BK200" s="191">
        <f>ROUND(I200*H200,2)</f>
        <v>0</v>
      </c>
      <c r="BL200" s="18" t="s">
        <v>102</v>
      </c>
      <c r="BM200" s="190" t="s">
        <v>1679</v>
      </c>
    </row>
    <row r="201" spans="1:65" s="2" customFormat="1" ht="11.25">
      <c r="A201" s="35"/>
      <c r="B201" s="36"/>
      <c r="C201" s="37"/>
      <c r="D201" s="192" t="s">
        <v>148</v>
      </c>
      <c r="E201" s="37"/>
      <c r="F201" s="193" t="s">
        <v>1441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148</v>
      </c>
      <c r="AU201" s="18" t="s">
        <v>76</v>
      </c>
    </row>
    <row r="202" spans="1:65" s="2" customFormat="1" ht="21.75" customHeight="1">
      <c r="A202" s="35"/>
      <c r="B202" s="36"/>
      <c r="C202" s="179" t="s">
        <v>605</v>
      </c>
      <c r="D202" s="179" t="s">
        <v>142</v>
      </c>
      <c r="E202" s="180" t="s">
        <v>1443</v>
      </c>
      <c r="F202" s="181" t="s">
        <v>1444</v>
      </c>
      <c r="G202" s="182" t="s">
        <v>643</v>
      </c>
      <c r="H202" s="183">
        <v>1</v>
      </c>
      <c r="I202" s="184"/>
      <c r="J202" s="185">
        <f>ROUND(I202*H202,2)</f>
        <v>0</v>
      </c>
      <c r="K202" s="181" t="s">
        <v>19</v>
      </c>
      <c r="L202" s="40"/>
      <c r="M202" s="186" t="s">
        <v>19</v>
      </c>
      <c r="N202" s="187" t="s">
        <v>43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102</v>
      </c>
      <c r="AT202" s="190" t="s">
        <v>142</v>
      </c>
      <c r="AU202" s="190" t="s">
        <v>76</v>
      </c>
      <c r="AY202" s="18" t="s">
        <v>140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76</v>
      </c>
      <c r="BK202" s="191">
        <f>ROUND(I202*H202,2)</f>
        <v>0</v>
      </c>
      <c r="BL202" s="18" t="s">
        <v>102</v>
      </c>
      <c r="BM202" s="190" t="s">
        <v>1680</v>
      </c>
    </row>
    <row r="203" spans="1:65" s="2" customFormat="1" ht="11.25">
      <c r="A203" s="35"/>
      <c r="B203" s="36"/>
      <c r="C203" s="37"/>
      <c r="D203" s="192" t="s">
        <v>148</v>
      </c>
      <c r="E203" s="37"/>
      <c r="F203" s="193" t="s">
        <v>1444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148</v>
      </c>
      <c r="AU203" s="18" t="s">
        <v>76</v>
      </c>
    </row>
    <row r="204" spans="1:65" s="12" customFormat="1" ht="25.9" customHeight="1">
      <c r="B204" s="163"/>
      <c r="C204" s="164"/>
      <c r="D204" s="165" t="s">
        <v>71</v>
      </c>
      <c r="E204" s="166" t="s">
        <v>1681</v>
      </c>
      <c r="F204" s="166" t="s">
        <v>1682</v>
      </c>
      <c r="G204" s="164"/>
      <c r="H204" s="164"/>
      <c r="I204" s="167"/>
      <c r="J204" s="168">
        <f>BK204</f>
        <v>0</v>
      </c>
      <c r="K204" s="164"/>
      <c r="L204" s="169"/>
      <c r="M204" s="170"/>
      <c r="N204" s="171"/>
      <c r="O204" s="171"/>
      <c r="P204" s="172">
        <f>SUM(P205:P214)</f>
        <v>0</v>
      </c>
      <c r="Q204" s="171"/>
      <c r="R204" s="172">
        <f>SUM(R205:R214)</f>
        <v>0</v>
      </c>
      <c r="S204" s="171"/>
      <c r="T204" s="173">
        <f>SUM(T205:T214)</f>
        <v>0</v>
      </c>
      <c r="AR204" s="174" t="s">
        <v>76</v>
      </c>
      <c r="AT204" s="175" t="s">
        <v>71</v>
      </c>
      <c r="AU204" s="175" t="s">
        <v>72</v>
      </c>
      <c r="AY204" s="174" t="s">
        <v>140</v>
      </c>
      <c r="BK204" s="176">
        <f>SUM(BK205:BK214)</f>
        <v>0</v>
      </c>
    </row>
    <row r="205" spans="1:65" s="2" customFormat="1" ht="16.5" customHeight="1">
      <c r="A205" s="35"/>
      <c r="B205" s="36"/>
      <c r="C205" s="179" t="s">
        <v>610</v>
      </c>
      <c r="D205" s="179" t="s">
        <v>142</v>
      </c>
      <c r="E205" s="180" t="s">
        <v>1481</v>
      </c>
      <c r="F205" s="181" t="s">
        <v>1482</v>
      </c>
      <c r="G205" s="182" t="s">
        <v>1483</v>
      </c>
      <c r="H205" s="183">
        <v>47</v>
      </c>
      <c r="I205" s="184"/>
      <c r="J205" s="185">
        <f>ROUND(I205*H205,2)</f>
        <v>0</v>
      </c>
      <c r="K205" s="181" t="s">
        <v>19</v>
      </c>
      <c r="L205" s="40"/>
      <c r="M205" s="186" t="s">
        <v>19</v>
      </c>
      <c r="N205" s="187" t="s">
        <v>43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102</v>
      </c>
      <c r="AT205" s="190" t="s">
        <v>142</v>
      </c>
      <c r="AU205" s="190" t="s">
        <v>76</v>
      </c>
      <c r="AY205" s="18" t="s">
        <v>140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76</v>
      </c>
      <c r="BK205" s="191">
        <f>ROUND(I205*H205,2)</f>
        <v>0</v>
      </c>
      <c r="BL205" s="18" t="s">
        <v>102</v>
      </c>
      <c r="BM205" s="190" t="s">
        <v>1683</v>
      </c>
    </row>
    <row r="206" spans="1:65" s="2" customFormat="1" ht="11.25">
      <c r="A206" s="35"/>
      <c r="B206" s="36"/>
      <c r="C206" s="37"/>
      <c r="D206" s="192" t="s">
        <v>148</v>
      </c>
      <c r="E206" s="37"/>
      <c r="F206" s="193" t="s">
        <v>1482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148</v>
      </c>
      <c r="AU206" s="18" t="s">
        <v>76</v>
      </c>
    </row>
    <row r="207" spans="1:65" s="2" customFormat="1" ht="16.5" customHeight="1">
      <c r="A207" s="35"/>
      <c r="B207" s="36"/>
      <c r="C207" s="179" t="s">
        <v>615</v>
      </c>
      <c r="D207" s="179" t="s">
        <v>142</v>
      </c>
      <c r="E207" s="180" t="s">
        <v>1485</v>
      </c>
      <c r="F207" s="181" t="s">
        <v>1486</v>
      </c>
      <c r="G207" s="182" t="s">
        <v>1483</v>
      </c>
      <c r="H207" s="183">
        <v>47</v>
      </c>
      <c r="I207" s="184"/>
      <c r="J207" s="185">
        <f>ROUND(I207*H207,2)</f>
        <v>0</v>
      </c>
      <c r="K207" s="181" t="s">
        <v>19</v>
      </c>
      <c r="L207" s="40"/>
      <c r="M207" s="186" t="s">
        <v>19</v>
      </c>
      <c r="N207" s="187" t="s">
        <v>43</v>
      </c>
      <c r="O207" s="65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102</v>
      </c>
      <c r="AT207" s="190" t="s">
        <v>142</v>
      </c>
      <c r="AU207" s="190" t="s">
        <v>76</v>
      </c>
      <c r="AY207" s="18" t="s">
        <v>140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76</v>
      </c>
      <c r="BK207" s="191">
        <f>ROUND(I207*H207,2)</f>
        <v>0</v>
      </c>
      <c r="BL207" s="18" t="s">
        <v>102</v>
      </c>
      <c r="BM207" s="190" t="s">
        <v>1684</v>
      </c>
    </row>
    <row r="208" spans="1:65" s="2" customFormat="1" ht="11.25">
      <c r="A208" s="35"/>
      <c r="B208" s="36"/>
      <c r="C208" s="37"/>
      <c r="D208" s="192" t="s">
        <v>148</v>
      </c>
      <c r="E208" s="37"/>
      <c r="F208" s="193" t="s">
        <v>1486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148</v>
      </c>
      <c r="AU208" s="18" t="s">
        <v>76</v>
      </c>
    </row>
    <row r="209" spans="1:65" s="2" customFormat="1" ht="16.5" customHeight="1">
      <c r="A209" s="35"/>
      <c r="B209" s="36"/>
      <c r="C209" s="179" t="s">
        <v>620</v>
      </c>
      <c r="D209" s="179" t="s">
        <v>142</v>
      </c>
      <c r="E209" s="180" t="s">
        <v>1685</v>
      </c>
      <c r="F209" s="181" t="s">
        <v>1489</v>
      </c>
      <c r="G209" s="182" t="s">
        <v>643</v>
      </c>
      <c r="H209" s="183">
        <v>1</v>
      </c>
      <c r="I209" s="184"/>
      <c r="J209" s="185">
        <f>ROUND(I209*H209,2)</f>
        <v>0</v>
      </c>
      <c r="K209" s="181" t="s">
        <v>19</v>
      </c>
      <c r="L209" s="40"/>
      <c r="M209" s="186" t="s">
        <v>19</v>
      </c>
      <c r="N209" s="187" t="s">
        <v>43</v>
      </c>
      <c r="O209" s="65"/>
      <c r="P209" s="188">
        <f>O209*H209</f>
        <v>0</v>
      </c>
      <c r="Q209" s="188">
        <v>0</v>
      </c>
      <c r="R209" s="188">
        <f>Q209*H209</f>
        <v>0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102</v>
      </c>
      <c r="AT209" s="190" t="s">
        <v>142</v>
      </c>
      <c r="AU209" s="190" t="s">
        <v>76</v>
      </c>
      <c r="AY209" s="18" t="s">
        <v>140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76</v>
      </c>
      <c r="BK209" s="191">
        <f>ROUND(I209*H209,2)</f>
        <v>0</v>
      </c>
      <c r="BL209" s="18" t="s">
        <v>102</v>
      </c>
      <c r="BM209" s="190" t="s">
        <v>1686</v>
      </c>
    </row>
    <row r="210" spans="1:65" s="2" customFormat="1" ht="11.25">
      <c r="A210" s="35"/>
      <c r="B210" s="36"/>
      <c r="C210" s="37"/>
      <c r="D210" s="192" t="s">
        <v>148</v>
      </c>
      <c r="E210" s="37"/>
      <c r="F210" s="193" t="s">
        <v>1489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148</v>
      </c>
      <c r="AU210" s="18" t="s">
        <v>76</v>
      </c>
    </row>
    <row r="211" spans="1:65" s="2" customFormat="1" ht="16.5" customHeight="1">
      <c r="A211" s="35"/>
      <c r="B211" s="36"/>
      <c r="C211" s="179" t="s">
        <v>625</v>
      </c>
      <c r="D211" s="179" t="s">
        <v>142</v>
      </c>
      <c r="E211" s="180" t="s">
        <v>1491</v>
      </c>
      <c r="F211" s="181" t="s">
        <v>1492</v>
      </c>
      <c r="G211" s="182" t="s">
        <v>643</v>
      </c>
      <c r="H211" s="183">
        <v>1</v>
      </c>
      <c r="I211" s="184"/>
      <c r="J211" s="185">
        <f>ROUND(I211*H211,2)</f>
        <v>0</v>
      </c>
      <c r="K211" s="181" t="s">
        <v>19</v>
      </c>
      <c r="L211" s="40"/>
      <c r="M211" s="186" t="s">
        <v>19</v>
      </c>
      <c r="N211" s="187" t="s">
        <v>43</v>
      </c>
      <c r="O211" s="65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102</v>
      </c>
      <c r="AT211" s="190" t="s">
        <v>142</v>
      </c>
      <c r="AU211" s="190" t="s">
        <v>76</v>
      </c>
      <c r="AY211" s="18" t="s">
        <v>140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76</v>
      </c>
      <c r="BK211" s="191">
        <f>ROUND(I211*H211,2)</f>
        <v>0</v>
      </c>
      <c r="BL211" s="18" t="s">
        <v>102</v>
      </c>
      <c r="BM211" s="190" t="s">
        <v>1687</v>
      </c>
    </row>
    <row r="212" spans="1:65" s="2" customFormat="1" ht="11.25">
      <c r="A212" s="35"/>
      <c r="B212" s="36"/>
      <c r="C212" s="37"/>
      <c r="D212" s="192" t="s">
        <v>148</v>
      </c>
      <c r="E212" s="37"/>
      <c r="F212" s="193" t="s">
        <v>1492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148</v>
      </c>
      <c r="AU212" s="18" t="s">
        <v>76</v>
      </c>
    </row>
    <row r="213" spans="1:65" s="2" customFormat="1" ht="16.5" customHeight="1">
      <c r="A213" s="35"/>
      <c r="B213" s="36"/>
      <c r="C213" s="179" t="s">
        <v>630</v>
      </c>
      <c r="D213" s="179" t="s">
        <v>142</v>
      </c>
      <c r="E213" s="180" t="s">
        <v>1494</v>
      </c>
      <c r="F213" s="181" t="s">
        <v>1495</v>
      </c>
      <c r="G213" s="182" t="s">
        <v>643</v>
      </c>
      <c r="H213" s="183">
        <v>1</v>
      </c>
      <c r="I213" s="184"/>
      <c r="J213" s="185">
        <f>ROUND(I213*H213,2)</f>
        <v>0</v>
      </c>
      <c r="K213" s="181" t="s">
        <v>19</v>
      </c>
      <c r="L213" s="40"/>
      <c r="M213" s="186" t="s">
        <v>19</v>
      </c>
      <c r="N213" s="187" t="s">
        <v>43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102</v>
      </c>
      <c r="AT213" s="190" t="s">
        <v>142</v>
      </c>
      <c r="AU213" s="190" t="s">
        <v>76</v>
      </c>
      <c r="AY213" s="18" t="s">
        <v>140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76</v>
      </c>
      <c r="BK213" s="191">
        <f>ROUND(I213*H213,2)</f>
        <v>0</v>
      </c>
      <c r="BL213" s="18" t="s">
        <v>102</v>
      </c>
      <c r="BM213" s="190" t="s">
        <v>1688</v>
      </c>
    </row>
    <row r="214" spans="1:65" s="2" customFormat="1" ht="11.25">
      <c r="A214" s="35"/>
      <c r="B214" s="36"/>
      <c r="C214" s="37"/>
      <c r="D214" s="192" t="s">
        <v>148</v>
      </c>
      <c r="E214" s="37"/>
      <c r="F214" s="193" t="s">
        <v>1495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148</v>
      </c>
      <c r="AU214" s="18" t="s">
        <v>76</v>
      </c>
    </row>
    <row r="215" spans="1:65" s="12" customFormat="1" ht="25.9" customHeight="1">
      <c r="B215" s="163"/>
      <c r="C215" s="164"/>
      <c r="D215" s="165" t="s">
        <v>71</v>
      </c>
      <c r="E215" s="166" t="s">
        <v>1689</v>
      </c>
      <c r="F215" s="166" t="s">
        <v>1690</v>
      </c>
      <c r="G215" s="164"/>
      <c r="H215" s="164"/>
      <c r="I215" s="167"/>
      <c r="J215" s="168">
        <f>BK215</f>
        <v>0</v>
      </c>
      <c r="K215" s="164"/>
      <c r="L215" s="169"/>
      <c r="M215" s="170"/>
      <c r="N215" s="171"/>
      <c r="O215" s="171"/>
      <c r="P215" s="172">
        <f>SUM(P216:P229)</f>
        <v>0</v>
      </c>
      <c r="Q215" s="171"/>
      <c r="R215" s="172">
        <f>SUM(R216:R229)</f>
        <v>0</v>
      </c>
      <c r="S215" s="171"/>
      <c r="T215" s="173">
        <f>SUM(T216:T229)</f>
        <v>0</v>
      </c>
      <c r="AR215" s="174" t="s">
        <v>76</v>
      </c>
      <c r="AT215" s="175" t="s">
        <v>71</v>
      </c>
      <c r="AU215" s="175" t="s">
        <v>72</v>
      </c>
      <c r="AY215" s="174" t="s">
        <v>140</v>
      </c>
      <c r="BK215" s="176">
        <f>SUM(BK216:BK229)</f>
        <v>0</v>
      </c>
    </row>
    <row r="216" spans="1:65" s="2" customFormat="1" ht="21.75" customHeight="1">
      <c r="A216" s="35"/>
      <c r="B216" s="36"/>
      <c r="C216" s="179" t="s">
        <v>635</v>
      </c>
      <c r="D216" s="179" t="s">
        <v>142</v>
      </c>
      <c r="E216" s="180" t="s">
        <v>1691</v>
      </c>
      <c r="F216" s="181" t="s">
        <v>1508</v>
      </c>
      <c r="G216" s="182" t="s">
        <v>643</v>
      </c>
      <c r="H216" s="183">
        <v>1</v>
      </c>
      <c r="I216" s="184"/>
      <c r="J216" s="185">
        <f>ROUND(I216*H216,2)</f>
        <v>0</v>
      </c>
      <c r="K216" s="181" t="s">
        <v>19</v>
      </c>
      <c r="L216" s="40"/>
      <c r="M216" s="186" t="s">
        <v>19</v>
      </c>
      <c r="N216" s="187" t="s">
        <v>43</v>
      </c>
      <c r="O216" s="65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102</v>
      </c>
      <c r="AT216" s="190" t="s">
        <v>142</v>
      </c>
      <c r="AU216" s="190" t="s">
        <v>76</v>
      </c>
      <c r="AY216" s="18" t="s">
        <v>140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76</v>
      </c>
      <c r="BK216" s="191">
        <f>ROUND(I216*H216,2)</f>
        <v>0</v>
      </c>
      <c r="BL216" s="18" t="s">
        <v>102</v>
      </c>
      <c r="BM216" s="190" t="s">
        <v>1692</v>
      </c>
    </row>
    <row r="217" spans="1:65" s="2" customFormat="1" ht="11.25">
      <c r="A217" s="35"/>
      <c r="B217" s="36"/>
      <c r="C217" s="37"/>
      <c r="D217" s="192" t="s">
        <v>148</v>
      </c>
      <c r="E217" s="37"/>
      <c r="F217" s="193" t="s">
        <v>1508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148</v>
      </c>
      <c r="AU217" s="18" t="s">
        <v>76</v>
      </c>
    </row>
    <row r="218" spans="1:65" s="2" customFormat="1" ht="16.5" customHeight="1">
      <c r="A218" s="35"/>
      <c r="B218" s="36"/>
      <c r="C218" s="179" t="s">
        <v>640</v>
      </c>
      <c r="D218" s="179" t="s">
        <v>142</v>
      </c>
      <c r="E218" s="180" t="s">
        <v>1532</v>
      </c>
      <c r="F218" s="181" t="s">
        <v>1511</v>
      </c>
      <c r="G218" s="182" t="s">
        <v>643</v>
      </c>
      <c r="H218" s="183">
        <v>1</v>
      </c>
      <c r="I218" s="184"/>
      <c r="J218" s="185">
        <f>ROUND(I218*H218,2)</f>
        <v>0</v>
      </c>
      <c r="K218" s="181" t="s">
        <v>19</v>
      </c>
      <c r="L218" s="40"/>
      <c r="M218" s="186" t="s">
        <v>19</v>
      </c>
      <c r="N218" s="187" t="s">
        <v>43</v>
      </c>
      <c r="O218" s="65"/>
      <c r="P218" s="188">
        <f>O218*H218</f>
        <v>0</v>
      </c>
      <c r="Q218" s="188">
        <v>0</v>
      </c>
      <c r="R218" s="188">
        <f>Q218*H218</f>
        <v>0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102</v>
      </c>
      <c r="AT218" s="190" t="s">
        <v>142</v>
      </c>
      <c r="AU218" s="190" t="s">
        <v>76</v>
      </c>
      <c r="AY218" s="18" t="s">
        <v>140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76</v>
      </c>
      <c r="BK218" s="191">
        <f>ROUND(I218*H218,2)</f>
        <v>0</v>
      </c>
      <c r="BL218" s="18" t="s">
        <v>102</v>
      </c>
      <c r="BM218" s="190" t="s">
        <v>1693</v>
      </c>
    </row>
    <row r="219" spans="1:65" s="2" customFormat="1" ht="11.25">
      <c r="A219" s="35"/>
      <c r="B219" s="36"/>
      <c r="C219" s="37"/>
      <c r="D219" s="192" t="s">
        <v>148</v>
      </c>
      <c r="E219" s="37"/>
      <c r="F219" s="193" t="s">
        <v>1511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148</v>
      </c>
      <c r="AU219" s="18" t="s">
        <v>76</v>
      </c>
    </row>
    <row r="220" spans="1:65" s="2" customFormat="1" ht="16.5" customHeight="1">
      <c r="A220" s="35"/>
      <c r="B220" s="36"/>
      <c r="C220" s="179" t="s">
        <v>646</v>
      </c>
      <c r="D220" s="179" t="s">
        <v>142</v>
      </c>
      <c r="E220" s="180" t="s">
        <v>1694</v>
      </c>
      <c r="F220" s="181" t="s">
        <v>1695</v>
      </c>
      <c r="G220" s="182" t="s">
        <v>643</v>
      </c>
      <c r="H220" s="183">
        <v>1</v>
      </c>
      <c r="I220" s="184"/>
      <c r="J220" s="185">
        <f>ROUND(I220*H220,2)</f>
        <v>0</v>
      </c>
      <c r="K220" s="181" t="s">
        <v>19</v>
      </c>
      <c r="L220" s="40"/>
      <c r="M220" s="186" t="s">
        <v>19</v>
      </c>
      <c r="N220" s="187" t="s">
        <v>43</v>
      </c>
      <c r="O220" s="65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102</v>
      </c>
      <c r="AT220" s="190" t="s">
        <v>142</v>
      </c>
      <c r="AU220" s="190" t="s">
        <v>76</v>
      </c>
      <c r="AY220" s="18" t="s">
        <v>140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76</v>
      </c>
      <c r="BK220" s="191">
        <f>ROUND(I220*H220,2)</f>
        <v>0</v>
      </c>
      <c r="BL220" s="18" t="s">
        <v>102</v>
      </c>
      <c r="BM220" s="190" t="s">
        <v>1696</v>
      </c>
    </row>
    <row r="221" spans="1:65" s="2" customFormat="1" ht="11.25">
      <c r="A221" s="35"/>
      <c r="B221" s="36"/>
      <c r="C221" s="37"/>
      <c r="D221" s="192" t="s">
        <v>148</v>
      </c>
      <c r="E221" s="37"/>
      <c r="F221" s="193" t="s">
        <v>1695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148</v>
      </c>
      <c r="AU221" s="18" t="s">
        <v>76</v>
      </c>
    </row>
    <row r="222" spans="1:65" s="2" customFormat="1" ht="16.5" customHeight="1">
      <c r="A222" s="35"/>
      <c r="B222" s="36"/>
      <c r="C222" s="179" t="s">
        <v>651</v>
      </c>
      <c r="D222" s="179" t="s">
        <v>142</v>
      </c>
      <c r="E222" s="180" t="s">
        <v>1697</v>
      </c>
      <c r="F222" s="181" t="s">
        <v>1517</v>
      </c>
      <c r="G222" s="182" t="s">
        <v>643</v>
      </c>
      <c r="H222" s="183">
        <v>1</v>
      </c>
      <c r="I222" s="184"/>
      <c r="J222" s="185">
        <f>ROUND(I222*H222,2)</f>
        <v>0</v>
      </c>
      <c r="K222" s="181" t="s">
        <v>19</v>
      </c>
      <c r="L222" s="40"/>
      <c r="M222" s="186" t="s">
        <v>19</v>
      </c>
      <c r="N222" s="187" t="s">
        <v>43</v>
      </c>
      <c r="O222" s="65"/>
      <c r="P222" s="188">
        <f>O222*H222</f>
        <v>0</v>
      </c>
      <c r="Q222" s="188">
        <v>0</v>
      </c>
      <c r="R222" s="188">
        <f>Q222*H222</f>
        <v>0</v>
      </c>
      <c r="S222" s="188">
        <v>0</v>
      </c>
      <c r="T222" s="18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102</v>
      </c>
      <c r="AT222" s="190" t="s">
        <v>142</v>
      </c>
      <c r="AU222" s="190" t="s">
        <v>76</v>
      </c>
      <c r="AY222" s="18" t="s">
        <v>140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76</v>
      </c>
      <c r="BK222" s="191">
        <f>ROUND(I222*H222,2)</f>
        <v>0</v>
      </c>
      <c r="BL222" s="18" t="s">
        <v>102</v>
      </c>
      <c r="BM222" s="190" t="s">
        <v>1698</v>
      </c>
    </row>
    <row r="223" spans="1:65" s="2" customFormat="1" ht="11.25">
      <c r="A223" s="35"/>
      <c r="B223" s="36"/>
      <c r="C223" s="37"/>
      <c r="D223" s="192" t="s">
        <v>148</v>
      </c>
      <c r="E223" s="37"/>
      <c r="F223" s="193" t="s">
        <v>1517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148</v>
      </c>
      <c r="AU223" s="18" t="s">
        <v>76</v>
      </c>
    </row>
    <row r="224" spans="1:65" s="2" customFormat="1" ht="16.5" customHeight="1">
      <c r="A224" s="35"/>
      <c r="B224" s="36"/>
      <c r="C224" s="179" t="s">
        <v>656</v>
      </c>
      <c r="D224" s="179" t="s">
        <v>142</v>
      </c>
      <c r="E224" s="180" t="s">
        <v>1538</v>
      </c>
      <c r="F224" s="181" t="s">
        <v>1520</v>
      </c>
      <c r="G224" s="182" t="s">
        <v>643</v>
      </c>
      <c r="H224" s="183">
        <v>1</v>
      </c>
      <c r="I224" s="184"/>
      <c r="J224" s="185">
        <f>ROUND(I224*H224,2)</f>
        <v>0</v>
      </c>
      <c r="K224" s="181" t="s">
        <v>19</v>
      </c>
      <c r="L224" s="40"/>
      <c r="M224" s="186" t="s">
        <v>19</v>
      </c>
      <c r="N224" s="187" t="s">
        <v>43</v>
      </c>
      <c r="O224" s="65"/>
      <c r="P224" s="188">
        <f>O224*H224</f>
        <v>0</v>
      </c>
      <c r="Q224" s="188">
        <v>0</v>
      </c>
      <c r="R224" s="188">
        <f>Q224*H224</f>
        <v>0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102</v>
      </c>
      <c r="AT224" s="190" t="s">
        <v>142</v>
      </c>
      <c r="AU224" s="190" t="s">
        <v>76</v>
      </c>
      <c r="AY224" s="18" t="s">
        <v>140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76</v>
      </c>
      <c r="BK224" s="191">
        <f>ROUND(I224*H224,2)</f>
        <v>0</v>
      </c>
      <c r="BL224" s="18" t="s">
        <v>102</v>
      </c>
      <c r="BM224" s="190" t="s">
        <v>1699</v>
      </c>
    </row>
    <row r="225" spans="1:65" s="2" customFormat="1" ht="11.25">
      <c r="A225" s="35"/>
      <c r="B225" s="36"/>
      <c r="C225" s="37"/>
      <c r="D225" s="192" t="s">
        <v>148</v>
      </c>
      <c r="E225" s="37"/>
      <c r="F225" s="193" t="s">
        <v>1520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148</v>
      </c>
      <c r="AU225" s="18" t="s">
        <v>76</v>
      </c>
    </row>
    <row r="226" spans="1:65" s="2" customFormat="1" ht="16.5" customHeight="1">
      <c r="A226" s="35"/>
      <c r="B226" s="36"/>
      <c r="C226" s="179" t="s">
        <v>661</v>
      </c>
      <c r="D226" s="179" t="s">
        <v>142</v>
      </c>
      <c r="E226" s="180" t="s">
        <v>1522</v>
      </c>
      <c r="F226" s="181" t="s">
        <v>1523</v>
      </c>
      <c r="G226" s="182" t="s">
        <v>643</v>
      </c>
      <c r="H226" s="183">
        <v>1</v>
      </c>
      <c r="I226" s="184"/>
      <c r="J226" s="185">
        <f>ROUND(I226*H226,2)</f>
        <v>0</v>
      </c>
      <c r="K226" s="181" t="s">
        <v>19</v>
      </c>
      <c r="L226" s="40"/>
      <c r="M226" s="186" t="s">
        <v>19</v>
      </c>
      <c r="N226" s="187" t="s">
        <v>43</v>
      </c>
      <c r="O226" s="65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102</v>
      </c>
      <c r="AT226" s="190" t="s">
        <v>142</v>
      </c>
      <c r="AU226" s="190" t="s">
        <v>76</v>
      </c>
      <c r="AY226" s="18" t="s">
        <v>140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8" t="s">
        <v>76</v>
      </c>
      <c r="BK226" s="191">
        <f>ROUND(I226*H226,2)</f>
        <v>0</v>
      </c>
      <c r="BL226" s="18" t="s">
        <v>102</v>
      </c>
      <c r="BM226" s="190" t="s">
        <v>1700</v>
      </c>
    </row>
    <row r="227" spans="1:65" s="2" customFormat="1" ht="11.25">
      <c r="A227" s="35"/>
      <c r="B227" s="36"/>
      <c r="C227" s="37"/>
      <c r="D227" s="192" t="s">
        <v>148</v>
      </c>
      <c r="E227" s="37"/>
      <c r="F227" s="193" t="s">
        <v>1523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148</v>
      </c>
      <c r="AU227" s="18" t="s">
        <v>76</v>
      </c>
    </row>
    <row r="228" spans="1:65" s="2" customFormat="1" ht="16.5" customHeight="1">
      <c r="A228" s="35"/>
      <c r="B228" s="36"/>
      <c r="C228" s="179" t="s">
        <v>666</v>
      </c>
      <c r="D228" s="179" t="s">
        <v>142</v>
      </c>
      <c r="E228" s="180" t="s">
        <v>1525</v>
      </c>
      <c r="F228" s="181" t="s">
        <v>1526</v>
      </c>
      <c r="G228" s="182" t="s">
        <v>643</v>
      </c>
      <c r="H228" s="183">
        <v>1</v>
      </c>
      <c r="I228" s="184"/>
      <c r="J228" s="185">
        <f>ROUND(I228*H228,2)</f>
        <v>0</v>
      </c>
      <c r="K228" s="181" t="s">
        <v>19</v>
      </c>
      <c r="L228" s="40"/>
      <c r="M228" s="186" t="s">
        <v>19</v>
      </c>
      <c r="N228" s="187" t="s">
        <v>43</v>
      </c>
      <c r="O228" s="65"/>
      <c r="P228" s="188">
        <f>O228*H228</f>
        <v>0</v>
      </c>
      <c r="Q228" s="188">
        <v>0</v>
      </c>
      <c r="R228" s="188">
        <f>Q228*H228</f>
        <v>0</v>
      </c>
      <c r="S228" s="188">
        <v>0</v>
      </c>
      <c r="T228" s="18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102</v>
      </c>
      <c r="AT228" s="190" t="s">
        <v>142</v>
      </c>
      <c r="AU228" s="190" t="s">
        <v>76</v>
      </c>
      <c r="AY228" s="18" t="s">
        <v>140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76</v>
      </c>
      <c r="BK228" s="191">
        <f>ROUND(I228*H228,2)</f>
        <v>0</v>
      </c>
      <c r="BL228" s="18" t="s">
        <v>102</v>
      </c>
      <c r="BM228" s="190" t="s">
        <v>1701</v>
      </c>
    </row>
    <row r="229" spans="1:65" s="2" customFormat="1" ht="11.25">
      <c r="A229" s="35"/>
      <c r="B229" s="36"/>
      <c r="C229" s="37"/>
      <c r="D229" s="192" t="s">
        <v>148</v>
      </c>
      <c r="E229" s="37"/>
      <c r="F229" s="193" t="s">
        <v>1526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148</v>
      </c>
      <c r="AU229" s="18" t="s">
        <v>76</v>
      </c>
    </row>
    <row r="230" spans="1:65" s="12" customFormat="1" ht="25.9" customHeight="1">
      <c r="B230" s="163"/>
      <c r="C230" s="164"/>
      <c r="D230" s="165" t="s">
        <v>71</v>
      </c>
      <c r="E230" s="166" t="s">
        <v>1702</v>
      </c>
      <c r="F230" s="166" t="s">
        <v>1703</v>
      </c>
      <c r="G230" s="164"/>
      <c r="H230" s="164"/>
      <c r="I230" s="167"/>
      <c r="J230" s="168">
        <f>BK230</f>
        <v>0</v>
      </c>
      <c r="K230" s="164"/>
      <c r="L230" s="169"/>
      <c r="M230" s="170"/>
      <c r="N230" s="171"/>
      <c r="O230" s="171"/>
      <c r="P230" s="172">
        <f>SUM(P231:P238)</f>
        <v>0</v>
      </c>
      <c r="Q230" s="171"/>
      <c r="R230" s="172">
        <f>SUM(R231:R238)</f>
        <v>0</v>
      </c>
      <c r="S230" s="171"/>
      <c r="T230" s="173">
        <f>SUM(T231:T238)</f>
        <v>0</v>
      </c>
      <c r="AR230" s="174" t="s">
        <v>76</v>
      </c>
      <c r="AT230" s="175" t="s">
        <v>71</v>
      </c>
      <c r="AU230" s="175" t="s">
        <v>72</v>
      </c>
      <c r="AY230" s="174" t="s">
        <v>140</v>
      </c>
      <c r="BK230" s="176">
        <f>SUM(BK231:BK238)</f>
        <v>0</v>
      </c>
    </row>
    <row r="231" spans="1:65" s="2" customFormat="1" ht="16.5" customHeight="1">
      <c r="A231" s="35"/>
      <c r="B231" s="36"/>
      <c r="C231" s="179" t="s">
        <v>671</v>
      </c>
      <c r="D231" s="179" t="s">
        <v>142</v>
      </c>
      <c r="E231" s="180" t="s">
        <v>1546</v>
      </c>
      <c r="F231" s="181" t="s">
        <v>1547</v>
      </c>
      <c r="G231" s="182" t="s">
        <v>1483</v>
      </c>
      <c r="H231" s="183">
        <v>47</v>
      </c>
      <c r="I231" s="184"/>
      <c r="J231" s="185">
        <f>ROUND(I231*H231,2)</f>
        <v>0</v>
      </c>
      <c r="K231" s="181" t="s">
        <v>19</v>
      </c>
      <c r="L231" s="40"/>
      <c r="M231" s="186" t="s">
        <v>19</v>
      </c>
      <c r="N231" s="187" t="s">
        <v>43</v>
      </c>
      <c r="O231" s="65"/>
      <c r="P231" s="188">
        <f>O231*H231</f>
        <v>0</v>
      </c>
      <c r="Q231" s="188">
        <v>0</v>
      </c>
      <c r="R231" s="188">
        <f>Q231*H231</f>
        <v>0</v>
      </c>
      <c r="S231" s="188">
        <v>0</v>
      </c>
      <c r="T231" s="18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102</v>
      </c>
      <c r="AT231" s="190" t="s">
        <v>142</v>
      </c>
      <c r="AU231" s="190" t="s">
        <v>76</v>
      </c>
      <c r="AY231" s="18" t="s">
        <v>140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8" t="s">
        <v>76</v>
      </c>
      <c r="BK231" s="191">
        <f>ROUND(I231*H231,2)</f>
        <v>0</v>
      </c>
      <c r="BL231" s="18" t="s">
        <v>102</v>
      </c>
      <c r="BM231" s="190" t="s">
        <v>1704</v>
      </c>
    </row>
    <row r="232" spans="1:65" s="2" customFormat="1" ht="11.25">
      <c r="A232" s="35"/>
      <c r="B232" s="36"/>
      <c r="C232" s="37"/>
      <c r="D232" s="192" t="s">
        <v>148</v>
      </c>
      <c r="E232" s="37"/>
      <c r="F232" s="193" t="s">
        <v>1547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148</v>
      </c>
      <c r="AU232" s="18" t="s">
        <v>76</v>
      </c>
    </row>
    <row r="233" spans="1:65" s="2" customFormat="1" ht="16.5" customHeight="1">
      <c r="A233" s="35"/>
      <c r="B233" s="36"/>
      <c r="C233" s="179" t="s">
        <v>676</v>
      </c>
      <c r="D233" s="179" t="s">
        <v>142</v>
      </c>
      <c r="E233" s="180" t="s">
        <v>1549</v>
      </c>
      <c r="F233" s="181" t="s">
        <v>1550</v>
      </c>
      <c r="G233" s="182" t="s">
        <v>643</v>
      </c>
      <c r="H233" s="183">
        <v>1</v>
      </c>
      <c r="I233" s="184"/>
      <c r="J233" s="185">
        <f>ROUND(I233*H233,2)</f>
        <v>0</v>
      </c>
      <c r="K233" s="181" t="s">
        <v>19</v>
      </c>
      <c r="L233" s="40"/>
      <c r="M233" s="186" t="s">
        <v>19</v>
      </c>
      <c r="N233" s="187" t="s">
        <v>43</v>
      </c>
      <c r="O233" s="65"/>
      <c r="P233" s="188">
        <f>O233*H233</f>
        <v>0</v>
      </c>
      <c r="Q233" s="188">
        <v>0</v>
      </c>
      <c r="R233" s="188">
        <f>Q233*H233</f>
        <v>0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102</v>
      </c>
      <c r="AT233" s="190" t="s">
        <v>142</v>
      </c>
      <c r="AU233" s="190" t="s">
        <v>76</v>
      </c>
      <c r="AY233" s="18" t="s">
        <v>140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76</v>
      </c>
      <c r="BK233" s="191">
        <f>ROUND(I233*H233,2)</f>
        <v>0</v>
      </c>
      <c r="BL233" s="18" t="s">
        <v>102</v>
      </c>
      <c r="BM233" s="190" t="s">
        <v>1705</v>
      </c>
    </row>
    <row r="234" spans="1:65" s="2" customFormat="1" ht="11.25">
      <c r="A234" s="35"/>
      <c r="B234" s="36"/>
      <c r="C234" s="37"/>
      <c r="D234" s="192" t="s">
        <v>148</v>
      </c>
      <c r="E234" s="37"/>
      <c r="F234" s="193" t="s">
        <v>1550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148</v>
      </c>
      <c r="AU234" s="18" t="s">
        <v>76</v>
      </c>
    </row>
    <row r="235" spans="1:65" s="2" customFormat="1" ht="16.5" customHeight="1">
      <c r="A235" s="35"/>
      <c r="B235" s="36"/>
      <c r="C235" s="179" t="s">
        <v>681</v>
      </c>
      <c r="D235" s="179" t="s">
        <v>142</v>
      </c>
      <c r="E235" s="180" t="s">
        <v>1552</v>
      </c>
      <c r="F235" s="181" t="s">
        <v>1553</v>
      </c>
      <c r="G235" s="182" t="s">
        <v>643</v>
      </c>
      <c r="H235" s="183">
        <v>1</v>
      </c>
      <c r="I235" s="184"/>
      <c r="J235" s="185">
        <f>ROUND(I235*H235,2)</f>
        <v>0</v>
      </c>
      <c r="K235" s="181" t="s">
        <v>19</v>
      </c>
      <c r="L235" s="40"/>
      <c r="M235" s="186" t="s">
        <v>19</v>
      </c>
      <c r="N235" s="187" t="s">
        <v>43</v>
      </c>
      <c r="O235" s="65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102</v>
      </c>
      <c r="AT235" s="190" t="s">
        <v>142</v>
      </c>
      <c r="AU235" s="190" t="s">
        <v>76</v>
      </c>
      <c r="AY235" s="18" t="s">
        <v>140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76</v>
      </c>
      <c r="BK235" s="191">
        <f>ROUND(I235*H235,2)</f>
        <v>0</v>
      </c>
      <c r="BL235" s="18" t="s">
        <v>102</v>
      </c>
      <c r="BM235" s="190" t="s">
        <v>1706</v>
      </c>
    </row>
    <row r="236" spans="1:65" s="2" customFormat="1" ht="11.25">
      <c r="A236" s="35"/>
      <c r="B236" s="36"/>
      <c r="C236" s="37"/>
      <c r="D236" s="192" t="s">
        <v>148</v>
      </c>
      <c r="E236" s="37"/>
      <c r="F236" s="193" t="s">
        <v>1553</v>
      </c>
      <c r="G236" s="37"/>
      <c r="H236" s="37"/>
      <c r="I236" s="194"/>
      <c r="J236" s="37"/>
      <c r="K236" s="37"/>
      <c r="L236" s="40"/>
      <c r="M236" s="195"/>
      <c r="N236" s="196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148</v>
      </c>
      <c r="AU236" s="18" t="s">
        <v>76</v>
      </c>
    </row>
    <row r="237" spans="1:65" s="2" customFormat="1" ht="21.75" customHeight="1">
      <c r="A237" s="35"/>
      <c r="B237" s="36"/>
      <c r="C237" s="179" t="s">
        <v>686</v>
      </c>
      <c r="D237" s="179" t="s">
        <v>142</v>
      </c>
      <c r="E237" s="180" t="s">
        <v>1555</v>
      </c>
      <c r="F237" s="181" t="s">
        <v>1556</v>
      </c>
      <c r="G237" s="182" t="s">
        <v>643</v>
      </c>
      <c r="H237" s="183">
        <v>1</v>
      </c>
      <c r="I237" s="184"/>
      <c r="J237" s="185">
        <f>ROUND(I237*H237,2)</f>
        <v>0</v>
      </c>
      <c r="K237" s="181" t="s">
        <v>19</v>
      </c>
      <c r="L237" s="40"/>
      <c r="M237" s="186" t="s">
        <v>19</v>
      </c>
      <c r="N237" s="187" t="s">
        <v>43</v>
      </c>
      <c r="O237" s="65"/>
      <c r="P237" s="188">
        <f>O237*H237</f>
        <v>0</v>
      </c>
      <c r="Q237" s="188">
        <v>0</v>
      </c>
      <c r="R237" s="188">
        <f>Q237*H237</f>
        <v>0</v>
      </c>
      <c r="S237" s="188">
        <v>0</v>
      </c>
      <c r="T237" s="18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0" t="s">
        <v>102</v>
      </c>
      <c r="AT237" s="190" t="s">
        <v>142</v>
      </c>
      <c r="AU237" s="190" t="s">
        <v>76</v>
      </c>
      <c r="AY237" s="18" t="s">
        <v>140</v>
      </c>
      <c r="BE237" s="191">
        <f>IF(N237="základní",J237,0)</f>
        <v>0</v>
      </c>
      <c r="BF237" s="191">
        <f>IF(N237="snížená",J237,0)</f>
        <v>0</v>
      </c>
      <c r="BG237" s="191">
        <f>IF(N237="zákl. přenesená",J237,0)</f>
        <v>0</v>
      </c>
      <c r="BH237" s="191">
        <f>IF(N237="sníž. přenesená",J237,0)</f>
        <v>0</v>
      </c>
      <c r="BI237" s="191">
        <f>IF(N237="nulová",J237,0)</f>
        <v>0</v>
      </c>
      <c r="BJ237" s="18" t="s">
        <v>76</v>
      </c>
      <c r="BK237" s="191">
        <f>ROUND(I237*H237,2)</f>
        <v>0</v>
      </c>
      <c r="BL237" s="18" t="s">
        <v>102</v>
      </c>
      <c r="BM237" s="190" t="s">
        <v>1707</v>
      </c>
    </row>
    <row r="238" spans="1:65" s="2" customFormat="1" ht="11.25">
      <c r="A238" s="35"/>
      <c r="B238" s="36"/>
      <c r="C238" s="37"/>
      <c r="D238" s="192" t="s">
        <v>148</v>
      </c>
      <c r="E238" s="37"/>
      <c r="F238" s="193" t="s">
        <v>1556</v>
      </c>
      <c r="G238" s="37"/>
      <c r="H238" s="37"/>
      <c r="I238" s="194"/>
      <c r="J238" s="37"/>
      <c r="K238" s="37"/>
      <c r="L238" s="40"/>
      <c r="M238" s="195"/>
      <c r="N238" s="19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148</v>
      </c>
      <c r="AU238" s="18" t="s">
        <v>76</v>
      </c>
    </row>
    <row r="239" spans="1:65" s="12" customFormat="1" ht="25.9" customHeight="1">
      <c r="B239" s="163"/>
      <c r="C239" s="164"/>
      <c r="D239" s="165" t="s">
        <v>71</v>
      </c>
      <c r="E239" s="166" t="s">
        <v>1708</v>
      </c>
      <c r="F239" s="166" t="s">
        <v>1709</v>
      </c>
      <c r="G239" s="164"/>
      <c r="H239" s="164"/>
      <c r="I239" s="167"/>
      <c r="J239" s="168">
        <f>BK239</f>
        <v>0</v>
      </c>
      <c r="K239" s="164"/>
      <c r="L239" s="169"/>
      <c r="M239" s="170"/>
      <c r="N239" s="171"/>
      <c r="O239" s="171"/>
      <c r="P239" s="172">
        <f>SUM(P240:P253)</f>
        <v>0</v>
      </c>
      <c r="Q239" s="171"/>
      <c r="R239" s="172">
        <f>SUM(R240:R253)</f>
        <v>0</v>
      </c>
      <c r="S239" s="171"/>
      <c r="T239" s="173">
        <f>SUM(T240:T253)</f>
        <v>0</v>
      </c>
      <c r="AR239" s="174" t="s">
        <v>76</v>
      </c>
      <c r="AT239" s="175" t="s">
        <v>71</v>
      </c>
      <c r="AU239" s="175" t="s">
        <v>72</v>
      </c>
      <c r="AY239" s="174" t="s">
        <v>140</v>
      </c>
      <c r="BK239" s="176">
        <f>SUM(BK240:BK253)</f>
        <v>0</v>
      </c>
    </row>
    <row r="240" spans="1:65" s="2" customFormat="1" ht="16.5" customHeight="1">
      <c r="A240" s="35"/>
      <c r="B240" s="36"/>
      <c r="C240" s="179" t="s">
        <v>691</v>
      </c>
      <c r="D240" s="179" t="s">
        <v>142</v>
      </c>
      <c r="E240" s="180" t="s">
        <v>1590</v>
      </c>
      <c r="F240" s="181" t="s">
        <v>1568</v>
      </c>
      <c r="G240" s="182" t="s">
        <v>643</v>
      </c>
      <c r="H240" s="183">
        <v>1</v>
      </c>
      <c r="I240" s="184"/>
      <c r="J240" s="185">
        <f>ROUND(I240*H240,2)</f>
        <v>0</v>
      </c>
      <c r="K240" s="181" t="s">
        <v>19</v>
      </c>
      <c r="L240" s="40"/>
      <c r="M240" s="186" t="s">
        <v>19</v>
      </c>
      <c r="N240" s="187" t="s">
        <v>43</v>
      </c>
      <c r="O240" s="65"/>
      <c r="P240" s="188">
        <f>O240*H240</f>
        <v>0</v>
      </c>
      <c r="Q240" s="188">
        <v>0</v>
      </c>
      <c r="R240" s="188">
        <f>Q240*H240</f>
        <v>0</v>
      </c>
      <c r="S240" s="188">
        <v>0</v>
      </c>
      <c r="T240" s="18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0" t="s">
        <v>102</v>
      </c>
      <c r="AT240" s="190" t="s">
        <v>142</v>
      </c>
      <c r="AU240" s="190" t="s">
        <v>76</v>
      </c>
      <c r="AY240" s="18" t="s">
        <v>140</v>
      </c>
      <c r="BE240" s="191">
        <f>IF(N240="základní",J240,0)</f>
        <v>0</v>
      </c>
      <c r="BF240" s="191">
        <f>IF(N240="snížená",J240,0)</f>
        <v>0</v>
      </c>
      <c r="BG240" s="191">
        <f>IF(N240="zákl. přenesená",J240,0)</f>
        <v>0</v>
      </c>
      <c r="BH240" s="191">
        <f>IF(N240="sníž. přenesená",J240,0)</f>
        <v>0</v>
      </c>
      <c r="BI240" s="191">
        <f>IF(N240="nulová",J240,0)</f>
        <v>0</v>
      </c>
      <c r="BJ240" s="18" t="s">
        <v>76</v>
      </c>
      <c r="BK240" s="191">
        <f>ROUND(I240*H240,2)</f>
        <v>0</v>
      </c>
      <c r="BL240" s="18" t="s">
        <v>102</v>
      </c>
      <c r="BM240" s="190" t="s">
        <v>1710</v>
      </c>
    </row>
    <row r="241" spans="1:65" s="2" customFormat="1" ht="11.25">
      <c r="A241" s="35"/>
      <c r="B241" s="36"/>
      <c r="C241" s="37"/>
      <c r="D241" s="192" t="s">
        <v>148</v>
      </c>
      <c r="E241" s="37"/>
      <c r="F241" s="193" t="s">
        <v>1568</v>
      </c>
      <c r="G241" s="37"/>
      <c r="H241" s="37"/>
      <c r="I241" s="194"/>
      <c r="J241" s="37"/>
      <c r="K241" s="37"/>
      <c r="L241" s="40"/>
      <c r="M241" s="195"/>
      <c r="N241" s="196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148</v>
      </c>
      <c r="AU241" s="18" t="s">
        <v>76</v>
      </c>
    </row>
    <row r="242" spans="1:65" s="2" customFormat="1" ht="24">
      <c r="A242" s="35"/>
      <c r="B242" s="36"/>
      <c r="C242" s="179" t="s">
        <v>696</v>
      </c>
      <c r="D242" s="179" t="s">
        <v>142</v>
      </c>
      <c r="E242" s="180" t="s">
        <v>1711</v>
      </c>
      <c r="F242" s="181" t="s">
        <v>1571</v>
      </c>
      <c r="G242" s="182" t="s">
        <v>643</v>
      </c>
      <c r="H242" s="183">
        <v>1</v>
      </c>
      <c r="I242" s="184"/>
      <c r="J242" s="185">
        <f>ROUND(I242*H242,2)</f>
        <v>0</v>
      </c>
      <c r="K242" s="181" t="s">
        <v>19</v>
      </c>
      <c r="L242" s="40"/>
      <c r="M242" s="186" t="s">
        <v>19</v>
      </c>
      <c r="N242" s="187" t="s">
        <v>43</v>
      </c>
      <c r="O242" s="65"/>
      <c r="P242" s="188">
        <f>O242*H242</f>
        <v>0</v>
      </c>
      <c r="Q242" s="188">
        <v>0</v>
      </c>
      <c r="R242" s="188">
        <f>Q242*H242</f>
        <v>0</v>
      </c>
      <c r="S242" s="188">
        <v>0</v>
      </c>
      <c r="T242" s="18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0" t="s">
        <v>102</v>
      </c>
      <c r="AT242" s="190" t="s">
        <v>142</v>
      </c>
      <c r="AU242" s="190" t="s">
        <v>76</v>
      </c>
      <c r="AY242" s="18" t="s">
        <v>140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8" t="s">
        <v>76</v>
      </c>
      <c r="BK242" s="191">
        <f>ROUND(I242*H242,2)</f>
        <v>0</v>
      </c>
      <c r="BL242" s="18" t="s">
        <v>102</v>
      </c>
      <c r="BM242" s="190" t="s">
        <v>1712</v>
      </c>
    </row>
    <row r="243" spans="1:65" s="2" customFormat="1" ht="11.25">
      <c r="A243" s="35"/>
      <c r="B243" s="36"/>
      <c r="C243" s="37"/>
      <c r="D243" s="192" t="s">
        <v>148</v>
      </c>
      <c r="E243" s="37"/>
      <c r="F243" s="193" t="s">
        <v>1571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148</v>
      </c>
      <c r="AU243" s="18" t="s">
        <v>76</v>
      </c>
    </row>
    <row r="244" spans="1:65" s="2" customFormat="1" ht="16.5" customHeight="1">
      <c r="A244" s="35"/>
      <c r="B244" s="36"/>
      <c r="C244" s="179" t="s">
        <v>701</v>
      </c>
      <c r="D244" s="179" t="s">
        <v>142</v>
      </c>
      <c r="E244" s="180" t="s">
        <v>1573</v>
      </c>
      <c r="F244" s="181" t="s">
        <v>1574</v>
      </c>
      <c r="G244" s="182" t="s">
        <v>643</v>
      </c>
      <c r="H244" s="183">
        <v>1</v>
      </c>
      <c r="I244" s="184"/>
      <c r="J244" s="185">
        <f>ROUND(I244*H244,2)</f>
        <v>0</v>
      </c>
      <c r="K244" s="181" t="s">
        <v>19</v>
      </c>
      <c r="L244" s="40"/>
      <c r="M244" s="186" t="s">
        <v>19</v>
      </c>
      <c r="N244" s="187" t="s">
        <v>43</v>
      </c>
      <c r="O244" s="65"/>
      <c r="P244" s="188">
        <f>O244*H244</f>
        <v>0</v>
      </c>
      <c r="Q244" s="188">
        <v>0</v>
      </c>
      <c r="R244" s="188">
        <f>Q244*H244</f>
        <v>0</v>
      </c>
      <c r="S244" s="188">
        <v>0</v>
      </c>
      <c r="T244" s="18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102</v>
      </c>
      <c r="AT244" s="190" t="s">
        <v>142</v>
      </c>
      <c r="AU244" s="190" t="s">
        <v>76</v>
      </c>
      <c r="AY244" s="18" t="s">
        <v>140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18" t="s">
        <v>76</v>
      </c>
      <c r="BK244" s="191">
        <f>ROUND(I244*H244,2)</f>
        <v>0</v>
      </c>
      <c r="BL244" s="18" t="s">
        <v>102</v>
      </c>
      <c r="BM244" s="190" t="s">
        <v>1713</v>
      </c>
    </row>
    <row r="245" spans="1:65" s="2" customFormat="1" ht="11.25">
      <c r="A245" s="35"/>
      <c r="B245" s="36"/>
      <c r="C245" s="37"/>
      <c r="D245" s="192" t="s">
        <v>148</v>
      </c>
      <c r="E245" s="37"/>
      <c r="F245" s="193" t="s">
        <v>1574</v>
      </c>
      <c r="G245" s="37"/>
      <c r="H245" s="37"/>
      <c r="I245" s="194"/>
      <c r="J245" s="37"/>
      <c r="K245" s="37"/>
      <c r="L245" s="40"/>
      <c r="M245" s="195"/>
      <c r="N245" s="196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148</v>
      </c>
      <c r="AU245" s="18" t="s">
        <v>76</v>
      </c>
    </row>
    <row r="246" spans="1:65" s="2" customFormat="1" ht="16.5" customHeight="1">
      <c r="A246" s="35"/>
      <c r="B246" s="36"/>
      <c r="C246" s="179" t="s">
        <v>706</v>
      </c>
      <c r="D246" s="179" t="s">
        <v>142</v>
      </c>
      <c r="E246" s="180" t="s">
        <v>1576</v>
      </c>
      <c r="F246" s="181" t="s">
        <v>1577</v>
      </c>
      <c r="G246" s="182" t="s">
        <v>643</v>
      </c>
      <c r="H246" s="183">
        <v>1</v>
      </c>
      <c r="I246" s="184"/>
      <c r="J246" s="185">
        <f>ROUND(I246*H246,2)</f>
        <v>0</v>
      </c>
      <c r="K246" s="181" t="s">
        <v>19</v>
      </c>
      <c r="L246" s="40"/>
      <c r="M246" s="186" t="s">
        <v>19</v>
      </c>
      <c r="N246" s="187" t="s">
        <v>43</v>
      </c>
      <c r="O246" s="65"/>
      <c r="P246" s="188">
        <f>O246*H246</f>
        <v>0</v>
      </c>
      <c r="Q246" s="188">
        <v>0</v>
      </c>
      <c r="R246" s="188">
        <f>Q246*H246</f>
        <v>0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102</v>
      </c>
      <c r="AT246" s="190" t="s">
        <v>142</v>
      </c>
      <c r="AU246" s="190" t="s">
        <v>76</v>
      </c>
      <c r="AY246" s="18" t="s">
        <v>140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76</v>
      </c>
      <c r="BK246" s="191">
        <f>ROUND(I246*H246,2)</f>
        <v>0</v>
      </c>
      <c r="BL246" s="18" t="s">
        <v>102</v>
      </c>
      <c r="BM246" s="190" t="s">
        <v>1714</v>
      </c>
    </row>
    <row r="247" spans="1:65" s="2" customFormat="1" ht="11.25">
      <c r="A247" s="35"/>
      <c r="B247" s="36"/>
      <c r="C247" s="37"/>
      <c r="D247" s="192" t="s">
        <v>148</v>
      </c>
      <c r="E247" s="37"/>
      <c r="F247" s="193" t="s">
        <v>1577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148</v>
      </c>
      <c r="AU247" s="18" t="s">
        <v>76</v>
      </c>
    </row>
    <row r="248" spans="1:65" s="2" customFormat="1" ht="16.5" customHeight="1">
      <c r="A248" s="35"/>
      <c r="B248" s="36"/>
      <c r="C248" s="179" t="s">
        <v>711</v>
      </c>
      <c r="D248" s="179" t="s">
        <v>142</v>
      </c>
      <c r="E248" s="180" t="s">
        <v>1579</v>
      </c>
      <c r="F248" s="181" t="s">
        <v>1580</v>
      </c>
      <c r="G248" s="182" t="s">
        <v>643</v>
      </c>
      <c r="H248" s="183">
        <v>1</v>
      </c>
      <c r="I248" s="184"/>
      <c r="J248" s="185">
        <f>ROUND(I248*H248,2)</f>
        <v>0</v>
      </c>
      <c r="K248" s="181" t="s">
        <v>19</v>
      </c>
      <c r="L248" s="40"/>
      <c r="M248" s="186" t="s">
        <v>19</v>
      </c>
      <c r="N248" s="187" t="s">
        <v>43</v>
      </c>
      <c r="O248" s="65"/>
      <c r="P248" s="188">
        <f>O248*H248</f>
        <v>0</v>
      </c>
      <c r="Q248" s="188">
        <v>0</v>
      </c>
      <c r="R248" s="188">
        <f>Q248*H248</f>
        <v>0</v>
      </c>
      <c r="S248" s="188">
        <v>0</v>
      </c>
      <c r="T248" s="18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0" t="s">
        <v>102</v>
      </c>
      <c r="AT248" s="190" t="s">
        <v>142</v>
      </c>
      <c r="AU248" s="190" t="s">
        <v>76</v>
      </c>
      <c r="AY248" s="18" t="s">
        <v>140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18" t="s">
        <v>76</v>
      </c>
      <c r="BK248" s="191">
        <f>ROUND(I248*H248,2)</f>
        <v>0</v>
      </c>
      <c r="BL248" s="18" t="s">
        <v>102</v>
      </c>
      <c r="BM248" s="190" t="s">
        <v>1715</v>
      </c>
    </row>
    <row r="249" spans="1:65" s="2" customFormat="1" ht="11.25">
      <c r="A249" s="35"/>
      <c r="B249" s="36"/>
      <c r="C249" s="37"/>
      <c r="D249" s="192" t="s">
        <v>148</v>
      </c>
      <c r="E249" s="37"/>
      <c r="F249" s="193" t="s">
        <v>1580</v>
      </c>
      <c r="G249" s="37"/>
      <c r="H249" s="37"/>
      <c r="I249" s="194"/>
      <c r="J249" s="37"/>
      <c r="K249" s="37"/>
      <c r="L249" s="40"/>
      <c r="M249" s="195"/>
      <c r="N249" s="19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148</v>
      </c>
      <c r="AU249" s="18" t="s">
        <v>76</v>
      </c>
    </row>
    <row r="250" spans="1:65" s="2" customFormat="1" ht="16.5" customHeight="1">
      <c r="A250" s="35"/>
      <c r="B250" s="36"/>
      <c r="C250" s="179" t="s">
        <v>718</v>
      </c>
      <c r="D250" s="179" t="s">
        <v>142</v>
      </c>
      <c r="E250" s="180" t="s">
        <v>1582</v>
      </c>
      <c r="F250" s="181" t="s">
        <v>1583</v>
      </c>
      <c r="G250" s="182" t="s">
        <v>643</v>
      </c>
      <c r="H250" s="183">
        <v>1</v>
      </c>
      <c r="I250" s="184"/>
      <c r="J250" s="185">
        <f>ROUND(I250*H250,2)</f>
        <v>0</v>
      </c>
      <c r="K250" s="181" t="s">
        <v>19</v>
      </c>
      <c r="L250" s="40"/>
      <c r="M250" s="186" t="s">
        <v>19</v>
      </c>
      <c r="N250" s="187" t="s">
        <v>43</v>
      </c>
      <c r="O250" s="65"/>
      <c r="P250" s="188">
        <f>O250*H250</f>
        <v>0</v>
      </c>
      <c r="Q250" s="188">
        <v>0</v>
      </c>
      <c r="R250" s="188">
        <f>Q250*H250</f>
        <v>0</v>
      </c>
      <c r="S250" s="188">
        <v>0</v>
      </c>
      <c r="T250" s="18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0" t="s">
        <v>102</v>
      </c>
      <c r="AT250" s="190" t="s">
        <v>142</v>
      </c>
      <c r="AU250" s="190" t="s">
        <v>76</v>
      </c>
      <c r="AY250" s="18" t="s">
        <v>140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18" t="s">
        <v>76</v>
      </c>
      <c r="BK250" s="191">
        <f>ROUND(I250*H250,2)</f>
        <v>0</v>
      </c>
      <c r="BL250" s="18" t="s">
        <v>102</v>
      </c>
      <c r="BM250" s="190" t="s">
        <v>1716</v>
      </c>
    </row>
    <row r="251" spans="1:65" s="2" customFormat="1" ht="11.25">
      <c r="A251" s="35"/>
      <c r="B251" s="36"/>
      <c r="C251" s="37"/>
      <c r="D251" s="192" t="s">
        <v>148</v>
      </c>
      <c r="E251" s="37"/>
      <c r="F251" s="193" t="s">
        <v>1583</v>
      </c>
      <c r="G251" s="37"/>
      <c r="H251" s="37"/>
      <c r="I251" s="194"/>
      <c r="J251" s="37"/>
      <c r="K251" s="37"/>
      <c r="L251" s="40"/>
      <c r="M251" s="195"/>
      <c r="N251" s="196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148</v>
      </c>
      <c r="AU251" s="18" t="s">
        <v>76</v>
      </c>
    </row>
    <row r="252" spans="1:65" s="2" customFormat="1" ht="16.5" customHeight="1">
      <c r="A252" s="35"/>
      <c r="B252" s="36"/>
      <c r="C252" s="179" t="s">
        <v>723</v>
      </c>
      <c r="D252" s="179" t="s">
        <v>142</v>
      </c>
      <c r="E252" s="180" t="s">
        <v>1585</v>
      </c>
      <c r="F252" s="181" t="s">
        <v>1586</v>
      </c>
      <c r="G252" s="182" t="s">
        <v>643</v>
      </c>
      <c r="H252" s="183">
        <v>1</v>
      </c>
      <c r="I252" s="184"/>
      <c r="J252" s="185">
        <f>ROUND(I252*H252,2)</f>
        <v>0</v>
      </c>
      <c r="K252" s="181" t="s">
        <v>19</v>
      </c>
      <c r="L252" s="40"/>
      <c r="M252" s="186" t="s">
        <v>19</v>
      </c>
      <c r="N252" s="187" t="s">
        <v>43</v>
      </c>
      <c r="O252" s="65"/>
      <c r="P252" s="188">
        <f>O252*H252</f>
        <v>0</v>
      </c>
      <c r="Q252" s="188">
        <v>0</v>
      </c>
      <c r="R252" s="188">
        <f>Q252*H252</f>
        <v>0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102</v>
      </c>
      <c r="AT252" s="190" t="s">
        <v>142</v>
      </c>
      <c r="AU252" s="190" t="s">
        <v>76</v>
      </c>
      <c r="AY252" s="18" t="s">
        <v>140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76</v>
      </c>
      <c r="BK252" s="191">
        <f>ROUND(I252*H252,2)</f>
        <v>0</v>
      </c>
      <c r="BL252" s="18" t="s">
        <v>102</v>
      </c>
      <c r="BM252" s="190" t="s">
        <v>1717</v>
      </c>
    </row>
    <row r="253" spans="1:65" s="2" customFormat="1" ht="11.25">
      <c r="A253" s="35"/>
      <c r="B253" s="36"/>
      <c r="C253" s="37"/>
      <c r="D253" s="192" t="s">
        <v>148</v>
      </c>
      <c r="E253" s="37"/>
      <c r="F253" s="193" t="s">
        <v>1586</v>
      </c>
      <c r="G253" s="37"/>
      <c r="H253" s="37"/>
      <c r="I253" s="194"/>
      <c r="J253" s="37"/>
      <c r="K253" s="37"/>
      <c r="L253" s="40"/>
      <c r="M253" s="244"/>
      <c r="N253" s="245"/>
      <c r="O253" s="246"/>
      <c r="P253" s="246"/>
      <c r="Q253" s="246"/>
      <c r="R253" s="246"/>
      <c r="S253" s="246"/>
      <c r="T253" s="24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148</v>
      </c>
      <c r="AU253" s="18" t="s">
        <v>76</v>
      </c>
    </row>
    <row r="254" spans="1:65" s="2" customFormat="1" ht="6.95" customHeight="1">
      <c r="A254" s="35"/>
      <c r="B254" s="48"/>
      <c r="C254" s="49"/>
      <c r="D254" s="49"/>
      <c r="E254" s="49"/>
      <c r="F254" s="49"/>
      <c r="G254" s="49"/>
      <c r="H254" s="49"/>
      <c r="I254" s="49"/>
      <c r="J254" s="49"/>
      <c r="K254" s="49"/>
      <c r="L254" s="40"/>
      <c r="M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</row>
  </sheetData>
  <sheetProtection algorithmName="SHA-512" hashValue="hOVZRj9ATiWLh8NgOTFDOcHtUV92qmTnP3tYUVFSLNtKQiQACpDLO8wyanE423sVNTjE97byMTjjbOr6x7dK4w==" saltValue="VF3Z/IaOnfpWN5ZKB5o+XydIsAVIawrU0PVvwYCXeOBczJFnv9KcBEY5v49J/85jl4sW3GIIFD+acTeCI0T48Q==" spinCount="100000" sheet="1" objects="1" scenarios="1" formatColumns="0" formatRows="0" autoFilter="0"/>
  <autoFilter ref="C95:K253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104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IVEP-Brno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6" t="s">
        <v>1718</v>
      </c>
      <c r="F9" s="375"/>
      <c r="G9" s="375"/>
      <c r="H9" s="375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12. 4. 2021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13" t="s">
        <v>28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29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28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31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>Ing. Martin Česák</v>
      </c>
      <c r="F21" s="35"/>
      <c r="G21" s="35"/>
      <c r="H21" s="35"/>
      <c r="I21" s="113" t="s">
        <v>28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26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35</v>
      </c>
      <c r="F24" s="35"/>
      <c r="G24" s="35"/>
      <c r="H24" s="35"/>
      <c r="I24" s="113" t="s">
        <v>28</v>
      </c>
      <c r="J24" s="104" t="s">
        <v>19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36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79" t="s">
        <v>19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38</v>
      </c>
      <c r="E30" s="35"/>
      <c r="F30" s="35"/>
      <c r="G30" s="35"/>
      <c r="H30" s="35"/>
      <c r="I30" s="35"/>
      <c r="J30" s="121">
        <f>ROUND(J82,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40</v>
      </c>
      <c r="G32" s="35"/>
      <c r="H32" s="35"/>
      <c r="I32" s="122" t="s">
        <v>39</v>
      </c>
      <c r="J32" s="122" t="s">
        <v>41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42</v>
      </c>
      <c r="E33" s="113" t="s">
        <v>43</v>
      </c>
      <c r="F33" s="124">
        <f>ROUND((SUM(BE82:BE105)),  2)</f>
        <v>0</v>
      </c>
      <c r="G33" s="35"/>
      <c r="H33" s="35"/>
      <c r="I33" s="125">
        <v>0.21</v>
      </c>
      <c r="J33" s="124">
        <f>ROUND(((SUM(BE82:BE105))*I33),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44</v>
      </c>
      <c r="F34" s="124">
        <f>ROUND((SUM(BF82:BF105)),  2)</f>
        <v>0</v>
      </c>
      <c r="G34" s="35"/>
      <c r="H34" s="35"/>
      <c r="I34" s="125">
        <v>0.15</v>
      </c>
      <c r="J34" s="124">
        <f>ROUND(((SUM(BF82:BF105))*I34),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45</v>
      </c>
      <c r="F35" s="124">
        <f>ROUND((SUM(BG82:BG105)),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46</v>
      </c>
      <c r="F36" s="124">
        <f>ROUND((SUM(BH82:BH105)),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47</v>
      </c>
      <c r="F37" s="124">
        <f>ROUND((SUM(BI82:BI105)),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IVEP-Brno</v>
      </c>
      <c r="F48" s="381"/>
      <c r="G48" s="381"/>
      <c r="H48" s="381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4 - Vedlejší rozpočtové náklady</v>
      </c>
      <c r="F50" s="382"/>
      <c r="G50" s="382"/>
      <c r="H50" s="38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Brno</v>
      </c>
      <c r="G52" s="37"/>
      <c r="H52" s="37"/>
      <c r="I52" s="30" t="s">
        <v>23</v>
      </c>
      <c r="J52" s="60" t="str">
        <f>IF(J12="","",J12)</f>
        <v>12. 4. 2021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IVEP, a.s.</v>
      </c>
      <c r="G54" s="37"/>
      <c r="H54" s="37"/>
      <c r="I54" s="30" t="s">
        <v>31</v>
      </c>
      <c r="J54" s="33" t="str">
        <f>E21</f>
        <v>Ing. Martin Česák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Evelis, s.r.o.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111</v>
      </c>
      <c r="D57" s="138"/>
      <c r="E57" s="138"/>
      <c r="F57" s="138"/>
      <c r="G57" s="138"/>
      <c r="H57" s="138"/>
      <c r="I57" s="138"/>
      <c r="J57" s="139" t="s">
        <v>112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70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41"/>
      <c r="C60" s="142"/>
      <c r="D60" s="143" t="s">
        <v>1719</v>
      </c>
      <c r="E60" s="144"/>
      <c r="F60" s="144"/>
      <c r="G60" s="144"/>
      <c r="H60" s="144"/>
      <c r="I60" s="144"/>
      <c r="J60" s="145">
        <f>J83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1720</v>
      </c>
      <c r="E61" s="149"/>
      <c r="F61" s="149"/>
      <c r="G61" s="149"/>
      <c r="H61" s="149"/>
      <c r="I61" s="149"/>
      <c r="J61" s="150">
        <f>J90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1721</v>
      </c>
      <c r="E62" s="149"/>
      <c r="F62" s="149"/>
      <c r="G62" s="149"/>
      <c r="H62" s="149"/>
      <c r="I62" s="149"/>
      <c r="J62" s="150">
        <f>J97</f>
        <v>0</v>
      </c>
      <c r="K62" s="98"/>
      <c r="L62" s="151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14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125</v>
      </c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80" t="str">
        <f>E7</f>
        <v>IVEP-Brno</v>
      </c>
      <c r="F72" s="381"/>
      <c r="G72" s="381"/>
      <c r="H72" s="381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106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34" t="str">
        <f>E9</f>
        <v>4 - Vedlejší rozpočtové náklady</v>
      </c>
      <c r="F74" s="382"/>
      <c r="G74" s="382"/>
      <c r="H74" s="382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Brno</v>
      </c>
      <c r="G76" s="37"/>
      <c r="H76" s="37"/>
      <c r="I76" s="30" t="s">
        <v>23</v>
      </c>
      <c r="J76" s="60" t="str">
        <f>IF(J12="","",J12)</f>
        <v>12. 4. 2021</v>
      </c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25</v>
      </c>
      <c r="D78" s="37"/>
      <c r="E78" s="37"/>
      <c r="F78" s="28" t="str">
        <f>E15</f>
        <v>IVEP, a.s.</v>
      </c>
      <c r="G78" s="37"/>
      <c r="H78" s="37"/>
      <c r="I78" s="30" t="s">
        <v>31</v>
      </c>
      <c r="J78" s="33" t="str">
        <f>E21</f>
        <v>Ing. Martin Česák</v>
      </c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29</v>
      </c>
      <c r="D79" s="37"/>
      <c r="E79" s="37"/>
      <c r="F79" s="28" t="str">
        <f>IF(E18="","",E18)</f>
        <v>Vyplň údaj</v>
      </c>
      <c r="G79" s="37"/>
      <c r="H79" s="37"/>
      <c r="I79" s="30" t="s">
        <v>34</v>
      </c>
      <c r="J79" s="33" t="str">
        <f>E24</f>
        <v>Evelis, s.r.o.</v>
      </c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52"/>
      <c r="B81" s="153"/>
      <c r="C81" s="154" t="s">
        <v>126</v>
      </c>
      <c r="D81" s="155" t="s">
        <v>57</v>
      </c>
      <c r="E81" s="155" t="s">
        <v>53</v>
      </c>
      <c r="F81" s="155" t="s">
        <v>54</v>
      </c>
      <c r="G81" s="155" t="s">
        <v>127</v>
      </c>
      <c r="H81" s="155" t="s">
        <v>128</v>
      </c>
      <c r="I81" s="155" t="s">
        <v>129</v>
      </c>
      <c r="J81" s="155" t="s">
        <v>112</v>
      </c>
      <c r="K81" s="156" t="s">
        <v>130</v>
      </c>
      <c r="L81" s="157"/>
      <c r="M81" s="69" t="s">
        <v>19</v>
      </c>
      <c r="N81" s="70" t="s">
        <v>42</v>
      </c>
      <c r="O81" s="70" t="s">
        <v>131</v>
      </c>
      <c r="P81" s="70" t="s">
        <v>132</v>
      </c>
      <c r="Q81" s="70" t="s">
        <v>133</v>
      </c>
      <c r="R81" s="70" t="s">
        <v>134</v>
      </c>
      <c r="S81" s="70" t="s">
        <v>135</v>
      </c>
      <c r="T81" s="71" t="s">
        <v>136</v>
      </c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</row>
    <row r="82" spans="1:65" s="2" customFormat="1" ht="22.9" customHeight="1">
      <c r="A82" s="35"/>
      <c r="B82" s="36"/>
      <c r="C82" s="76" t="s">
        <v>137</v>
      </c>
      <c r="D82" s="37"/>
      <c r="E82" s="37"/>
      <c r="F82" s="37"/>
      <c r="G82" s="37"/>
      <c r="H82" s="37"/>
      <c r="I82" s="37"/>
      <c r="J82" s="158">
        <f>BK82</f>
        <v>0</v>
      </c>
      <c r="K82" s="37"/>
      <c r="L82" s="40"/>
      <c r="M82" s="72"/>
      <c r="N82" s="159"/>
      <c r="O82" s="73"/>
      <c r="P82" s="160">
        <f>P83</f>
        <v>0</v>
      </c>
      <c r="Q82" s="73"/>
      <c r="R82" s="160">
        <f>R83</f>
        <v>0</v>
      </c>
      <c r="S82" s="73"/>
      <c r="T82" s="161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71</v>
      </c>
      <c r="AU82" s="18" t="s">
        <v>113</v>
      </c>
      <c r="BK82" s="162">
        <f>BK83</f>
        <v>0</v>
      </c>
    </row>
    <row r="83" spans="1:65" s="12" customFormat="1" ht="25.9" customHeight="1">
      <c r="B83" s="163"/>
      <c r="C83" s="164"/>
      <c r="D83" s="165" t="s">
        <v>71</v>
      </c>
      <c r="E83" s="166" t="s">
        <v>1722</v>
      </c>
      <c r="F83" s="166" t="s">
        <v>103</v>
      </c>
      <c r="G83" s="164"/>
      <c r="H83" s="164"/>
      <c r="I83" s="167"/>
      <c r="J83" s="168">
        <f>BK83</f>
        <v>0</v>
      </c>
      <c r="K83" s="164"/>
      <c r="L83" s="169"/>
      <c r="M83" s="170"/>
      <c r="N83" s="171"/>
      <c r="O83" s="171"/>
      <c r="P83" s="172">
        <f>P84+SUM(P85:P90)+P97</f>
        <v>0</v>
      </c>
      <c r="Q83" s="171"/>
      <c r="R83" s="172">
        <f>R84+SUM(R85:R90)+R97</f>
        <v>0</v>
      </c>
      <c r="S83" s="171"/>
      <c r="T83" s="173">
        <f>T84+SUM(T85:T90)+T97</f>
        <v>0</v>
      </c>
      <c r="AR83" s="174" t="s">
        <v>171</v>
      </c>
      <c r="AT83" s="175" t="s">
        <v>71</v>
      </c>
      <c r="AU83" s="175" t="s">
        <v>72</v>
      </c>
      <c r="AY83" s="174" t="s">
        <v>140</v>
      </c>
      <c r="BK83" s="176">
        <f>BK84+SUM(BK85:BK90)+BK97</f>
        <v>0</v>
      </c>
    </row>
    <row r="84" spans="1:65" s="2" customFormat="1" ht="16.5" customHeight="1">
      <c r="A84" s="35"/>
      <c r="B84" s="36"/>
      <c r="C84" s="179" t="s">
        <v>76</v>
      </c>
      <c r="D84" s="179" t="s">
        <v>142</v>
      </c>
      <c r="E84" s="180" t="s">
        <v>1723</v>
      </c>
      <c r="F84" s="181" t="s">
        <v>1724</v>
      </c>
      <c r="G84" s="182" t="s">
        <v>643</v>
      </c>
      <c r="H84" s="183">
        <v>1</v>
      </c>
      <c r="I84" s="184"/>
      <c r="J84" s="185">
        <f>ROUND(I84*H84,2)</f>
        <v>0</v>
      </c>
      <c r="K84" s="181" t="s">
        <v>146</v>
      </c>
      <c r="L84" s="40"/>
      <c r="M84" s="186" t="s">
        <v>19</v>
      </c>
      <c r="N84" s="187" t="s">
        <v>43</v>
      </c>
      <c r="O84" s="65"/>
      <c r="P84" s="188">
        <f>O84*H84</f>
        <v>0</v>
      </c>
      <c r="Q84" s="188">
        <v>0</v>
      </c>
      <c r="R84" s="188">
        <f>Q84*H84</f>
        <v>0</v>
      </c>
      <c r="S84" s="188">
        <v>0</v>
      </c>
      <c r="T84" s="189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0" t="s">
        <v>1103</v>
      </c>
      <c r="AT84" s="190" t="s">
        <v>142</v>
      </c>
      <c r="AU84" s="190" t="s">
        <v>76</v>
      </c>
      <c r="AY84" s="18" t="s">
        <v>140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8" t="s">
        <v>76</v>
      </c>
      <c r="BK84" s="191">
        <f>ROUND(I84*H84,2)</f>
        <v>0</v>
      </c>
      <c r="BL84" s="18" t="s">
        <v>1103</v>
      </c>
      <c r="BM84" s="190" t="s">
        <v>1725</v>
      </c>
    </row>
    <row r="85" spans="1:65" s="2" customFormat="1" ht="11.25">
      <c r="A85" s="35"/>
      <c r="B85" s="36"/>
      <c r="C85" s="37"/>
      <c r="D85" s="192" t="s">
        <v>148</v>
      </c>
      <c r="E85" s="37"/>
      <c r="F85" s="193" t="s">
        <v>1724</v>
      </c>
      <c r="G85" s="37"/>
      <c r="H85" s="37"/>
      <c r="I85" s="194"/>
      <c r="J85" s="37"/>
      <c r="K85" s="37"/>
      <c r="L85" s="40"/>
      <c r="M85" s="195"/>
      <c r="N85" s="19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148</v>
      </c>
      <c r="AU85" s="18" t="s">
        <v>76</v>
      </c>
    </row>
    <row r="86" spans="1:65" s="2" customFormat="1" ht="16.5" customHeight="1">
      <c r="A86" s="35"/>
      <c r="B86" s="36"/>
      <c r="C86" s="179" t="s">
        <v>80</v>
      </c>
      <c r="D86" s="179" t="s">
        <v>142</v>
      </c>
      <c r="E86" s="180" t="s">
        <v>1726</v>
      </c>
      <c r="F86" s="181" t="s">
        <v>1727</v>
      </c>
      <c r="G86" s="182" t="s">
        <v>1728</v>
      </c>
      <c r="H86" s="183">
        <v>1</v>
      </c>
      <c r="I86" s="184"/>
      <c r="J86" s="185">
        <f>ROUND(I86*H86,2)</f>
        <v>0</v>
      </c>
      <c r="K86" s="181" t="s">
        <v>146</v>
      </c>
      <c r="L86" s="40"/>
      <c r="M86" s="186" t="s">
        <v>19</v>
      </c>
      <c r="N86" s="187" t="s">
        <v>43</v>
      </c>
      <c r="O86" s="65"/>
      <c r="P86" s="188">
        <f>O86*H86</f>
        <v>0</v>
      </c>
      <c r="Q86" s="188">
        <v>0</v>
      </c>
      <c r="R86" s="188">
        <f>Q86*H86</f>
        <v>0</v>
      </c>
      <c r="S86" s="188">
        <v>0</v>
      </c>
      <c r="T86" s="18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0" t="s">
        <v>1103</v>
      </c>
      <c r="AT86" s="190" t="s">
        <v>142</v>
      </c>
      <c r="AU86" s="190" t="s">
        <v>76</v>
      </c>
      <c r="AY86" s="18" t="s">
        <v>140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8" t="s">
        <v>76</v>
      </c>
      <c r="BK86" s="191">
        <f>ROUND(I86*H86,2)</f>
        <v>0</v>
      </c>
      <c r="BL86" s="18" t="s">
        <v>1103</v>
      </c>
      <c r="BM86" s="190" t="s">
        <v>1729</v>
      </c>
    </row>
    <row r="87" spans="1:65" s="2" customFormat="1" ht="11.25">
      <c r="A87" s="35"/>
      <c r="B87" s="36"/>
      <c r="C87" s="37"/>
      <c r="D87" s="192" t="s">
        <v>148</v>
      </c>
      <c r="E87" s="37"/>
      <c r="F87" s="193" t="s">
        <v>1730</v>
      </c>
      <c r="G87" s="37"/>
      <c r="H87" s="37"/>
      <c r="I87" s="194"/>
      <c r="J87" s="37"/>
      <c r="K87" s="37"/>
      <c r="L87" s="40"/>
      <c r="M87" s="195"/>
      <c r="N87" s="19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148</v>
      </c>
      <c r="AU87" s="18" t="s">
        <v>76</v>
      </c>
    </row>
    <row r="88" spans="1:65" s="2" customFormat="1" ht="16.5" customHeight="1">
      <c r="A88" s="35"/>
      <c r="B88" s="36"/>
      <c r="C88" s="179" t="s">
        <v>95</v>
      </c>
      <c r="D88" s="179" t="s">
        <v>142</v>
      </c>
      <c r="E88" s="180" t="s">
        <v>1731</v>
      </c>
      <c r="F88" s="181" t="s">
        <v>1732</v>
      </c>
      <c r="G88" s="182" t="s">
        <v>1728</v>
      </c>
      <c r="H88" s="183">
        <v>1</v>
      </c>
      <c r="I88" s="184"/>
      <c r="J88" s="185">
        <f>ROUND(I88*H88,2)</f>
        <v>0</v>
      </c>
      <c r="K88" s="181" t="s">
        <v>146</v>
      </c>
      <c r="L88" s="40"/>
      <c r="M88" s="186" t="s">
        <v>19</v>
      </c>
      <c r="N88" s="187" t="s">
        <v>43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1103</v>
      </c>
      <c r="AT88" s="190" t="s">
        <v>142</v>
      </c>
      <c r="AU88" s="190" t="s">
        <v>76</v>
      </c>
      <c r="AY88" s="18" t="s">
        <v>140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76</v>
      </c>
      <c r="BK88" s="191">
        <f>ROUND(I88*H88,2)</f>
        <v>0</v>
      </c>
      <c r="BL88" s="18" t="s">
        <v>1103</v>
      </c>
      <c r="BM88" s="190" t="s">
        <v>1733</v>
      </c>
    </row>
    <row r="89" spans="1:65" s="2" customFormat="1" ht="11.25">
      <c r="A89" s="35"/>
      <c r="B89" s="36"/>
      <c r="C89" s="37"/>
      <c r="D89" s="192" t="s">
        <v>148</v>
      </c>
      <c r="E89" s="37"/>
      <c r="F89" s="193" t="s">
        <v>1734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148</v>
      </c>
      <c r="AU89" s="18" t="s">
        <v>76</v>
      </c>
    </row>
    <row r="90" spans="1:65" s="12" customFormat="1" ht="22.9" customHeight="1">
      <c r="B90" s="163"/>
      <c r="C90" s="164"/>
      <c r="D90" s="165" t="s">
        <v>71</v>
      </c>
      <c r="E90" s="177" t="s">
        <v>1735</v>
      </c>
      <c r="F90" s="177" t="s">
        <v>1736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SUM(P91:P96)</f>
        <v>0</v>
      </c>
      <c r="Q90" s="171"/>
      <c r="R90" s="172">
        <f>SUM(R91:R96)</f>
        <v>0</v>
      </c>
      <c r="S90" s="171"/>
      <c r="T90" s="173">
        <f>SUM(T91:T96)</f>
        <v>0</v>
      </c>
      <c r="AR90" s="174" t="s">
        <v>171</v>
      </c>
      <c r="AT90" s="175" t="s">
        <v>71</v>
      </c>
      <c r="AU90" s="175" t="s">
        <v>76</v>
      </c>
      <c r="AY90" s="174" t="s">
        <v>140</v>
      </c>
      <c r="BK90" s="176">
        <f>SUM(BK91:BK96)</f>
        <v>0</v>
      </c>
    </row>
    <row r="91" spans="1:65" s="2" customFormat="1" ht="16.5" customHeight="1">
      <c r="A91" s="35"/>
      <c r="B91" s="36"/>
      <c r="C91" s="179" t="s">
        <v>102</v>
      </c>
      <c r="D91" s="179" t="s">
        <v>142</v>
      </c>
      <c r="E91" s="180" t="s">
        <v>1737</v>
      </c>
      <c r="F91" s="181" t="s">
        <v>1738</v>
      </c>
      <c r="G91" s="182" t="s">
        <v>643</v>
      </c>
      <c r="H91" s="183">
        <v>1</v>
      </c>
      <c r="I91" s="184"/>
      <c r="J91" s="185">
        <f>ROUND(I91*H91,2)</f>
        <v>0</v>
      </c>
      <c r="K91" s="181" t="s">
        <v>19</v>
      </c>
      <c r="L91" s="40"/>
      <c r="M91" s="186" t="s">
        <v>19</v>
      </c>
      <c r="N91" s="187" t="s">
        <v>43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1103</v>
      </c>
      <c r="AT91" s="190" t="s">
        <v>142</v>
      </c>
      <c r="AU91" s="190" t="s">
        <v>80</v>
      </c>
      <c r="AY91" s="18" t="s">
        <v>140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76</v>
      </c>
      <c r="BK91" s="191">
        <f>ROUND(I91*H91,2)</f>
        <v>0</v>
      </c>
      <c r="BL91" s="18" t="s">
        <v>1103</v>
      </c>
      <c r="BM91" s="190" t="s">
        <v>1739</v>
      </c>
    </row>
    <row r="92" spans="1:65" s="2" customFormat="1" ht="11.25">
      <c r="A92" s="35"/>
      <c r="B92" s="36"/>
      <c r="C92" s="37"/>
      <c r="D92" s="192" t="s">
        <v>148</v>
      </c>
      <c r="E92" s="37"/>
      <c r="F92" s="193" t="s">
        <v>1738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148</v>
      </c>
      <c r="AU92" s="18" t="s">
        <v>80</v>
      </c>
    </row>
    <row r="93" spans="1:65" s="2" customFormat="1" ht="16.5" customHeight="1">
      <c r="A93" s="35"/>
      <c r="B93" s="36"/>
      <c r="C93" s="179" t="s">
        <v>171</v>
      </c>
      <c r="D93" s="179" t="s">
        <v>142</v>
      </c>
      <c r="E93" s="180" t="s">
        <v>1740</v>
      </c>
      <c r="F93" s="181" t="s">
        <v>1741</v>
      </c>
      <c r="G93" s="182" t="s">
        <v>643</v>
      </c>
      <c r="H93" s="183">
        <v>1</v>
      </c>
      <c r="I93" s="184"/>
      <c r="J93" s="185">
        <f>ROUND(I93*H93,2)</f>
        <v>0</v>
      </c>
      <c r="K93" s="181" t="s">
        <v>146</v>
      </c>
      <c r="L93" s="40"/>
      <c r="M93" s="186" t="s">
        <v>19</v>
      </c>
      <c r="N93" s="187" t="s">
        <v>43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1103</v>
      </c>
      <c r="AT93" s="190" t="s">
        <v>142</v>
      </c>
      <c r="AU93" s="190" t="s">
        <v>80</v>
      </c>
      <c r="AY93" s="18" t="s">
        <v>140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76</v>
      </c>
      <c r="BK93" s="191">
        <f>ROUND(I93*H93,2)</f>
        <v>0</v>
      </c>
      <c r="BL93" s="18" t="s">
        <v>1103</v>
      </c>
      <c r="BM93" s="190" t="s">
        <v>1742</v>
      </c>
    </row>
    <row r="94" spans="1:65" s="2" customFormat="1" ht="11.25">
      <c r="A94" s="35"/>
      <c r="B94" s="36"/>
      <c r="C94" s="37"/>
      <c r="D94" s="192" t="s">
        <v>148</v>
      </c>
      <c r="E94" s="37"/>
      <c r="F94" s="193" t="s">
        <v>1741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148</v>
      </c>
      <c r="AU94" s="18" t="s">
        <v>80</v>
      </c>
    </row>
    <row r="95" spans="1:65" s="2" customFormat="1" ht="16.5" customHeight="1">
      <c r="A95" s="35"/>
      <c r="B95" s="36"/>
      <c r="C95" s="179" t="s">
        <v>176</v>
      </c>
      <c r="D95" s="179" t="s">
        <v>142</v>
      </c>
      <c r="E95" s="180" t="s">
        <v>1743</v>
      </c>
      <c r="F95" s="181" t="s">
        <v>1744</v>
      </c>
      <c r="G95" s="182" t="s">
        <v>643</v>
      </c>
      <c r="H95" s="183">
        <v>1</v>
      </c>
      <c r="I95" s="184"/>
      <c r="J95" s="185">
        <f>ROUND(I95*H95,2)</f>
        <v>0</v>
      </c>
      <c r="K95" s="181" t="s">
        <v>146</v>
      </c>
      <c r="L95" s="40"/>
      <c r="M95" s="186" t="s">
        <v>19</v>
      </c>
      <c r="N95" s="187" t="s">
        <v>43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1103</v>
      </c>
      <c r="AT95" s="190" t="s">
        <v>142</v>
      </c>
      <c r="AU95" s="190" t="s">
        <v>80</v>
      </c>
      <c r="AY95" s="18" t="s">
        <v>140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76</v>
      </c>
      <c r="BK95" s="191">
        <f>ROUND(I95*H95,2)</f>
        <v>0</v>
      </c>
      <c r="BL95" s="18" t="s">
        <v>1103</v>
      </c>
      <c r="BM95" s="190" t="s">
        <v>1745</v>
      </c>
    </row>
    <row r="96" spans="1:65" s="2" customFormat="1" ht="11.25">
      <c r="A96" s="35"/>
      <c r="B96" s="36"/>
      <c r="C96" s="37"/>
      <c r="D96" s="192" t="s">
        <v>148</v>
      </c>
      <c r="E96" s="37"/>
      <c r="F96" s="193" t="s">
        <v>1744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148</v>
      </c>
      <c r="AU96" s="18" t="s">
        <v>80</v>
      </c>
    </row>
    <row r="97" spans="1:65" s="12" customFormat="1" ht="22.9" customHeight="1">
      <c r="B97" s="163"/>
      <c r="C97" s="164"/>
      <c r="D97" s="165" t="s">
        <v>71</v>
      </c>
      <c r="E97" s="177" t="s">
        <v>1746</v>
      </c>
      <c r="F97" s="177" t="s">
        <v>1747</v>
      </c>
      <c r="G97" s="164"/>
      <c r="H97" s="164"/>
      <c r="I97" s="167"/>
      <c r="J97" s="178">
        <f>BK97</f>
        <v>0</v>
      </c>
      <c r="K97" s="164"/>
      <c r="L97" s="169"/>
      <c r="M97" s="170"/>
      <c r="N97" s="171"/>
      <c r="O97" s="171"/>
      <c r="P97" s="172">
        <f>SUM(P98:P105)</f>
        <v>0</v>
      </c>
      <c r="Q97" s="171"/>
      <c r="R97" s="172">
        <f>SUM(R98:R105)</f>
        <v>0</v>
      </c>
      <c r="S97" s="171"/>
      <c r="T97" s="173">
        <f>SUM(T98:T105)</f>
        <v>0</v>
      </c>
      <c r="AR97" s="174" t="s">
        <v>171</v>
      </c>
      <c r="AT97" s="175" t="s">
        <v>71</v>
      </c>
      <c r="AU97" s="175" t="s">
        <v>76</v>
      </c>
      <c r="AY97" s="174" t="s">
        <v>140</v>
      </c>
      <c r="BK97" s="176">
        <f>SUM(BK98:BK105)</f>
        <v>0</v>
      </c>
    </row>
    <row r="98" spans="1:65" s="2" customFormat="1" ht="16.5" customHeight="1">
      <c r="A98" s="35"/>
      <c r="B98" s="36"/>
      <c r="C98" s="179" t="s">
        <v>183</v>
      </c>
      <c r="D98" s="179" t="s">
        <v>142</v>
      </c>
      <c r="E98" s="180" t="s">
        <v>1748</v>
      </c>
      <c r="F98" s="181" t="s">
        <v>1749</v>
      </c>
      <c r="G98" s="182" t="s">
        <v>643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43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1103</v>
      </c>
      <c r="AT98" s="190" t="s">
        <v>142</v>
      </c>
      <c r="AU98" s="190" t="s">
        <v>80</v>
      </c>
      <c r="AY98" s="18" t="s">
        <v>140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76</v>
      </c>
      <c r="BK98" s="191">
        <f>ROUND(I98*H98,2)</f>
        <v>0</v>
      </c>
      <c r="BL98" s="18" t="s">
        <v>1103</v>
      </c>
      <c r="BM98" s="190" t="s">
        <v>1750</v>
      </c>
    </row>
    <row r="99" spans="1:65" s="2" customFormat="1" ht="11.25">
      <c r="A99" s="35"/>
      <c r="B99" s="36"/>
      <c r="C99" s="37"/>
      <c r="D99" s="192" t="s">
        <v>148</v>
      </c>
      <c r="E99" s="37"/>
      <c r="F99" s="193" t="s">
        <v>1749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148</v>
      </c>
      <c r="AU99" s="18" t="s">
        <v>80</v>
      </c>
    </row>
    <row r="100" spans="1:65" s="2" customFormat="1" ht="16.5" customHeight="1">
      <c r="A100" s="35"/>
      <c r="B100" s="36"/>
      <c r="C100" s="179" t="s">
        <v>189</v>
      </c>
      <c r="D100" s="179" t="s">
        <v>142</v>
      </c>
      <c r="E100" s="180" t="s">
        <v>1751</v>
      </c>
      <c r="F100" s="181" t="s">
        <v>1752</v>
      </c>
      <c r="G100" s="182" t="s">
        <v>643</v>
      </c>
      <c r="H100" s="183">
        <v>1</v>
      </c>
      <c r="I100" s="184"/>
      <c r="J100" s="185">
        <f>ROUND(I100*H100,2)</f>
        <v>0</v>
      </c>
      <c r="K100" s="181" t="s">
        <v>19</v>
      </c>
      <c r="L100" s="40"/>
      <c r="M100" s="186" t="s">
        <v>19</v>
      </c>
      <c r="N100" s="187" t="s">
        <v>43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1103</v>
      </c>
      <c r="AT100" s="190" t="s">
        <v>142</v>
      </c>
      <c r="AU100" s="190" t="s">
        <v>80</v>
      </c>
      <c r="AY100" s="18" t="s">
        <v>140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76</v>
      </c>
      <c r="BK100" s="191">
        <f>ROUND(I100*H100,2)</f>
        <v>0</v>
      </c>
      <c r="BL100" s="18" t="s">
        <v>1103</v>
      </c>
      <c r="BM100" s="190" t="s">
        <v>1753</v>
      </c>
    </row>
    <row r="101" spans="1:65" s="2" customFormat="1" ht="11.25">
      <c r="A101" s="35"/>
      <c r="B101" s="36"/>
      <c r="C101" s="37"/>
      <c r="D101" s="192" t="s">
        <v>148</v>
      </c>
      <c r="E101" s="37"/>
      <c r="F101" s="193" t="s">
        <v>1754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148</v>
      </c>
      <c r="AU101" s="18" t="s">
        <v>80</v>
      </c>
    </row>
    <row r="102" spans="1:65" s="2" customFormat="1" ht="16.5" customHeight="1">
      <c r="A102" s="35"/>
      <c r="B102" s="36"/>
      <c r="C102" s="179" t="s">
        <v>194</v>
      </c>
      <c r="D102" s="179" t="s">
        <v>142</v>
      </c>
      <c r="E102" s="180" t="s">
        <v>1755</v>
      </c>
      <c r="F102" s="181" t="s">
        <v>1756</v>
      </c>
      <c r="G102" s="182" t="s">
        <v>361</v>
      </c>
      <c r="H102" s="183">
        <v>40</v>
      </c>
      <c r="I102" s="184"/>
      <c r="J102" s="185">
        <f>ROUND(I102*H102,2)</f>
        <v>0</v>
      </c>
      <c r="K102" s="181" t="s">
        <v>146</v>
      </c>
      <c r="L102" s="40"/>
      <c r="M102" s="186" t="s">
        <v>19</v>
      </c>
      <c r="N102" s="187" t="s">
        <v>43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1103</v>
      </c>
      <c r="AT102" s="190" t="s">
        <v>142</v>
      </c>
      <c r="AU102" s="190" t="s">
        <v>80</v>
      </c>
      <c r="AY102" s="18" t="s">
        <v>140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76</v>
      </c>
      <c r="BK102" s="191">
        <f>ROUND(I102*H102,2)</f>
        <v>0</v>
      </c>
      <c r="BL102" s="18" t="s">
        <v>1103</v>
      </c>
      <c r="BM102" s="190" t="s">
        <v>1757</v>
      </c>
    </row>
    <row r="103" spans="1:65" s="2" customFormat="1" ht="11.25">
      <c r="A103" s="35"/>
      <c r="B103" s="36"/>
      <c r="C103" s="37"/>
      <c r="D103" s="192" t="s">
        <v>148</v>
      </c>
      <c r="E103" s="37"/>
      <c r="F103" s="193" t="s">
        <v>1756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148</v>
      </c>
      <c r="AU103" s="18" t="s">
        <v>80</v>
      </c>
    </row>
    <row r="104" spans="1:65" s="2" customFormat="1" ht="16.5" customHeight="1">
      <c r="A104" s="35"/>
      <c r="B104" s="36"/>
      <c r="C104" s="179" t="s">
        <v>202</v>
      </c>
      <c r="D104" s="179" t="s">
        <v>142</v>
      </c>
      <c r="E104" s="180" t="s">
        <v>1758</v>
      </c>
      <c r="F104" s="181" t="s">
        <v>1759</v>
      </c>
      <c r="G104" s="182" t="s">
        <v>643</v>
      </c>
      <c r="H104" s="183">
        <v>1</v>
      </c>
      <c r="I104" s="184"/>
      <c r="J104" s="185">
        <f>ROUND(I104*H104,2)</f>
        <v>0</v>
      </c>
      <c r="K104" s="181" t="s">
        <v>146</v>
      </c>
      <c r="L104" s="40"/>
      <c r="M104" s="186" t="s">
        <v>19</v>
      </c>
      <c r="N104" s="187" t="s">
        <v>43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1103</v>
      </c>
      <c r="AT104" s="190" t="s">
        <v>142</v>
      </c>
      <c r="AU104" s="190" t="s">
        <v>80</v>
      </c>
      <c r="AY104" s="18" t="s">
        <v>140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76</v>
      </c>
      <c r="BK104" s="191">
        <f>ROUND(I104*H104,2)</f>
        <v>0</v>
      </c>
      <c r="BL104" s="18" t="s">
        <v>1103</v>
      </c>
      <c r="BM104" s="190" t="s">
        <v>1760</v>
      </c>
    </row>
    <row r="105" spans="1:65" s="2" customFormat="1" ht="11.25">
      <c r="A105" s="35"/>
      <c r="B105" s="36"/>
      <c r="C105" s="37"/>
      <c r="D105" s="192" t="s">
        <v>148</v>
      </c>
      <c r="E105" s="37"/>
      <c r="F105" s="193" t="s">
        <v>1759</v>
      </c>
      <c r="G105" s="37"/>
      <c r="H105" s="37"/>
      <c r="I105" s="194"/>
      <c r="J105" s="37"/>
      <c r="K105" s="37"/>
      <c r="L105" s="40"/>
      <c r="M105" s="244"/>
      <c r="N105" s="245"/>
      <c r="O105" s="246"/>
      <c r="P105" s="246"/>
      <c r="Q105" s="246"/>
      <c r="R105" s="246"/>
      <c r="S105" s="246"/>
      <c r="T105" s="24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148</v>
      </c>
      <c r="AU105" s="18" t="s">
        <v>80</v>
      </c>
    </row>
    <row r="106" spans="1:65" s="2" customFormat="1" ht="6.95" customHeight="1">
      <c r="A106" s="35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0"/>
      <c r="M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</sheetData>
  <sheetProtection algorithmName="SHA-512" hashValue="GmrVfcBRzyP+Cda+am/WegtYGvJiIbMu43DXdQIahhV9gdT+yGfl101XhfHyAyfBYHCil/ryiuWR5J7AOv/Bow==" saltValue="kRLrC9mwA9lp0ymkmnYjmnj0RQPRbIaSs0qaoRVfnpXSdnUuFLV1IwmLdVHWgS6yStRdvpGdYFY4Ms8GQKVneg==" spinCount="100000" sheet="1" objects="1" scenarios="1" formatColumns="0" formatRows="0" autoFilter="0"/>
  <autoFilter ref="C81:K10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2:11" s="1" customFormat="1" ht="37.5" customHeight="1"/>
    <row r="2" spans="2:11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6" customFormat="1" ht="45" customHeight="1">
      <c r="B3" s="252"/>
      <c r="C3" s="384" t="s">
        <v>1761</v>
      </c>
      <c r="D3" s="384"/>
      <c r="E3" s="384"/>
      <c r="F3" s="384"/>
      <c r="G3" s="384"/>
      <c r="H3" s="384"/>
      <c r="I3" s="384"/>
      <c r="J3" s="384"/>
      <c r="K3" s="253"/>
    </row>
    <row r="4" spans="2:11" s="1" customFormat="1" ht="25.5" customHeight="1">
      <c r="B4" s="254"/>
      <c r="C4" s="389" t="s">
        <v>1762</v>
      </c>
      <c r="D4" s="389"/>
      <c r="E4" s="389"/>
      <c r="F4" s="389"/>
      <c r="G4" s="389"/>
      <c r="H4" s="389"/>
      <c r="I4" s="389"/>
      <c r="J4" s="389"/>
      <c r="K4" s="255"/>
    </row>
    <row r="5" spans="2:11" s="1" customFormat="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s="1" customFormat="1" ht="15" customHeight="1">
      <c r="B6" s="254"/>
      <c r="C6" s="388" t="s">
        <v>1763</v>
      </c>
      <c r="D6" s="388"/>
      <c r="E6" s="388"/>
      <c r="F6" s="388"/>
      <c r="G6" s="388"/>
      <c r="H6" s="388"/>
      <c r="I6" s="388"/>
      <c r="J6" s="388"/>
      <c r="K6" s="255"/>
    </row>
    <row r="7" spans="2:11" s="1" customFormat="1" ht="15" customHeight="1">
      <c r="B7" s="258"/>
      <c r="C7" s="388" t="s">
        <v>1764</v>
      </c>
      <c r="D7" s="388"/>
      <c r="E7" s="388"/>
      <c r="F7" s="388"/>
      <c r="G7" s="388"/>
      <c r="H7" s="388"/>
      <c r="I7" s="388"/>
      <c r="J7" s="388"/>
      <c r="K7" s="255"/>
    </row>
    <row r="8" spans="2:11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s="1" customFormat="1" ht="15" customHeight="1">
      <c r="B9" s="258"/>
      <c r="C9" s="388" t="s">
        <v>1765</v>
      </c>
      <c r="D9" s="388"/>
      <c r="E9" s="388"/>
      <c r="F9" s="388"/>
      <c r="G9" s="388"/>
      <c r="H9" s="388"/>
      <c r="I9" s="388"/>
      <c r="J9" s="388"/>
      <c r="K9" s="255"/>
    </row>
    <row r="10" spans="2:11" s="1" customFormat="1" ht="15" customHeight="1">
      <c r="B10" s="258"/>
      <c r="C10" s="257"/>
      <c r="D10" s="388" t="s">
        <v>1766</v>
      </c>
      <c r="E10" s="388"/>
      <c r="F10" s="388"/>
      <c r="G10" s="388"/>
      <c r="H10" s="388"/>
      <c r="I10" s="388"/>
      <c r="J10" s="388"/>
      <c r="K10" s="255"/>
    </row>
    <row r="11" spans="2:11" s="1" customFormat="1" ht="15" customHeight="1">
      <c r="B11" s="258"/>
      <c r="C11" s="259"/>
      <c r="D11" s="388" t="s">
        <v>1767</v>
      </c>
      <c r="E11" s="388"/>
      <c r="F11" s="388"/>
      <c r="G11" s="388"/>
      <c r="H11" s="388"/>
      <c r="I11" s="388"/>
      <c r="J11" s="388"/>
      <c r="K11" s="255"/>
    </row>
    <row r="12" spans="2:11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pans="2:11" s="1" customFormat="1" ht="15" customHeight="1">
      <c r="B13" s="258"/>
      <c r="C13" s="259"/>
      <c r="D13" s="260" t="s">
        <v>1768</v>
      </c>
      <c r="E13" s="257"/>
      <c r="F13" s="257"/>
      <c r="G13" s="257"/>
      <c r="H13" s="257"/>
      <c r="I13" s="257"/>
      <c r="J13" s="257"/>
      <c r="K13" s="255"/>
    </row>
    <row r="14" spans="2:11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pans="2:11" s="1" customFormat="1" ht="15" customHeight="1">
      <c r="B15" s="258"/>
      <c r="C15" s="259"/>
      <c r="D15" s="388" t="s">
        <v>1769</v>
      </c>
      <c r="E15" s="388"/>
      <c r="F15" s="388"/>
      <c r="G15" s="388"/>
      <c r="H15" s="388"/>
      <c r="I15" s="388"/>
      <c r="J15" s="388"/>
      <c r="K15" s="255"/>
    </row>
    <row r="16" spans="2:11" s="1" customFormat="1" ht="15" customHeight="1">
      <c r="B16" s="258"/>
      <c r="C16" s="259"/>
      <c r="D16" s="388" t="s">
        <v>1770</v>
      </c>
      <c r="E16" s="388"/>
      <c r="F16" s="388"/>
      <c r="G16" s="388"/>
      <c r="H16" s="388"/>
      <c r="I16" s="388"/>
      <c r="J16" s="388"/>
      <c r="K16" s="255"/>
    </row>
    <row r="17" spans="2:11" s="1" customFormat="1" ht="15" customHeight="1">
      <c r="B17" s="258"/>
      <c r="C17" s="259"/>
      <c r="D17" s="388" t="s">
        <v>1771</v>
      </c>
      <c r="E17" s="388"/>
      <c r="F17" s="388"/>
      <c r="G17" s="388"/>
      <c r="H17" s="388"/>
      <c r="I17" s="388"/>
      <c r="J17" s="388"/>
      <c r="K17" s="255"/>
    </row>
    <row r="18" spans="2:11" s="1" customFormat="1" ht="15" customHeight="1">
      <c r="B18" s="258"/>
      <c r="C18" s="259"/>
      <c r="D18" s="259"/>
      <c r="E18" s="261" t="s">
        <v>78</v>
      </c>
      <c r="F18" s="388" t="s">
        <v>1772</v>
      </c>
      <c r="G18" s="388"/>
      <c r="H18" s="388"/>
      <c r="I18" s="388"/>
      <c r="J18" s="388"/>
      <c r="K18" s="255"/>
    </row>
    <row r="19" spans="2:11" s="1" customFormat="1" ht="15" customHeight="1">
      <c r="B19" s="258"/>
      <c r="C19" s="259"/>
      <c r="D19" s="259"/>
      <c r="E19" s="261" t="s">
        <v>1773</v>
      </c>
      <c r="F19" s="388" t="s">
        <v>1774</v>
      </c>
      <c r="G19" s="388"/>
      <c r="H19" s="388"/>
      <c r="I19" s="388"/>
      <c r="J19" s="388"/>
      <c r="K19" s="255"/>
    </row>
    <row r="20" spans="2:11" s="1" customFormat="1" ht="15" customHeight="1">
      <c r="B20" s="258"/>
      <c r="C20" s="259"/>
      <c r="D20" s="259"/>
      <c r="E20" s="261" t="s">
        <v>1775</v>
      </c>
      <c r="F20" s="388" t="s">
        <v>1776</v>
      </c>
      <c r="G20" s="388"/>
      <c r="H20" s="388"/>
      <c r="I20" s="388"/>
      <c r="J20" s="388"/>
      <c r="K20" s="255"/>
    </row>
    <row r="21" spans="2:11" s="1" customFormat="1" ht="15" customHeight="1">
      <c r="B21" s="258"/>
      <c r="C21" s="259"/>
      <c r="D21" s="259"/>
      <c r="E21" s="261" t="s">
        <v>1777</v>
      </c>
      <c r="F21" s="388" t="s">
        <v>1778</v>
      </c>
      <c r="G21" s="388"/>
      <c r="H21" s="388"/>
      <c r="I21" s="388"/>
      <c r="J21" s="388"/>
      <c r="K21" s="255"/>
    </row>
    <row r="22" spans="2:11" s="1" customFormat="1" ht="15" customHeight="1">
      <c r="B22" s="258"/>
      <c r="C22" s="259"/>
      <c r="D22" s="259"/>
      <c r="E22" s="261" t="s">
        <v>1779</v>
      </c>
      <c r="F22" s="388" t="s">
        <v>1780</v>
      </c>
      <c r="G22" s="388"/>
      <c r="H22" s="388"/>
      <c r="I22" s="388"/>
      <c r="J22" s="388"/>
      <c r="K22" s="255"/>
    </row>
    <row r="23" spans="2:11" s="1" customFormat="1" ht="15" customHeight="1">
      <c r="B23" s="258"/>
      <c r="C23" s="259"/>
      <c r="D23" s="259"/>
      <c r="E23" s="261" t="s">
        <v>84</v>
      </c>
      <c r="F23" s="388" t="s">
        <v>1781</v>
      </c>
      <c r="G23" s="388"/>
      <c r="H23" s="388"/>
      <c r="I23" s="388"/>
      <c r="J23" s="388"/>
      <c r="K23" s="255"/>
    </row>
    <row r="24" spans="2:11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pans="2:11" s="1" customFormat="1" ht="15" customHeight="1">
      <c r="B25" s="258"/>
      <c r="C25" s="388" t="s">
        <v>1782</v>
      </c>
      <c r="D25" s="388"/>
      <c r="E25" s="388"/>
      <c r="F25" s="388"/>
      <c r="G25" s="388"/>
      <c r="H25" s="388"/>
      <c r="I25" s="388"/>
      <c r="J25" s="388"/>
      <c r="K25" s="255"/>
    </row>
    <row r="26" spans="2:11" s="1" customFormat="1" ht="15" customHeight="1">
      <c r="B26" s="258"/>
      <c r="C26" s="388" t="s">
        <v>1783</v>
      </c>
      <c r="D26" s="388"/>
      <c r="E26" s="388"/>
      <c r="F26" s="388"/>
      <c r="G26" s="388"/>
      <c r="H26" s="388"/>
      <c r="I26" s="388"/>
      <c r="J26" s="388"/>
      <c r="K26" s="255"/>
    </row>
    <row r="27" spans="2:11" s="1" customFormat="1" ht="15" customHeight="1">
      <c r="B27" s="258"/>
      <c r="C27" s="257"/>
      <c r="D27" s="388" t="s">
        <v>1784</v>
      </c>
      <c r="E27" s="388"/>
      <c r="F27" s="388"/>
      <c r="G27" s="388"/>
      <c r="H27" s="388"/>
      <c r="I27" s="388"/>
      <c r="J27" s="388"/>
      <c r="K27" s="255"/>
    </row>
    <row r="28" spans="2:11" s="1" customFormat="1" ht="15" customHeight="1">
      <c r="B28" s="258"/>
      <c r="C28" s="259"/>
      <c r="D28" s="388" t="s">
        <v>1785</v>
      </c>
      <c r="E28" s="388"/>
      <c r="F28" s="388"/>
      <c r="G28" s="388"/>
      <c r="H28" s="388"/>
      <c r="I28" s="388"/>
      <c r="J28" s="388"/>
      <c r="K28" s="255"/>
    </row>
    <row r="29" spans="2:11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pans="2:11" s="1" customFormat="1" ht="15" customHeight="1">
      <c r="B30" s="258"/>
      <c r="C30" s="259"/>
      <c r="D30" s="388" t="s">
        <v>1786</v>
      </c>
      <c r="E30" s="388"/>
      <c r="F30" s="388"/>
      <c r="G30" s="388"/>
      <c r="H30" s="388"/>
      <c r="I30" s="388"/>
      <c r="J30" s="388"/>
      <c r="K30" s="255"/>
    </row>
    <row r="31" spans="2:11" s="1" customFormat="1" ht="15" customHeight="1">
      <c r="B31" s="258"/>
      <c r="C31" s="259"/>
      <c r="D31" s="388" t="s">
        <v>1787</v>
      </c>
      <c r="E31" s="388"/>
      <c r="F31" s="388"/>
      <c r="G31" s="388"/>
      <c r="H31" s="388"/>
      <c r="I31" s="388"/>
      <c r="J31" s="388"/>
      <c r="K31" s="255"/>
    </row>
    <row r="32" spans="2:11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pans="2:11" s="1" customFormat="1" ht="15" customHeight="1">
      <c r="B33" s="258"/>
      <c r="C33" s="259"/>
      <c r="D33" s="388" t="s">
        <v>1788</v>
      </c>
      <c r="E33" s="388"/>
      <c r="F33" s="388"/>
      <c r="G33" s="388"/>
      <c r="H33" s="388"/>
      <c r="I33" s="388"/>
      <c r="J33" s="388"/>
      <c r="K33" s="255"/>
    </row>
    <row r="34" spans="2:11" s="1" customFormat="1" ht="15" customHeight="1">
      <c r="B34" s="258"/>
      <c r="C34" s="259"/>
      <c r="D34" s="388" t="s">
        <v>1789</v>
      </c>
      <c r="E34" s="388"/>
      <c r="F34" s="388"/>
      <c r="G34" s="388"/>
      <c r="H34" s="388"/>
      <c r="I34" s="388"/>
      <c r="J34" s="388"/>
      <c r="K34" s="255"/>
    </row>
    <row r="35" spans="2:11" s="1" customFormat="1" ht="15" customHeight="1">
      <c r="B35" s="258"/>
      <c r="C35" s="259"/>
      <c r="D35" s="388" t="s">
        <v>1790</v>
      </c>
      <c r="E35" s="388"/>
      <c r="F35" s="388"/>
      <c r="G35" s="388"/>
      <c r="H35" s="388"/>
      <c r="I35" s="388"/>
      <c r="J35" s="388"/>
      <c r="K35" s="255"/>
    </row>
    <row r="36" spans="2:11" s="1" customFormat="1" ht="15" customHeight="1">
      <c r="B36" s="258"/>
      <c r="C36" s="259"/>
      <c r="D36" s="257"/>
      <c r="E36" s="260" t="s">
        <v>126</v>
      </c>
      <c r="F36" s="257"/>
      <c r="G36" s="388" t="s">
        <v>1791</v>
      </c>
      <c r="H36" s="388"/>
      <c r="I36" s="388"/>
      <c r="J36" s="388"/>
      <c r="K36" s="255"/>
    </row>
    <row r="37" spans="2:11" s="1" customFormat="1" ht="30.75" customHeight="1">
      <c r="B37" s="258"/>
      <c r="C37" s="259"/>
      <c r="D37" s="257"/>
      <c r="E37" s="260" t="s">
        <v>1792</v>
      </c>
      <c r="F37" s="257"/>
      <c r="G37" s="388" t="s">
        <v>1793</v>
      </c>
      <c r="H37" s="388"/>
      <c r="I37" s="388"/>
      <c r="J37" s="388"/>
      <c r="K37" s="255"/>
    </row>
    <row r="38" spans="2:11" s="1" customFormat="1" ht="15" customHeight="1">
      <c r="B38" s="258"/>
      <c r="C38" s="259"/>
      <c r="D38" s="257"/>
      <c r="E38" s="260" t="s">
        <v>53</v>
      </c>
      <c r="F38" s="257"/>
      <c r="G38" s="388" t="s">
        <v>1794</v>
      </c>
      <c r="H38" s="388"/>
      <c r="I38" s="388"/>
      <c r="J38" s="388"/>
      <c r="K38" s="255"/>
    </row>
    <row r="39" spans="2:11" s="1" customFormat="1" ht="15" customHeight="1">
      <c r="B39" s="258"/>
      <c r="C39" s="259"/>
      <c r="D39" s="257"/>
      <c r="E39" s="260" t="s">
        <v>54</v>
      </c>
      <c r="F39" s="257"/>
      <c r="G39" s="388" t="s">
        <v>1795</v>
      </c>
      <c r="H39" s="388"/>
      <c r="I39" s="388"/>
      <c r="J39" s="388"/>
      <c r="K39" s="255"/>
    </row>
    <row r="40" spans="2:11" s="1" customFormat="1" ht="15" customHeight="1">
      <c r="B40" s="258"/>
      <c r="C40" s="259"/>
      <c r="D40" s="257"/>
      <c r="E40" s="260" t="s">
        <v>127</v>
      </c>
      <c r="F40" s="257"/>
      <c r="G40" s="388" t="s">
        <v>1796</v>
      </c>
      <c r="H40" s="388"/>
      <c r="I40" s="388"/>
      <c r="J40" s="388"/>
      <c r="K40" s="255"/>
    </row>
    <row r="41" spans="2:11" s="1" customFormat="1" ht="15" customHeight="1">
      <c r="B41" s="258"/>
      <c r="C41" s="259"/>
      <c r="D41" s="257"/>
      <c r="E41" s="260" t="s">
        <v>128</v>
      </c>
      <c r="F41" s="257"/>
      <c r="G41" s="388" t="s">
        <v>1797</v>
      </c>
      <c r="H41" s="388"/>
      <c r="I41" s="388"/>
      <c r="J41" s="388"/>
      <c r="K41" s="255"/>
    </row>
    <row r="42" spans="2:11" s="1" customFormat="1" ht="15" customHeight="1">
      <c r="B42" s="258"/>
      <c r="C42" s="259"/>
      <c r="D42" s="257"/>
      <c r="E42" s="260" t="s">
        <v>1798</v>
      </c>
      <c r="F42" s="257"/>
      <c r="G42" s="388" t="s">
        <v>1799</v>
      </c>
      <c r="H42" s="388"/>
      <c r="I42" s="388"/>
      <c r="J42" s="388"/>
      <c r="K42" s="255"/>
    </row>
    <row r="43" spans="2:11" s="1" customFormat="1" ht="15" customHeight="1">
      <c r="B43" s="258"/>
      <c r="C43" s="259"/>
      <c r="D43" s="257"/>
      <c r="E43" s="260"/>
      <c r="F43" s="257"/>
      <c r="G43" s="388" t="s">
        <v>1800</v>
      </c>
      <c r="H43" s="388"/>
      <c r="I43" s="388"/>
      <c r="J43" s="388"/>
      <c r="K43" s="255"/>
    </row>
    <row r="44" spans="2:11" s="1" customFormat="1" ht="15" customHeight="1">
      <c r="B44" s="258"/>
      <c r="C44" s="259"/>
      <c r="D44" s="257"/>
      <c r="E44" s="260" t="s">
        <v>1801</v>
      </c>
      <c r="F44" s="257"/>
      <c r="G44" s="388" t="s">
        <v>1802</v>
      </c>
      <c r="H44" s="388"/>
      <c r="I44" s="388"/>
      <c r="J44" s="388"/>
      <c r="K44" s="255"/>
    </row>
    <row r="45" spans="2:11" s="1" customFormat="1" ht="15" customHeight="1">
      <c r="B45" s="258"/>
      <c r="C45" s="259"/>
      <c r="D45" s="257"/>
      <c r="E45" s="260" t="s">
        <v>130</v>
      </c>
      <c r="F45" s="257"/>
      <c r="G45" s="388" t="s">
        <v>1803</v>
      </c>
      <c r="H45" s="388"/>
      <c r="I45" s="388"/>
      <c r="J45" s="388"/>
      <c r="K45" s="255"/>
    </row>
    <row r="46" spans="2:11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pans="2:11" s="1" customFormat="1" ht="15" customHeight="1">
      <c r="B47" s="258"/>
      <c r="C47" s="259"/>
      <c r="D47" s="388" t="s">
        <v>1804</v>
      </c>
      <c r="E47" s="388"/>
      <c r="F47" s="388"/>
      <c r="G47" s="388"/>
      <c r="H47" s="388"/>
      <c r="I47" s="388"/>
      <c r="J47" s="388"/>
      <c r="K47" s="255"/>
    </row>
    <row r="48" spans="2:11" s="1" customFormat="1" ht="15" customHeight="1">
      <c r="B48" s="258"/>
      <c r="C48" s="259"/>
      <c r="D48" s="259"/>
      <c r="E48" s="388" t="s">
        <v>1805</v>
      </c>
      <c r="F48" s="388"/>
      <c r="G48" s="388"/>
      <c r="H48" s="388"/>
      <c r="I48" s="388"/>
      <c r="J48" s="388"/>
      <c r="K48" s="255"/>
    </row>
    <row r="49" spans="2:11" s="1" customFormat="1" ht="15" customHeight="1">
      <c r="B49" s="258"/>
      <c r="C49" s="259"/>
      <c r="D49" s="259"/>
      <c r="E49" s="388" t="s">
        <v>1806</v>
      </c>
      <c r="F49" s="388"/>
      <c r="G49" s="388"/>
      <c r="H49" s="388"/>
      <c r="I49" s="388"/>
      <c r="J49" s="388"/>
      <c r="K49" s="255"/>
    </row>
    <row r="50" spans="2:11" s="1" customFormat="1" ht="15" customHeight="1">
      <c r="B50" s="258"/>
      <c r="C50" s="259"/>
      <c r="D50" s="259"/>
      <c r="E50" s="388" t="s">
        <v>1807</v>
      </c>
      <c r="F50" s="388"/>
      <c r="G50" s="388"/>
      <c r="H50" s="388"/>
      <c r="I50" s="388"/>
      <c r="J50" s="388"/>
      <c r="K50" s="255"/>
    </row>
    <row r="51" spans="2:11" s="1" customFormat="1" ht="15" customHeight="1">
      <c r="B51" s="258"/>
      <c r="C51" s="259"/>
      <c r="D51" s="388" t="s">
        <v>1808</v>
      </c>
      <c r="E51" s="388"/>
      <c r="F51" s="388"/>
      <c r="G51" s="388"/>
      <c r="H51" s="388"/>
      <c r="I51" s="388"/>
      <c r="J51" s="388"/>
      <c r="K51" s="255"/>
    </row>
    <row r="52" spans="2:11" s="1" customFormat="1" ht="25.5" customHeight="1">
      <c r="B52" s="254"/>
      <c r="C52" s="389" t="s">
        <v>1809</v>
      </c>
      <c r="D52" s="389"/>
      <c r="E52" s="389"/>
      <c r="F52" s="389"/>
      <c r="G52" s="389"/>
      <c r="H52" s="389"/>
      <c r="I52" s="389"/>
      <c r="J52" s="389"/>
      <c r="K52" s="255"/>
    </row>
    <row r="53" spans="2:11" s="1" customFormat="1" ht="5.25" customHeight="1">
      <c r="B53" s="254"/>
      <c r="C53" s="256"/>
      <c r="D53" s="256"/>
      <c r="E53" s="256"/>
      <c r="F53" s="256"/>
      <c r="G53" s="256"/>
      <c r="H53" s="256"/>
      <c r="I53" s="256"/>
      <c r="J53" s="256"/>
      <c r="K53" s="255"/>
    </row>
    <row r="54" spans="2:11" s="1" customFormat="1" ht="15" customHeight="1">
      <c r="B54" s="254"/>
      <c r="C54" s="388" t="s">
        <v>1810</v>
      </c>
      <c r="D54" s="388"/>
      <c r="E54" s="388"/>
      <c r="F54" s="388"/>
      <c r="G54" s="388"/>
      <c r="H54" s="388"/>
      <c r="I54" s="388"/>
      <c r="J54" s="388"/>
      <c r="K54" s="255"/>
    </row>
    <row r="55" spans="2:11" s="1" customFormat="1" ht="15" customHeight="1">
      <c r="B55" s="254"/>
      <c r="C55" s="388" t="s">
        <v>1811</v>
      </c>
      <c r="D55" s="388"/>
      <c r="E55" s="388"/>
      <c r="F55" s="388"/>
      <c r="G55" s="388"/>
      <c r="H55" s="388"/>
      <c r="I55" s="388"/>
      <c r="J55" s="388"/>
      <c r="K55" s="255"/>
    </row>
    <row r="56" spans="2:11" s="1" customFormat="1" ht="12.75" customHeight="1">
      <c r="B56" s="254"/>
      <c r="C56" s="257"/>
      <c r="D56" s="257"/>
      <c r="E56" s="257"/>
      <c r="F56" s="257"/>
      <c r="G56" s="257"/>
      <c r="H56" s="257"/>
      <c r="I56" s="257"/>
      <c r="J56" s="257"/>
      <c r="K56" s="255"/>
    </row>
    <row r="57" spans="2:11" s="1" customFormat="1" ht="15" customHeight="1">
      <c r="B57" s="254"/>
      <c r="C57" s="388" t="s">
        <v>1812</v>
      </c>
      <c r="D57" s="388"/>
      <c r="E57" s="388"/>
      <c r="F57" s="388"/>
      <c r="G57" s="388"/>
      <c r="H57" s="388"/>
      <c r="I57" s="388"/>
      <c r="J57" s="388"/>
      <c r="K57" s="255"/>
    </row>
    <row r="58" spans="2:11" s="1" customFormat="1" ht="15" customHeight="1">
      <c r="B58" s="254"/>
      <c r="C58" s="259"/>
      <c r="D58" s="388" t="s">
        <v>1813</v>
      </c>
      <c r="E58" s="388"/>
      <c r="F58" s="388"/>
      <c r="G58" s="388"/>
      <c r="H58" s="388"/>
      <c r="I58" s="388"/>
      <c r="J58" s="388"/>
      <c r="K58" s="255"/>
    </row>
    <row r="59" spans="2:11" s="1" customFormat="1" ht="15" customHeight="1">
      <c r="B59" s="254"/>
      <c r="C59" s="259"/>
      <c r="D59" s="388" t="s">
        <v>1814</v>
      </c>
      <c r="E59" s="388"/>
      <c r="F59" s="388"/>
      <c r="G59" s="388"/>
      <c r="H59" s="388"/>
      <c r="I59" s="388"/>
      <c r="J59" s="388"/>
      <c r="K59" s="255"/>
    </row>
    <row r="60" spans="2:11" s="1" customFormat="1" ht="15" customHeight="1">
      <c r="B60" s="254"/>
      <c r="C60" s="259"/>
      <c r="D60" s="388" t="s">
        <v>1815</v>
      </c>
      <c r="E60" s="388"/>
      <c r="F60" s="388"/>
      <c r="G60" s="388"/>
      <c r="H60" s="388"/>
      <c r="I60" s="388"/>
      <c r="J60" s="388"/>
      <c r="K60" s="255"/>
    </row>
    <row r="61" spans="2:11" s="1" customFormat="1" ht="15" customHeight="1">
      <c r="B61" s="254"/>
      <c r="C61" s="259"/>
      <c r="D61" s="388" t="s">
        <v>1816</v>
      </c>
      <c r="E61" s="388"/>
      <c r="F61" s="388"/>
      <c r="G61" s="388"/>
      <c r="H61" s="388"/>
      <c r="I61" s="388"/>
      <c r="J61" s="388"/>
      <c r="K61" s="255"/>
    </row>
    <row r="62" spans="2:11" s="1" customFormat="1" ht="15" customHeight="1">
      <c r="B62" s="254"/>
      <c r="C62" s="259"/>
      <c r="D62" s="390" t="s">
        <v>1817</v>
      </c>
      <c r="E62" s="390"/>
      <c r="F62" s="390"/>
      <c r="G62" s="390"/>
      <c r="H62" s="390"/>
      <c r="I62" s="390"/>
      <c r="J62" s="390"/>
      <c r="K62" s="255"/>
    </row>
    <row r="63" spans="2:11" s="1" customFormat="1" ht="15" customHeight="1">
      <c r="B63" s="254"/>
      <c r="C63" s="259"/>
      <c r="D63" s="388" t="s">
        <v>1818</v>
      </c>
      <c r="E63" s="388"/>
      <c r="F63" s="388"/>
      <c r="G63" s="388"/>
      <c r="H63" s="388"/>
      <c r="I63" s="388"/>
      <c r="J63" s="388"/>
      <c r="K63" s="255"/>
    </row>
    <row r="64" spans="2:11" s="1" customFormat="1" ht="12.75" customHeight="1">
      <c r="B64" s="254"/>
      <c r="C64" s="259"/>
      <c r="D64" s="259"/>
      <c r="E64" s="262"/>
      <c r="F64" s="259"/>
      <c r="G64" s="259"/>
      <c r="H64" s="259"/>
      <c r="I64" s="259"/>
      <c r="J64" s="259"/>
      <c r="K64" s="255"/>
    </row>
    <row r="65" spans="2:11" s="1" customFormat="1" ht="15" customHeight="1">
      <c r="B65" s="254"/>
      <c r="C65" s="259"/>
      <c r="D65" s="388" t="s">
        <v>1819</v>
      </c>
      <c r="E65" s="388"/>
      <c r="F65" s="388"/>
      <c r="G65" s="388"/>
      <c r="H65" s="388"/>
      <c r="I65" s="388"/>
      <c r="J65" s="388"/>
      <c r="K65" s="255"/>
    </row>
    <row r="66" spans="2:11" s="1" customFormat="1" ht="15" customHeight="1">
      <c r="B66" s="254"/>
      <c r="C66" s="259"/>
      <c r="D66" s="390" t="s">
        <v>1820</v>
      </c>
      <c r="E66" s="390"/>
      <c r="F66" s="390"/>
      <c r="G66" s="390"/>
      <c r="H66" s="390"/>
      <c r="I66" s="390"/>
      <c r="J66" s="390"/>
      <c r="K66" s="255"/>
    </row>
    <row r="67" spans="2:11" s="1" customFormat="1" ht="15" customHeight="1">
      <c r="B67" s="254"/>
      <c r="C67" s="259"/>
      <c r="D67" s="388" t="s">
        <v>1821</v>
      </c>
      <c r="E67" s="388"/>
      <c r="F67" s="388"/>
      <c r="G67" s="388"/>
      <c r="H67" s="388"/>
      <c r="I67" s="388"/>
      <c r="J67" s="388"/>
      <c r="K67" s="255"/>
    </row>
    <row r="68" spans="2:11" s="1" customFormat="1" ht="15" customHeight="1">
      <c r="B68" s="254"/>
      <c r="C68" s="259"/>
      <c r="D68" s="388" t="s">
        <v>1822</v>
      </c>
      <c r="E68" s="388"/>
      <c r="F68" s="388"/>
      <c r="G68" s="388"/>
      <c r="H68" s="388"/>
      <c r="I68" s="388"/>
      <c r="J68" s="388"/>
      <c r="K68" s="255"/>
    </row>
    <row r="69" spans="2:11" s="1" customFormat="1" ht="15" customHeight="1">
      <c r="B69" s="254"/>
      <c r="C69" s="259"/>
      <c r="D69" s="388" t="s">
        <v>1823</v>
      </c>
      <c r="E69" s="388"/>
      <c r="F69" s="388"/>
      <c r="G69" s="388"/>
      <c r="H69" s="388"/>
      <c r="I69" s="388"/>
      <c r="J69" s="388"/>
      <c r="K69" s="255"/>
    </row>
    <row r="70" spans="2:11" s="1" customFormat="1" ht="15" customHeight="1">
      <c r="B70" s="254"/>
      <c r="C70" s="259"/>
      <c r="D70" s="388" t="s">
        <v>1824</v>
      </c>
      <c r="E70" s="388"/>
      <c r="F70" s="388"/>
      <c r="G70" s="388"/>
      <c r="H70" s="388"/>
      <c r="I70" s="388"/>
      <c r="J70" s="388"/>
      <c r="K70" s="255"/>
    </row>
    <row r="71" spans="2:1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pans="2:11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pans="2:11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pans="2:11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pans="2:11" s="1" customFormat="1" ht="45" customHeight="1">
      <c r="B75" s="271"/>
      <c r="C75" s="383" t="s">
        <v>1825</v>
      </c>
      <c r="D75" s="383"/>
      <c r="E75" s="383"/>
      <c r="F75" s="383"/>
      <c r="G75" s="383"/>
      <c r="H75" s="383"/>
      <c r="I75" s="383"/>
      <c r="J75" s="383"/>
      <c r="K75" s="272"/>
    </row>
    <row r="76" spans="2:11" s="1" customFormat="1" ht="17.25" customHeight="1">
      <c r="B76" s="271"/>
      <c r="C76" s="273" t="s">
        <v>1826</v>
      </c>
      <c r="D76" s="273"/>
      <c r="E76" s="273"/>
      <c r="F76" s="273" t="s">
        <v>1827</v>
      </c>
      <c r="G76" s="274"/>
      <c r="H76" s="273" t="s">
        <v>54</v>
      </c>
      <c r="I76" s="273" t="s">
        <v>57</v>
      </c>
      <c r="J76" s="273" t="s">
        <v>1828</v>
      </c>
      <c r="K76" s="272"/>
    </row>
    <row r="77" spans="2:11" s="1" customFormat="1" ht="17.25" customHeight="1">
      <c r="B77" s="271"/>
      <c r="C77" s="275" t="s">
        <v>1829</v>
      </c>
      <c r="D77" s="275"/>
      <c r="E77" s="275"/>
      <c r="F77" s="276" t="s">
        <v>1830</v>
      </c>
      <c r="G77" s="277"/>
      <c r="H77" s="275"/>
      <c r="I77" s="275"/>
      <c r="J77" s="275" t="s">
        <v>1831</v>
      </c>
      <c r="K77" s="272"/>
    </row>
    <row r="78" spans="2:11" s="1" customFormat="1" ht="5.25" customHeight="1">
      <c r="B78" s="271"/>
      <c r="C78" s="278"/>
      <c r="D78" s="278"/>
      <c r="E78" s="278"/>
      <c r="F78" s="278"/>
      <c r="G78" s="279"/>
      <c r="H78" s="278"/>
      <c r="I78" s="278"/>
      <c r="J78" s="278"/>
      <c r="K78" s="272"/>
    </row>
    <row r="79" spans="2:11" s="1" customFormat="1" ht="15" customHeight="1">
      <c r="B79" s="271"/>
      <c r="C79" s="260" t="s">
        <v>53</v>
      </c>
      <c r="D79" s="280"/>
      <c r="E79" s="280"/>
      <c r="F79" s="281" t="s">
        <v>1832</v>
      </c>
      <c r="G79" s="282"/>
      <c r="H79" s="260" t="s">
        <v>1833</v>
      </c>
      <c r="I79" s="260" t="s">
        <v>1834</v>
      </c>
      <c r="J79" s="260">
        <v>20</v>
      </c>
      <c r="K79" s="272"/>
    </row>
    <row r="80" spans="2:11" s="1" customFormat="1" ht="15" customHeight="1">
      <c r="B80" s="271"/>
      <c r="C80" s="260" t="s">
        <v>1835</v>
      </c>
      <c r="D80" s="260"/>
      <c r="E80" s="260"/>
      <c r="F80" s="281" t="s">
        <v>1832</v>
      </c>
      <c r="G80" s="282"/>
      <c r="H80" s="260" t="s">
        <v>1836</v>
      </c>
      <c r="I80" s="260" t="s">
        <v>1834</v>
      </c>
      <c r="J80" s="260">
        <v>120</v>
      </c>
      <c r="K80" s="272"/>
    </row>
    <row r="81" spans="2:11" s="1" customFormat="1" ht="15" customHeight="1">
      <c r="B81" s="283"/>
      <c r="C81" s="260" t="s">
        <v>1837</v>
      </c>
      <c r="D81" s="260"/>
      <c r="E81" s="260"/>
      <c r="F81" s="281" t="s">
        <v>1838</v>
      </c>
      <c r="G81" s="282"/>
      <c r="H81" s="260" t="s">
        <v>1839</v>
      </c>
      <c r="I81" s="260" t="s">
        <v>1834</v>
      </c>
      <c r="J81" s="260">
        <v>50</v>
      </c>
      <c r="K81" s="272"/>
    </row>
    <row r="82" spans="2:11" s="1" customFormat="1" ht="15" customHeight="1">
      <c r="B82" s="283"/>
      <c r="C82" s="260" t="s">
        <v>1840</v>
      </c>
      <c r="D82" s="260"/>
      <c r="E82" s="260"/>
      <c r="F82" s="281" t="s">
        <v>1832</v>
      </c>
      <c r="G82" s="282"/>
      <c r="H82" s="260" t="s">
        <v>1841</v>
      </c>
      <c r="I82" s="260" t="s">
        <v>1842</v>
      </c>
      <c r="J82" s="260"/>
      <c r="K82" s="272"/>
    </row>
    <row r="83" spans="2:11" s="1" customFormat="1" ht="15" customHeight="1">
      <c r="B83" s="283"/>
      <c r="C83" s="284" t="s">
        <v>1843</v>
      </c>
      <c r="D83" s="284"/>
      <c r="E83" s="284"/>
      <c r="F83" s="285" t="s">
        <v>1838</v>
      </c>
      <c r="G83" s="284"/>
      <c r="H83" s="284" t="s">
        <v>1844</v>
      </c>
      <c r="I83" s="284" t="s">
        <v>1834</v>
      </c>
      <c r="J83" s="284">
        <v>15</v>
      </c>
      <c r="K83" s="272"/>
    </row>
    <row r="84" spans="2:11" s="1" customFormat="1" ht="15" customHeight="1">
      <c r="B84" s="283"/>
      <c r="C84" s="284" t="s">
        <v>1845</v>
      </c>
      <c r="D84" s="284"/>
      <c r="E84" s="284"/>
      <c r="F84" s="285" t="s">
        <v>1838</v>
      </c>
      <c r="G84" s="284"/>
      <c r="H84" s="284" t="s">
        <v>1846</v>
      </c>
      <c r="I84" s="284" t="s">
        <v>1834</v>
      </c>
      <c r="J84" s="284">
        <v>15</v>
      </c>
      <c r="K84" s="272"/>
    </row>
    <row r="85" spans="2:11" s="1" customFormat="1" ht="15" customHeight="1">
      <c r="B85" s="283"/>
      <c r="C85" s="284" t="s">
        <v>1847</v>
      </c>
      <c r="D85" s="284"/>
      <c r="E85" s="284"/>
      <c r="F85" s="285" t="s">
        <v>1838</v>
      </c>
      <c r="G85" s="284"/>
      <c r="H85" s="284" t="s">
        <v>1848</v>
      </c>
      <c r="I85" s="284" t="s">
        <v>1834</v>
      </c>
      <c r="J85" s="284">
        <v>20</v>
      </c>
      <c r="K85" s="272"/>
    </row>
    <row r="86" spans="2:11" s="1" customFormat="1" ht="15" customHeight="1">
      <c r="B86" s="283"/>
      <c r="C86" s="284" t="s">
        <v>1849</v>
      </c>
      <c r="D86" s="284"/>
      <c r="E86" s="284"/>
      <c r="F86" s="285" t="s">
        <v>1838</v>
      </c>
      <c r="G86" s="284"/>
      <c r="H86" s="284" t="s">
        <v>1850</v>
      </c>
      <c r="I86" s="284" t="s">
        <v>1834</v>
      </c>
      <c r="J86" s="284">
        <v>20</v>
      </c>
      <c r="K86" s="272"/>
    </row>
    <row r="87" spans="2:11" s="1" customFormat="1" ht="15" customHeight="1">
      <c r="B87" s="283"/>
      <c r="C87" s="260" t="s">
        <v>1851</v>
      </c>
      <c r="D87" s="260"/>
      <c r="E87" s="260"/>
      <c r="F87" s="281" t="s">
        <v>1838</v>
      </c>
      <c r="G87" s="282"/>
      <c r="H87" s="260" t="s">
        <v>1852</v>
      </c>
      <c r="I87" s="260" t="s">
        <v>1834</v>
      </c>
      <c r="J87" s="260">
        <v>50</v>
      </c>
      <c r="K87" s="272"/>
    </row>
    <row r="88" spans="2:11" s="1" customFormat="1" ht="15" customHeight="1">
      <c r="B88" s="283"/>
      <c r="C88" s="260" t="s">
        <v>1853</v>
      </c>
      <c r="D88" s="260"/>
      <c r="E88" s="260"/>
      <c r="F88" s="281" t="s">
        <v>1838</v>
      </c>
      <c r="G88" s="282"/>
      <c r="H88" s="260" t="s">
        <v>1854</v>
      </c>
      <c r="I88" s="260" t="s">
        <v>1834</v>
      </c>
      <c r="J88" s="260">
        <v>20</v>
      </c>
      <c r="K88" s="272"/>
    </row>
    <row r="89" spans="2:11" s="1" customFormat="1" ht="15" customHeight="1">
      <c r="B89" s="283"/>
      <c r="C89" s="260" t="s">
        <v>1855</v>
      </c>
      <c r="D89" s="260"/>
      <c r="E89" s="260"/>
      <c r="F89" s="281" t="s">
        <v>1838</v>
      </c>
      <c r="G89" s="282"/>
      <c r="H89" s="260" t="s">
        <v>1856</v>
      </c>
      <c r="I89" s="260" t="s">
        <v>1834</v>
      </c>
      <c r="J89" s="260">
        <v>20</v>
      </c>
      <c r="K89" s="272"/>
    </row>
    <row r="90" spans="2:11" s="1" customFormat="1" ht="15" customHeight="1">
      <c r="B90" s="283"/>
      <c r="C90" s="260" t="s">
        <v>1857</v>
      </c>
      <c r="D90" s="260"/>
      <c r="E90" s="260"/>
      <c r="F90" s="281" t="s">
        <v>1838</v>
      </c>
      <c r="G90" s="282"/>
      <c r="H90" s="260" t="s">
        <v>1858</v>
      </c>
      <c r="I90" s="260" t="s">
        <v>1834</v>
      </c>
      <c r="J90" s="260">
        <v>50</v>
      </c>
      <c r="K90" s="272"/>
    </row>
    <row r="91" spans="2:11" s="1" customFormat="1" ht="15" customHeight="1">
      <c r="B91" s="283"/>
      <c r="C91" s="260" t="s">
        <v>1859</v>
      </c>
      <c r="D91" s="260"/>
      <c r="E91" s="260"/>
      <c r="F91" s="281" t="s">
        <v>1838</v>
      </c>
      <c r="G91" s="282"/>
      <c r="H91" s="260" t="s">
        <v>1859</v>
      </c>
      <c r="I91" s="260" t="s">
        <v>1834</v>
      </c>
      <c r="J91" s="260">
        <v>50</v>
      </c>
      <c r="K91" s="272"/>
    </row>
    <row r="92" spans="2:11" s="1" customFormat="1" ht="15" customHeight="1">
      <c r="B92" s="283"/>
      <c r="C92" s="260" t="s">
        <v>1860</v>
      </c>
      <c r="D92" s="260"/>
      <c r="E92" s="260"/>
      <c r="F92" s="281" t="s">
        <v>1838</v>
      </c>
      <c r="G92" s="282"/>
      <c r="H92" s="260" t="s">
        <v>1861</v>
      </c>
      <c r="I92" s="260" t="s">
        <v>1834</v>
      </c>
      <c r="J92" s="260">
        <v>255</v>
      </c>
      <c r="K92" s="272"/>
    </row>
    <row r="93" spans="2:11" s="1" customFormat="1" ht="15" customHeight="1">
      <c r="B93" s="283"/>
      <c r="C93" s="260" t="s">
        <v>1862</v>
      </c>
      <c r="D93" s="260"/>
      <c r="E93" s="260"/>
      <c r="F93" s="281" t="s">
        <v>1832</v>
      </c>
      <c r="G93" s="282"/>
      <c r="H93" s="260" t="s">
        <v>1863</v>
      </c>
      <c r="I93" s="260" t="s">
        <v>1864</v>
      </c>
      <c r="J93" s="260"/>
      <c r="K93" s="272"/>
    </row>
    <row r="94" spans="2:11" s="1" customFormat="1" ht="15" customHeight="1">
      <c r="B94" s="283"/>
      <c r="C94" s="260" t="s">
        <v>1865</v>
      </c>
      <c r="D94" s="260"/>
      <c r="E94" s="260"/>
      <c r="F94" s="281" t="s">
        <v>1832</v>
      </c>
      <c r="G94" s="282"/>
      <c r="H94" s="260" t="s">
        <v>1866</v>
      </c>
      <c r="I94" s="260" t="s">
        <v>1867</v>
      </c>
      <c r="J94" s="260"/>
      <c r="K94" s="272"/>
    </row>
    <row r="95" spans="2:11" s="1" customFormat="1" ht="15" customHeight="1">
      <c r="B95" s="283"/>
      <c r="C95" s="260" t="s">
        <v>1868</v>
      </c>
      <c r="D95" s="260"/>
      <c r="E95" s="260"/>
      <c r="F95" s="281" t="s">
        <v>1832</v>
      </c>
      <c r="G95" s="282"/>
      <c r="H95" s="260" t="s">
        <v>1868</v>
      </c>
      <c r="I95" s="260" t="s">
        <v>1867</v>
      </c>
      <c r="J95" s="260"/>
      <c r="K95" s="272"/>
    </row>
    <row r="96" spans="2:11" s="1" customFormat="1" ht="15" customHeight="1">
      <c r="B96" s="283"/>
      <c r="C96" s="260" t="s">
        <v>38</v>
      </c>
      <c r="D96" s="260"/>
      <c r="E96" s="260"/>
      <c r="F96" s="281" t="s">
        <v>1832</v>
      </c>
      <c r="G96" s="282"/>
      <c r="H96" s="260" t="s">
        <v>1869</v>
      </c>
      <c r="I96" s="260" t="s">
        <v>1867</v>
      </c>
      <c r="J96" s="260"/>
      <c r="K96" s="272"/>
    </row>
    <row r="97" spans="2:11" s="1" customFormat="1" ht="15" customHeight="1">
      <c r="B97" s="283"/>
      <c r="C97" s="260" t="s">
        <v>48</v>
      </c>
      <c r="D97" s="260"/>
      <c r="E97" s="260"/>
      <c r="F97" s="281" t="s">
        <v>1832</v>
      </c>
      <c r="G97" s="282"/>
      <c r="H97" s="260" t="s">
        <v>1870</v>
      </c>
      <c r="I97" s="260" t="s">
        <v>1867</v>
      </c>
      <c r="J97" s="260"/>
      <c r="K97" s="272"/>
    </row>
    <row r="98" spans="2:11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pans="2:11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pans="2:11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pans="2:1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pans="2:11" s="1" customFormat="1" ht="45" customHeight="1">
      <c r="B102" s="271"/>
      <c r="C102" s="383" t="s">
        <v>1871</v>
      </c>
      <c r="D102" s="383"/>
      <c r="E102" s="383"/>
      <c r="F102" s="383"/>
      <c r="G102" s="383"/>
      <c r="H102" s="383"/>
      <c r="I102" s="383"/>
      <c r="J102" s="383"/>
      <c r="K102" s="272"/>
    </row>
    <row r="103" spans="2:11" s="1" customFormat="1" ht="17.25" customHeight="1">
      <c r="B103" s="271"/>
      <c r="C103" s="273" t="s">
        <v>1826</v>
      </c>
      <c r="D103" s="273"/>
      <c r="E103" s="273"/>
      <c r="F103" s="273" t="s">
        <v>1827</v>
      </c>
      <c r="G103" s="274"/>
      <c r="H103" s="273" t="s">
        <v>54</v>
      </c>
      <c r="I103" s="273" t="s">
        <v>57</v>
      </c>
      <c r="J103" s="273" t="s">
        <v>1828</v>
      </c>
      <c r="K103" s="272"/>
    </row>
    <row r="104" spans="2:11" s="1" customFormat="1" ht="17.25" customHeight="1">
      <c r="B104" s="271"/>
      <c r="C104" s="275" t="s">
        <v>1829</v>
      </c>
      <c r="D104" s="275"/>
      <c r="E104" s="275"/>
      <c r="F104" s="276" t="s">
        <v>1830</v>
      </c>
      <c r="G104" s="277"/>
      <c r="H104" s="275"/>
      <c r="I104" s="275"/>
      <c r="J104" s="275" t="s">
        <v>1831</v>
      </c>
      <c r="K104" s="272"/>
    </row>
    <row r="105" spans="2:11" s="1" customFormat="1" ht="5.25" customHeight="1">
      <c r="B105" s="271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pans="2:11" s="1" customFormat="1" ht="15" customHeight="1">
      <c r="B106" s="271"/>
      <c r="C106" s="260" t="s">
        <v>53</v>
      </c>
      <c r="D106" s="280"/>
      <c r="E106" s="280"/>
      <c r="F106" s="281" t="s">
        <v>1832</v>
      </c>
      <c r="G106" s="260"/>
      <c r="H106" s="260" t="s">
        <v>1872</v>
      </c>
      <c r="I106" s="260" t="s">
        <v>1834</v>
      </c>
      <c r="J106" s="260">
        <v>20</v>
      </c>
      <c r="K106" s="272"/>
    </row>
    <row r="107" spans="2:11" s="1" customFormat="1" ht="15" customHeight="1">
      <c r="B107" s="271"/>
      <c r="C107" s="260" t="s">
        <v>1835</v>
      </c>
      <c r="D107" s="260"/>
      <c r="E107" s="260"/>
      <c r="F107" s="281" t="s">
        <v>1832</v>
      </c>
      <c r="G107" s="260"/>
      <c r="H107" s="260" t="s">
        <v>1872</v>
      </c>
      <c r="I107" s="260" t="s">
        <v>1834</v>
      </c>
      <c r="J107" s="260">
        <v>120</v>
      </c>
      <c r="K107" s="272"/>
    </row>
    <row r="108" spans="2:11" s="1" customFormat="1" ht="15" customHeight="1">
      <c r="B108" s="283"/>
      <c r="C108" s="260" t="s">
        <v>1837</v>
      </c>
      <c r="D108" s="260"/>
      <c r="E108" s="260"/>
      <c r="F108" s="281" t="s">
        <v>1838</v>
      </c>
      <c r="G108" s="260"/>
      <c r="H108" s="260" t="s">
        <v>1872</v>
      </c>
      <c r="I108" s="260" t="s">
        <v>1834</v>
      </c>
      <c r="J108" s="260">
        <v>50</v>
      </c>
      <c r="K108" s="272"/>
    </row>
    <row r="109" spans="2:11" s="1" customFormat="1" ht="15" customHeight="1">
      <c r="B109" s="283"/>
      <c r="C109" s="260" t="s">
        <v>1840</v>
      </c>
      <c r="D109" s="260"/>
      <c r="E109" s="260"/>
      <c r="F109" s="281" t="s">
        <v>1832</v>
      </c>
      <c r="G109" s="260"/>
      <c r="H109" s="260" t="s">
        <v>1872</v>
      </c>
      <c r="I109" s="260" t="s">
        <v>1842</v>
      </c>
      <c r="J109" s="260"/>
      <c r="K109" s="272"/>
    </row>
    <row r="110" spans="2:11" s="1" customFormat="1" ht="15" customHeight="1">
      <c r="B110" s="283"/>
      <c r="C110" s="260" t="s">
        <v>1851</v>
      </c>
      <c r="D110" s="260"/>
      <c r="E110" s="260"/>
      <c r="F110" s="281" t="s">
        <v>1838</v>
      </c>
      <c r="G110" s="260"/>
      <c r="H110" s="260" t="s">
        <v>1872</v>
      </c>
      <c r="I110" s="260" t="s">
        <v>1834</v>
      </c>
      <c r="J110" s="260">
        <v>50</v>
      </c>
      <c r="K110" s="272"/>
    </row>
    <row r="111" spans="2:11" s="1" customFormat="1" ht="15" customHeight="1">
      <c r="B111" s="283"/>
      <c r="C111" s="260" t="s">
        <v>1859</v>
      </c>
      <c r="D111" s="260"/>
      <c r="E111" s="260"/>
      <c r="F111" s="281" t="s">
        <v>1838</v>
      </c>
      <c r="G111" s="260"/>
      <c r="H111" s="260" t="s">
        <v>1872</v>
      </c>
      <c r="I111" s="260" t="s">
        <v>1834</v>
      </c>
      <c r="J111" s="260">
        <v>50</v>
      </c>
      <c r="K111" s="272"/>
    </row>
    <row r="112" spans="2:11" s="1" customFormat="1" ht="15" customHeight="1">
      <c r="B112" s="283"/>
      <c r="C112" s="260" t="s">
        <v>1857</v>
      </c>
      <c r="D112" s="260"/>
      <c r="E112" s="260"/>
      <c r="F112" s="281" t="s">
        <v>1838</v>
      </c>
      <c r="G112" s="260"/>
      <c r="H112" s="260" t="s">
        <v>1872</v>
      </c>
      <c r="I112" s="260" t="s">
        <v>1834</v>
      </c>
      <c r="J112" s="260">
        <v>50</v>
      </c>
      <c r="K112" s="272"/>
    </row>
    <row r="113" spans="2:11" s="1" customFormat="1" ht="15" customHeight="1">
      <c r="B113" s="283"/>
      <c r="C113" s="260" t="s">
        <v>53</v>
      </c>
      <c r="D113" s="260"/>
      <c r="E113" s="260"/>
      <c r="F113" s="281" t="s">
        <v>1832</v>
      </c>
      <c r="G113" s="260"/>
      <c r="H113" s="260" t="s">
        <v>1873</v>
      </c>
      <c r="I113" s="260" t="s">
        <v>1834</v>
      </c>
      <c r="J113" s="260">
        <v>20</v>
      </c>
      <c r="K113" s="272"/>
    </row>
    <row r="114" spans="2:11" s="1" customFormat="1" ht="15" customHeight="1">
      <c r="B114" s="283"/>
      <c r="C114" s="260" t="s">
        <v>1874</v>
      </c>
      <c r="D114" s="260"/>
      <c r="E114" s="260"/>
      <c r="F114" s="281" t="s">
        <v>1832</v>
      </c>
      <c r="G114" s="260"/>
      <c r="H114" s="260" t="s">
        <v>1875</v>
      </c>
      <c r="I114" s="260" t="s">
        <v>1834</v>
      </c>
      <c r="J114" s="260">
        <v>120</v>
      </c>
      <c r="K114" s="272"/>
    </row>
    <row r="115" spans="2:11" s="1" customFormat="1" ht="15" customHeight="1">
      <c r="B115" s="283"/>
      <c r="C115" s="260" t="s">
        <v>38</v>
      </c>
      <c r="D115" s="260"/>
      <c r="E115" s="260"/>
      <c r="F115" s="281" t="s">
        <v>1832</v>
      </c>
      <c r="G115" s="260"/>
      <c r="H115" s="260" t="s">
        <v>1876</v>
      </c>
      <c r="I115" s="260" t="s">
        <v>1867</v>
      </c>
      <c r="J115" s="260"/>
      <c r="K115" s="272"/>
    </row>
    <row r="116" spans="2:11" s="1" customFormat="1" ht="15" customHeight="1">
      <c r="B116" s="283"/>
      <c r="C116" s="260" t="s">
        <v>48</v>
      </c>
      <c r="D116" s="260"/>
      <c r="E116" s="260"/>
      <c r="F116" s="281" t="s">
        <v>1832</v>
      </c>
      <c r="G116" s="260"/>
      <c r="H116" s="260" t="s">
        <v>1877</v>
      </c>
      <c r="I116" s="260" t="s">
        <v>1867</v>
      </c>
      <c r="J116" s="260"/>
      <c r="K116" s="272"/>
    </row>
    <row r="117" spans="2:11" s="1" customFormat="1" ht="15" customHeight="1">
      <c r="B117" s="283"/>
      <c r="C117" s="260" t="s">
        <v>57</v>
      </c>
      <c r="D117" s="260"/>
      <c r="E117" s="260"/>
      <c r="F117" s="281" t="s">
        <v>1832</v>
      </c>
      <c r="G117" s="260"/>
      <c r="H117" s="260" t="s">
        <v>1878</v>
      </c>
      <c r="I117" s="260" t="s">
        <v>1879</v>
      </c>
      <c r="J117" s="260"/>
      <c r="K117" s="272"/>
    </row>
    <row r="118" spans="2:11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pans="2:11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pans="2:11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pans="2:1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pans="2:11" s="1" customFormat="1" ht="45" customHeight="1">
      <c r="B122" s="299"/>
      <c r="C122" s="384" t="s">
        <v>1880</v>
      </c>
      <c r="D122" s="384"/>
      <c r="E122" s="384"/>
      <c r="F122" s="384"/>
      <c r="G122" s="384"/>
      <c r="H122" s="384"/>
      <c r="I122" s="384"/>
      <c r="J122" s="384"/>
      <c r="K122" s="300"/>
    </row>
    <row r="123" spans="2:11" s="1" customFormat="1" ht="17.25" customHeight="1">
      <c r="B123" s="301"/>
      <c r="C123" s="273" t="s">
        <v>1826</v>
      </c>
      <c r="D123" s="273"/>
      <c r="E123" s="273"/>
      <c r="F123" s="273" t="s">
        <v>1827</v>
      </c>
      <c r="G123" s="274"/>
      <c r="H123" s="273" t="s">
        <v>54</v>
      </c>
      <c r="I123" s="273" t="s">
        <v>57</v>
      </c>
      <c r="J123" s="273" t="s">
        <v>1828</v>
      </c>
      <c r="K123" s="302"/>
    </row>
    <row r="124" spans="2:11" s="1" customFormat="1" ht="17.25" customHeight="1">
      <c r="B124" s="301"/>
      <c r="C124" s="275" t="s">
        <v>1829</v>
      </c>
      <c r="D124" s="275"/>
      <c r="E124" s="275"/>
      <c r="F124" s="276" t="s">
        <v>1830</v>
      </c>
      <c r="G124" s="277"/>
      <c r="H124" s="275"/>
      <c r="I124" s="275"/>
      <c r="J124" s="275" t="s">
        <v>1831</v>
      </c>
      <c r="K124" s="302"/>
    </row>
    <row r="125" spans="2:11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pans="2:11" s="1" customFormat="1" ht="15" customHeight="1">
      <c r="B126" s="303"/>
      <c r="C126" s="260" t="s">
        <v>1835</v>
      </c>
      <c r="D126" s="280"/>
      <c r="E126" s="280"/>
      <c r="F126" s="281" t="s">
        <v>1832</v>
      </c>
      <c r="G126" s="260"/>
      <c r="H126" s="260" t="s">
        <v>1872</v>
      </c>
      <c r="I126" s="260" t="s">
        <v>1834</v>
      </c>
      <c r="J126" s="260">
        <v>120</v>
      </c>
      <c r="K126" s="306"/>
    </row>
    <row r="127" spans="2:11" s="1" customFormat="1" ht="15" customHeight="1">
      <c r="B127" s="303"/>
      <c r="C127" s="260" t="s">
        <v>1881</v>
      </c>
      <c r="D127" s="260"/>
      <c r="E127" s="260"/>
      <c r="F127" s="281" t="s">
        <v>1832</v>
      </c>
      <c r="G127" s="260"/>
      <c r="H127" s="260" t="s">
        <v>1882</v>
      </c>
      <c r="I127" s="260" t="s">
        <v>1834</v>
      </c>
      <c r="J127" s="260" t="s">
        <v>1883</v>
      </c>
      <c r="K127" s="306"/>
    </row>
    <row r="128" spans="2:11" s="1" customFormat="1" ht="15" customHeight="1">
      <c r="B128" s="303"/>
      <c r="C128" s="260" t="s">
        <v>84</v>
      </c>
      <c r="D128" s="260"/>
      <c r="E128" s="260"/>
      <c r="F128" s="281" t="s">
        <v>1832</v>
      </c>
      <c r="G128" s="260"/>
      <c r="H128" s="260" t="s">
        <v>1884</v>
      </c>
      <c r="I128" s="260" t="s">
        <v>1834</v>
      </c>
      <c r="J128" s="260" t="s">
        <v>1883</v>
      </c>
      <c r="K128" s="306"/>
    </row>
    <row r="129" spans="2:11" s="1" customFormat="1" ht="15" customHeight="1">
      <c r="B129" s="303"/>
      <c r="C129" s="260" t="s">
        <v>1843</v>
      </c>
      <c r="D129" s="260"/>
      <c r="E129" s="260"/>
      <c r="F129" s="281" t="s">
        <v>1838</v>
      </c>
      <c r="G129" s="260"/>
      <c r="H129" s="260" t="s">
        <v>1844</v>
      </c>
      <c r="I129" s="260" t="s">
        <v>1834</v>
      </c>
      <c r="J129" s="260">
        <v>15</v>
      </c>
      <c r="K129" s="306"/>
    </row>
    <row r="130" spans="2:11" s="1" customFormat="1" ht="15" customHeight="1">
      <c r="B130" s="303"/>
      <c r="C130" s="284" t="s">
        <v>1845</v>
      </c>
      <c r="D130" s="284"/>
      <c r="E130" s="284"/>
      <c r="F130" s="285" t="s">
        <v>1838</v>
      </c>
      <c r="G130" s="284"/>
      <c r="H130" s="284" t="s">
        <v>1846</v>
      </c>
      <c r="I130" s="284" t="s">
        <v>1834</v>
      </c>
      <c r="J130" s="284">
        <v>15</v>
      </c>
      <c r="K130" s="306"/>
    </row>
    <row r="131" spans="2:11" s="1" customFormat="1" ht="15" customHeight="1">
      <c r="B131" s="303"/>
      <c r="C131" s="284" t="s">
        <v>1847</v>
      </c>
      <c r="D131" s="284"/>
      <c r="E131" s="284"/>
      <c r="F131" s="285" t="s">
        <v>1838</v>
      </c>
      <c r="G131" s="284"/>
      <c r="H131" s="284" t="s">
        <v>1848</v>
      </c>
      <c r="I131" s="284" t="s">
        <v>1834</v>
      </c>
      <c r="J131" s="284">
        <v>20</v>
      </c>
      <c r="K131" s="306"/>
    </row>
    <row r="132" spans="2:11" s="1" customFormat="1" ht="15" customHeight="1">
      <c r="B132" s="303"/>
      <c r="C132" s="284" t="s">
        <v>1849</v>
      </c>
      <c r="D132" s="284"/>
      <c r="E132" s="284"/>
      <c r="F132" s="285" t="s">
        <v>1838</v>
      </c>
      <c r="G132" s="284"/>
      <c r="H132" s="284" t="s">
        <v>1850</v>
      </c>
      <c r="I132" s="284" t="s">
        <v>1834</v>
      </c>
      <c r="J132" s="284">
        <v>20</v>
      </c>
      <c r="K132" s="306"/>
    </row>
    <row r="133" spans="2:11" s="1" customFormat="1" ht="15" customHeight="1">
      <c r="B133" s="303"/>
      <c r="C133" s="260" t="s">
        <v>1837</v>
      </c>
      <c r="D133" s="260"/>
      <c r="E133" s="260"/>
      <c r="F133" s="281" t="s">
        <v>1838</v>
      </c>
      <c r="G133" s="260"/>
      <c r="H133" s="260" t="s">
        <v>1872</v>
      </c>
      <c r="I133" s="260" t="s">
        <v>1834</v>
      </c>
      <c r="J133" s="260">
        <v>50</v>
      </c>
      <c r="K133" s="306"/>
    </row>
    <row r="134" spans="2:11" s="1" customFormat="1" ht="15" customHeight="1">
      <c r="B134" s="303"/>
      <c r="C134" s="260" t="s">
        <v>1851</v>
      </c>
      <c r="D134" s="260"/>
      <c r="E134" s="260"/>
      <c r="F134" s="281" t="s">
        <v>1838</v>
      </c>
      <c r="G134" s="260"/>
      <c r="H134" s="260" t="s">
        <v>1872</v>
      </c>
      <c r="I134" s="260" t="s">
        <v>1834</v>
      </c>
      <c r="J134" s="260">
        <v>50</v>
      </c>
      <c r="K134" s="306"/>
    </row>
    <row r="135" spans="2:11" s="1" customFormat="1" ht="15" customHeight="1">
      <c r="B135" s="303"/>
      <c r="C135" s="260" t="s">
        <v>1857</v>
      </c>
      <c r="D135" s="260"/>
      <c r="E135" s="260"/>
      <c r="F135" s="281" t="s">
        <v>1838</v>
      </c>
      <c r="G135" s="260"/>
      <c r="H135" s="260" t="s">
        <v>1872</v>
      </c>
      <c r="I135" s="260" t="s">
        <v>1834</v>
      </c>
      <c r="J135" s="260">
        <v>50</v>
      </c>
      <c r="K135" s="306"/>
    </row>
    <row r="136" spans="2:11" s="1" customFormat="1" ht="15" customHeight="1">
      <c r="B136" s="303"/>
      <c r="C136" s="260" t="s">
        <v>1859</v>
      </c>
      <c r="D136" s="260"/>
      <c r="E136" s="260"/>
      <c r="F136" s="281" t="s">
        <v>1838</v>
      </c>
      <c r="G136" s="260"/>
      <c r="H136" s="260" t="s">
        <v>1872</v>
      </c>
      <c r="I136" s="260" t="s">
        <v>1834</v>
      </c>
      <c r="J136" s="260">
        <v>50</v>
      </c>
      <c r="K136" s="306"/>
    </row>
    <row r="137" spans="2:11" s="1" customFormat="1" ht="15" customHeight="1">
      <c r="B137" s="303"/>
      <c r="C137" s="260" t="s">
        <v>1860</v>
      </c>
      <c r="D137" s="260"/>
      <c r="E137" s="260"/>
      <c r="F137" s="281" t="s">
        <v>1838</v>
      </c>
      <c r="G137" s="260"/>
      <c r="H137" s="260" t="s">
        <v>1885</v>
      </c>
      <c r="I137" s="260" t="s">
        <v>1834</v>
      </c>
      <c r="J137" s="260">
        <v>255</v>
      </c>
      <c r="K137" s="306"/>
    </row>
    <row r="138" spans="2:11" s="1" customFormat="1" ht="15" customHeight="1">
      <c r="B138" s="303"/>
      <c r="C138" s="260" t="s">
        <v>1862</v>
      </c>
      <c r="D138" s="260"/>
      <c r="E138" s="260"/>
      <c r="F138" s="281" t="s">
        <v>1832</v>
      </c>
      <c r="G138" s="260"/>
      <c r="H138" s="260" t="s">
        <v>1886</v>
      </c>
      <c r="I138" s="260" t="s">
        <v>1864</v>
      </c>
      <c r="J138" s="260"/>
      <c r="K138" s="306"/>
    </row>
    <row r="139" spans="2:11" s="1" customFormat="1" ht="15" customHeight="1">
      <c r="B139" s="303"/>
      <c r="C139" s="260" t="s">
        <v>1865</v>
      </c>
      <c r="D139" s="260"/>
      <c r="E139" s="260"/>
      <c r="F139" s="281" t="s">
        <v>1832</v>
      </c>
      <c r="G139" s="260"/>
      <c r="H139" s="260" t="s">
        <v>1887</v>
      </c>
      <c r="I139" s="260" t="s">
        <v>1867</v>
      </c>
      <c r="J139" s="260"/>
      <c r="K139" s="306"/>
    </row>
    <row r="140" spans="2:11" s="1" customFormat="1" ht="15" customHeight="1">
      <c r="B140" s="303"/>
      <c r="C140" s="260" t="s">
        <v>1868</v>
      </c>
      <c r="D140" s="260"/>
      <c r="E140" s="260"/>
      <c r="F140" s="281" t="s">
        <v>1832</v>
      </c>
      <c r="G140" s="260"/>
      <c r="H140" s="260" t="s">
        <v>1868</v>
      </c>
      <c r="I140" s="260" t="s">
        <v>1867</v>
      </c>
      <c r="J140" s="260"/>
      <c r="K140" s="306"/>
    </row>
    <row r="141" spans="2:11" s="1" customFormat="1" ht="15" customHeight="1">
      <c r="B141" s="303"/>
      <c r="C141" s="260" t="s">
        <v>38</v>
      </c>
      <c r="D141" s="260"/>
      <c r="E141" s="260"/>
      <c r="F141" s="281" t="s">
        <v>1832</v>
      </c>
      <c r="G141" s="260"/>
      <c r="H141" s="260" t="s">
        <v>1888</v>
      </c>
      <c r="I141" s="260" t="s">
        <v>1867</v>
      </c>
      <c r="J141" s="260"/>
      <c r="K141" s="306"/>
    </row>
    <row r="142" spans="2:11" s="1" customFormat="1" ht="15" customHeight="1">
      <c r="B142" s="303"/>
      <c r="C142" s="260" t="s">
        <v>1889</v>
      </c>
      <c r="D142" s="260"/>
      <c r="E142" s="260"/>
      <c r="F142" s="281" t="s">
        <v>1832</v>
      </c>
      <c r="G142" s="260"/>
      <c r="H142" s="260" t="s">
        <v>1890</v>
      </c>
      <c r="I142" s="260" t="s">
        <v>1867</v>
      </c>
      <c r="J142" s="260"/>
      <c r="K142" s="306"/>
    </row>
    <row r="143" spans="2:11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pans="2:11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pans="2:11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pans="2:11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pans="2:11" s="1" customFormat="1" ht="45" customHeight="1">
      <c r="B147" s="271"/>
      <c r="C147" s="383" t="s">
        <v>1891</v>
      </c>
      <c r="D147" s="383"/>
      <c r="E147" s="383"/>
      <c r="F147" s="383"/>
      <c r="G147" s="383"/>
      <c r="H147" s="383"/>
      <c r="I147" s="383"/>
      <c r="J147" s="383"/>
      <c r="K147" s="272"/>
    </row>
    <row r="148" spans="2:11" s="1" customFormat="1" ht="17.25" customHeight="1">
      <c r="B148" s="271"/>
      <c r="C148" s="273" t="s">
        <v>1826</v>
      </c>
      <c r="D148" s="273"/>
      <c r="E148" s="273"/>
      <c r="F148" s="273" t="s">
        <v>1827</v>
      </c>
      <c r="G148" s="274"/>
      <c r="H148" s="273" t="s">
        <v>54</v>
      </c>
      <c r="I148" s="273" t="s">
        <v>57</v>
      </c>
      <c r="J148" s="273" t="s">
        <v>1828</v>
      </c>
      <c r="K148" s="272"/>
    </row>
    <row r="149" spans="2:11" s="1" customFormat="1" ht="17.25" customHeight="1">
      <c r="B149" s="271"/>
      <c r="C149" s="275" t="s">
        <v>1829</v>
      </c>
      <c r="D149" s="275"/>
      <c r="E149" s="275"/>
      <c r="F149" s="276" t="s">
        <v>1830</v>
      </c>
      <c r="G149" s="277"/>
      <c r="H149" s="275"/>
      <c r="I149" s="275"/>
      <c r="J149" s="275" t="s">
        <v>1831</v>
      </c>
      <c r="K149" s="272"/>
    </row>
    <row r="150" spans="2:11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pans="2:11" s="1" customFormat="1" ht="15" customHeight="1">
      <c r="B151" s="283"/>
      <c r="C151" s="310" t="s">
        <v>1835</v>
      </c>
      <c r="D151" s="260"/>
      <c r="E151" s="260"/>
      <c r="F151" s="311" t="s">
        <v>1832</v>
      </c>
      <c r="G151" s="260"/>
      <c r="H151" s="310" t="s">
        <v>1872</v>
      </c>
      <c r="I151" s="310" t="s">
        <v>1834</v>
      </c>
      <c r="J151" s="310">
        <v>120</v>
      </c>
      <c r="K151" s="306"/>
    </row>
    <row r="152" spans="2:11" s="1" customFormat="1" ht="15" customHeight="1">
      <c r="B152" s="283"/>
      <c r="C152" s="310" t="s">
        <v>1881</v>
      </c>
      <c r="D152" s="260"/>
      <c r="E152" s="260"/>
      <c r="F152" s="311" t="s">
        <v>1832</v>
      </c>
      <c r="G152" s="260"/>
      <c r="H152" s="310" t="s">
        <v>1892</v>
      </c>
      <c r="I152" s="310" t="s">
        <v>1834</v>
      </c>
      <c r="J152" s="310" t="s">
        <v>1883</v>
      </c>
      <c r="K152" s="306"/>
    </row>
    <row r="153" spans="2:11" s="1" customFormat="1" ht="15" customHeight="1">
      <c r="B153" s="283"/>
      <c r="C153" s="310" t="s">
        <v>84</v>
      </c>
      <c r="D153" s="260"/>
      <c r="E153" s="260"/>
      <c r="F153" s="311" t="s">
        <v>1832</v>
      </c>
      <c r="G153" s="260"/>
      <c r="H153" s="310" t="s">
        <v>1893</v>
      </c>
      <c r="I153" s="310" t="s">
        <v>1834</v>
      </c>
      <c r="J153" s="310" t="s">
        <v>1883</v>
      </c>
      <c r="K153" s="306"/>
    </row>
    <row r="154" spans="2:11" s="1" customFormat="1" ht="15" customHeight="1">
      <c r="B154" s="283"/>
      <c r="C154" s="310" t="s">
        <v>1837</v>
      </c>
      <c r="D154" s="260"/>
      <c r="E154" s="260"/>
      <c r="F154" s="311" t="s">
        <v>1838</v>
      </c>
      <c r="G154" s="260"/>
      <c r="H154" s="310" t="s">
        <v>1872</v>
      </c>
      <c r="I154" s="310" t="s">
        <v>1834</v>
      </c>
      <c r="J154" s="310">
        <v>50</v>
      </c>
      <c r="K154" s="306"/>
    </row>
    <row r="155" spans="2:11" s="1" customFormat="1" ht="15" customHeight="1">
      <c r="B155" s="283"/>
      <c r="C155" s="310" t="s">
        <v>1840</v>
      </c>
      <c r="D155" s="260"/>
      <c r="E155" s="260"/>
      <c r="F155" s="311" t="s">
        <v>1832</v>
      </c>
      <c r="G155" s="260"/>
      <c r="H155" s="310" t="s">
        <v>1872</v>
      </c>
      <c r="I155" s="310" t="s">
        <v>1842</v>
      </c>
      <c r="J155" s="310"/>
      <c r="K155" s="306"/>
    </row>
    <row r="156" spans="2:11" s="1" customFormat="1" ht="15" customHeight="1">
      <c r="B156" s="283"/>
      <c r="C156" s="310" t="s">
        <v>1851</v>
      </c>
      <c r="D156" s="260"/>
      <c r="E156" s="260"/>
      <c r="F156" s="311" t="s">
        <v>1838</v>
      </c>
      <c r="G156" s="260"/>
      <c r="H156" s="310" t="s">
        <v>1872</v>
      </c>
      <c r="I156" s="310" t="s">
        <v>1834</v>
      </c>
      <c r="J156" s="310">
        <v>50</v>
      </c>
      <c r="K156" s="306"/>
    </row>
    <row r="157" spans="2:11" s="1" customFormat="1" ht="15" customHeight="1">
      <c r="B157" s="283"/>
      <c r="C157" s="310" t="s">
        <v>1859</v>
      </c>
      <c r="D157" s="260"/>
      <c r="E157" s="260"/>
      <c r="F157" s="311" t="s">
        <v>1838</v>
      </c>
      <c r="G157" s="260"/>
      <c r="H157" s="310" t="s">
        <v>1872</v>
      </c>
      <c r="I157" s="310" t="s">
        <v>1834</v>
      </c>
      <c r="J157" s="310">
        <v>50</v>
      </c>
      <c r="K157" s="306"/>
    </row>
    <row r="158" spans="2:11" s="1" customFormat="1" ht="15" customHeight="1">
      <c r="B158" s="283"/>
      <c r="C158" s="310" t="s">
        <v>1857</v>
      </c>
      <c r="D158" s="260"/>
      <c r="E158" s="260"/>
      <c r="F158" s="311" t="s">
        <v>1838</v>
      </c>
      <c r="G158" s="260"/>
      <c r="H158" s="310" t="s">
        <v>1872</v>
      </c>
      <c r="I158" s="310" t="s">
        <v>1834</v>
      </c>
      <c r="J158" s="310">
        <v>50</v>
      </c>
      <c r="K158" s="306"/>
    </row>
    <row r="159" spans="2:11" s="1" customFormat="1" ht="15" customHeight="1">
      <c r="B159" s="283"/>
      <c r="C159" s="310" t="s">
        <v>111</v>
      </c>
      <c r="D159" s="260"/>
      <c r="E159" s="260"/>
      <c r="F159" s="311" t="s">
        <v>1832</v>
      </c>
      <c r="G159" s="260"/>
      <c r="H159" s="310" t="s">
        <v>1894</v>
      </c>
      <c r="I159" s="310" t="s">
        <v>1834</v>
      </c>
      <c r="J159" s="310" t="s">
        <v>1895</v>
      </c>
      <c r="K159" s="306"/>
    </row>
    <row r="160" spans="2:11" s="1" customFormat="1" ht="15" customHeight="1">
      <c r="B160" s="283"/>
      <c r="C160" s="310" t="s">
        <v>1896</v>
      </c>
      <c r="D160" s="260"/>
      <c r="E160" s="260"/>
      <c r="F160" s="311" t="s">
        <v>1832</v>
      </c>
      <c r="G160" s="260"/>
      <c r="H160" s="310" t="s">
        <v>1897</v>
      </c>
      <c r="I160" s="310" t="s">
        <v>1867</v>
      </c>
      <c r="J160" s="310"/>
      <c r="K160" s="306"/>
    </row>
    <row r="161" spans="2:1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pans="2:11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pans="2:11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pans="2:11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pans="2:11" s="1" customFormat="1" ht="45" customHeight="1">
      <c r="B165" s="252"/>
      <c r="C165" s="384" t="s">
        <v>1898</v>
      </c>
      <c r="D165" s="384"/>
      <c r="E165" s="384"/>
      <c r="F165" s="384"/>
      <c r="G165" s="384"/>
      <c r="H165" s="384"/>
      <c r="I165" s="384"/>
      <c r="J165" s="384"/>
      <c r="K165" s="253"/>
    </row>
    <row r="166" spans="2:11" s="1" customFormat="1" ht="17.25" customHeight="1">
      <c r="B166" s="252"/>
      <c r="C166" s="273" t="s">
        <v>1826</v>
      </c>
      <c r="D166" s="273"/>
      <c r="E166" s="273"/>
      <c r="F166" s="273" t="s">
        <v>1827</v>
      </c>
      <c r="G166" s="315"/>
      <c r="H166" s="316" t="s">
        <v>54</v>
      </c>
      <c r="I166" s="316" t="s">
        <v>57</v>
      </c>
      <c r="J166" s="273" t="s">
        <v>1828</v>
      </c>
      <c r="K166" s="253"/>
    </row>
    <row r="167" spans="2:11" s="1" customFormat="1" ht="17.25" customHeight="1">
      <c r="B167" s="254"/>
      <c r="C167" s="275" t="s">
        <v>1829</v>
      </c>
      <c r="D167" s="275"/>
      <c r="E167" s="275"/>
      <c r="F167" s="276" t="s">
        <v>1830</v>
      </c>
      <c r="G167" s="317"/>
      <c r="H167" s="318"/>
      <c r="I167" s="318"/>
      <c r="J167" s="275" t="s">
        <v>1831</v>
      </c>
      <c r="K167" s="255"/>
    </row>
    <row r="168" spans="2:11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pans="2:11" s="1" customFormat="1" ht="15" customHeight="1">
      <c r="B169" s="283"/>
      <c r="C169" s="260" t="s">
        <v>1835</v>
      </c>
      <c r="D169" s="260"/>
      <c r="E169" s="260"/>
      <c r="F169" s="281" t="s">
        <v>1832</v>
      </c>
      <c r="G169" s="260"/>
      <c r="H169" s="260" t="s">
        <v>1872</v>
      </c>
      <c r="I169" s="260" t="s">
        <v>1834</v>
      </c>
      <c r="J169" s="260">
        <v>120</v>
      </c>
      <c r="K169" s="306"/>
    </row>
    <row r="170" spans="2:11" s="1" customFormat="1" ht="15" customHeight="1">
      <c r="B170" s="283"/>
      <c r="C170" s="260" t="s">
        <v>1881</v>
      </c>
      <c r="D170" s="260"/>
      <c r="E170" s="260"/>
      <c r="F170" s="281" t="s">
        <v>1832</v>
      </c>
      <c r="G170" s="260"/>
      <c r="H170" s="260" t="s">
        <v>1882</v>
      </c>
      <c r="I170" s="260" t="s">
        <v>1834</v>
      </c>
      <c r="J170" s="260" t="s">
        <v>1883</v>
      </c>
      <c r="K170" s="306"/>
    </row>
    <row r="171" spans="2:11" s="1" customFormat="1" ht="15" customHeight="1">
      <c r="B171" s="283"/>
      <c r="C171" s="260" t="s">
        <v>84</v>
      </c>
      <c r="D171" s="260"/>
      <c r="E171" s="260"/>
      <c r="F171" s="281" t="s">
        <v>1832</v>
      </c>
      <c r="G171" s="260"/>
      <c r="H171" s="260" t="s">
        <v>1899</v>
      </c>
      <c r="I171" s="260" t="s">
        <v>1834</v>
      </c>
      <c r="J171" s="260" t="s">
        <v>1883</v>
      </c>
      <c r="K171" s="306"/>
    </row>
    <row r="172" spans="2:11" s="1" customFormat="1" ht="15" customHeight="1">
      <c r="B172" s="283"/>
      <c r="C172" s="260" t="s">
        <v>1837</v>
      </c>
      <c r="D172" s="260"/>
      <c r="E172" s="260"/>
      <c r="F172" s="281" t="s">
        <v>1838</v>
      </c>
      <c r="G172" s="260"/>
      <c r="H172" s="260" t="s">
        <v>1899</v>
      </c>
      <c r="I172" s="260" t="s">
        <v>1834</v>
      </c>
      <c r="J172" s="260">
        <v>50</v>
      </c>
      <c r="K172" s="306"/>
    </row>
    <row r="173" spans="2:11" s="1" customFormat="1" ht="15" customHeight="1">
      <c r="B173" s="283"/>
      <c r="C173" s="260" t="s">
        <v>1840</v>
      </c>
      <c r="D173" s="260"/>
      <c r="E173" s="260"/>
      <c r="F173" s="281" t="s">
        <v>1832</v>
      </c>
      <c r="G173" s="260"/>
      <c r="H173" s="260" t="s">
        <v>1899</v>
      </c>
      <c r="I173" s="260" t="s">
        <v>1842</v>
      </c>
      <c r="J173" s="260"/>
      <c r="K173" s="306"/>
    </row>
    <row r="174" spans="2:11" s="1" customFormat="1" ht="15" customHeight="1">
      <c r="B174" s="283"/>
      <c r="C174" s="260" t="s">
        <v>1851</v>
      </c>
      <c r="D174" s="260"/>
      <c r="E174" s="260"/>
      <c r="F174" s="281" t="s">
        <v>1838</v>
      </c>
      <c r="G174" s="260"/>
      <c r="H174" s="260" t="s">
        <v>1899</v>
      </c>
      <c r="I174" s="260" t="s">
        <v>1834</v>
      </c>
      <c r="J174" s="260">
        <v>50</v>
      </c>
      <c r="K174" s="306"/>
    </row>
    <row r="175" spans="2:11" s="1" customFormat="1" ht="15" customHeight="1">
      <c r="B175" s="283"/>
      <c r="C175" s="260" t="s">
        <v>1859</v>
      </c>
      <c r="D175" s="260"/>
      <c r="E175" s="260"/>
      <c r="F175" s="281" t="s">
        <v>1838</v>
      </c>
      <c r="G175" s="260"/>
      <c r="H175" s="260" t="s">
        <v>1899</v>
      </c>
      <c r="I175" s="260" t="s">
        <v>1834</v>
      </c>
      <c r="J175" s="260">
        <v>50</v>
      </c>
      <c r="K175" s="306"/>
    </row>
    <row r="176" spans="2:11" s="1" customFormat="1" ht="15" customHeight="1">
      <c r="B176" s="283"/>
      <c r="C176" s="260" t="s">
        <v>1857</v>
      </c>
      <c r="D176" s="260"/>
      <c r="E176" s="260"/>
      <c r="F176" s="281" t="s">
        <v>1838</v>
      </c>
      <c r="G176" s="260"/>
      <c r="H176" s="260" t="s">
        <v>1899</v>
      </c>
      <c r="I176" s="260" t="s">
        <v>1834</v>
      </c>
      <c r="J176" s="260">
        <v>50</v>
      </c>
      <c r="K176" s="306"/>
    </row>
    <row r="177" spans="2:11" s="1" customFormat="1" ht="15" customHeight="1">
      <c r="B177" s="283"/>
      <c r="C177" s="260" t="s">
        <v>126</v>
      </c>
      <c r="D177" s="260"/>
      <c r="E177" s="260"/>
      <c r="F177" s="281" t="s">
        <v>1832</v>
      </c>
      <c r="G177" s="260"/>
      <c r="H177" s="260" t="s">
        <v>1900</v>
      </c>
      <c r="I177" s="260" t="s">
        <v>1901</v>
      </c>
      <c r="J177" s="260"/>
      <c r="K177" s="306"/>
    </row>
    <row r="178" spans="2:11" s="1" customFormat="1" ht="15" customHeight="1">
      <c r="B178" s="283"/>
      <c r="C178" s="260" t="s">
        <v>57</v>
      </c>
      <c r="D178" s="260"/>
      <c r="E178" s="260"/>
      <c r="F178" s="281" t="s">
        <v>1832</v>
      </c>
      <c r="G178" s="260"/>
      <c r="H178" s="260" t="s">
        <v>1902</v>
      </c>
      <c r="I178" s="260" t="s">
        <v>1903</v>
      </c>
      <c r="J178" s="260">
        <v>1</v>
      </c>
      <c r="K178" s="306"/>
    </row>
    <row r="179" spans="2:11" s="1" customFormat="1" ht="15" customHeight="1">
      <c r="B179" s="283"/>
      <c r="C179" s="260" t="s">
        <v>53</v>
      </c>
      <c r="D179" s="260"/>
      <c r="E179" s="260"/>
      <c r="F179" s="281" t="s">
        <v>1832</v>
      </c>
      <c r="G179" s="260"/>
      <c r="H179" s="260" t="s">
        <v>1904</v>
      </c>
      <c r="I179" s="260" t="s">
        <v>1834</v>
      </c>
      <c r="J179" s="260">
        <v>20</v>
      </c>
      <c r="K179" s="306"/>
    </row>
    <row r="180" spans="2:11" s="1" customFormat="1" ht="15" customHeight="1">
      <c r="B180" s="283"/>
      <c r="C180" s="260" t="s">
        <v>54</v>
      </c>
      <c r="D180" s="260"/>
      <c r="E180" s="260"/>
      <c r="F180" s="281" t="s">
        <v>1832</v>
      </c>
      <c r="G180" s="260"/>
      <c r="H180" s="260" t="s">
        <v>1905</v>
      </c>
      <c r="I180" s="260" t="s">
        <v>1834</v>
      </c>
      <c r="J180" s="260">
        <v>255</v>
      </c>
      <c r="K180" s="306"/>
    </row>
    <row r="181" spans="2:11" s="1" customFormat="1" ht="15" customHeight="1">
      <c r="B181" s="283"/>
      <c r="C181" s="260" t="s">
        <v>127</v>
      </c>
      <c r="D181" s="260"/>
      <c r="E181" s="260"/>
      <c r="F181" s="281" t="s">
        <v>1832</v>
      </c>
      <c r="G181" s="260"/>
      <c r="H181" s="260" t="s">
        <v>1796</v>
      </c>
      <c r="I181" s="260" t="s">
        <v>1834</v>
      </c>
      <c r="J181" s="260">
        <v>10</v>
      </c>
      <c r="K181" s="306"/>
    </row>
    <row r="182" spans="2:11" s="1" customFormat="1" ht="15" customHeight="1">
      <c r="B182" s="283"/>
      <c r="C182" s="260" t="s">
        <v>128</v>
      </c>
      <c r="D182" s="260"/>
      <c r="E182" s="260"/>
      <c r="F182" s="281" t="s">
        <v>1832</v>
      </c>
      <c r="G182" s="260"/>
      <c r="H182" s="260" t="s">
        <v>1906</v>
      </c>
      <c r="I182" s="260" t="s">
        <v>1867</v>
      </c>
      <c r="J182" s="260"/>
      <c r="K182" s="306"/>
    </row>
    <row r="183" spans="2:11" s="1" customFormat="1" ht="15" customHeight="1">
      <c r="B183" s="283"/>
      <c r="C183" s="260" t="s">
        <v>1907</v>
      </c>
      <c r="D183" s="260"/>
      <c r="E183" s="260"/>
      <c r="F183" s="281" t="s">
        <v>1832</v>
      </c>
      <c r="G183" s="260"/>
      <c r="H183" s="260" t="s">
        <v>1908</v>
      </c>
      <c r="I183" s="260" t="s">
        <v>1867</v>
      </c>
      <c r="J183" s="260"/>
      <c r="K183" s="306"/>
    </row>
    <row r="184" spans="2:11" s="1" customFormat="1" ht="15" customHeight="1">
      <c r="B184" s="283"/>
      <c r="C184" s="260" t="s">
        <v>1896</v>
      </c>
      <c r="D184" s="260"/>
      <c r="E184" s="260"/>
      <c r="F184" s="281" t="s">
        <v>1832</v>
      </c>
      <c r="G184" s="260"/>
      <c r="H184" s="260" t="s">
        <v>1909</v>
      </c>
      <c r="I184" s="260" t="s">
        <v>1867</v>
      </c>
      <c r="J184" s="260"/>
      <c r="K184" s="306"/>
    </row>
    <row r="185" spans="2:11" s="1" customFormat="1" ht="15" customHeight="1">
      <c r="B185" s="283"/>
      <c r="C185" s="260" t="s">
        <v>130</v>
      </c>
      <c r="D185" s="260"/>
      <c r="E185" s="260"/>
      <c r="F185" s="281" t="s">
        <v>1838</v>
      </c>
      <c r="G185" s="260"/>
      <c r="H185" s="260" t="s">
        <v>1910</v>
      </c>
      <c r="I185" s="260" t="s">
        <v>1834</v>
      </c>
      <c r="J185" s="260">
        <v>50</v>
      </c>
      <c r="K185" s="306"/>
    </row>
    <row r="186" spans="2:11" s="1" customFormat="1" ht="15" customHeight="1">
      <c r="B186" s="283"/>
      <c r="C186" s="260" t="s">
        <v>1911</v>
      </c>
      <c r="D186" s="260"/>
      <c r="E186" s="260"/>
      <c r="F186" s="281" t="s">
        <v>1838</v>
      </c>
      <c r="G186" s="260"/>
      <c r="H186" s="260" t="s">
        <v>1912</v>
      </c>
      <c r="I186" s="260" t="s">
        <v>1913</v>
      </c>
      <c r="J186" s="260"/>
      <c r="K186" s="306"/>
    </row>
    <row r="187" spans="2:11" s="1" customFormat="1" ht="15" customHeight="1">
      <c r="B187" s="283"/>
      <c r="C187" s="260" t="s">
        <v>1914</v>
      </c>
      <c r="D187" s="260"/>
      <c r="E187" s="260"/>
      <c r="F187" s="281" t="s">
        <v>1838</v>
      </c>
      <c r="G187" s="260"/>
      <c r="H187" s="260" t="s">
        <v>1915</v>
      </c>
      <c r="I187" s="260" t="s">
        <v>1913</v>
      </c>
      <c r="J187" s="260"/>
      <c r="K187" s="306"/>
    </row>
    <row r="188" spans="2:11" s="1" customFormat="1" ht="15" customHeight="1">
      <c r="B188" s="283"/>
      <c r="C188" s="260" t="s">
        <v>1916</v>
      </c>
      <c r="D188" s="260"/>
      <c r="E188" s="260"/>
      <c r="F188" s="281" t="s">
        <v>1838</v>
      </c>
      <c r="G188" s="260"/>
      <c r="H188" s="260" t="s">
        <v>1917</v>
      </c>
      <c r="I188" s="260" t="s">
        <v>1913</v>
      </c>
      <c r="J188" s="260"/>
      <c r="K188" s="306"/>
    </row>
    <row r="189" spans="2:11" s="1" customFormat="1" ht="15" customHeight="1">
      <c r="B189" s="283"/>
      <c r="C189" s="319" t="s">
        <v>1918</v>
      </c>
      <c r="D189" s="260"/>
      <c r="E189" s="260"/>
      <c r="F189" s="281" t="s">
        <v>1838</v>
      </c>
      <c r="G189" s="260"/>
      <c r="H189" s="260" t="s">
        <v>1919</v>
      </c>
      <c r="I189" s="260" t="s">
        <v>1920</v>
      </c>
      <c r="J189" s="320" t="s">
        <v>1921</v>
      </c>
      <c r="K189" s="306"/>
    </row>
    <row r="190" spans="2:11" s="1" customFormat="1" ht="15" customHeight="1">
      <c r="B190" s="283"/>
      <c r="C190" s="319" t="s">
        <v>42</v>
      </c>
      <c r="D190" s="260"/>
      <c r="E190" s="260"/>
      <c r="F190" s="281" t="s">
        <v>1832</v>
      </c>
      <c r="G190" s="260"/>
      <c r="H190" s="257" t="s">
        <v>1922</v>
      </c>
      <c r="I190" s="260" t="s">
        <v>1923</v>
      </c>
      <c r="J190" s="260"/>
      <c r="K190" s="306"/>
    </row>
    <row r="191" spans="2:11" s="1" customFormat="1" ht="15" customHeight="1">
      <c r="B191" s="283"/>
      <c r="C191" s="319" t="s">
        <v>1924</v>
      </c>
      <c r="D191" s="260"/>
      <c r="E191" s="260"/>
      <c r="F191" s="281" t="s">
        <v>1832</v>
      </c>
      <c r="G191" s="260"/>
      <c r="H191" s="260" t="s">
        <v>1925</v>
      </c>
      <c r="I191" s="260" t="s">
        <v>1867</v>
      </c>
      <c r="J191" s="260"/>
      <c r="K191" s="306"/>
    </row>
    <row r="192" spans="2:11" s="1" customFormat="1" ht="15" customHeight="1">
      <c r="B192" s="283"/>
      <c r="C192" s="319" t="s">
        <v>1926</v>
      </c>
      <c r="D192" s="260"/>
      <c r="E192" s="260"/>
      <c r="F192" s="281" t="s">
        <v>1832</v>
      </c>
      <c r="G192" s="260"/>
      <c r="H192" s="260" t="s">
        <v>1927</v>
      </c>
      <c r="I192" s="260" t="s">
        <v>1867</v>
      </c>
      <c r="J192" s="260"/>
      <c r="K192" s="306"/>
    </row>
    <row r="193" spans="2:11" s="1" customFormat="1" ht="15" customHeight="1">
      <c r="B193" s="283"/>
      <c r="C193" s="319" t="s">
        <v>1928</v>
      </c>
      <c r="D193" s="260"/>
      <c r="E193" s="260"/>
      <c r="F193" s="281" t="s">
        <v>1838</v>
      </c>
      <c r="G193" s="260"/>
      <c r="H193" s="260" t="s">
        <v>1929</v>
      </c>
      <c r="I193" s="260" t="s">
        <v>1867</v>
      </c>
      <c r="J193" s="260"/>
      <c r="K193" s="306"/>
    </row>
    <row r="194" spans="2:11" s="1" customFormat="1" ht="15" customHeight="1">
      <c r="B194" s="312"/>
      <c r="C194" s="321"/>
      <c r="D194" s="292"/>
      <c r="E194" s="292"/>
      <c r="F194" s="292"/>
      <c r="G194" s="292"/>
      <c r="H194" s="292"/>
      <c r="I194" s="292"/>
      <c r="J194" s="292"/>
      <c r="K194" s="313"/>
    </row>
    <row r="195" spans="2:11" s="1" customFormat="1" ht="18.75" customHeight="1">
      <c r="B195" s="294"/>
      <c r="C195" s="304"/>
      <c r="D195" s="304"/>
      <c r="E195" s="304"/>
      <c r="F195" s="314"/>
      <c r="G195" s="304"/>
      <c r="H195" s="304"/>
      <c r="I195" s="304"/>
      <c r="J195" s="304"/>
      <c r="K195" s="294"/>
    </row>
    <row r="196" spans="2:11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pans="2:11" s="1" customFormat="1" ht="18.75" customHeight="1"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</row>
    <row r="198" spans="2:11" s="1" customFormat="1" ht="13.5">
      <c r="B198" s="249"/>
      <c r="C198" s="250"/>
      <c r="D198" s="250"/>
      <c r="E198" s="250"/>
      <c r="F198" s="250"/>
      <c r="G198" s="250"/>
      <c r="H198" s="250"/>
      <c r="I198" s="250"/>
      <c r="J198" s="250"/>
      <c r="K198" s="251"/>
    </row>
    <row r="199" spans="2:11" s="1" customFormat="1" ht="21">
      <c r="B199" s="252"/>
      <c r="C199" s="384" t="s">
        <v>1930</v>
      </c>
      <c r="D199" s="384"/>
      <c r="E199" s="384"/>
      <c r="F199" s="384"/>
      <c r="G199" s="384"/>
      <c r="H199" s="384"/>
      <c r="I199" s="384"/>
      <c r="J199" s="384"/>
      <c r="K199" s="253"/>
    </row>
    <row r="200" spans="2:11" s="1" customFormat="1" ht="25.5" customHeight="1">
      <c r="B200" s="252"/>
      <c r="C200" s="322" t="s">
        <v>1931</v>
      </c>
      <c r="D200" s="322"/>
      <c r="E200" s="322"/>
      <c r="F200" s="322" t="s">
        <v>1932</v>
      </c>
      <c r="G200" s="323"/>
      <c r="H200" s="385" t="s">
        <v>1933</v>
      </c>
      <c r="I200" s="385"/>
      <c r="J200" s="385"/>
      <c r="K200" s="253"/>
    </row>
    <row r="201" spans="2:11" s="1" customFormat="1" ht="5.25" customHeight="1">
      <c r="B201" s="283"/>
      <c r="C201" s="278"/>
      <c r="D201" s="278"/>
      <c r="E201" s="278"/>
      <c r="F201" s="278"/>
      <c r="G201" s="304"/>
      <c r="H201" s="278"/>
      <c r="I201" s="278"/>
      <c r="J201" s="278"/>
      <c r="K201" s="306"/>
    </row>
    <row r="202" spans="2:11" s="1" customFormat="1" ht="15" customHeight="1">
      <c r="B202" s="283"/>
      <c r="C202" s="260" t="s">
        <v>1923</v>
      </c>
      <c r="D202" s="260"/>
      <c r="E202" s="260"/>
      <c r="F202" s="281" t="s">
        <v>43</v>
      </c>
      <c r="G202" s="260"/>
      <c r="H202" s="386" t="s">
        <v>1934</v>
      </c>
      <c r="I202" s="386"/>
      <c r="J202" s="386"/>
      <c r="K202" s="306"/>
    </row>
    <row r="203" spans="2:11" s="1" customFormat="1" ht="15" customHeight="1">
      <c r="B203" s="283"/>
      <c r="C203" s="260"/>
      <c r="D203" s="260"/>
      <c r="E203" s="260"/>
      <c r="F203" s="281" t="s">
        <v>44</v>
      </c>
      <c r="G203" s="260"/>
      <c r="H203" s="386" t="s">
        <v>1935</v>
      </c>
      <c r="I203" s="386"/>
      <c r="J203" s="386"/>
      <c r="K203" s="306"/>
    </row>
    <row r="204" spans="2:11" s="1" customFormat="1" ht="15" customHeight="1">
      <c r="B204" s="283"/>
      <c r="C204" s="260"/>
      <c r="D204" s="260"/>
      <c r="E204" s="260"/>
      <c r="F204" s="281" t="s">
        <v>47</v>
      </c>
      <c r="G204" s="260"/>
      <c r="H204" s="386" t="s">
        <v>1936</v>
      </c>
      <c r="I204" s="386"/>
      <c r="J204" s="386"/>
      <c r="K204" s="306"/>
    </row>
    <row r="205" spans="2:11" s="1" customFormat="1" ht="15" customHeight="1">
      <c r="B205" s="283"/>
      <c r="C205" s="260"/>
      <c r="D205" s="260"/>
      <c r="E205" s="260"/>
      <c r="F205" s="281" t="s">
        <v>45</v>
      </c>
      <c r="G205" s="260"/>
      <c r="H205" s="386" t="s">
        <v>1937</v>
      </c>
      <c r="I205" s="386"/>
      <c r="J205" s="386"/>
      <c r="K205" s="306"/>
    </row>
    <row r="206" spans="2:11" s="1" customFormat="1" ht="15" customHeight="1">
      <c r="B206" s="283"/>
      <c r="C206" s="260"/>
      <c r="D206" s="260"/>
      <c r="E206" s="260"/>
      <c r="F206" s="281" t="s">
        <v>46</v>
      </c>
      <c r="G206" s="260"/>
      <c r="H206" s="386" t="s">
        <v>1938</v>
      </c>
      <c r="I206" s="386"/>
      <c r="J206" s="386"/>
      <c r="K206" s="306"/>
    </row>
    <row r="207" spans="2:11" s="1" customFormat="1" ht="15" customHeight="1">
      <c r="B207" s="283"/>
      <c r="C207" s="260"/>
      <c r="D207" s="260"/>
      <c r="E207" s="260"/>
      <c r="F207" s="281"/>
      <c r="G207" s="260"/>
      <c r="H207" s="260"/>
      <c r="I207" s="260"/>
      <c r="J207" s="260"/>
      <c r="K207" s="306"/>
    </row>
    <row r="208" spans="2:11" s="1" customFormat="1" ht="15" customHeight="1">
      <c r="B208" s="283"/>
      <c r="C208" s="260" t="s">
        <v>1879</v>
      </c>
      <c r="D208" s="260"/>
      <c r="E208" s="260"/>
      <c r="F208" s="281" t="s">
        <v>78</v>
      </c>
      <c r="G208" s="260"/>
      <c r="H208" s="386" t="s">
        <v>1939</v>
      </c>
      <c r="I208" s="386"/>
      <c r="J208" s="386"/>
      <c r="K208" s="306"/>
    </row>
    <row r="209" spans="2:11" s="1" customFormat="1" ht="15" customHeight="1">
      <c r="B209" s="283"/>
      <c r="C209" s="260"/>
      <c r="D209" s="260"/>
      <c r="E209" s="260"/>
      <c r="F209" s="281" t="s">
        <v>1775</v>
      </c>
      <c r="G209" s="260"/>
      <c r="H209" s="386" t="s">
        <v>1776</v>
      </c>
      <c r="I209" s="386"/>
      <c r="J209" s="386"/>
      <c r="K209" s="306"/>
    </row>
    <row r="210" spans="2:11" s="1" customFormat="1" ht="15" customHeight="1">
      <c r="B210" s="283"/>
      <c r="C210" s="260"/>
      <c r="D210" s="260"/>
      <c r="E210" s="260"/>
      <c r="F210" s="281" t="s">
        <v>1773</v>
      </c>
      <c r="G210" s="260"/>
      <c r="H210" s="386" t="s">
        <v>1940</v>
      </c>
      <c r="I210" s="386"/>
      <c r="J210" s="386"/>
      <c r="K210" s="306"/>
    </row>
    <row r="211" spans="2:11" s="1" customFormat="1" ht="15" customHeight="1">
      <c r="B211" s="324"/>
      <c r="C211" s="260"/>
      <c r="D211" s="260"/>
      <c r="E211" s="260"/>
      <c r="F211" s="281" t="s">
        <v>1777</v>
      </c>
      <c r="G211" s="319"/>
      <c r="H211" s="387" t="s">
        <v>1778</v>
      </c>
      <c r="I211" s="387"/>
      <c r="J211" s="387"/>
      <c r="K211" s="325"/>
    </row>
    <row r="212" spans="2:11" s="1" customFormat="1" ht="15" customHeight="1">
      <c r="B212" s="324"/>
      <c r="C212" s="260"/>
      <c r="D212" s="260"/>
      <c r="E212" s="260"/>
      <c r="F212" s="281" t="s">
        <v>1779</v>
      </c>
      <c r="G212" s="319"/>
      <c r="H212" s="387" t="s">
        <v>1049</v>
      </c>
      <c r="I212" s="387"/>
      <c r="J212" s="387"/>
      <c r="K212" s="325"/>
    </row>
    <row r="213" spans="2:11" s="1" customFormat="1" ht="15" customHeight="1">
      <c r="B213" s="324"/>
      <c r="C213" s="260"/>
      <c r="D213" s="260"/>
      <c r="E213" s="260"/>
      <c r="F213" s="281"/>
      <c r="G213" s="319"/>
      <c r="H213" s="310"/>
      <c r="I213" s="310"/>
      <c r="J213" s="310"/>
      <c r="K213" s="325"/>
    </row>
    <row r="214" spans="2:11" s="1" customFormat="1" ht="15" customHeight="1">
      <c r="B214" s="324"/>
      <c r="C214" s="260" t="s">
        <v>1903</v>
      </c>
      <c r="D214" s="260"/>
      <c r="E214" s="260"/>
      <c r="F214" s="281">
        <v>1</v>
      </c>
      <c r="G214" s="319"/>
      <c r="H214" s="387" t="s">
        <v>1941</v>
      </c>
      <c r="I214" s="387"/>
      <c r="J214" s="387"/>
      <c r="K214" s="325"/>
    </row>
    <row r="215" spans="2:11" s="1" customFormat="1" ht="15" customHeight="1">
      <c r="B215" s="324"/>
      <c r="C215" s="260"/>
      <c r="D215" s="260"/>
      <c r="E215" s="260"/>
      <c r="F215" s="281">
        <v>2</v>
      </c>
      <c r="G215" s="319"/>
      <c r="H215" s="387" t="s">
        <v>1942</v>
      </c>
      <c r="I215" s="387"/>
      <c r="J215" s="387"/>
      <c r="K215" s="325"/>
    </row>
    <row r="216" spans="2:11" s="1" customFormat="1" ht="15" customHeight="1">
      <c r="B216" s="324"/>
      <c r="C216" s="260"/>
      <c r="D216" s="260"/>
      <c r="E216" s="260"/>
      <c r="F216" s="281">
        <v>3</v>
      </c>
      <c r="G216" s="319"/>
      <c r="H216" s="387" t="s">
        <v>1943</v>
      </c>
      <c r="I216" s="387"/>
      <c r="J216" s="387"/>
      <c r="K216" s="325"/>
    </row>
    <row r="217" spans="2:11" s="1" customFormat="1" ht="15" customHeight="1">
      <c r="B217" s="324"/>
      <c r="C217" s="260"/>
      <c r="D217" s="260"/>
      <c r="E217" s="260"/>
      <c r="F217" s="281">
        <v>4</v>
      </c>
      <c r="G217" s="319"/>
      <c r="H217" s="387" t="s">
        <v>1944</v>
      </c>
      <c r="I217" s="387"/>
      <c r="J217" s="387"/>
      <c r="K217" s="325"/>
    </row>
    <row r="218" spans="2:11" s="1" customFormat="1" ht="12.75" customHeight="1">
      <c r="B218" s="326"/>
      <c r="C218" s="327"/>
      <c r="D218" s="327"/>
      <c r="E218" s="327"/>
      <c r="F218" s="327"/>
      <c r="G218" s="327"/>
      <c r="H218" s="327"/>
      <c r="I218" s="327"/>
      <c r="J218" s="327"/>
      <c r="K218" s="32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1.1 - IVEP</vt:lpstr>
      <vt:lpstr>1.2 - Hala 2</vt:lpstr>
      <vt:lpstr>2.1 - IVEP</vt:lpstr>
      <vt:lpstr>2.2 - Hala 2</vt:lpstr>
      <vt:lpstr>3.1 - IVEP</vt:lpstr>
      <vt:lpstr>3.2 - Hala 2</vt:lpstr>
      <vt:lpstr>4 - Vedlejší rozpočtové n...</vt:lpstr>
      <vt:lpstr>Pokyny pro vyplnění</vt:lpstr>
      <vt:lpstr>'1.1 - IVEP'!Názvy_tisku</vt:lpstr>
      <vt:lpstr>'1.2 - Hala 2'!Názvy_tisku</vt:lpstr>
      <vt:lpstr>'2.1 - IVEP'!Názvy_tisku</vt:lpstr>
      <vt:lpstr>'2.2 - Hala 2'!Názvy_tisku</vt:lpstr>
      <vt:lpstr>'3.1 - IVEP'!Názvy_tisku</vt:lpstr>
      <vt:lpstr>'3.2 - Hala 2'!Názvy_tisku</vt:lpstr>
      <vt:lpstr>'4 - Vedlejší rozpočtové n...'!Názvy_tisku</vt:lpstr>
      <vt:lpstr>'Rekapitulace stavby'!Názvy_tisku</vt:lpstr>
      <vt:lpstr>'1.1 - IVEP'!Oblast_tisku</vt:lpstr>
      <vt:lpstr>'1.2 - Hala 2'!Oblast_tisku</vt:lpstr>
      <vt:lpstr>'2.1 - IVEP'!Oblast_tisku</vt:lpstr>
      <vt:lpstr>'2.2 - Hala 2'!Oblast_tisku</vt:lpstr>
      <vt:lpstr>'3.1 - IVEP'!Oblast_tisku</vt:lpstr>
      <vt:lpstr>'3.2 - Hala 2'!Oblast_tisku</vt:lpstr>
      <vt:lpstr>'4 - Vedlejší rozpočtové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Česák</dc:creator>
  <cp:lastModifiedBy>Josef Kudrna</cp:lastModifiedBy>
  <dcterms:created xsi:type="dcterms:W3CDTF">2021-04-12T11:55:51Z</dcterms:created>
  <dcterms:modified xsi:type="dcterms:W3CDTF">2021-04-27T07:35:45Z</dcterms:modified>
</cp:coreProperties>
</file>