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7" rupBuild="4507"/>
  <workbookPr/>
  <bookViews>
    <workbookView xWindow="65416" yWindow="65416" windowWidth="29040" windowHeight="16440" firstSheet="8" activeTab="13"/>
  </bookViews>
  <sheets>
    <sheet name="Rekapitulace stavby" sheetId="1" r:id="rId1"/>
    <sheet name="PS450 - SSZ přechodu pro ..." sheetId="2" r:id="rId2"/>
    <sheet name="PS451 - SSZ Brněnská - Tesco" sheetId="3" r:id="rId3"/>
    <sheet name="PS452 - SSZ Purkyňova x B..." sheetId="4" r:id="rId4"/>
    <sheet name="PS453 - SSZ Purkyňova x S..." sheetId="5" r:id="rId5"/>
    <sheet name="PS454 - SSZ přechodu pro ..." sheetId="6" r:id="rId6"/>
    <sheet name="PS455 - SSZ Nádražní x Br..." sheetId="7" r:id="rId7"/>
    <sheet name="PS456 - SSZ Havlíčkova x ..." sheetId="8" r:id="rId8"/>
    <sheet name="PS457 - SSZ Brněnská x Ži..." sheetId="9" r:id="rId9"/>
    <sheet name="PS458 - SSZ přechodu pro ..." sheetId="10" r:id="rId10"/>
    <sheet name="PS459 - SSZ přechodu pro ..." sheetId="11" r:id="rId11"/>
    <sheet name="PS460 - SSZ přechodu pro ..." sheetId="12" r:id="rId12"/>
    <sheet name="PS470 - Monitorování a ov..." sheetId="13" r:id="rId13"/>
    <sheet name="VRN - Náklady spojené s p..." sheetId="14" r:id="rId14"/>
  </sheets>
  <definedNames>
    <definedName name="_xlnm._FilterDatabase" localSheetId="1" hidden="1">'PS450 - SSZ přechodu pro ...'!$C$81:$K$108</definedName>
    <definedName name="_xlnm._FilterDatabase" localSheetId="2" hidden="1">'PS451 - SSZ Brněnská - Tesco'!$C$81:$K$123</definedName>
    <definedName name="_xlnm._FilterDatabase" localSheetId="3" hidden="1">'PS452 - SSZ Purkyňova x B...'!$C$83:$K$214</definedName>
    <definedName name="_xlnm._FilterDatabase" localSheetId="4" hidden="1">'PS453 - SSZ Purkyňova x S...'!$C$82:$K$163</definedName>
    <definedName name="_xlnm._FilterDatabase" localSheetId="5" hidden="1">'PS454 - SSZ přechodu pro ...'!$C$83:$K$178</definedName>
    <definedName name="_xlnm._FilterDatabase" localSheetId="6" hidden="1">'PS455 - SSZ Nádražní x Br...'!$C$83:$K$227</definedName>
    <definedName name="_xlnm._FilterDatabase" localSheetId="7" hidden="1">'PS456 - SSZ Havlíčkova x ...'!$C$83:$K$201</definedName>
    <definedName name="_xlnm._FilterDatabase" localSheetId="8" hidden="1">'PS457 - SSZ Brněnská x Ži...'!$C$81:$K$119</definedName>
    <definedName name="_xlnm._FilterDatabase" localSheetId="9" hidden="1">'PS458 - SSZ přechodu pro ...'!$C$83:$K$122</definedName>
    <definedName name="_xlnm._FilterDatabase" localSheetId="10" hidden="1">'PS459 - SSZ přechodu pro ...'!$C$81:$K$108</definedName>
    <definedName name="_xlnm._FilterDatabase" localSheetId="11" hidden="1">'PS460 - SSZ přechodu pro ...'!$C$81:$K$117</definedName>
    <definedName name="_xlnm._FilterDatabase" localSheetId="12" hidden="1">'PS470 - Monitorování a ov...'!$C$82:$K$102</definedName>
    <definedName name="_xlnm._FilterDatabase" localSheetId="13" hidden="1">'VRN - Náklady spojené s p...'!$C$81:$K$90</definedName>
    <definedName name="_xlnm.Print_Area" localSheetId="1">'PS450 - SSZ přechodu pro ...'!$C$4:$J$39,'PS450 - SSZ přechodu pro ...'!$C$45:$J$63,'PS450 - SSZ přechodu pro ...'!$C$69:$K$108</definedName>
    <definedName name="_xlnm.Print_Area" localSheetId="2">'PS451 - SSZ Brněnská - Tesco'!$C$4:$J$39,'PS451 - SSZ Brněnská - Tesco'!$C$45:$J$63,'PS451 - SSZ Brněnská - Tesco'!$C$69:$K$123</definedName>
    <definedName name="_xlnm.Print_Area" localSheetId="3">'PS452 - SSZ Purkyňova x B...'!$C$4:$J$39,'PS452 - SSZ Purkyňova x B...'!$C$45:$J$65,'PS452 - SSZ Purkyňova x B...'!$C$71:$K$214</definedName>
    <definedName name="_xlnm.Print_Area" localSheetId="4">'PS453 - SSZ Purkyňova x S...'!$C$4:$J$39,'PS453 - SSZ Purkyňova x S...'!$C$45:$J$64,'PS453 - SSZ Purkyňova x S...'!$C$70:$K$163</definedName>
    <definedName name="_xlnm.Print_Area" localSheetId="5">'PS454 - SSZ přechodu pro ...'!$C$4:$J$39,'PS454 - SSZ přechodu pro ...'!$C$45:$J$65,'PS454 - SSZ přechodu pro ...'!$C$71:$K$178</definedName>
    <definedName name="_xlnm.Print_Area" localSheetId="6">'PS455 - SSZ Nádražní x Br...'!$C$4:$J$39,'PS455 - SSZ Nádražní x Br...'!$C$45:$J$65,'PS455 - SSZ Nádražní x Br...'!$C$71:$K$227</definedName>
    <definedName name="_xlnm.Print_Area" localSheetId="7">'PS456 - SSZ Havlíčkova x ...'!$C$4:$J$39,'PS456 - SSZ Havlíčkova x ...'!$C$45:$J$65,'PS456 - SSZ Havlíčkova x ...'!$C$71:$K$201</definedName>
    <definedName name="_xlnm.Print_Area" localSheetId="8">'PS457 - SSZ Brněnská x Ži...'!$C$4:$J$39,'PS457 - SSZ Brněnská x Ži...'!$C$45:$J$63,'PS457 - SSZ Brněnská x Ži...'!$C$69:$K$119</definedName>
    <definedName name="_xlnm.Print_Area" localSheetId="9">'PS458 - SSZ přechodu pro ...'!$C$4:$J$39,'PS458 - SSZ přechodu pro ...'!$C$45:$J$65,'PS458 - SSZ přechodu pro ...'!$C$71:$K$122</definedName>
    <definedName name="_xlnm.Print_Area" localSheetId="10">'PS459 - SSZ přechodu pro ...'!$C$4:$J$39,'PS459 - SSZ přechodu pro ...'!$C$45:$J$63,'PS459 - SSZ přechodu pro ...'!$C$69:$K$108</definedName>
    <definedName name="_xlnm.Print_Area" localSheetId="11">'PS460 - SSZ přechodu pro ...'!$C$4:$J$39,'PS460 - SSZ přechodu pro ...'!$C$45:$J$63,'PS460 - SSZ přechodu pro ...'!$C$69:$K$117</definedName>
    <definedName name="_xlnm.Print_Area" localSheetId="12">'PS470 - Monitorování a ov...'!$C$4:$J$39,'PS470 - Monitorování a ov...'!$C$45:$J$64,'PS470 - Monitorování a ov...'!$C$70:$K$102</definedName>
    <definedName name="_xlnm.Print_Area" localSheetId="0">'Rekapitulace stavby'!$D$4:$AO$36,'Rekapitulace stavby'!$C$42:$AQ$68</definedName>
    <definedName name="_xlnm.Print_Area" localSheetId="13">'VRN - Náklady spojené s p...'!$C$4:$J$39,'VRN - Náklady spojené s p...'!$C$45:$J$63,'VRN - Náklady spojené s p...'!$C$69:$K$90</definedName>
    <definedName name="_xlnm.Print_Titles" localSheetId="0">'Rekapitulace stavby'!$52:$52</definedName>
    <definedName name="_xlnm.Print_Titles" localSheetId="1">'PS450 - SSZ přechodu pro ...'!$81:$81</definedName>
    <definedName name="_xlnm.Print_Titles" localSheetId="2">'PS451 - SSZ Brněnská - Tesco'!$81:$81</definedName>
    <definedName name="_xlnm.Print_Titles" localSheetId="3">'PS452 - SSZ Purkyňova x B...'!$83:$83</definedName>
    <definedName name="_xlnm.Print_Titles" localSheetId="4">'PS453 - SSZ Purkyňova x S...'!$82:$82</definedName>
    <definedName name="_xlnm.Print_Titles" localSheetId="5">'PS454 - SSZ přechodu pro ...'!$83:$83</definedName>
    <definedName name="_xlnm.Print_Titles" localSheetId="6">'PS455 - SSZ Nádražní x Br...'!$83:$83</definedName>
    <definedName name="_xlnm.Print_Titles" localSheetId="7">'PS456 - SSZ Havlíčkova x ...'!$83:$83</definedName>
    <definedName name="_xlnm.Print_Titles" localSheetId="8">'PS457 - SSZ Brněnská x Ži...'!$81:$81</definedName>
    <definedName name="_xlnm.Print_Titles" localSheetId="9">'PS458 - SSZ přechodu pro ...'!$83:$83</definedName>
    <definedName name="_xlnm.Print_Titles" localSheetId="10">'PS459 - SSZ přechodu pro ...'!$81:$81</definedName>
    <definedName name="_xlnm.Print_Titles" localSheetId="11">'PS460 - SSZ přechodu pro ...'!$81:$81</definedName>
    <definedName name="_xlnm.Print_Titles" localSheetId="12">'PS470 - Monitorování a ov...'!$82:$82</definedName>
    <definedName name="_xlnm.Print_Titles" localSheetId="13">'VRN - Náklady spojené s p...'!$81:$81</definedName>
  </definedNames>
  <calcPr calcId="125725"/>
</workbook>
</file>

<file path=xl/sharedStrings.xml><?xml version="1.0" encoding="utf-8"?>
<sst xmlns="http://schemas.openxmlformats.org/spreadsheetml/2006/main" count="10700" uniqueCount="739">
  <si>
    <t>Export Komplet</t>
  </si>
  <si>
    <t>VZ</t>
  </si>
  <si>
    <t>2.0</t>
  </si>
  <si>
    <t>ZAMOK</t>
  </si>
  <si>
    <t>False</t>
  </si>
  <si>
    <t>{ef915680-354b-4f87-9d85-9639b14acb56}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</si>
  <si>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</si>
  <si>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</si>
  <si>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</si>
  <si>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</si>
  <si>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</si>
  <si>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</si>
  <si>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</si>
  <si>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</si>
  <si>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Vyskov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</si>
  <si>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</si>
  <si>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</si>
  <si>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Zvýšení bezpečnosti na průtahu městem Vyškov - modernizace SSZ</t>
  </si>
  <si>
    <t>KSO:</t>
  </si>
  <si>
    <t>822 23</t>
  </si>
  <si>
    <t>CC-CZ:</t>
  </si>
  <si>
    <t>21119</t>
  </si>
  <si>
    <t>Místo:</t>
  </si>
  <si>
    <t>Vyškov</t>
  </si>
  <si>
    <t>Datum:</t>
  </si>
  <si>
    <t>15. 10. 2020</t>
  </si>
  <si>
    <t>CZ-CPV:</t>
  </si>
  <si>
    <t>45316212-4</t>
  </si>
  <si>
    <t>CZ-CPA:</t>
  </si>
  <si>
    <t>42.22.22</t>
  </si>
  <si>
    <t>Zadavatel:</t>
  </si>
  <si>
    <t>IČ:</t>
  </si>
  <si>
    <t>26284499</t>
  </si>
  <si>
    <t>VYTEZA, s. r.o.</t>
  </si>
  <si>
    <t>DIČ:</t>
  </si>
  <si>
    <t>CZ26284499</t>
  </si>
  <si>
    <t>Uchazeč:</t>
  </si>
  <si>
    <t>Vyplň údaj</t>
  </si>
  <si>
    <t>Projektant:</t>
  </si>
  <si>
    <t>63367271</t>
  </si>
  <si>
    <t>Ing. Luděk Obrdlík</t>
  </si>
  <si>
    <t>CZ5512171203</t>
  </si>
  <si>
    <t>True</t>
  </si>
  <si>
    <t>Zpracovatel:</t>
  </si>
  <si>
    <t/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</si>
  <si>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</si>
  <si>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</si>
  <si>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</si>
  <si>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</si>
  <si>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</si>
  <si>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</si>
  <si>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</si>
  <si>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</si>
  <si>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</si>
  <si>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</si>
  <si>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</si>
  <si>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</si>
  <si>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</si>
  <si>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</si>
  <si>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</si>
  <si>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</si>
  <si>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</si>
  <si>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</si>
  <si>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</si>
  <si>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</si>
  <si>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</si>
  <si>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</si>
  <si>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</si>
  <si>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</si>
  <si>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</si>
  <si>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</si>
  <si>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</si>
  <si>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</si>
  <si>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</si>
  <si>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</si>
  <si>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</si>
  <si>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</si>
  <si>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</si>
  <si>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</si>
  <si>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</si>
  <si>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</si>
  <si>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</si>
  <si>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</si>
  <si>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</si>
  <si>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</si>
  <si>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</si>
  <si>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PS450</t>
  </si>
  <si>
    <t>SSZ přechodu pro chodce Brněnská – Na Nouzce</t>
  </si>
  <si>
    <t>PRO</t>
  </si>
  <si>
    <t>1</t>
  </si>
  <si>
    <t>{dae390fa-7777-46a6-8365-5150cc802654}</t>
  </si>
  <si>
    <t>2</t>
  </si>
  <si>
    <t>PS451</t>
  </si>
  <si>
    <t>SSZ Brněnská - Tesco</t>
  </si>
  <si>
    <t>{47550484-e339-4dd8-ad2f-d51cb6741ed8}</t>
  </si>
  <si>
    <t>PS452</t>
  </si>
  <si>
    <t>SSZ Purkyňova x Brněnská</t>
  </si>
  <si>
    <t>{cd0ba8ad-20ab-4296-acd0-ad611b023f47}</t>
  </si>
  <si>
    <t>PS453</t>
  </si>
  <si>
    <t>SSZ Purkyňova x Svatopluka Čecha</t>
  </si>
  <si>
    <t>{21c07c68-846f-4894-a7e1-84c7b821d07d}</t>
  </si>
  <si>
    <t>PS454</t>
  </si>
  <si>
    <t>SSZ přechodu pro chodce Brněnská - PRIOR</t>
  </si>
  <si>
    <t>{bcca431b-f29c-40a8-a66c-4ebe0cc37be6}</t>
  </si>
  <si>
    <t>PS455</t>
  </si>
  <si>
    <t>SSZ Nádražní x Brněnská</t>
  </si>
  <si>
    <t>{dee0cacd-4145-449a-b67a-da2b81e606c5}</t>
  </si>
  <si>
    <t>PS456</t>
  </si>
  <si>
    <t>SSZ Havlíčkova x Brněnská</t>
  </si>
  <si>
    <t>{227838d5-4630-4d49-8359-1c7ba1384f52}</t>
  </si>
  <si>
    <t>PS457</t>
  </si>
  <si>
    <t>SSZ Brněnská x Žižkova</t>
  </si>
  <si>
    <t>{2d65f0ed-bc4e-47be-b8ee-7daa1fe0c136}</t>
  </si>
  <si>
    <t>PS458</t>
  </si>
  <si>
    <t>SSZ přechodu pro chodce Na Vyhlídce</t>
  </si>
  <si>
    <t>{37dd1dc4-ce12-4f87-88d5-a60064c5e712}</t>
  </si>
  <si>
    <t>PS459</t>
  </si>
  <si>
    <t>SSZ přechodu pro chodce Tyršova</t>
  </si>
  <si>
    <t>{c6011b14-e80b-4215-af54-c6e2cc0c880c}</t>
  </si>
  <si>
    <t>PS460</t>
  </si>
  <si>
    <t>SSZ přechodu pro chodce Purkyňova - U nemocnice</t>
  </si>
  <si>
    <t>{0701fb1e-391e-432a-af81-9bef045fbac0}</t>
  </si>
  <si>
    <t>PS470</t>
  </si>
  <si>
    <t>Monitorování a ovládání řadičů SSZ</t>
  </si>
  <si>
    <t>{da22b7c7-7d2e-440b-95f2-7df1e677f76e}</t>
  </si>
  <si>
    <t>VRN</t>
  </si>
  <si>
    <t>Náklady spojené s provozem SSZ v následném období</t>
  </si>
  <si>
    <t>VON</t>
  </si>
  <si>
    <t>{93580473-58db-4d79-8db5-55cd1a6ff950}</t>
  </si>
  <si>
    <t>KRYCÍ LIST SOUPISU PRACÍ</t>
  </si>
  <si>
    <t>Objekt:</t>
  </si>
  <si>
    <t>PS450 - SSZ přechodu pro chodce Brněnská – Na Nouzce</t>
  </si>
  <si>
    <t>REKAPITULACE ČLENĚNÍ SOUPISU PRACÍ</t>
  </si>
  <si>
    <t>Kód dílu - Popis</t>
  </si>
  <si>
    <t>Cena celkem [CZK]</t>
  </si>
  <si>
    <t>-1</t>
  </si>
  <si>
    <t>M - Práce a dodávky M</t>
  </si>
  <si>
    <t xml:space="preserve">    21-M - Elektromontáže</t>
  </si>
  <si>
    <t xml:space="preserve">    22-M - Montáže technologických zařízení pro dopravní stavby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</si>
  <si>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</si>
  <si>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</si>
  <si>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</si>
  <si>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</si>
  <si>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</si>
  <si>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</si>
  <si>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</si>
  <si>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</si>
  <si>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</si>
  <si>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</si>
  <si>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</si>
  <si>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</si>
  <si>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</si>
  <si>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M</t>
  </si>
  <si>
    <t>Práce a dodávky M</t>
  </si>
  <si>
    <t>3</t>
  </si>
  <si>
    <t>ROZPOCET</t>
  </si>
  <si>
    <t>21-M</t>
  </si>
  <si>
    <t>Elektromontáže</t>
  </si>
  <si>
    <t>K</t>
  </si>
  <si>
    <t>210204201-D</t>
  </si>
  <si>
    <t>Demontáž elektrovýzbroje stožárů osvětlení 1 okruh</t>
  </si>
  <si>
    <t>kus</t>
  </si>
  <si>
    <t>CS ÚRS 2019 01</t>
  </si>
  <si>
    <t>663923530</t>
  </si>
  <si>
    <t>VV</t>
  </si>
  <si>
    <t>- demontáž stávajícího svítidla nasvětlení přechodu pro chodce:</t>
  </si>
  <si>
    <t>210204201</t>
  </si>
  <si>
    <t>Montáž elektrovýzbroje stožárů osvětlení 1 okruh</t>
  </si>
  <si>
    <t>-1005350156</t>
  </si>
  <si>
    <t>- montáž LED svítidel na stožárech SSZ:</t>
  </si>
  <si>
    <t>210202013-D</t>
  </si>
  <si>
    <t>Demontáž svítidel výbojkových se zapojením vodičů průmyslových nebo venkovních na výložník</t>
  </si>
  <si>
    <t>13088776</t>
  </si>
  <si>
    <t>4</t>
  </si>
  <si>
    <t>210202013</t>
  </si>
  <si>
    <t>Montáž svítidel výbojkových se zapojením vodičů průmyslových nebo venkovních na výložník</t>
  </si>
  <si>
    <t>-499152079</t>
  </si>
  <si>
    <t>5</t>
  </si>
  <si>
    <t>34774202</t>
  </si>
  <si>
    <t>Svítidlo LED "zebra" 75W</t>
  </si>
  <si>
    <t>R-položka</t>
  </si>
  <si>
    <t>-76509083</t>
  </si>
  <si>
    <t>22-M</t>
  </si>
  <si>
    <t>Montáže technologických zařízení pro dopravní stavby</t>
  </si>
  <si>
    <t>6</t>
  </si>
  <si>
    <t>220880482-R</t>
  </si>
  <si>
    <t>Aktivace rozhraní řadiče SSZ</t>
  </si>
  <si>
    <t>-1970123261</t>
  </si>
  <si>
    <t>7</t>
  </si>
  <si>
    <t>404611207</t>
  </si>
  <si>
    <t>SW doplnění pro komunikaci s aplikací vzdáleného přístupu</t>
  </si>
  <si>
    <t>-48724625</t>
  </si>
  <si>
    <t>8</t>
  </si>
  <si>
    <t>220960220</t>
  </si>
  <si>
    <t>Programování řadiče MR do čtyř světelných skupin</t>
  </si>
  <si>
    <t>CS ÚRS 2020 02</t>
  </si>
  <si>
    <t>989893402</t>
  </si>
  <si>
    <t>9</t>
  </si>
  <si>
    <t>404611415-R</t>
  </si>
  <si>
    <t>Zpracování dopravního řešení - pevný signální plán pro SSZ přechodu pro chodce</t>
  </si>
  <si>
    <t>1373253909</t>
  </si>
  <si>
    <t>PS451 - SSZ Brněnská - Tesco</t>
  </si>
  <si>
    <t>2094623521</t>
  </si>
  <si>
    <t>-209612365</t>
  </si>
  <si>
    <t>1156047634</t>
  </si>
  <si>
    <t>1598772574</t>
  </si>
  <si>
    <t>34774202-R</t>
  </si>
  <si>
    <t>-1336494720</t>
  </si>
  <si>
    <t>210204100-D</t>
  </si>
  <si>
    <t>Demontáž výložníků osvětlení jednoramenných nástěnných, hmotnosti do 35 kg</t>
  </si>
  <si>
    <t>1307517950</t>
  </si>
  <si>
    <t>- demontáž stávajícího nasvětlení přechodu pro chodce:</t>
  </si>
  <si>
    <t>210204100</t>
  </si>
  <si>
    <t>Montáž výložníků osvětlení jednoramenných nástěnných, hmotnosti do 35 kg</t>
  </si>
  <si>
    <t>-76396727</t>
  </si>
  <si>
    <t>- montáž výložníku pro nasvětlení přechodu pro chodce:</t>
  </si>
  <si>
    <t>34844470-R</t>
  </si>
  <si>
    <t>Výložník pro LED svítidlo</t>
  </si>
  <si>
    <t>-921509568</t>
  </si>
  <si>
    <t>-846292537</t>
  </si>
  <si>
    <t>10</t>
  </si>
  <si>
    <t>404611207-R</t>
  </si>
  <si>
    <t>-540678334</t>
  </si>
  <si>
    <t>11</t>
  </si>
  <si>
    <t>220960201</t>
  </si>
  <si>
    <t>Adresace řadiče MR přes čtyři světelné skupiny</t>
  </si>
  <si>
    <t>522210092</t>
  </si>
  <si>
    <t>12</t>
  </si>
  <si>
    <t>404611412-R</t>
  </si>
  <si>
    <t>HW doplnění stávajícího řadiče pro připojení na dohled</t>
  </si>
  <si>
    <t>-2073550771</t>
  </si>
  <si>
    <t>13</t>
  </si>
  <si>
    <t>220960222</t>
  </si>
  <si>
    <t>Programování řadiče MR přes deset světelných skupin</t>
  </si>
  <si>
    <t>655761978</t>
  </si>
  <si>
    <t>1+1</t>
  </si>
  <si>
    <t>14</t>
  </si>
  <si>
    <t>404611413-R</t>
  </si>
  <si>
    <t>Zpracování 5 sad dopravního řešení pro dynamické řízení SSZ v koordinaci</t>
  </si>
  <si>
    <t>1133705390</t>
  </si>
  <si>
    <t>404611414-R</t>
  </si>
  <si>
    <t>Zpracování dopravního řešení - pevný signální plán pro SSZ křižovatky</t>
  </si>
  <si>
    <t>-914094701</t>
  </si>
  <si>
    <t>PS452 - SSZ Purkyňova x Brněnská</t>
  </si>
  <si>
    <t>VRN - Vedlejší rozpočtové náklady</t>
  </si>
  <si>
    <t xml:space="preserve">    VRN1 - Průzkumné, geodetické a projektové práce</t>
  </si>
  <si>
    <t>304054263</t>
  </si>
  <si>
    <t>-328421031</t>
  </si>
  <si>
    <t>-1916504518</t>
  </si>
  <si>
    <t>910636275</t>
  </si>
  <si>
    <t>-1047548132</t>
  </si>
  <si>
    <t>-242030552</t>
  </si>
  <si>
    <t>-1815000427</t>
  </si>
  <si>
    <t>220960031-D</t>
  </si>
  <si>
    <t>Demontáž sestaveného návěstidla včetně otevření a uvolnění paraboly, zatažení kabelu do stožáru, namontování návěstidla na stožár nebo výložník, zřízení kabelové formy, zapojení kabelu na svorkovnici ve stožáru a návěstidle, přezkoušení funkce návěstidla jednokomorového na stožár</t>
  </si>
  <si>
    <t>-1607432539</t>
  </si>
  <si>
    <t>3+2</t>
  </si>
  <si>
    <t>220960031</t>
  </si>
  <si>
    <t>Montáž sestaveného návěstidla včetně otevření a uvolnění paraboly, zatažení kabelu do stožáru, namontování návěstidla na stožár nebo výložník, zřízení kabelové formy, zapojení kabelu na svorkovnici ve stožáru a návěstidle, přezkoušení funkce návěstidla jednokomorového na stožár</t>
  </si>
  <si>
    <t>20323168</t>
  </si>
  <si>
    <t>220960091-D</t>
  </si>
  <si>
    <t>Demontáž - Smontování dopravního návěstidla včetně sestavení návěstidla s elektrickým propojením, montáže upevňovací konzoly pro upevnění na stožár nebo montáže nosiče pro upevnění na výložník jednokomorového pro montáž na stožár</t>
  </si>
  <si>
    <t>-692512788</t>
  </si>
  <si>
    <t>220960091</t>
  </si>
  <si>
    <t>Smontování dopravního návěstidla včetně sestavení návěstidla s elektrickým propojením, montáže upevňovací konzoly pro upevnění na stožár nebo montáže nosiče pro upevnění na výložník jednokomorového pro montáž na stožár</t>
  </si>
  <si>
    <t>-1048094809</t>
  </si>
  <si>
    <t>404613014-R</t>
  </si>
  <si>
    <t>Světelný zdroj LED žlutý  pro návěstidlo jednosvětlové průměru 200 mm napájený 42V AC</t>
  </si>
  <si>
    <t>1233968298</t>
  </si>
  <si>
    <t>404611002-R</t>
  </si>
  <si>
    <t>Symbol kráčející chodec - 200 mm</t>
  </si>
  <si>
    <t>1015591862</t>
  </si>
  <si>
    <t>404613015-R</t>
  </si>
  <si>
    <t>Světelný zdroj LED zelený  pro návěstidlo jednosvětlové průměru 200 mm napájený 42V AC</t>
  </si>
  <si>
    <t>-272213596</t>
  </si>
  <si>
    <t>404611007-R</t>
  </si>
  <si>
    <t>Symbol šipka plná - 200 mm</t>
  </si>
  <si>
    <t>-1612332721</t>
  </si>
  <si>
    <t>16</t>
  </si>
  <si>
    <t>220960032-D</t>
  </si>
  <si>
    <t>Demontáž sestaveného návěstidla včetně otevření a uvolnění paraboly, zatažení kabelu do stožáru, namontování návěstidla na stožár nebo výložník, zřízení kabelové formy, zapojení kabelu na svorkovnici ve stožáru a návěstidle, přezkoušení funkce návěstidla jednokomorového na výložník</t>
  </si>
  <si>
    <t>-1889255991</t>
  </si>
  <si>
    <t>17</t>
  </si>
  <si>
    <t>220960032</t>
  </si>
  <si>
    <t>Montáž sestaveného návěstidla včetně otevření a uvolnění paraboly, zatažení kabelu do stožáru, namontování návěstidla na stožár nebo výložník, zřízení kabelové formy, zapojení kabelu na svorkovnici ve stožáru a návěstidle, přezkoušení funkce návěstidla jednokomorového na výložník</t>
  </si>
  <si>
    <t>1591648109</t>
  </si>
  <si>
    <t>18</t>
  </si>
  <si>
    <t>220960092-D</t>
  </si>
  <si>
    <t>Demontáž - Smontování dopravního návěstidla včetně sestavení návěstidla s elektrickým propojením, montáže upevňovací konzoly pro upevnění na stožár nebo montáže nosiče pro upevnění na výložník jednokomorového pro montáž na výložník</t>
  </si>
  <si>
    <t>-619466299</t>
  </si>
  <si>
    <t>19</t>
  </si>
  <si>
    <t>220960092</t>
  </si>
  <si>
    <t>Smontování dopravního návěstidla včetně sestavení návěstidla s elektrickým propojením, montáže upevňovací konzoly pro upevnění na stožár nebo montáže nosiče pro upevnění na výložník jednokomorového pro montáž na výložník</t>
  </si>
  <si>
    <t>1569112158</t>
  </si>
  <si>
    <t>20</t>
  </si>
  <si>
    <t>-1839240565</t>
  </si>
  <si>
    <t>1381132707</t>
  </si>
  <si>
    <t>22</t>
  </si>
  <si>
    <t>220960036-D</t>
  </si>
  <si>
    <t>Demontáž sestaveného návěstidla včetně otevření a uvolnění paraboly, zatažení kabelu do stožáru, namontování návěstidla na stožár nebo výložník, zřízení kabelové formy, zapojení kabelu na svorkovnici ve stožáru a návěstidle, přezkoušení funkce návěstidla dvoukomorového na stožár</t>
  </si>
  <si>
    <t>2081106766</t>
  </si>
  <si>
    <t>23</t>
  </si>
  <si>
    <t>220960036</t>
  </si>
  <si>
    <t>Montáž sestaveného návěstidla včetně otevření a uvolnění paraboly, zatažení kabelu do stožáru, namontování návěstidla na stožár nebo výložník, zřízení kabelové formy, zapojení kabelu na svorkovnici ve stožáru a návěstidle, přezkoušení funkce návěstidla dvoukomorového na stožár</t>
  </si>
  <si>
    <t>1993112511</t>
  </si>
  <si>
    <t>24</t>
  </si>
  <si>
    <t>220960096-D</t>
  </si>
  <si>
    <t>Demontáž - Smontování dopravního návěstidla včetně sestavení návěstidla s elektrickým propojením, montáže upevňovací konzoly pro upevnění na stožár nebo montáže nosiče pro upevnění na výložník dvoukomorového pro montáž na stožár</t>
  </si>
  <si>
    <t>1308784974</t>
  </si>
  <si>
    <t>25</t>
  </si>
  <si>
    <t>220960096</t>
  </si>
  <si>
    <t>Smontování dopravního návěstidla včetně sestavení návěstidla s elektrickým propojením, montáže upevňovací konzoly pro upevnění na stožár nebo montáže nosiče pro upevnění na výložník dvoukomorového pro montáž na stožár</t>
  </si>
  <si>
    <t>-1062870787</t>
  </si>
  <si>
    <t>26</t>
  </si>
  <si>
    <t>404613013-R</t>
  </si>
  <si>
    <t>Světelný zdroj LED červený pro návěstidlo jednosvětlové průměru 200 mm napájený 42V AC</t>
  </si>
  <si>
    <t>1266876323</t>
  </si>
  <si>
    <t>27</t>
  </si>
  <si>
    <t>404611001-R</t>
  </si>
  <si>
    <t>Symbol stojící chodec - 200 mm</t>
  </si>
  <si>
    <t>888659582</t>
  </si>
  <si>
    <t>28</t>
  </si>
  <si>
    <t>1814212409</t>
  </si>
  <si>
    <t>29</t>
  </si>
  <si>
    <t>-1538053985</t>
  </si>
  <si>
    <t>30</t>
  </si>
  <si>
    <t>220960041-D</t>
  </si>
  <si>
    <t>Demontáž sestaveného návěstidla včetně otevření a uvolnění paraboly, zatažení kabelu do stožáru, namontování návěstidla na stožár nebo výložník, zřízení kabelové formy, zapojení kabelu na svorkovnici ve stožáru a návěstidle, přezkoušení funkce návěstidla tříkomorového na stožár</t>
  </si>
  <si>
    <t>479404566</t>
  </si>
  <si>
    <t>31</t>
  </si>
  <si>
    <t>220960041</t>
  </si>
  <si>
    <t>Montáž sestaveného návěstidla včetně otevření a uvolnění paraboly, zatažení kabelu do stožáru, namontování návěstidla na stožár nebo výložník, zřízení kabelové formy, zapojení kabelu na svorkovnici ve stožáru a návěstidle, přezkoušení funkce návěstidla tříkomorového na stožár</t>
  </si>
  <si>
    <t>-1641584315</t>
  </si>
  <si>
    <t>32</t>
  </si>
  <si>
    <t>220960101-D</t>
  </si>
  <si>
    <t>Demontáž - Smontování dopravního návěstidla včetně sestavení návěstidla s elektrickým propojením, montáže upevňovací konzoly pro upevnění na stožár nebo montáže nosiče pro upevnění na výložník tříkomorového pro montáž na stožár</t>
  </si>
  <si>
    <t>1280482713</t>
  </si>
  <si>
    <t>33</t>
  </si>
  <si>
    <t>220960101</t>
  </si>
  <si>
    <t>Smontování dopravního návěstidla včetně sestavení návěstidla s elektrickým propojením, montáže upevňovací konzoly pro upevnění na stožár nebo montáže nosiče pro upevnění na výložník tříkomorového pro montáž na stožár</t>
  </si>
  <si>
    <t>-1163415168</t>
  </si>
  <si>
    <t>34</t>
  </si>
  <si>
    <t>117417715</t>
  </si>
  <si>
    <t>35</t>
  </si>
  <si>
    <t>-194778620</t>
  </si>
  <si>
    <t>36</t>
  </si>
  <si>
    <t>404611013-R</t>
  </si>
  <si>
    <t>Symbol šipka obrysová - 200 mm</t>
  </si>
  <si>
    <t>844851779</t>
  </si>
  <si>
    <t>37</t>
  </si>
  <si>
    <t>404611015-R</t>
  </si>
  <si>
    <t>Symbol šipka obrysová (rovně a vpravo) - 200 mm</t>
  </si>
  <si>
    <t>-96696810</t>
  </si>
  <si>
    <t>38</t>
  </si>
  <si>
    <t>1910312989</t>
  </si>
  <si>
    <t>39</t>
  </si>
  <si>
    <t>904717565</t>
  </si>
  <si>
    <t>40</t>
  </si>
  <si>
    <t>404611009-R</t>
  </si>
  <si>
    <t>Symbol šipka plná (rovně a vpravo) - 200 mm</t>
  </si>
  <si>
    <t>1418664554</t>
  </si>
  <si>
    <t>41</t>
  </si>
  <si>
    <t>220960042-D</t>
  </si>
  <si>
    <t>Demontáž sestaveného návěstidla včetně otevření a uvolnění paraboly, zatažení kabelu do stožáru, namontování návěstidla na stožár nebo výložník, zřízení kabelové formy, zapojení kabelu na svorkovnici ve stožáru a návěstidle, přezkoušení funkce návěstidla tříkomorového na výložník</t>
  </si>
  <si>
    <t>-198175859</t>
  </si>
  <si>
    <t>42</t>
  </si>
  <si>
    <t>220960042</t>
  </si>
  <si>
    <t>Montáž sestaveného návěstidla včetně otevření a uvolnění paraboly, zatažení kabelu do stožáru, namontování návěstidla na stožár nebo výložník, zřízení kabelové formy, zapojení kabelu na svorkovnici ve stožáru a návěstidle, přezkoušení funkce návěstidla tříkomorového na výložník</t>
  </si>
  <si>
    <t>1682275462</t>
  </si>
  <si>
    <t>43</t>
  </si>
  <si>
    <t>220960102-D</t>
  </si>
  <si>
    <t>Demontáž - Smontování dopravního návěstidla včetně sestavení návěstidla s elektrickým propojením, montáže upevňovací konzoly pro upevnění na stožár nebo montáže nosiče pro upevnění na výložník tříkomorového pro montáž na výložník</t>
  </si>
  <si>
    <t>272938304</t>
  </si>
  <si>
    <t>44</t>
  </si>
  <si>
    <t>220960102</t>
  </si>
  <si>
    <t>Smontování dopravního návěstidla včetně sestavení návěstidla s elektrickým propojením, montáže upevňovací konzoly pro upevnění na stožár nebo montáže nosiče pro upevnění na výložník tříkomorového pro montáž na výložník</t>
  </si>
  <si>
    <t>1565474026</t>
  </si>
  <si>
    <t>45</t>
  </si>
  <si>
    <t>1158556716</t>
  </si>
  <si>
    <t>46</t>
  </si>
  <si>
    <t>773343862</t>
  </si>
  <si>
    <t>47</t>
  </si>
  <si>
    <t>-1991872719</t>
  </si>
  <si>
    <t>48</t>
  </si>
  <si>
    <t>2113568574</t>
  </si>
  <si>
    <t>49</t>
  </si>
  <si>
    <t>1890913278</t>
  </si>
  <si>
    <t>50</t>
  </si>
  <si>
    <t>1309327454</t>
  </si>
  <si>
    <t>51</t>
  </si>
  <si>
    <t>404613016-R</t>
  </si>
  <si>
    <t>Světelný zdroj LED červený pro návěstidlo jednosvětlové průměru 300 mm napájený 42V AC</t>
  </si>
  <si>
    <t>-466741850</t>
  </si>
  <si>
    <t>52</t>
  </si>
  <si>
    <t>404611014-R</t>
  </si>
  <si>
    <t>Symbol šipka obrysová - 300 mm</t>
  </si>
  <si>
    <t>-1821846341</t>
  </si>
  <si>
    <t>53</t>
  </si>
  <si>
    <t>404611016-R</t>
  </si>
  <si>
    <t>Symbol šipka obrysová (rovně a vpravo) - 300 mm</t>
  </si>
  <si>
    <t>-1534266239</t>
  </si>
  <si>
    <t>54</t>
  </si>
  <si>
    <t>220960182-D</t>
  </si>
  <si>
    <t>Demontáž řadiče včetně usazení, zatažení kabelů do řadiče, připojení uzemnění přes šest světelných skupin</t>
  </si>
  <si>
    <t>2129318360</t>
  </si>
  <si>
    <t>55</t>
  </si>
  <si>
    <t>220960182</t>
  </si>
  <si>
    <t>Montáž řadiče včetně usazení, zatažení kabelů do řadiče, připojení uzemnění přes šest světelných skupin</t>
  </si>
  <si>
    <t>273783943</t>
  </si>
  <si>
    <t>56</t>
  </si>
  <si>
    <t>404611201-R</t>
  </si>
  <si>
    <t>Mikroprocesorový řadič</t>
  </si>
  <si>
    <t>-1782548505</t>
  </si>
  <si>
    <t>57</t>
  </si>
  <si>
    <t>1907391298</t>
  </si>
  <si>
    <t>58</t>
  </si>
  <si>
    <t>1788712631</t>
  </si>
  <si>
    <t>59</t>
  </si>
  <si>
    <t>1411456883</t>
  </si>
  <si>
    <t>Vedlejší rozpočtové náklady</t>
  </si>
  <si>
    <t>VRN1</t>
  </si>
  <si>
    <t>Průzkumné, geodetické a projektové práce</t>
  </si>
  <si>
    <t>60</t>
  </si>
  <si>
    <t>013254000</t>
  </si>
  <si>
    <t>Dokumentace skutečného provedení stavby</t>
  </si>
  <si>
    <t>1072284029</t>
  </si>
  <si>
    <t>PS453 - SSZ Purkyňova x Svatopluka Čecha</t>
  </si>
  <si>
    <t>532631962</t>
  </si>
  <si>
    <t>930135911</t>
  </si>
  <si>
    <t>1659083560</t>
  </si>
  <si>
    <t>1084831387</t>
  </si>
  <si>
    <t>-814498761</t>
  </si>
  <si>
    <t>-1784050822</t>
  </si>
  <si>
    <t>-1839688859</t>
  </si>
  <si>
    <t>-1307917010</t>
  </si>
  <si>
    <t>540888267</t>
  </si>
  <si>
    <t>-921119621</t>
  </si>
  <si>
    <t>-278157952</t>
  </si>
  <si>
    <t>678698450</t>
  </si>
  <si>
    <t>854096878</t>
  </si>
  <si>
    <t>88662813</t>
  </si>
  <si>
    <t>-1082474764</t>
  </si>
  <si>
    <t>-1915778632</t>
  </si>
  <si>
    <t>-399695995</t>
  </si>
  <si>
    <t>-359988772</t>
  </si>
  <si>
    <t>783336304</t>
  </si>
  <si>
    <t>-719136803</t>
  </si>
  <si>
    <t>1656125800</t>
  </si>
  <si>
    <t>838571749</t>
  </si>
  <si>
    <t>-784035296</t>
  </si>
  <si>
    <t>-1604363052</t>
  </si>
  <si>
    <t>-1718409821</t>
  </si>
  <si>
    <t>-1806240357</t>
  </si>
  <si>
    <t>2078809451</t>
  </si>
  <si>
    <t>1830749366</t>
  </si>
  <si>
    <t>-1609708669</t>
  </si>
  <si>
    <t>-1595307139</t>
  </si>
  <si>
    <t>1835165637</t>
  </si>
  <si>
    <t>-1173987815</t>
  </si>
  <si>
    <t>838276414</t>
  </si>
  <si>
    <t>131670390</t>
  </si>
  <si>
    <t>206238338</t>
  </si>
  <si>
    <t>-918523102</t>
  </si>
  <si>
    <t>1391916747</t>
  </si>
  <si>
    <t>1536473797</t>
  </si>
  <si>
    <t>PS454 - SSZ přechodu pro chodce Brněnská - PRIOR</t>
  </si>
  <si>
    <t>-274147034</t>
  </si>
  <si>
    <t>1824714958</t>
  </si>
  <si>
    <t>1848300089</t>
  </si>
  <si>
    <t>-77268777</t>
  </si>
  <si>
    <t>-184270867</t>
  </si>
  <si>
    <t>1945174397</t>
  </si>
  <si>
    <t>1944918541</t>
  </si>
  <si>
    <t>2123124039</t>
  </si>
  <si>
    <t>1111475421</t>
  </si>
  <si>
    <t>-392945320</t>
  </si>
  <si>
    <t>1342067806</t>
  </si>
  <si>
    <t>-677028951</t>
  </si>
  <si>
    <t>-168753423</t>
  </si>
  <si>
    <t>53609782</t>
  </si>
  <si>
    <t>-954456340</t>
  </si>
  <si>
    <t>1939671277</t>
  </si>
  <si>
    <t>-463203910</t>
  </si>
  <si>
    <t>1454047288</t>
  </si>
  <si>
    <t>-1665314722</t>
  </si>
  <si>
    <t>1143702033</t>
  </si>
  <si>
    <t>1285622773</t>
  </si>
  <si>
    <t>553885597</t>
  </si>
  <si>
    <t>-141271671</t>
  </si>
  <si>
    <t>1957077404</t>
  </si>
  <si>
    <t>-662029113</t>
  </si>
  <si>
    <t>-1724914445</t>
  </si>
  <si>
    <t>1728019369</t>
  </si>
  <si>
    <t>-1605930195</t>
  </si>
  <si>
    <t>776359434</t>
  </si>
  <si>
    <t>-162419334</t>
  </si>
  <si>
    <t>109738188</t>
  </si>
  <si>
    <t>371686420</t>
  </si>
  <si>
    <t>-404693447</t>
  </si>
  <si>
    <t>1578597432</t>
  </si>
  <si>
    <t>-343526331</t>
  </si>
  <si>
    <t>220960181-D</t>
  </si>
  <si>
    <t>Demontáž řadiče včetně usazení, zatažení kabelů do řadiče, připojení uzemnění do šesti světelných skupin</t>
  </si>
  <si>
    <t>1196433204</t>
  </si>
  <si>
    <t>220960181</t>
  </si>
  <si>
    <t>Montáž řadiče včetně usazení, zatažení kabelů do řadiče, připojení uzemnění do šesti světelných skupin</t>
  </si>
  <si>
    <t>-31223783</t>
  </si>
  <si>
    <t>-1673648171</t>
  </si>
  <si>
    <t>-1659102947</t>
  </si>
  <si>
    <t>-645604788</t>
  </si>
  <si>
    <t>1287162952</t>
  </si>
  <si>
    <t>-2012416928</t>
  </si>
  <si>
    <t>PS455 - SSZ Nádražní x Brněnská</t>
  </si>
  <si>
    <t>-1288441293</t>
  </si>
  <si>
    <t>1649285844</t>
  </si>
  <si>
    <t>364949091</t>
  </si>
  <si>
    <t>-187649639</t>
  </si>
  <si>
    <t>-631320890</t>
  </si>
  <si>
    <t>2102238263</t>
  </si>
  <si>
    <t>1323728402</t>
  </si>
  <si>
    <t>918578447</t>
  </si>
  <si>
    <t>-2052886562</t>
  </si>
  <si>
    <t>1819026893</t>
  </si>
  <si>
    <t>-1266730488</t>
  </si>
  <si>
    <t>5+1+4</t>
  </si>
  <si>
    <t>1972374598</t>
  </si>
  <si>
    <t>945306130</t>
  </si>
  <si>
    <t>-1048419619</t>
  </si>
  <si>
    <t>1448083800</t>
  </si>
  <si>
    <t>-23865753</t>
  </si>
  <si>
    <t>198009147</t>
  </si>
  <si>
    <t>-2118702413</t>
  </si>
  <si>
    <t>404613017-R</t>
  </si>
  <si>
    <t>Světelný zdroj LED žlutý  pro návěstidlo jednosvětlové průměru 300 mm napájený 42V AC</t>
  </si>
  <si>
    <t>2052475441</t>
  </si>
  <si>
    <t>404611003-R</t>
  </si>
  <si>
    <t>Symbol kráčející chodec - 300 mm</t>
  </si>
  <si>
    <t>-2097830007</t>
  </si>
  <si>
    <t>1704291693</t>
  </si>
  <si>
    <t>996288279</t>
  </si>
  <si>
    <t>1817040865</t>
  </si>
  <si>
    <t>-356406326</t>
  </si>
  <si>
    <t>371312790</t>
  </si>
  <si>
    <t>430314243</t>
  </si>
  <si>
    <t>-361520317</t>
  </si>
  <si>
    <t>-2076414608</t>
  </si>
  <si>
    <t>-1815972834</t>
  </si>
  <si>
    <t>1189489147</t>
  </si>
  <si>
    <t>325166816</t>
  </si>
  <si>
    <t>-1750941855</t>
  </si>
  <si>
    <t>-1300367475</t>
  </si>
  <si>
    <t>628651135</t>
  </si>
  <si>
    <t>-1931899891</t>
  </si>
  <si>
    <t>250051038</t>
  </si>
  <si>
    <t>265457904</t>
  </si>
  <si>
    <t>992037539</t>
  </si>
  <si>
    <t>-1411034674</t>
  </si>
  <si>
    <t>-1917010581</t>
  </si>
  <si>
    <t>-2084473394</t>
  </si>
  <si>
    <t>-717997260</t>
  </si>
  <si>
    <t>566595631</t>
  </si>
  <si>
    <t>-1766149730</t>
  </si>
  <si>
    <t>757773487</t>
  </si>
  <si>
    <t>1690529521</t>
  </si>
  <si>
    <t>-2062136142</t>
  </si>
  <si>
    <t>1392840928</t>
  </si>
  <si>
    <t>430284981</t>
  </si>
  <si>
    <t>913141163</t>
  </si>
  <si>
    <t>-471947478</t>
  </si>
  <si>
    <t>-309714182</t>
  </si>
  <si>
    <t>-186739663</t>
  </si>
  <si>
    <t>1834312231</t>
  </si>
  <si>
    <t>-512069731</t>
  </si>
  <si>
    <t>296805310</t>
  </si>
  <si>
    <t>565682099</t>
  </si>
  <si>
    <t>62622676</t>
  </si>
  <si>
    <t>-1934069535</t>
  </si>
  <si>
    <t>547964232</t>
  </si>
  <si>
    <t>61</t>
  </si>
  <si>
    <t>-77515936</t>
  </si>
  <si>
    <t>62</t>
  </si>
  <si>
    <t>-179929534</t>
  </si>
  <si>
    <t>63</t>
  </si>
  <si>
    <t>89124551</t>
  </si>
  <si>
    <t>64</t>
  </si>
  <si>
    <t>958991138</t>
  </si>
  <si>
    <t>65</t>
  </si>
  <si>
    <t>1191182472</t>
  </si>
  <si>
    <t>PS456 - SSZ Havlíčkova x Brněnská</t>
  </si>
  <si>
    <t>273854687</t>
  </si>
  <si>
    <t>-1203552267</t>
  </si>
  <si>
    <t>51394697</t>
  </si>
  <si>
    <t>342482606</t>
  </si>
  <si>
    <t>-1951855405</t>
  </si>
  <si>
    <t>1548713382</t>
  </si>
  <si>
    <t>592103829</t>
  </si>
  <si>
    <t>-7307319</t>
  </si>
  <si>
    <t>1051686887</t>
  </si>
  <si>
    <t>-1938249337</t>
  </si>
  <si>
    <t>-1867026696</t>
  </si>
  <si>
    <t>2+1</t>
  </si>
  <si>
    <t>-333679218</t>
  </si>
  <si>
    <t>1846904489</t>
  </si>
  <si>
    <t>-1647306907</t>
  </si>
  <si>
    <t>414428865</t>
  </si>
  <si>
    <t>1343757064</t>
  </si>
  <si>
    <t>1903533351</t>
  </si>
  <si>
    <t>1330904755</t>
  </si>
  <si>
    <t>1879367044</t>
  </si>
  <si>
    <t>-1356161931</t>
  </si>
  <si>
    <t>-857226885</t>
  </si>
  <si>
    <t>348220868</t>
  </si>
  <si>
    <t>843091349</t>
  </si>
  <si>
    <t>383606790</t>
  </si>
  <si>
    <t>1196277115</t>
  </si>
  <si>
    <t>471090344</t>
  </si>
  <si>
    <t>-1226025171</t>
  </si>
  <si>
    <t>2145160357</t>
  </si>
  <si>
    <t>738098962</t>
  </si>
  <si>
    <t>-1900708414</t>
  </si>
  <si>
    <t>1769193445</t>
  </si>
  <si>
    <t>-2106336907</t>
  </si>
  <si>
    <t>1169585318</t>
  </si>
  <si>
    <t>416017988</t>
  </si>
  <si>
    <t>2139938152</t>
  </si>
  <si>
    <t>-1227763693</t>
  </si>
  <si>
    <t>607742707</t>
  </si>
  <si>
    <t>-734765878</t>
  </si>
  <si>
    <t>-1863164068</t>
  </si>
  <si>
    <t>3468354</t>
  </si>
  <si>
    <t>-1484478367</t>
  </si>
  <si>
    <t>-372395054</t>
  </si>
  <si>
    <t>-1344071041</t>
  </si>
  <si>
    <t>1422439994</t>
  </si>
  <si>
    <t>793427464</t>
  </si>
  <si>
    <t>771108945</t>
  </si>
  <si>
    <t>-1136511655</t>
  </si>
  <si>
    <t>1368125842</t>
  </si>
  <si>
    <t>1857532117</t>
  </si>
  <si>
    <t>-738833410</t>
  </si>
  <si>
    <t>798650911</t>
  </si>
  <si>
    <t>890536055</t>
  </si>
  <si>
    <t>PS457 - SSZ Brněnská x Žižkova</t>
  </si>
  <si>
    <t>-2005434258</t>
  </si>
  <si>
    <t>1752584762</t>
  </si>
  <si>
    <t>1726240480</t>
  </si>
  <si>
    <t>-541170282</t>
  </si>
  <si>
    <t>-2008279508</t>
  </si>
  <si>
    <t>-944489652</t>
  </si>
  <si>
    <t>369653908</t>
  </si>
  <si>
    <t>-2020397701</t>
  </si>
  <si>
    <t>-272061089</t>
  </si>
  <si>
    <t>-889865930</t>
  </si>
  <si>
    <t>1229336261</t>
  </si>
  <si>
    <t>2127434339</t>
  </si>
  <si>
    <t>-300684229</t>
  </si>
  <si>
    <t>PS458 - SSZ přechodu pro chodce Na Vyhlídce</t>
  </si>
  <si>
    <t>-116475090</t>
  </si>
  <si>
    <t>1471336817</t>
  </si>
  <si>
    <t>1208792197</t>
  </si>
  <si>
    <t>2054120936</t>
  </si>
  <si>
    <t>-1070033325</t>
  </si>
  <si>
    <t>499290667</t>
  </si>
  <si>
    <t>-1424519095</t>
  </si>
  <si>
    <t>2010884277</t>
  </si>
  <si>
    <t>-383211936</t>
  </si>
  <si>
    <t>2096150817</t>
  </si>
  <si>
    <t>-821698137</t>
  </si>
  <si>
    <t>-1103006522</t>
  </si>
  <si>
    <t>623159507</t>
  </si>
  <si>
    <t>508222634</t>
  </si>
  <si>
    <t>PS459 - SSZ přechodu pro chodce Tyršova</t>
  </si>
  <si>
    <t>-2126696596</t>
  </si>
  <si>
    <t>1189684896</t>
  </si>
  <si>
    <t>-180749480</t>
  </si>
  <si>
    <t>-618881317</t>
  </si>
  <si>
    <t>862776099</t>
  </si>
  <si>
    <t>-764013507</t>
  </si>
  <si>
    <t>105764130</t>
  </si>
  <si>
    <t>-1413644308</t>
  </si>
  <si>
    <t>-1425150588</t>
  </si>
  <si>
    <t>PS460 - SSZ přechodu pro chodce Purkyňova - U nemocnice</t>
  </si>
  <si>
    <t>-1044668006</t>
  </si>
  <si>
    <t>1319541375</t>
  </si>
  <si>
    <t>-751304311</t>
  </si>
  <si>
    <t>1948979387</t>
  </si>
  <si>
    <t>-715086835</t>
  </si>
  <si>
    <t>-1259975269</t>
  </si>
  <si>
    <t>-507512264</t>
  </si>
  <si>
    <t>-1862651629</t>
  </si>
  <si>
    <t>-973287583</t>
  </si>
  <si>
    <t>-157375594</t>
  </si>
  <si>
    <t>-640514706</t>
  </si>
  <si>
    <t>-1383727905</t>
  </si>
  <si>
    <t>PS470 - Monitorování a ovládání řadičů SSZ</t>
  </si>
  <si>
    <t xml:space="preserve">      OCIT - Připojení do sítě, konfigurace komunikačního serveru OCIT</t>
  </si>
  <si>
    <t xml:space="preserve">      Monitor - SW a mobilní aplikace monitorování a ovládání SSZ</t>
  </si>
  <si>
    <t>OCIT</t>
  </si>
  <si>
    <t>Připojení do sítě, konfigurace komunikačního serveru OCIT</t>
  </si>
  <si>
    <t>40462001-R</t>
  </si>
  <si>
    <t>Připojení do sítě, konfigurace vzdáleného komunikačního serveru OCIT</t>
  </si>
  <si>
    <t>-549270784</t>
  </si>
  <si>
    <t>- jednorázová příprava</t>
  </si>
  <si>
    <t>40462002-R</t>
  </si>
  <si>
    <t>Poplatek za připojení řadiče SSZ k serveru</t>
  </si>
  <si>
    <t>-1584484018</t>
  </si>
  <si>
    <t>40462003-R</t>
  </si>
  <si>
    <t>Monitorování sítě a údržba serverů - roční poplatek za provoz</t>
  </si>
  <si>
    <t>-76574948</t>
  </si>
  <si>
    <t>Monitor</t>
  </si>
  <si>
    <t>SW a mobilní aplikace monitorování a ovládání SSZ</t>
  </si>
  <si>
    <t>40462101-R</t>
  </si>
  <si>
    <t>SW aplikace zajišťující monitorování a ovládání připojení SSZ (webová platforma pro PC pro monitorování a řízení technologií města)</t>
  </si>
  <si>
    <t>-1017838442</t>
  </si>
  <si>
    <t>40462102-R</t>
  </si>
  <si>
    <t>Roční poplatek za údržbu a servis SW aplikace</t>
  </si>
  <si>
    <t>348161887</t>
  </si>
  <si>
    <t>40462201-R</t>
  </si>
  <si>
    <t>Mobilní SW aplikace zajišťující monitorování a ovládání připojení SSZ (mobilní platforma pro monitorování a řízení technologií města)</t>
  </si>
  <si>
    <t>-275315166</t>
  </si>
  <si>
    <t>40462202-R</t>
  </si>
  <si>
    <t>Roční poplatek za údržbu a servis mobilní SW aplikace</t>
  </si>
  <si>
    <t>-2103096963</t>
  </si>
  <si>
    <t>VRN - Náklady spojené s provozem SSZ v následném období</t>
  </si>
  <si>
    <t>VRN - VRN</t>
  </si>
  <si>
    <t xml:space="preserve">    Servis - Náklady spojené s následným provozem řadičů a prvků SSZ</t>
  </si>
  <si>
    <t xml:space="preserve">    Dopravní řešení - Dopravní řešení</t>
  </si>
  <si>
    <t>Servis</t>
  </si>
  <si>
    <t>Náklady spojené s následným provozem řadičů a prvků SSZ</t>
  </si>
  <si>
    <t>VRN62101-R</t>
  </si>
  <si>
    <t>pravidelné roční prohlídky a servis (průměrná cena za SSZ)</t>
  </si>
  <si>
    <t>1024</t>
  </si>
  <si>
    <t>-167998546</t>
  </si>
  <si>
    <t>Každoroční prohlídka všech SSZ po dobu 5 let:</t>
  </si>
  <si>
    <t>11*5</t>
  </si>
  <si>
    <t>Dopravní řešení</t>
  </si>
  <si>
    <t>049303000-R</t>
  </si>
  <si>
    <t>Aktualizace dopravního řešení (signálních plánů) v posledním roce záruky před jejím vypršením, v minimálním rozsahu dle přílohy č. 8 zadávací dokumentace</t>
  </si>
  <si>
    <t>-912333496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</si>
</sst>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273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top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1" fillId="4" borderId="13" xfId="0" applyFont="1" applyFill="1" applyBorder="1" applyAlignment="1" applyProtection="1">
      <alignment horizontal="center" vertical="center"/>
      <protection/>
    </xf>
    <xf numFmtId="0" fontId="22" fillId="0" borderId="14" xfId="0" applyFont="1" applyBorder="1" applyAlignment="1" applyProtection="1">
      <alignment horizontal="center" vertical="center" wrapText="1"/>
      <protection/>
    </xf>
    <xf numFmtId="0" fontId="22" fillId="0" borderId="15" xfId="0" applyFont="1" applyBorder="1" applyAlignment="1" applyProtection="1">
      <alignment horizontal="center" vertical="center" wrapText="1"/>
      <protection/>
    </xf>
    <xf numFmtId="0" fontId="22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9" fillId="0" borderId="18" xfId="0" applyNumberFormat="1" applyFont="1" applyBorder="1" applyAlignment="1" applyProtection="1">
      <alignment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166" fontId="19" fillId="0" borderId="0" xfId="0" applyNumberFormat="1" applyFont="1" applyBorder="1" applyAlignment="1" applyProtection="1">
      <alignment vertical="center"/>
      <protection/>
    </xf>
    <xf numFmtId="4" fontId="19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8" fillId="0" borderId="18" xfId="0" applyNumberFormat="1" applyFont="1" applyBorder="1" applyAlignment="1" applyProtection="1">
      <alignment vertical="center"/>
      <protection/>
    </xf>
    <xf numFmtId="4" fontId="28" fillId="0" borderId="0" xfId="0" applyNumberFormat="1" applyFont="1" applyBorder="1" applyAlignment="1" applyProtection="1">
      <alignment vertical="center"/>
      <protection/>
    </xf>
    <xf numFmtId="166" fontId="28" fillId="0" borderId="0" xfId="0" applyNumberFormat="1" applyFont="1" applyBorder="1" applyAlignment="1" applyProtection="1">
      <alignment vertical="center"/>
      <protection/>
    </xf>
    <xf numFmtId="4" fontId="28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8" fillId="0" borderId="19" xfId="0" applyNumberFormat="1" applyFont="1" applyBorder="1" applyAlignment="1" applyProtection="1">
      <alignment vertical="center"/>
      <protection/>
    </xf>
    <xf numFmtId="4" fontId="28" fillId="0" borderId="20" xfId="0" applyNumberFormat="1" applyFont="1" applyBorder="1" applyAlignment="1" applyProtection="1">
      <alignment vertical="center"/>
      <protection/>
    </xf>
    <xf numFmtId="166" fontId="28" fillId="0" borderId="20" xfId="0" applyNumberFormat="1" applyFont="1" applyBorder="1" applyAlignment="1" applyProtection="1">
      <alignment vertical="center"/>
      <protection/>
    </xf>
    <xf numFmtId="4" fontId="28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3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1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1" fillId="4" borderId="0" xfId="0" applyFont="1" applyFill="1" applyAlignment="1" applyProtection="1">
      <alignment horizontal="righ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1" fillId="4" borderId="14" xfId="0" applyFont="1" applyFill="1" applyBorder="1" applyAlignment="1" applyProtection="1">
      <alignment horizontal="center" vertical="center" wrapText="1"/>
      <protection/>
    </xf>
    <xf numFmtId="0" fontId="21" fillId="4" borderId="15" xfId="0" applyFont="1" applyFill="1" applyBorder="1" applyAlignment="1" applyProtection="1">
      <alignment horizontal="center" vertical="center" wrapText="1"/>
      <protection/>
    </xf>
    <xf numFmtId="0" fontId="21" fillId="4" borderId="16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1" fillId="0" borderId="10" xfId="0" applyNumberFormat="1" applyFont="1" applyBorder="1" applyAlignment="1" applyProtection="1">
      <alignment/>
      <protection/>
    </xf>
    <xf numFmtId="166" fontId="31" fillId="0" borderId="11" xfId="0" applyNumberFormat="1" applyFont="1" applyBorder="1" applyAlignment="1" applyProtection="1">
      <alignment/>
      <protection/>
    </xf>
    <xf numFmtId="4" fontId="32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8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1" fillId="0" borderId="22" xfId="0" applyFont="1" applyBorder="1" applyAlignment="1" applyProtection="1">
      <alignment horizontal="center" vertical="center"/>
      <protection/>
    </xf>
    <xf numFmtId="49" fontId="21" fillId="0" borderId="22" xfId="0" applyNumberFormat="1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center" vertical="center" wrapText="1"/>
      <protection/>
    </xf>
    <xf numFmtId="167" fontId="21" fillId="0" borderId="22" xfId="0" applyNumberFormat="1" applyFont="1" applyBorder="1" applyAlignment="1" applyProtection="1">
      <alignment vertical="center"/>
      <protection/>
    </xf>
    <xf numFmtId="4" fontId="21" fillId="2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/>
    </xf>
    <xf numFmtId="0" fontId="22" fillId="2" borderId="18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166" fontId="22" fillId="0" borderId="12" xfId="0" applyNumberFormat="1" applyFont="1" applyBorder="1" applyAlignment="1" applyProtection="1">
      <alignment vertical="center"/>
      <protection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4" fillId="0" borderId="22" xfId="0" applyFont="1" applyBorder="1" applyAlignment="1" applyProtection="1">
      <alignment horizontal="center" vertical="center"/>
      <protection/>
    </xf>
    <xf numFmtId="49" fontId="34" fillId="0" borderId="22" xfId="0" applyNumberFormat="1" applyFont="1" applyBorder="1" applyAlignment="1" applyProtection="1">
      <alignment horizontal="left" vertical="center" wrapText="1"/>
      <protection/>
    </xf>
    <xf numFmtId="0" fontId="34" fillId="0" borderId="22" xfId="0" applyFont="1" applyBorder="1" applyAlignment="1" applyProtection="1">
      <alignment horizontal="left" vertical="center" wrapText="1"/>
      <protection/>
    </xf>
    <xf numFmtId="0" fontId="34" fillId="0" borderId="22" xfId="0" applyFont="1" applyBorder="1" applyAlignment="1" applyProtection="1">
      <alignment horizontal="center" vertical="center" wrapText="1"/>
      <protection/>
    </xf>
    <xf numFmtId="167" fontId="34" fillId="0" borderId="22" xfId="0" applyNumberFormat="1" applyFont="1" applyBorder="1" applyAlignment="1" applyProtection="1">
      <alignment vertical="center"/>
      <protection/>
    </xf>
    <xf numFmtId="4" fontId="34" fillId="2" borderId="22" xfId="0" applyNumberFormat="1" applyFont="1" applyFill="1" applyBorder="1" applyAlignment="1" applyProtection="1">
      <alignment vertical="center"/>
      <protection locked="0"/>
    </xf>
    <xf numFmtId="4" fontId="34" fillId="0" borderId="22" xfId="0" applyNumberFormat="1" applyFont="1" applyBorder="1" applyAlignment="1" applyProtection="1">
      <alignment vertical="center"/>
      <protection/>
    </xf>
    <xf numFmtId="0" fontId="35" fillId="0" borderId="3" xfId="0" applyFont="1" applyBorder="1" applyAlignment="1">
      <alignment vertical="center"/>
    </xf>
    <xf numFmtId="0" fontId="34" fillId="2" borderId="18" xfId="0" applyFont="1" applyFill="1" applyBorder="1" applyAlignment="1" applyProtection="1">
      <alignment horizontal="left" vertical="center"/>
      <protection locked="0"/>
    </xf>
    <xf numFmtId="0" fontId="34" fillId="0" borderId="0" xfId="0" applyFont="1" applyBorder="1" applyAlignment="1" applyProtection="1">
      <alignment horizontal="center" vertical="center"/>
      <protection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0" fontId="21" fillId="4" borderId="7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left" vertical="center"/>
      <protection/>
    </xf>
    <xf numFmtId="0" fontId="21" fillId="4" borderId="6" xfId="0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4" fontId="23" fillId="0" borderId="0" xfId="0" applyNumberFormat="1" applyFont="1" applyAlignment="1" applyProtection="1">
      <alignment horizontal="right" vertical="center"/>
      <protection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7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0" fillId="3" borderId="13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0" borderId="0" xfId="0"/>
    <xf numFmtId="0" fontId="21" fillId="4" borderId="7" xfId="0" applyFont="1" applyFill="1" applyBorder="1" applyAlignment="1" applyProtection="1">
      <alignment horizontal="right"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19" fillId="0" borderId="17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20" fillId="0" borderId="18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0" borderId="18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9"/>
  <sheetViews>
    <sheetView showGridLines="0" workbookViewId="0" topLeftCell="A28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s="1" customFormat="1" ht="36.95" customHeight="1">
      <c r="AR2" s="251"/>
      <c r="AS2" s="251"/>
      <c r="AT2" s="251"/>
      <c r="AU2" s="251"/>
      <c r="AV2" s="251"/>
      <c r="AW2" s="251"/>
      <c r="AX2" s="251"/>
      <c r="AY2" s="251"/>
      <c r="AZ2" s="251"/>
      <c r="BA2" s="251"/>
      <c r="BB2" s="251"/>
      <c r="BC2" s="251"/>
      <c r="BD2" s="251"/>
      <c r="BE2" s="251"/>
      <c r="BS2" s="16" t="s">
        <v>6</v>
      </c>
      <c r="BT2" s="16" t="s">
        <v>7</v>
      </c>
    </row>
    <row r="3" spans="2:72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s="1" customFormat="1" ht="24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2:71" s="1" customFormat="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35" t="s">
        <v>14</v>
      </c>
      <c r="L5" s="236"/>
      <c r="M5" s="236"/>
      <c r="N5" s="236"/>
      <c r="O5" s="236"/>
      <c r="P5" s="236"/>
      <c r="Q5" s="236"/>
      <c r="R5" s="236"/>
      <c r="S5" s="236"/>
      <c r="T5" s="236"/>
      <c r="U5" s="236"/>
      <c r="V5" s="236"/>
      <c r="W5" s="236"/>
      <c r="X5" s="236"/>
      <c r="Y5" s="236"/>
      <c r="Z5" s="236"/>
      <c r="AA5" s="236"/>
      <c r="AB5" s="236"/>
      <c r="AC5" s="236"/>
      <c r="AD5" s="236"/>
      <c r="AE5" s="236"/>
      <c r="AF5" s="236"/>
      <c r="AG5" s="236"/>
      <c r="AH5" s="236"/>
      <c r="AI5" s="236"/>
      <c r="AJ5" s="236"/>
      <c r="AK5" s="236"/>
      <c r="AL5" s="236"/>
      <c r="AM5" s="236"/>
      <c r="AN5" s="236"/>
      <c r="AO5" s="236"/>
      <c r="AP5" s="21"/>
      <c r="AQ5" s="21"/>
      <c r="AR5" s="19"/>
      <c r="BE5" s="232" t="s">
        <v>15</v>
      </c>
      <c r="BS5" s="16" t="s">
        <v>6</v>
      </c>
    </row>
    <row r="6" spans="2:71" s="1" customFormat="1" ht="36.95" customHeight="1">
      <c r="B6" s="20"/>
      <c r="C6" s="21"/>
      <c r="D6" s="27" t="s">
        <v>16</v>
      </c>
      <c r="E6" s="21"/>
      <c r="F6" s="21"/>
      <c r="G6" s="21"/>
      <c r="H6" s="21"/>
      <c r="I6" s="21"/>
      <c r="J6" s="21"/>
      <c r="K6" s="237" t="s">
        <v>17</v>
      </c>
      <c r="L6" s="236"/>
      <c r="M6" s="236"/>
      <c r="N6" s="236"/>
      <c r="O6" s="236"/>
      <c r="P6" s="236"/>
      <c r="Q6" s="236"/>
      <c r="R6" s="236"/>
      <c r="S6" s="236"/>
      <c r="T6" s="236"/>
      <c r="U6" s="236"/>
      <c r="V6" s="236"/>
      <c r="W6" s="236"/>
      <c r="X6" s="236"/>
      <c r="Y6" s="236"/>
      <c r="Z6" s="236"/>
      <c r="AA6" s="236"/>
      <c r="AB6" s="236"/>
      <c r="AC6" s="236"/>
      <c r="AD6" s="236"/>
      <c r="AE6" s="236"/>
      <c r="AF6" s="236"/>
      <c r="AG6" s="236"/>
      <c r="AH6" s="236"/>
      <c r="AI6" s="236"/>
      <c r="AJ6" s="236"/>
      <c r="AK6" s="236"/>
      <c r="AL6" s="236"/>
      <c r="AM6" s="236"/>
      <c r="AN6" s="236"/>
      <c r="AO6" s="236"/>
      <c r="AP6" s="21"/>
      <c r="AQ6" s="21"/>
      <c r="AR6" s="19"/>
      <c r="BE6" s="233"/>
      <c r="BS6" s="16" t="s">
        <v>6</v>
      </c>
    </row>
    <row r="7" spans="2:71" s="1" customFormat="1" ht="12" customHeight="1">
      <c r="B7" s="20"/>
      <c r="C7" s="21"/>
      <c r="D7" s="28" t="s">
        <v>18</v>
      </c>
      <c r="E7" s="21"/>
      <c r="F7" s="21"/>
      <c r="G7" s="21"/>
      <c r="H7" s="21"/>
      <c r="I7" s="21"/>
      <c r="J7" s="21"/>
      <c r="K7" s="26" t="s">
        <v>19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8" t="s">
        <v>20</v>
      </c>
      <c r="AL7" s="21"/>
      <c r="AM7" s="21"/>
      <c r="AN7" s="26" t="s">
        <v>21</v>
      </c>
      <c r="AO7" s="21"/>
      <c r="AP7" s="21"/>
      <c r="AQ7" s="21"/>
      <c r="AR7" s="19"/>
      <c r="BE7" s="233"/>
      <c r="BS7" s="16" t="s">
        <v>6</v>
      </c>
    </row>
    <row r="8" spans="2:71" s="1" customFormat="1" ht="12" customHeight="1">
      <c r="B8" s="20"/>
      <c r="C8" s="21"/>
      <c r="D8" s="28" t="s">
        <v>22</v>
      </c>
      <c r="E8" s="21"/>
      <c r="F8" s="21"/>
      <c r="G8" s="21"/>
      <c r="H8" s="21"/>
      <c r="I8" s="21"/>
      <c r="J8" s="21"/>
      <c r="K8" s="26" t="s">
        <v>23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8" t="s">
        <v>24</v>
      </c>
      <c r="AL8" s="21"/>
      <c r="AM8" s="21"/>
      <c r="AN8" s="29" t="s">
        <v>25</v>
      </c>
      <c r="AO8" s="21"/>
      <c r="AP8" s="21"/>
      <c r="AQ8" s="21"/>
      <c r="AR8" s="19"/>
      <c r="BE8" s="233"/>
      <c r="BS8" s="16" t="s">
        <v>6</v>
      </c>
    </row>
    <row r="9" spans="2:71" s="1" customFormat="1" ht="29.25" customHeight="1">
      <c r="B9" s="20"/>
      <c r="C9" s="21"/>
      <c r="D9" s="25" t="s">
        <v>26</v>
      </c>
      <c r="E9" s="21"/>
      <c r="F9" s="21"/>
      <c r="G9" s="21"/>
      <c r="H9" s="21"/>
      <c r="I9" s="21"/>
      <c r="J9" s="21"/>
      <c r="K9" s="30" t="s">
        <v>27</v>
      </c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5" t="s">
        <v>28</v>
      </c>
      <c r="AL9" s="21"/>
      <c r="AM9" s="21"/>
      <c r="AN9" s="30" t="s">
        <v>29</v>
      </c>
      <c r="AO9" s="21"/>
      <c r="AP9" s="21"/>
      <c r="AQ9" s="21"/>
      <c r="AR9" s="19"/>
      <c r="BE9" s="233"/>
      <c r="BS9" s="16" t="s">
        <v>6</v>
      </c>
    </row>
    <row r="10" spans="2:71" s="1" customFormat="1" ht="12" customHeight="1">
      <c r="B10" s="20"/>
      <c r="C10" s="21"/>
      <c r="D10" s="28" t="s">
        <v>30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8" t="s">
        <v>31</v>
      </c>
      <c r="AL10" s="21"/>
      <c r="AM10" s="21"/>
      <c r="AN10" s="26" t="s">
        <v>32</v>
      </c>
      <c r="AO10" s="21"/>
      <c r="AP10" s="21"/>
      <c r="AQ10" s="21"/>
      <c r="AR10" s="19"/>
      <c r="BE10" s="233"/>
      <c r="BS10" s="16" t="s">
        <v>6</v>
      </c>
    </row>
    <row r="11" spans="2:71" s="1" customFormat="1" ht="18.4" customHeight="1">
      <c r="B11" s="20"/>
      <c r="C11" s="21"/>
      <c r="D11" s="21"/>
      <c r="E11" s="26" t="s">
        <v>33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8" t="s">
        <v>34</v>
      </c>
      <c r="AL11" s="21"/>
      <c r="AM11" s="21"/>
      <c r="AN11" s="26" t="s">
        <v>35</v>
      </c>
      <c r="AO11" s="21"/>
      <c r="AP11" s="21"/>
      <c r="AQ11" s="21"/>
      <c r="AR11" s="19"/>
      <c r="BE11" s="233"/>
      <c r="BS11" s="16" t="s">
        <v>6</v>
      </c>
    </row>
    <row r="12" spans="2:71" s="1" customFormat="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233"/>
      <c r="BS12" s="16" t="s">
        <v>6</v>
      </c>
    </row>
    <row r="13" spans="2:71" s="1" customFormat="1" ht="12" customHeight="1">
      <c r="B13" s="20"/>
      <c r="C13" s="21"/>
      <c r="D13" s="28" t="s">
        <v>36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8" t="s">
        <v>31</v>
      </c>
      <c r="AL13" s="21"/>
      <c r="AM13" s="21"/>
      <c r="AN13" s="31" t="s">
        <v>37</v>
      </c>
      <c r="AO13" s="21"/>
      <c r="AP13" s="21"/>
      <c r="AQ13" s="21"/>
      <c r="AR13" s="19"/>
      <c r="BE13" s="233"/>
      <c r="BS13" s="16" t="s">
        <v>6</v>
      </c>
    </row>
    <row r="14" spans="2:71" ht="12.75">
      <c r="B14" s="20"/>
      <c r="C14" s="21"/>
      <c r="D14" s="21"/>
      <c r="E14" s="238" t="s">
        <v>37</v>
      </c>
      <c r="F14" s="239"/>
      <c r="G14" s="239"/>
      <c r="H14" s="239"/>
      <c r="I14" s="239"/>
      <c r="J14" s="239"/>
      <c r="K14" s="239"/>
      <c r="L14" s="239"/>
      <c r="M14" s="239"/>
      <c r="N14" s="239"/>
      <c r="O14" s="239"/>
      <c r="P14" s="239"/>
      <c r="Q14" s="239"/>
      <c r="R14" s="239"/>
      <c r="S14" s="239"/>
      <c r="T14" s="239"/>
      <c r="U14" s="239"/>
      <c r="V14" s="239"/>
      <c r="W14" s="239"/>
      <c r="X14" s="239"/>
      <c r="Y14" s="239"/>
      <c r="Z14" s="239"/>
      <c r="AA14" s="239"/>
      <c r="AB14" s="239"/>
      <c r="AC14" s="239"/>
      <c r="AD14" s="239"/>
      <c r="AE14" s="239"/>
      <c r="AF14" s="239"/>
      <c r="AG14" s="239"/>
      <c r="AH14" s="239"/>
      <c r="AI14" s="239"/>
      <c r="AJ14" s="239"/>
      <c r="AK14" s="28" t="s">
        <v>34</v>
      </c>
      <c r="AL14" s="21"/>
      <c r="AM14" s="21"/>
      <c r="AN14" s="31" t="s">
        <v>37</v>
      </c>
      <c r="AO14" s="21"/>
      <c r="AP14" s="21"/>
      <c r="AQ14" s="21"/>
      <c r="AR14" s="19"/>
      <c r="BE14" s="233"/>
      <c r="BS14" s="16" t="s">
        <v>6</v>
      </c>
    </row>
    <row r="15" spans="2:71" s="1" customFormat="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233"/>
      <c r="BS15" s="16" t="s">
        <v>4</v>
      </c>
    </row>
    <row r="16" spans="2:71" s="1" customFormat="1" ht="12" customHeight="1">
      <c r="B16" s="20"/>
      <c r="C16" s="21"/>
      <c r="D16" s="28" t="s">
        <v>38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8" t="s">
        <v>31</v>
      </c>
      <c r="AL16" s="21"/>
      <c r="AM16" s="21"/>
      <c r="AN16" s="26" t="s">
        <v>39</v>
      </c>
      <c r="AO16" s="21"/>
      <c r="AP16" s="21"/>
      <c r="AQ16" s="21"/>
      <c r="AR16" s="19"/>
      <c r="BE16" s="233"/>
      <c r="BS16" s="16" t="s">
        <v>4</v>
      </c>
    </row>
    <row r="17" spans="2:71" s="1" customFormat="1" ht="18.4" customHeight="1">
      <c r="B17" s="20"/>
      <c r="C17" s="21"/>
      <c r="D17" s="21"/>
      <c r="E17" s="26" t="s">
        <v>40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8" t="s">
        <v>34</v>
      </c>
      <c r="AL17" s="21"/>
      <c r="AM17" s="21"/>
      <c r="AN17" s="26" t="s">
        <v>41</v>
      </c>
      <c r="AO17" s="21"/>
      <c r="AP17" s="21"/>
      <c r="AQ17" s="21"/>
      <c r="AR17" s="19"/>
      <c r="BE17" s="233"/>
      <c r="BS17" s="16" t="s">
        <v>42</v>
      </c>
    </row>
    <row r="18" spans="2:71" s="1" customFormat="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233"/>
      <c r="BS18" s="16" t="s">
        <v>6</v>
      </c>
    </row>
    <row r="19" spans="2:71" s="1" customFormat="1" ht="12" customHeight="1">
      <c r="B19" s="20"/>
      <c r="C19" s="21"/>
      <c r="D19" s="28" t="s">
        <v>43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8" t="s">
        <v>31</v>
      </c>
      <c r="AL19" s="21"/>
      <c r="AM19" s="21"/>
      <c r="AN19" s="26" t="s">
        <v>44</v>
      </c>
      <c r="AO19" s="21"/>
      <c r="AP19" s="21"/>
      <c r="AQ19" s="21"/>
      <c r="AR19" s="19"/>
      <c r="BE19" s="233"/>
      <c r="BS19" s="16" t="s">
        <v>6</v>
      </c>
    </row>
    <row r="20" spans="2:71" s="1" customFormat="1" ht="18.4" customHeight="1">
      <c r="B20" s="20"/>
      <c r="C20" s="21"/>
      <c r="D20" s="21"/>
      <c r="E20" s="26" t="s">
        <v>40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8" t="s">
        <v>34</v>
      </c>
      <c r="AL20" s="21"/>
      <c r="AM20" s="21"/>
      <c r="AN20" s="26" t="s">
        <v>44</v>
      </c>
      <c r="AO20" s="21"/>
      <c r="AP20" s="21"/>
      <c r="AQ20" s="21"/>
      <c r="AR20" s="19"/>
      <c r="BE20" s="233"/>
      <c r="BS20" s="16" t="s">
        <v>4</v>
      </c>
    </row>
    <row r="21" spans="2:57" s="1" customFormat="1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233"/>
    </row>
    <row r="22" spans="2:57" s="1" customFormat="1" ht="12" customHeight="1">
      <c r="B22" s="20"/>
      <c r="C22" s="21"/>
      <c r="D22" s="28" t="s">
        <v>45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233"/>
    </row>
    <row r="23" spans="2:57" s="1" customFormat="1" ht="47.25" customHeight="1">
      <c r="B23" s="20"/>
      <c r="C23" s="21"/>
      <c r="D23" s="21"/>
      <c r="E23" s="240" t="s">
        <v>46</v>
      </c>
      <c r="F23" s="240"/>
      <c r="G23" s="240"/>
      <c r="H23" s="240"/>
      <c r="I23" s="240"/>
      <c r="J23" s="240"/>
      <c r="K23" s="240"/>
      <c r="L23" s="240"/>
      <c r="M23" s="240"/>
      <c r="N23" s="240"/>
      <c r="O23" s="240"/>
      <c r="P23" s="240"/>
      <c r="Q23" s="240"/>
      <c r="R23" s="240"/>
      <c r="S23" s="240"/>
      <c r="T23" s="240"/>
      <c r="U23" s="240"/>
      <c r="V23" s="240"/>
      <c r="W23" s="240"/>
      <c r="X23" s="240"/>
      <c r="Y23" s="240"/>
      <c r="Z23" s="240"/>
      <c r="AA23" s="240"/>
      <c r="AB23" s="240"/>
      <c r="AC23" s="240"/>
      <c r="AD23" s="240"/>
      <c r="AE23" s="240"/>
      <c r="AF23" s="240"/>
      <c r="AG23" s="240"/>
      <c r="AH23" s="240"/>
      <c r="AI23" s="240"/>
      <c r="AJ23" s="240"/>
      <c r="AK23" s="240"/>
      <c r="AL23" s="240"/>
      <c r="AM23" s="240"/>
      <c r="AN23" s="240"/>
      <c r="AO23" s="21"/>
      <c r="AP23" s="21"/>
      <c r="AQ23" s="21"/>
      <c r="AR23" s="19"/>
      <c r="BE23" s="233"/>
    </row>
    <row r="24" spans="2:57" s="1" customFormat="1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233"/>
    </row>
    <row r="25" spans="2:57" s="1" customFormat="1" ht="6.95" customHeight="1">
      <c r="B25" s="20"/>
      <c r="C25" s="21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21"/>
      <c r="AQ25" s="21"/>
      <c r="AR25" s="19"/>
      <c r="BE25" s="233"/>
    </row>
    <row r="26" spans="1:57" s="2" customFormat="1" ht="25.9" customHeight="1">
      <c r="A26" s="34"/>
      <c r="B26" s="35"/>
      <c r="C26" s="36"/>
      <c r="D26" s="37" t="s">
        <v>47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241">
        <f>ROUND(AG54,2)</f>
        <v>0</v>
      </c>
      <c r="AL26" s="242"/>
      <c r="AM26" s="242"/>
      <c r="AN26" s="242"/>
      <c r="AO26" s="242"/>
      <c r="AP26" s="36"/>
      <c r="AQ26" s="36"/>
      <c r="AR26" s="39"/>
      <c r="BE26" s="233"/>
    </row>
    <row r="27" spans="1:57" s="2" customFormat="1" ht="6.95" customHeight="1">
      <c r="A27" s="34"/>
      <c r="B27" s="35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9"/>
      <c r="BE27" s="233"/>
    </row>
    <row r="28" spans="1:57" s="2" customFormat="1" ht="12.75">
      <c r="A28" s="34"/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243" t="s">
        <v>48</v>
      </c>
      <c r="M28" s="243"/>
      <c r="N28" s="243"/>
      <c r="O28" s="243"/>
      <c r="P28" s="243"/>
      <c r="Q28" s="36"/>
      <c r="R28" s="36"/>
      <c r="S28" s="36"/>
      <c r="T28" s="36"/>
      <c r="U28" s="36"/>
      <c r="V28" s="36"/>
      <c r="W28" s="243" t="s">
        <v>49</v>
      </c>
      <c r="X28" s="243"/>
      <c r="Y28" s="243"/>
      <c r="Z28" s="243"/>
      <c r="AA28" s="243"/>
      <c r="AB28" s="243"/>
      <c r="AC28" s="243"/>
      <c r="AD28" s="243"/>
      <c r="AE28" s="243"/>
      <c r="AF28" s="36"/>
      <c r="AG28" s="36"/>
      <c r="AH28" s="36"/>
      <c r="AI28" s="36"/>
      <c r="AJ28" s="36"/>
      <c r="AK28" s="243" t="s">
        <v>50</v>
      </c>
      <c r="AL28" s="243"/>
      <c r="AM28" s="243"/>
      <c r="AN28" s="243"/>
      <c r="AO28" s="243"/>
      <c r="AP28" s="36"/>
      <c r="AQ28" s="36"/>
      <c r="AR28" s="39"/>
      <c r="BE28" s="233"/>
    </row>
    <row r="29" spans="2:57" s="3" customFormat="1" ht="14.45" customHeight="1">
      <c r="B29" s="40"/>
      <c r="C29" s="41"/>
      <c r="D29" s="28" t="s">
        <v>51</v>
      </c>
      <c r="E29" s="41"/>
      <c r="F29" s="28" t="s">
        <v>52</v>
      </c>
      <c r="G29" s="41"/>
      <c r="H29" s="41"/>
      <c r="I29" s="41"/>
      <c r="J29" s="41"/>
      <c r="K29" s="41"/>
      <c r="L29" s="246">
        <v>0.21</v>
      </c>
      <c r="M29" s="245"/>
      <c r="N29" s="245"/>
      <c r="O29" s="245"/>
      <c r="P29" s="245"/>
      <c r="Q29" s="41"/>
      <c r="R29" s="41"/>
      <c r="S29" s="41"/>
      <c r="T29" s="41"/>
      <c r="U29" s="41"/>
      <c r="V29" s="41"/>
      <c r="W29" s="244">
        <f>ROUND(AZ54,2)</f>
        <v>0</v>
      </c>
      <c r="X29" s="245"/>
      <c r="Y29" s="245"/>
      <c r="Z29" s="245"/>
      <c r="AA29" s="245"/>
      <c r="AB29" s="245"/>
      <c r="AC29" s="245"/>
      <c r="AD29" s="245"/>
      <c r="AE29" s="245"/>
      <c r="AF29" s="41"/>
      <c r="AG29" s="41"/>
      <c r="AH29" s="41"/>
      <c r="AI29" s="41"/>
      <c r="AJ29" s="41"/>
      <c r="AK29" s="244">
        <f>ROUND(AV54,2)</f>
        <v>0</v>
      </c>
      <c r="AL29" s="245"/>
      <c r="AM29" s="245"/>
      <c r="AN29" s="245"/>
      <c r="AO29" s="245"/>
      <c r="AP29" s="41"/>
      <c r="AQ29" s="41"/>
      <c r="AR29" s="42"/>
      <c r="BE29" s="234"/>
    </row>
    <row r="30" spans="2:57" s="3" customFormat="1" ht="14.45" customHeight="1">
      <c r="B30" s="40"/>
      <c r="C30" s="41"/>
      <c r="D30" s="41"/>
      <c r="E30" s="41"/>
      <c r="F30" s="28" t="s">
        <v>53</v>
      </c>
      <c r="G30" s="41"/>
      <c r="H30" s="41"/>
      <c r="I30" s="41"/>
      <c r="J30" s="41"/>
      <c r="K30" s="41"/>
      <c r="L30" s="246">
        <v>0.15</v>
      </c>
      <c r="M30" s="245"/>
      <c r="N30" s="245"/>
      <c r="O30" s="245"/>
      <c r="P30" s="245"/>
      <c r="Q30" s="41"/>
      <c r="R30" s="41"/>
      <c r="S30" s="41"/>
      <c r="T30" s="41"/>
      <c r="U30" s="41"/>
      <c r="V30" s="41"/>
      <c r="W30" s="244">
        <f>ROUND(BA54,2)</f>
        <v>0</v>
      </c>
      <c r="X30" s="245"/>
      <c r="Y30" s="245"/>
      <c r="Z30" s="245"/>
      <c r="AA30" s="245"/>
      <c r="AB30" s="245"/>
      <c r="AC30" s="245"/>
      <c r="AD30" s="245"/>
      <c r="AE30" s="245"/>
      <c r="AF30" s="41"/>
      <c r="AG30" s="41"/>
      <c r="AH30" s="41"/>
      <c r="AI30" s="41"/>
      <c r="AJ30" s="41"/>
      <c r="AK30" s="244">
        <f>ROUND(AW54,2)</f>
        <v>0</v>
      </c>
      <c r="AL30" s="245"/>
      <c r="AM30" s="245"/>
      <c r="AN30" s="245"/>
      <c r="AO30" s="245"/>
      <c r="AP30" s="41"/>
      <c r="AQ30" s="41"/>
      <c r="AR30" s="42"/>
      <c r="BE30" s="234"/>
    </row>
    <row r="31" spans="2:57" s="3" customFormat="1" ht="14.45" customHeight="1" hidden="1">
      <c r="B31" s="40"/>
      <c r="C31" s="41"/>
      <c r="D31" s="41"/>
      <c r="E31" s="41"/>
      <c r="F31" s="28" t="s">
        <v>54</v>
      </c>
      <c r="G31" s="41"/>
      <c r="H31" s="41"/>
      <c r="I31" s="41"/>
      <c r="J31" s="41"/>
      <c r="K31" s="41"/>
      <c r="L31" s="246">
        <v>0.21</v>
      </c>
      <c r="M31" s="245"/>
      <c r="N31" s="245"/>
      <c r="O31" s="245"/>
      <c r="P31" s="245"/>
      <c r="Q31" s="41"/>
      <c r="R31" s="41"/>
      <c r="S31" s="41"/>
      <c r="T31" s="41"/>
      <c r="U31" s="41"/>
      <c r="V31" s="41"/>
      <c r="W31" s="244">
        <f>ROUND(BB54,2)</f>
        <v>0</v>
      </c>
      <c r="X31" s="245"/>
      <c r="Y31" s="245"/>
      <c r="Z31" s="245"/>
      <c r="AA31" s="245"/>
      <c r="AB31" s="245"/>
      <c r="AC31" s="245"/>
      <c r="AD31" s="245"/>
      <c r="AE31" s="245"/>
      <c r="AF31" s="41"/>
      <c r="AG31" s="41"/>
      <c r="AH31" s="41"/>
      <c r="AI31" s="41"/>
      <c r="AJ31" s="41"/>
      <c r="AK31" s="244">
        <v>0</v>
      </c>
      <c r="AL31" s="245"/>
      <c r="AM31" s="245"/>
      <c r="AN31" s="245"/>
      <c r="AO31" s="245"/>
      <c r="AP31" s="41"/>
      <c r="AQ31" s="41"/>
      <c r="AR31" s="42"/>
      <c r="BE31" s="234"/>
    </row>
    <row r="32" spans="2:57" s="3" customFormat="1" ht="14.45" customHeight="1" hidden="1">
      <c r="B32" s="40"/>
      <c r="C32" s="41"/>
      <c r="D32" s="41"/>
      <c r="E32" s="41"/>
      <c r="F32" s="28" t="s">
        <v>55</v>
      </c>
      <c r="G32" s="41"/>
      <c r="H32" s="41"/>
      <c r="I32" s="41"/>
      <c r="J32" s="41"/>
      <c r="K32" s="41"/>
      <c r="L32" s="246">
        <v>0.15</v>
      </c>
      <c r="M32" s="245"/>
      <c r="N32" s="245"/>
      <c r="O32" s="245"/>
      <c r="P32" s="245"/>
      <c r="Q32" s="41"/>
      <c r="R32" s="41"/>
      <c r="S32" s="41"/>
      <c r="T32" s="41"/>
      <c r="U32" s="41"/>
      <c r="V32" s="41"/>
      <c r="W32" s="244">
        <f>ROUND(BC54,2)</f>
        <v>0</v>
      </c>
      <c r="X32" s="245"/>
      <c r="Y32" s="245"/>
      <c r="Z32" s="245"/>
      <c r="AA32" s="245"/>
      <c r="AB32" s="245"/>
      <c r="AC32" s="245"/>
      <c r="AD32" s="245"/>
      <c r="AE32" s="245"/>
      <c r="AF32" s="41"/>
      <c r="AG32" s="41"/>
      <c r="AH32" s="41"/>
      <c r="AI32" s="41"/>
      <c r="AJ32" s="41"/>
      <c r="AK32" s="244">
        <v>0</v>
      </c>
      <c r="AL32" s="245"/>
      <c r="AM32" s="245"/>
      <c r="AN32" s="245"/>
      <c r="AO32" s="245"/>
      <c r="AP32" s="41"/>
      <c r="AQ32" s="41"/>
      <c r="AR32" s="42"/>
      <c r="BE32" s="234"/>
    </row>
    <row r="33" spans="2:44" s="3" customFormat="1" ht="14.45" customHeight="1" hidden="1">
      <c r="B33" s="40"/>
      <c r="C33" s="41"/>
      <c r="D33" s="41"/>
      <c r="E33" s="41"/>
      <c r="F33" s="28" t="s">
        <v>56</v>
      </c>
      <c r="G33" s="41"/>
      <c r="H33" s="41"/>
      <c r="I33" s="41"/>
      <c r="J33" s="41"/>
      <c r="K33" s="41"/>
      <c r="L33" s="246">
        <v>0</v>
      </c>
      <c r="M33" s="245"/>
      <c r="N33" s="245"/>
      <c r="O33" s="245"/>
      <c r="P33" s="245"/>
      <c r="Q33" s="41"/>
      <c r="R33" s="41"/>
      <c r="S33" s="41"/>
      <c r="T33" s="41"/>
      <c r="U33" s="41"/>
      <c r="V33" s="41"/>
      <c r="W33" s="244">
        <f>ROUND(BD54,2)</f>
        <v>0</v>
      </c>
      <c r="X33" s="245"/>
      <c r="Y33" s="245"/>
      <c r="Z33" s="245"/>
      <c r="AA33" s="245"/>
      <c r="AB33" s="245"/>
      <c r="AC33" s="245"/>
      <c r="AD33" s="245"/>
      <c r="AE33" s="245"/>
      <c r="AF33" s="41"/>
      <c r="AG33" s="41"/>
      <c r="AH33" s="41"/>
      <c r="AI33" s="41"/>
      <c r="AJ33" s="41"/>
      <c r="AK33" s="244">
        <v>0</v>
      </c>
      <c r="AL33" s="245"/>
      <c r="AM33" s="245"/>
      <c r="AN33" s="245"/>
      <c r="AO33" s="245"/>
      <c r="AP33" s="41"/>
      <c r="AQ33" s="41"/>
      <c r="AR33" s="42"/>
    </row>
    <row r="34" spans="1:57" s="2" customFormat="1" ht="6.95" customHeight="1">
      <c r="A34" s="34"/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9"/>
      <c r="BE34" s="34"/>
    </row>
    <row r="35" spans="1:57" s="2" customFormat="1" ht="25.9" customHeight="1">
      <c r="A35" s="34"/>
      <c r="B35" s="35"/>
      <c r="C35" s="43"/>
      <c r="D35" s="44" t="s">
        <v>57</v>
      </c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6" t="s">
        <v>58</v>
      </c>
      <c r="U35" s="45"/>
      <c r="V35" s="45"/>
      <c r="W35" s="45"/>
      <c r="X35" s="250" t="s">
        <v>59</v>
      </c>
      <c r="Y35" s="248"/>
      <c r="Z35" s="248"/>
      <c r="AA35" s="248"/>
      <c r="AB35" s="248"/>
      <c r="AC35" s="45"/>
      <c r="AD35" s="45"/>
      <c r="AE35" s="45"/>
      <c r="AF35" s="45"/>
      <c r="AG35" s="45"/>
      <c r="AH35" s="45"/>
      <c r="AI35" s="45"/>
      <c r="AJ35" s="45"/>
      <c r="AK35" s="247">
        <f>SUM(AK26:AK33)</f>
        <v>0</v>
      </c>
      <c r="AL35" s="248"/>
      <c r="AM35" s="248"/>
      <c r="AN35" s="248"/>
      <c r="AO35" s="249"/>
      <c r="AP35" s="43"/>
      <c r="AQ35" s="43"/>
      <c r="AR35" s="39"/>
      <c r="BE35" s="34"/>
    </row>
    <row r="36" spans="1:57" s="2" customFormat="1" ht="6.95" customHeight="1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9"/>
      <c r="BE36" s="34"/>
    </row>
    <row r="37" spans="1:57" s="2" customFormat="1" ht="6.95" customHeight="1">
      <c r="A37" s="34"/>
      <c r="B37" s="47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39"/>
      <c r="BE37" s="34"/>
    </row>
    <row r="41" spans="1:57" s="2" customFormat="1" ht="6.95" customHeight="1">
      <c r="A41" s="34"/>
      <c r="B41" s="49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39"/>
      <c r="BE41" s="34"/>
    </row>
    <row r="42" spans="1:57" s="2" customFormat="1" ht="24.95" customHeight="1">
      <c r="A42" s="34"/>
      <c r="B42" s="35"/>
      <c r="C42" s="22" t="s">
        <v>60</v>
      </c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9"/>
      <c r="BE42" s="34"/>
    </row>
    <row r="43" spans="1:57" s="2" customFormat="1" ht="6.95" customHeight="1">
      <c r="A43" s="34"/>
      <c r="B43" s="35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9"/>
      <c r="BE43" s="34"/>
    </row>
    <row r="44" spans="2:44" s="4" customFormat="1" ht="12" customHeight="1">
      <c r="B44" s="51"/>
      <c r="C44" s="28" t="s">
        <v>13</v>
      </c>
      <c r="D44" s="52"/>
      <c r="E44" s="52"/>
      <c r="F44" s="52"/>
      <c r="G44" s="52"/>
      <c r="H44" s="52"/>
      <c r="I44" s="52"/>
      <c r="J44" s="52"/>
      <c r="K44" s="52"/>
      <c r="L44" s="52" t="str">
        <f>K5</f>
        <v>Vyskov</v>
      </c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3"/>
    </row>
    <row r="45" spans="2:44" s="5" customFormat="1" ht="36.95" customHeight="1">
      <c r="B45" s="54"/>
      <c r="C45" s="55" t="s">
        <v>16</v>
      </c>
      <c r="D45" s="56"/>
      <c r="E45" s="56"/>
      <c r="F45" s="56"/>
      <c r="G45" s="56"/>
      <c r="H45" s="56"/>
      <c r="I45" s="56"/>
      <c r="J45" s="56"/>
      <c r="K45" s="56"/>
      <c r="L45" s="227" t="str">
        <f>K6</f>
        <v>Zvýšení bezpečnosti na průtahu městem Vyškov - modernizace SSZ</v>
      </c>
      <c r="M45" s="228"/>
      <c r="N45" s="228"/>
      <c r="O45" s="228"/>
      <c r="P45" s="228"/>
      <c r="Q45" s="228"/>
      <c r="R45" s="228"/>
      <c r="S45" s="228"/>
      <c r="T45" s="228"/>
      <c r="U45" s="228"/>
      <c r="V45" s="228"/>
      <c r="W45" s="228"/>
      <c r="X45" s="228"/>
      <c r="Y45" s="228"/>
      <c r="Z45" s="228"/>
      <c r="AA45" s="228"/>
      <c r="AB45" s="228"/>
      <c r="AC45" s="228"/>
      <c r="AD45" s="228"/>
      <c r="AE45" s="228"/>
      <c r="AF45" s="228"/>
      <c r="AG45" s="228"/>
      <c r="AH45" s="228"/>
      <c r="AI45" s="228"/>
      <c r="AJ45" s="228"/>
      <c r="AK45" s="228"/>
      <c r="AL45" s="228"/>
      <c r="AM45" s="228"/>
      <c r="AN45" s="228"/>
      <c r="AO45" s="228"/>
      <c r="AP45" s="56"/>
      <c r="AQ45" s="56"/>
      <c r="AR45" s="57"/>
    </row>
    <row r="46" spans="1:57" s="2" customFormat="1" ht="6.95" customHeight="1">
      <c r="A46" s="34"/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9"/>
      <c r="BE46" s="34"/>
    </row>
    <row r="47" spans="1:57" s="2" customFormat="1" ht="12" customHeight="1">
      <c r="A47" s="34"/>
      <c r="B47" s="35"/>
      <c r="C47" s="28" t="s">
        <v>22</v>
      </c>
      <c r="D47" s="36"/>
      <c r="E47" s="36"/>
      <c r="F47" s="36"/>
      <c r="G47" s="36"/>
      <c r="H47" s="36"/>
      <c r="I47" s="36"/>
      <c r="J47" s="36"/>
      <c r="K47" s="36"/>
      <c r="L47" s="58" t="str">
        <f>IF(K8="","",K8)</f>
        <v>Vyškov</v>
      </c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28" t="s">
        <v>24</v>
      </c>
      <c r="AJ47" s="36"/>
      <c r="AK47" s="36"/>
      <c r="AL47" s="36"/>
      <c r="AM47" s="253" t="str">
        <f>IF(AN8="","",AN8)</f>
        <v>15. 10. 2020</v>
      </c>
      <c r="AN47" s="253"/>
      <c r="AO47" s="36"/>
      <c r="AP47" s="36"/>
      <c r="AQ47" s="36"/>
      <c r="AR47" s="39"/>
      <c r="BE47" s="34"/>
    </row>
    <row r="48" spans="1:57" s="2" customFormat="1" ht="6.95" customHeight="1">
      <c r="A48" s="34"/>
      <c r="B48" s="35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9"/>
      <c r="BE48" s="34"/>
    </row>
    <row r="49" spans="1:57" s="2" customFormat="1" ht="15.2" customHeight="1">
      <c r="A49" s="34"/>
      <c r="B49" s="35"/>
      <c r="C49" s="28" t="s">
        <v>30</v>
      </c>
      <c r="D49" s="36"/>
      <c r="E49" s="36"/>
      <c r="F49" s="36"/>
      <c r="G49" s="36"/>
      <c r="H49" s="36"/>
      <c r="I49" s="36"/>
      <c r="J49" s="36"/>
      <c r="K49" s="36"/>
      <c r="L49" s="52" t="str">
        <f>IF(E11="","",E11)</f>
        <v>VYTEZA, s. r.o.</v>
      </c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28" t="s">
        <v>38</v>
      </c>
      <c r="AJ49" s="36"/>
      <c r="AK49" s="36"/>
      <c r="AL49" s="36"/>
      <c r="AM49" s="254" t="str">
        <f>IF(E17="","",E17)</f>
        <v>Ing. Luděk Obrdlík</v>
      </c>
      <c r="AN49" s="255"/>
      <c r="AO49" s="255"/>
      <c r="AP49" s="255"/>
      <c r="AQ49" s="36"/>
      <c r="AR49" s="39"/>
      <c r="AS49" s="257" t="s">
        <v>61</v>
      </c>
      <c r="AT49" s="258"/>
      <c r="AU49" s="60"/>
      <c r="AV49" s="60"/>
      <c r="AW49" s="60"/>
      <c r="AX49" s="60"/>
      <c r="AY49" s="60"/>
      <c r="AZ49" s="60"/>
      <c r="BA49" s="60"/>
      <c r="BB49" s="60"/>
      <c r="BC49" s="60"/>
      <c r="BD49" s="61"/>
      <c r="BE49" s="34"/>
    </row>
    <row r="50" spans="1:57" s="2" customFormat="1" ht="15.2" customHeight="1">
      <c r="A50" s="34"/>
      <c r="B50" s="35"/>
      <c r="C50" s="28" t="s">
        <v>36</v>
      </c>
      <c r="D50" s="36"/>
      <c r="E50" s="36"/>
      <c r="F50" s="36"/>
      <c r="G50" s="36"/>
      <c r="H50" s="36"/>
      <c r="I50" s="36"/>
      <c r="J50" s="36"/>
      <c r="K50" s="36"/>
      <c r="L50" s="52" t="str">
        <f>IF(E14="Vyplň údaj","",E14)</f>
        <v/>
      </c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28" t="s">
        <v>43</v>
      </c>
      <c r="AJ50" s="36"/>
      <c r="AK50" s="36"/>
      <c r="AL50" s="36"/>
      <c r="AM50" s="254" t="str">
        <f>IF(E20="","",E20)</f>
        <v>Ing. Luděk Obrdlík</v>
      </c>
      <c r="AN50" s="255"/>
      <c r="AO50" s="255"/>
      <c r="AP50" s="255"/>
      <c r="AQ50" s="36"/>
      <c r="AR50" s="39"/>
      <c r="AS50" s="259"/>
      <c r="AT50" s="260"/>
      <c r="AU50" s="62"/>
      <c r="AV50" s="62"/>
      <c r="AW50" s="62"/>
      <c r="AX50" s="62"/>
      <c r="AY50" s="62"/>
      <c r="AZ50" s="62"/>
      <c r="BA50" s="62"/>
      <c r="BB50" s="62"/>
      <c r="BC50" s="62"/>
      <c r="BD50" s="63"/>
      <c r="BE50" s="34"/>
    </row>
    <row r="51" spans="1:57" s="2" customFormat="1" ht="10.9" customHeight="1">
      <c r="A51" s="34"/>
      <c r="B51" s="35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9"/>
      <c r="AS51" s="261"/>
      <c r="AT51" s="262"/>
      <c r="AU51" s="64"/>
      <c r="AV51" s="64"/>
      <c r="AW51" s="64"/>
      <c r="AX51" s="64"/>
      <c r="AY51" s="64"/>
      <c r="AZ51" s="64"/>
      <c r="BA51" s="64"/>
      <c r="BB51" s="64"/>
      <c r="BC51" s="64"/>
      <c r="BD51" s="65"/>
      <c r="BE51" s="34"/>
    </row>
    <row r="52" spans="1:57" s="2" customFormat="1" ht="29.25" customHeight="1">
      <c r="A52" s="34"/>
      <c r="B52" s="35"/>
      <c r="C52" s="226" t="s">
        <v>62</v>
      </c>
      <c r="D52" s="225"/>
      <c r="E52" s="225"/>
      <c r="F52" s="225"/>
      <c r="G52" s="225"/>
      <c r="H52" s="66"/>
      <c r="I52" s="224" t="s">
        <v>63</v>
      </c>
      <c r="J52" s="225"/>
      <c r="K52" s="225"/>
      <c r="L52" s="225"/>
      <c r="M52" s="225"/>
      <c r="N52" s="225"/>
      <c r="O52" s="225"/>
      <c r="P52" s="225"/>
      <c r="Q52" s="225"/>
      <c r="R52" s="225"/>
      <c r="S52" s="225"/>
      <c r="T52" s="225"/>
      <c r="U52" s="225"/>
      <c r="V52" s="225"/>
      <c r="W52" s="225"/>
      <c r="X52" s="225"/>
      <c r="Y52" s="225"/>
      <c r="Z52" s="225"/>
      <c r="AA52" s="225"/>
      <c r="AB52" s="225"/>
      <c r="AC52" s="225"/>
      <c r="AD52" s="225"/>
      <c r="AE52" s="225"/>
      <c r="AF52" s="225"/>
      <c r="AG52" s="252" t="s">
        <v>64</v>
      </c>
      <c r="AH52" s="225"/>
      <c r="AI52" s="225"/>
      <c r="AJ52" s="225"/>
      <c r="AK52" s="225"/>
      <c r="AL52" s="225"/>
      <c r="AM52" s="225"/>
      <c r="AN52" s="224" t="s">
        <v>65</v>
      </c>
      <c r="AO52" s="225"/>
      <c r="AP52" s="225"/>
      <c r="AQ52" s="67" t="s">
        <v>66</v>
      </c>
      <c r="AR52" s="39"/>
      <c r="AS52" s="68" t="s">
        <v>67</v>
      </c>
      <c r="AT52" s="69" t="s">
        <v>68</v>
      </c>
      <c r="AU52" s="69" t="s">
        <v>69</v>
      </c>
      <c r="AV52" s="69" t="s">
        <v>70</v>
      </c>
      <c r="AW52" s="69" t="s">
        <v>71</v>
      </c>
      <c r="AX52" s="69" t="s">
        <v>72</v>
      </c>
      <c r="AY52" s="69" t="s">
        <v>73</v>
      </c>
      <c r="AZ52" s="69" t="s">
        <v>74</v>
      </c>
      <c r="BA52" s="69" t="s">
        <v>75</v>
      </c>
      <c r="BB52" s="69" t="s">
        <v>76</v>
      </c>
      <c r="BC52" s="69" t="s">
        <v>77</v>
      </c>
      <c r="BD52" s="70" t="s">
        <v>78</v>
      </c>
      <c r="BE52" s="34"/>
    </row>
    <row r="53" spans="1:57" s="2" customFormat="1" ht="10.9" customHeight="1">
      <c r="A53" s="34"/>
      <c r="B53" s="35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9"/>
      <c r="AS53" s="71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3"/>
      <c r="BE53" s="34"/>
    </row>
    <row r="54" spans="2:90" s="6" customFormat="1" ht="32.45" customHeight="1">
      <c r="B54" s="74"/>
      <c r="C54" s="75" t="s">
        <v>79</v>
      </c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231">
        <f>ROUND(SUM(AG55:AG67),2)</f>
        <v>0</v>
      </c>
      <c r="AH54" s="231"/>
      <c r="AI54" s="231"/>
      <c r="AJ54" s="231"/>
      <c r="AK54" s="231"/>
      <c r="AL54" s="231"/>
      <c r="AM54" s="231"/>
      <c r="AN54" s="256">
        <f aca="true" t="shared" si="0" ref="AN54:AN67">SUM(AG54,AT54)</f>
        <v>0</v>
      </c>
      <c r="AO54" s="256"/>
      <c r="AP54" s="256"/>
      <c r="AQ54" s="78" t="s">
        <v>44</v>
      </c>
      <c r="AR54" s="79"/>
      <c r="AS54" s="80">
        <f>ROUND(SUM(AS55:AS67),2)</f>
        <v>0</v>
      </c>
      <c r="AT54" s="81">
        <f aca="true" t="shared" si="1" ref="AT54:AT67">ROUND(SUM(AV54:AW54),2)</f>
        <v>0</v>
      </c>
      <c r="AU54" s="82">
        <f>ROUND(SUM(AU55:AU67),5)</f>
        <v>0</v>
      </c>
      <c r="AV54" s="81">
        <f>ROUND(AZ54*L29,2)</f>
        <v>0</v>
      </c>
      <c r="AW54" s="81">
        <f>ROUND(BA54*L30,2)</f>
        <v>0</v>
      </c>
      <c r="AX54" s="81">
        <f>ROUND(BB54*L29,2)</f>
        <v>0</v>
      </c>
      <c r="AY54" s="81">
        <f>ROUND(BC54*L30,2)</f>
        <v>0</v>
      </c>
      <c r="AZ54" s="81">
        <f>ROUND(SUM(AZ55:AZ67),2)</f>
        <v>0</v>
      </c>
      <c r="BA54" s="81">
        <f>ROUND(SUM(BA55:BA67),2)</f>
        <v>0</v>
      </c>
      <c r="BB54" s="81">
        <f>ROUND(SUM(BB55:BB67),2)</f>
        <v>0</v>
      </c>
      <c r="BC54" s="81">
        <f>ROUND(SUM(BC55:BC67),2)</f>
        <v>0</v>
      </c>
      <c r="BD54" s="83">
        <f>ROUND(SUM(BD55:BD67),2)</f>
        <v>0</v>
      </c>
      <c r="BS54" s="84" t="s">
        <v>80</v>
      </c>
      <c r="BT54" s="84" t="s">
        <v>81</v>
      </c>
      <c r="BU54" s="85" t="s">
        <v>82</v>
      </c>
      <c r="BV54" s="84" t="s">
        <v>83</v>
      </c>
      <c r="BW54" s="84" t="s">
        <v>5</v>
      </c>
      <c r="BX54" s="84" t="s">
        <v>84</v>
      </c>
      <c r="CL54" s="84" t="s">
        <v>19</v>
      </c>
    </row>
    <row r="55" spans="1:91" s="7" customFormat="1" ht="24.75" customHeight="1">
      <c r="A55" s="86" t="s">
        <v>85</v>
      </c>
      <c r="B55" s="87"/>
      <c r="C55" s="88"/>
      <c r="D55" s="223" t="s">
        <v>86</v>
      </c>
      <c r="E55" s="223"/>
      <c r="F55" s="223"/>
      <c r="G55" s="223"/>
      <c r="H55" s="223"/>
      <c r="I55" s="89"/>
      <c r="J55" s="223" t="s">
        <v>87</v>
      </c>
      <c r="K55" s="223"/>
      <c r="L55" s="223"/>
      <c r="M55" s="223"/>
      <c r="N55" s="223"/>
      <c r="O55" s="223"/>
      <c r="P55" s="223"/>
      <c r="Q55" s="223"/>
      <c r="R55" s="223"/>
      <c r="S55" s="223"/>
      <c r="T55" s="223"/>
      <c r="U55" s="223"/>
      <c r="V55" s="223"/>
      <c r="W55" s="223"/>
      <c r="X55" s="223"/>
      <c r="Y55" s="223"/>
      <c r="Z55" s="223"/>
      <c r="AA55" s="223"/>
      <c r="AB55" s="223"/>
      <c r="AC55" s="223"/>
      <c r="AD55" s="223"/>
      <c r="AE55" s="223"/>
      <c r="AF55" s="223"/>
      <c r="AG55" s="229">
        <f>'PS450 - SSZ přechodu pro ...'!J30</f>
        <v>0</v>
      </c>
      <c r="AH55" s="230"/>
      <c r="AI55" s="230"/>
      <c r="AJ55" s="230"/>
      <c r="AK55" s="230"/>
      <c r="AL55" s="230"/>
      <c r="AM55" s="230"/>
      <c r="AN55" s="229">
        <f t="shared" si="0"/>
        <v>0</v>
      </c>
      <c r="AO55" s="230"/>
      <c r="AP55" s="230"/>
      <c r="AQ55" s="90" t="s">
        <v>88</v>
      </c>
      <c r="AR55" s="91"/>
      <c r="AS55" s="92">
        <v>0</v>
      </c>
      <c r="AT55" s="93">
        <f t="shared" si="1"/>
        <v>0</v>
      </c>
      <c r="AU55" s="94">
        <f>'PS450 - SSZ přechodu pro ...'!P82</f>
        <v>0</v>
      </c>
      <c r="AV55" s="93">
        <f>'PS450 - SSZ přechodu pro ...'!J33</f>
        <v>0</v>
      </c>
      <c r="AW55" s="93">
        <f>'PS450 - SSZ přechodu pro ...'!J34</f>
        <v>0</v>
      </c>
      <c r="AX55" s="93">
        <f>'PS450 - SSZ přechodu pro ...'!J35</f>
        <v>0</v>
      </c>
      <c r="AY55" s="93">
        <f>'PS450 - SSZ přechodu pro ...'!J36</f>
        <v>0</v>
      </c>
      <c r="AZ55" s="93">
        <f>'PS450 - SSZ přechodu pro ...'!F33</f>
        <v>0</v>
      </c>
      <c r="BA55" s="93">
        <f>'PS450 - SSZ přechodu pro ...'!F34</f>
        <v>0</v>
      </c>
      <c r="BB55" s="93">
        <f>'PS450 - SSZ přechodu pro ...'!F35</f>
        <v>0</v>
      </c>
      <c r="BC55" s="93">
        <f>'PS450 - SSZ přechodu pro ...'!F36</f>
        <v>0</v>
      </c>
      <c r="BD55" s="95">
        <f>'PS450 - SSZ přechodu pro ...'!F37</f>
        <v>0</v>
      </c>
      <c r="BT55" s="96" t="s">
        <v>89</v>
      </c>
      <c r="BV55" s="96" t="s">
        <v>83</v>
      </c>
      <c r="BW55" s="96" t="s">
        <v>90</v>
      </c>
      <c r="BX55" s="96" t="s">
        <v>5</v>
      </c>
      <c r="CL55" s="96" t="s">
        <v>19</v>
      </c>
      <c r="CM55" s="96" t="s">
        <v>91</v>
      </c>
    </row>
    <row r="56" spans="1:91" s="7" customFormat="1" ht="16.5" customHeight="1">
      <c r="A56" s="86" t="s">
        <v>85</v>
      </c>
      <c r="B56" s="87"/>
      <c r="C56" s="88"/>
      <c r="D56" s="223" t="s">
        <v>92</v>
      </c>
      <c r="E56" s="223"/>
      <c r="F56" s="223"/>
      <c r="G56" s="223"/>
      <c r="H56" s="223"/>
      <c r="I56" s="89"/>
      <c r="J56" s="223" t="s">
        <v>93</v>
      </c>
      <c r="K56" s="223"/>
      <c r="L56" s="223"/>
      <c r="M56" s="223"/>
      <c r="N56" s="223"/>
      <c r="O56" s="223"/>
      <c r="P56" s="223"/>
      <c r="Q56" s="223"/>
      <c r="R56" s="223"/>
      <c r="S56" s="223"/>
      <c r="T56" s="223"/>
      <c r="U56" s="223"/>
      <c r="V56" s="223"/>
      <c r="W56" s="223"/>
      <c r="X56" s="223"/>
      <c r="Y56" s="223"/>
      <c r="Z56" s="223"/>
      <c r="AA56" s="223"/>
      <c r="AB56" s="223"/>
      <c r="AC56" s="223"/>
      <c r="AD56" s="223"/>
      <c r="AE56" s="223"/>
      <c r="AF56" s="223"/>
      <c r="AG56" s="229">
        <f>'PS451 - SSZ Brněnská - Tesco'!J30</f>
        <v>0</v>
      </c>
      <c r="AH56" s="230"/>
      <c r="AI56" s="230"/>
      <c r="AJ56" s="230"/>
      <c r="AK56" s="230"/>
      <c r="AL56" s="230"/>
      <c r="AM56" s="230"/>
      <c r="AN56" s="229">
        <f t="shared" si="0"/>
        <v>0</v>
      </c>
      <c r="AO56" s="230"/>
      <c r="AP56" s="230"/>
      <c r="AQ56" s="90" t="s">
        <v>88</v>
      </c>
      <c r="AR56" s="91"/>
      <c r="AS56" s="92">
        <v>0</v>
      </c>
      <c r="AT56" s="93">
        <f t="shared" si="1"/>
        <v>0</v>
      </c>
      <c r="AU56" s="94">
        <f>'PS451 - SSZ Brněnská - Tesco'!P82</f>
        <v>0</v>
      </c>
      <c r="AV56" s="93">
        <f>'PS451 - SSZ Brněnská - Tesco'!J33</f>
        <v>0</v>
      </c>
      <c r="AW56" s="93">
        <f>'PS451 - SSZ Brněnská - Tesco'!J34</f>
        <v>0</v>
      </c>
      <c r="AX56" s="93">
        <f>'PS451 - SSZ Brněnská - Tesco'!J35</f>
        <v>0</v>
      </c>
      <c r="AY56" s="93">
        <f>'PS451 - SSZ Brněnská - Tesco'!J36</f>
        <v>0</v>
      </c>
      <c r="AZ56" s="93">
        <f>'PS451 - SSZ Brněnská - Tesco'!F33</f>
        <v>0</v>
      </c>
      <c r="BA56" s="93">
        <f>'PS451 - SSZ Brněnská - Tesco'!F34</f>
        <v>0</v>
      </c>
      <c r="BB56" s="93">
        <f>'PS451 - SSZ Brněnská - Tesco'!F35</f>
        <v>0</v>
      </c>
      <c r="BC56" s="93">
        <f>'PS451 - SSZ Brněnská - Tesco'!F36</f>
        <v>0</v>
      </c>
      <c r="BD56" s="95">
        <f>'PS451 - SSZ Brněnská - Tesco'!F37</f>
        <v>0</v>
      </c>
      <c r="BT56" s="96" t="s">
        <v>89</v>
      </c>
      <c r="BV56" s="96" t="s">
        <v>83</v>
      </c>
      <c r="BW56" s="96" t="s">
        <v>94</v>
      </c>
      <c r="BX56" s="96" t="s">
        <v>5</v>
      </c>
      <c r="CL56" s="96" t="s">
        <v>19</v>
      </c>
      <c r="CM56" s="96" t="s">
        <v>91</v>
      </c>
    </row>
    <row r="57" spans="1:91" s="7" customFormat="1" ht="16.5" customHeight="1">
      <c r="A57" s="86" t="s">
        <v>85</v>
      </c>
      <c r="B57" s="87"/>
      <c r="C57" s="88"/>
      <c r="D57" s="223" t="s">
        <v>95</v>
      </c>
      <c r="E57" s="223"/>
      <c r="F57" s="223"/>
      <c r="G57" s="223"/>
      <c r="H57" s="223"/>
      <c r="I57" s="89"/>
      <c r="J57" s="223" t="s">
        <v>96</v>
      </c>
      <c r="K57" s="223"/>
      <c r="L57" s="223"/>
      <c r="M57" s="223"/>
      <c r="N57" s="223"/>
      <c r="O57" s="223"/>
      <c r="P57" s="223"/>
      <c r="Q57" s="223"/>
      <c r="R57" s="223"/>
      <c r="S57" s="223"/>
      <c r="T57" s="223"/>
      <c r="U57" s="223"/>
      <c r="V57" s="223"/>
      <c r="W57" s="223"/>
      <c r="X57" s="223"/>
      <c r="Y57" s="223"/>
      <c r="Z57" s="223"/>
      <c r="AA57" s="223"/>
      <c r="AB57" s="223"/>
      <c r="AC57" s="223"/>
      <c r="AD57" s="223"/>
      <c r="AE57" s="223"/>
      <c r="AF57" s="223"/>
      <c r="AG57" s="229">
        <f>'PS452 - SSZ Purkyňova x B...'!J30</f>
        <v>0</v>
      </c>
      <c r="AH57" s="230"/>
      <c r="AI57" s="230"/>
      <c r="AJ57" s="230"/>
      <c r="AK57" s="230"/>
      <c r="AL57" s="230"/>
      <c r="AM57" s="230"/>
      <c r="AN57" s="229">
        <f t="shared" si="0"/>
        <v>0</v>
      </c>
      <c r="AO57" s="230"/>
      <c r="AP57" s="230"/>
      <c r="AQ57" s="90" t="s">
        <v>88</v>
      </c>
      <c r="AR57" s="91"/>
      <c r="AS57" s="92">
        <v>0</v>
      </c>
      <c r="AT57" s="93">
        <f t="shared" si="1"/>
        <v>0</v>
      </c>
      <c r="AU57" s="94">
        <f>'PS452 - SSZ Purkyňova x B...'!P84</f>
        <v>0</v>
      </c>
      <c r="AV57" s="93">
        <f>'PS452 - SSZ Purkyňova x B...'!J33</f>
        <v>0</v>
      </c>
      <c r="AW57" s="93">
        <f>'PS452 - SSZ Purkyňova x B...'!J34</f>
        <v>0</v>
      </c>
      <c r="AX57" s="93">
        <f>'PS452 - SSZ Purkyňova x B...'!J35</f>
        <v>0</v>
      </c>
      <c r="AY57" s="93">
        <f>'PS452 - SSZ Purkyňova x B...'!J36</f>
        <v>0</v>
      </c>
      <c r="AZ57" s="93">
        <f>'PS452 - SSZ Purkyňova x B...'!F33</f>
        <v>0</v>
      </c>
      <c r="BA57" s="93">
        <f>'PS452 - SSZ Purkyňova x B...'!F34</f>
        <v>0</v>
      </c>
      <c r="BB57" s="93">
        <f>'PS452 - SSZ Purkyňova x B...'!F35</f>
        <v>0</v>
      </c>
      <c r="BC57" s="93">
        <f>'PS452 - SSZ Purkyňova x B...'!F36</f>
        <v>0</v>
      </c>
      <c r="BD57" s="95">
        <f>'PS452 - SSZ Purkyňova x B...'!F37</f>
        <v>0</v>
      </c>
      <c r="BT57" s="96" t="s">
        <v>89</v>
      </c>
      <c r="BV57" s="96" t="s">
        <v>83</v>
      </c>
      <c r="BW57" s="96" t="s">
        <v>97</v>
      </c>
      <c r="BX57" s="96" t="s">
        <v>5</v>
      </c>
      <c r="CL57" s="96" t="s">
        <v>19</v>
      </c>
      <c r="CM57" s="96" t="s">
        <v>91</v>
      </c>
    </row>
    <row r="58" spans="1:91" s="7" customFormat="1" ht="16.5" customHeight="1">
      <c r="A58" s="86" t="s">
        <v>85</v>
      </c>
      <c r="B58" s="87"/>
      <c r="C58" s="88"/>
      <c r="D58" s="223" t="s">
        <v>98</v>
      </c>
      <c r="E58" s="223"/>
      <c r="F58" s="223"/>
      <c r="G58" s="223"/>
      <c r="H58" s="223"/>
      <c r="I58" s="89"/>
      <c r="J58" s="223" t="s">
        <v>99</v>
      </c>
      <c r="K58" s="223"/>
      <c r="L58" s="223"/>
      <c r="M58" s="223"/>
      <c r="N58" s="223"/>
      <c r="O58" s="223"/>
      <c r="P58" s="223"/>
      <c r="Q58" s="223"/>
      <c r="R58" s="223"/>
      <c r="S58" s="223"/>
      <c r="T58" s="223"/>
      <c r="U58" s="223"/>
      <c r="V58" s="223"/>
      <c r="W58" s="223"/>
      <c r="X58" s="223"/>
      <c r="Y58" s="223"/>
      <c r="Z58" s="223"/>
      <c r="AA58" s="223"/>
      <c r="AB58" s="223"/>
      <c r="AC58" s="223"/>
      <c r="AD58" s="223"/>
      <c r="AE58" s="223"/>
      <c r="AF58" s="223"/>
      <c r="AG58" s="229">
        <f>'PS453 - SSZ Purkyňova x S...'!J30</f>
        <v>0</v>
      </c>
      <c r="AH58" s="230"/>
      <c r="AI58" s="230"/>
      <c r="AJ58" s="230"/>
      <c r="AK58" s="230"/>
      <c r="AL58" s="230"/>
      <c r="AM58" s="230"/>
      <c r="AN58" s="229">
        <f t="shared" si="0"/>
        <v>0</v>
      </c>
      <c r="AO58" s="230"/>
      <c r="AP58" s="230"/>
      <c r="AQ58" s="90" t="s">
        <v>88</v>
      </c>
      <c r="AR58" s="91"/>
      <c r="AS58" s="92">
        <v>0</v>
      </c>
      <c r="AT58" s="93">
        <f t="shared" si="1"/>
        <v>0</v>
      </c>
      <c r="AU58" s="94">
        <f>'PS453 - SSZ Purkyňova x S...'!P83</f>
        <v>0</v>
      </c>
      <c r="AV58" s="93">
        <f>'PS453 - SSZ Purkyňova x S...'!J33</f>
        <v>0</v>
      </c>
      <c r="AW58" s="93">
        <f>'PS453 - SSZ Purkyňova x S...'!J34</f>
        <v>0</v>
      </c>
      <c r="AX58" s="93">
        <f>'PS453 - SSZ Purkyňova x S...'!J35</f>
        <v>0</v>
      </c>
      <c r="AY58" s="93">
        <f>'PS453 - SSZ Purkyňova x S...'!J36</f>
        <v>0</v>
      </c>
      <c r="AZ58" s="93">
        <f>'PS453 - SSZ Purkyňova x S...'!F33</f>
        <v>0</v>
      </c>
      <c r="BA58" s="93">
        <f>'PS453 - SSZ Purkyňova x S...'!F34</f>
        <v>0</v>
      </c>
      <c r="BB58" s="93">
        <f>'PS453 - SSZ Purkyňova x S...'!F35</f>
        <v>0</v>
      </c>
      <c r="BC58" s="93">
        <f>'PS453 - SSZ Purkyňova x S...'!F36</f>
        <v>0</v>
      </c>
      <c r="BD58" s="95">
        <f>'PS453 - SSZ Purkyňova x S...'!F37</f>
        <v>0</v>
      </c>
      <c r="BT58" s="96" t="s">
        <v>89</v>
      </c>
      <c r="BV58" s="96" t="s">
        <v>83</v>
      </c>
      <c r="BW58" s="96" t="s">
        <v>100</v>
      </c>
      <c r="BX58" s="96" t="s">
        <v>5</v>
      </c>
      <c r="CL58" s="96" t="s">
        <v>19</v>
      </c>
      <c r="CM58" s="96" t="s">
        <v>91</v>
      </c>
    </row>
    <row r="59" spans="1:91" s="7" customFormat="1" ht="24.75" customHeight="1">
      <c r="A59" s="86" t="s">
        <v>85</v>
      </c>
      <c r="B59" s="87"/>
      <c r="C59" s="88"/>
      <c r="D59" s="223" t="s">
        <v>101</v>
      </c>
      <c r="E59" s="223"/>
      <c r="F59" s="223"/>
      <c r="G59" s="223"/>
      <c r="H59" s="223"/>
      <c r="I59" s="89"/>
      <c r="J59" s="223" t="s">
        <v>102</v>
      </c>
      <c r="K59" s="223"/>
      <c r="L59" s="223"/>
      <c r="M59" s="223"/>
      <c r="N59" s="223"/>
      <c r="O59" s="223"/>
      <c r="P59" s="223"/>
      <c r="Q59" s="223"/>
      <c r="R59" s="223"/>
      <c r="S59" s="223"/>
      <c r="T59" s="223"/>
      <c r="U59" s="223"/>
      <c r="V59" s="223"/>
      <c r="W59" s="223"/>
      <c r="X59" s="223"/>
      <c r="Y59" s="223"/>
      <c r="Z59" s="223"/>
      <c r="AA59" s="223"/>
      <c r="AB59" s="223"/>
      <c r="AC59" s="223"/>
      <c r="AD59" s="223"/>
      <c r="AE59" s="223"/>
      <c r="AF59" s="223"/>
      <c r="AG59" s="229">
        <f>'PS454 - SSZ přechodu pro ...'!J30</f>
        <v>0</v>
      </c>
      <c r="AH59" s="230"/>
      <c r="AI59" s="230"/>
      <c r="AJ59" s="230"/>
      <c r="AK59" s="230"/>
      <c r="AL59" s="230"/>
      <c r="AM59" s="230"/>
      <c r="AN59" s="229">
        <f t="shared" si="0"/>
        <v>0</v>
      </c>
      <c r="AO59" s="230"/>
      <c r="AP59" s="230"/>
      <c r="AQ59" s="90" t="s">
        <v>88</v>
      </c>
      <c r="AR59" s="91"/>
      <c r="AS59" s="92">
        <v>0</v>
      </c>
      <c r="AT59" s="93">
        <f t="shared" si="1"/>
        <v>0</v>
      </c>
      <c r="AU59" s="94">
        <f>'PS454 - SSZ přechodu pro ...'!P84</f>
        <v>0</v>
      </c>
      <c r="AV59" s="93">
        <f>'PS454 - SSZ přechodu pro ...'!J33</f>
        <v>0</v>
      </c>
      <c r="AW59" s="93">
        <f>'PS454 - SSZ přechodu pro ...'!J34</f>
        <v>0</v>
      </c>
      <c r="AX59" s="93">
        <f>'PS454 - SSZ přechodu pro ...'!J35</f>
        <v>0</v>
      </c>
      <c r="AY59" s="93">
        <f>'PS454 - SSZ přechodu pro ...'!J36</f>
        <v>0</v>
      </c>
      <c r="AZ59" s="93">
        <f>'PS454 - SSZ přechodu pro ...'!F33</f>
        <v>0</v>
      </c>
      <c r="BA59" s="93">
        <f>'PS454 - SSZ přechodu pro ...'!F34</f>
        <v>0</v>
      </c>
      <c r="BB59" s="93">
        <f>'PS454 - SSZ přechodu pro ...'!F35</f>
        <v>0</v>
      </c>
      <c r="BC59" s="93">
        <f>'PS454 - SSZ přechodu pro ...'!F36</f>
        <v>0</v>
      </c>
      <c r="BD59" s="95">
        <f>'PS454 - SSZ přechodu pro ...'!F37</f>
        <v>0</v>
      </c>
      <c r="BT59" s="96" t="s">
        <v>89</v>
      </c>
      <c r="BV59" s="96" t="s">
        <v>83</v>
      </c>
      <c r="BW59" s="96" t="s">
        <v>103</v>
      </c>
      <c r="BX59" s="96" t="s">
        <v>5</v>
      </c>
      <c r="CL59" s="96" t="s">
        <v>19</v>
      </c>
      <c r="CM59" s="96" t="s">
        <v>91</v>
      </c>
    </row>
    <row r="60" spans="1:91" s="7" customFormat="1" ht="16.5" customHeight="1">
      <c r="A60" s="86" t="s">
        <v>85</v>
      </c>
      <c r="B60" s="87"/>
      <c r="C60" s="88"/>
      <c r="D60" s="223" t="s">
        <v>104</v>
      </c>
      <c r="E60" s="223"/>
      <c r="F60" s="223"/>
      <c r="G60" s="223"/>
      <c r="H60" s="223"/>
      <c r="I60" s="89"/>
      <c r="J60" s="223" t="s">
        <v>105</v>
      </c>
      <c r="K60" s="223"/>
      <c r="L60" s="223"/>
      <c r="M60" s="223"/>
      <c r="N60" s="223"/>
      <c r="O60" s="223"/>
      <c r="P60" s="223"/>
      <c r="Q60" s="223"/>
      <c r="R60" s="223"/>
      <c r="S60" s="223"/>
      <c r="T60" s="223"/>
      <c r="U60" s="223"/>
      <c r="V60" s="223"/>
      <c r="W60" s="223"/>
      <c r="X60" s="223"/>
      <c r="Y60" s="223"/>
      <c r="Z60" s="223"/>
      <c r="AA60" s="223"/>
      <c r="AB60" s="223"/>
      <c r="AC60" s="223"/>
      <c r="AD60" s="223"/>
      <c r="AE60" s="223"/>
      <c r="AF60" s="223"/>
      <c r="AG60" s="229">
        <f>'PS455 - SSZ Nádražní x Br...'!J30</f>
        <v>0</v>
      </c>
      <c r="AH60" s="230"/>
      <c r="AI60" s="230"/>
      <c r="AJ60" s="230"/>
      <c r="AK60" s="230"/>
      <c r="AL60" s="230"/>
      <c r="AM60" s="230"/>
      <c r="AN60" s="229">
        <f t="shared" si="0"/>
        <v>0</v>
      </c>
      <c r="AO60" s="230"/>
      <c r="AP60" s="230"/>
      <c r="AQ60" s="90" t="s">
        <v>88</v>
      </c>
      <c r="AR60" s="91"/>
      <c r="AS60" s="92">
        <v>0</v>
      </c>
      <c r="AT60" s="93">
        <f t="shared" si="1"/>
        <v>0</v>
      </c>
      <c r="AU60" s="94">
        <f>'PS455 - SSZ Nádražní x Br...'!P84</f>
        <v>0</v>
      </c>
      <c r="AV60" s="93">
        <f>'PS455 - SSZ Nádražní x Br...'!J33</f>
        <v>0</v>
      </c>
      <c r="AW60" s="93">
        <f>'PS455 - SSZ Nádražní x Br...'!J34</f>
        <v>0</v>
      </c>
      <c r="AX60" s="93">
        <f>'PS455 - SSZ Nádražní x Br...'!J35</f>
        <v>0</v>
      </c>
      <c r="AY60" s="93">
        <f>'PS455 - SSZ Nádražní x Br...'!J36</f>
        <v>0</v>
      </c>
      <c r="AZ60" s="93">
        <f>'PS455 - SSZ Nádražní x Br...'!F33</f>
        <v>0</v>
      </c>
      <c r="BA60" s="93">
        <f>'PS455 - SSZ Nádražní x Br...'!F34</f>
        <v>0</v>
      </c>
      <c r="BB60" s="93">
        <f>'PS455 - SSZ Nádražní x Br...'!F35</f>
        <v>0</v>
      </c>
      <c r="BC60" s="93">
        <f>'PS455 - SSZ Nádražní x Br...'!F36</f>
        <v>0</v>
      </c>
      <c r="BD60" s="95">
        <f>'PS455 - SSZ Nádražní x Br...'!F37</f>
        <v>0</v>
      </c>
      <c r="BT60" s="96" t="s">
        <v>89</v>
      </c>
      <c r="BV60" s="96" t="s">
        <v>83</v>
      </c>
      <c r="BW60" s="96" t="s">
        <v>106</v>
      </c>
      <c r="BX60" s="96" t="s">
        <v>5</v>
      </c>
      <c r="CL60" s="96" t="s">
        <v>19</v>
      </c>
      <c r="CM60" s="96" t="s">
        <v>91</v>
      </c>
    </row>
    <row r="61" spans="1:91" s="7" customFormat="1" ht="16.5" customHeight="1">
      <c r="A61" s="86" t="s">
        <v>85</v>
      </c>
      <c r="B61" s="87"/>
      <c r="C61" s="88"/>
      <c r="D61" s="223" t="s">
        <v>107</v>
      </c>
      <c r="E61" s="223"/>
      <c r="F61" s="223"/>
      <c r="G61" s="223"/>
      <c r="H61" s="223"/>
      <c r="I61" s="89"/>
      <c r="J61" s="223" t="s">
        <v>108</v>
      </c>
      <c r="K61" s="223"/>
      <c r="L61" s="223"/>
      <c r="M61" s="223"/>
      <c r="N61" s="223"/>
      <c r="O61" s="223"/>
      <c r="P61" s="223"/>
      <c r="Q61" s="223"/>
      <c r="R61" s="223"/>
      <c r="S61" s="223"/>
      <c r="T61" s="223"/>
      <c r="U61" s="223"/>
      <c r="V61" s="223"/>
      <c r="W61" s="223"/>
      <c r="X61" s="223"/>
      <c r="Y61" s="223"/>
      <c r="Z61" s="223"/>
      <c r="AA61" s="223"/>
      <c r="AB61" s="223"/>
      <c r="AC61" s="223"/>
      <c r="AD61" s="223"/>
      <c r="AE61" s="223"/>
      <c r="AF61" s="223"/>
      <c r="AG61" s="229">
        <f>'PS456 - SSZ Havlíčkova x ...'!J30</f>
        <v>0</v>
      </c>
      <c r="AH61" s="230"/>
      <c r="AI61" s="230"/>
      <c r="AJ61" s="230"/>
      <c r="AK61" s="230"/>
      <c r="AL61" s="230"/>
      <c r="AM61" s="230"/>
      <c r="AN61" s="229">
        <f t="shared" si="0"/>
        <v>0</v>
      </c>
      <c r="AO61" s="230"/>
      <c r="AP61" s="230"/>
      <c r="AQ61" s="90" t="s">
        <v>88</v>
      </c>
      <c r="AR61" s="91"/>
      <c r="AS61" s="92">
        <v>0</v>
      </c>
      <c r="AT61" s="93">
        <f t="shared" si="1"/>
        <v>0</v>
      </c>
      <c r="AU61" s="94">
        <f>'PS456 - SSZ Havlíčkova x ...'!P84</f>
        <v>0</v>
      </c>
      <c r="AV61" s="93">
        <f>'PS456 - SSZ Havlíčkova x ...'!J33</f>
        <v>0</v>
      </c>
      <c r="AW61" s="93">
        <f>'PS456 - SSZ Havlíčkova x ...'!J34</f>
        <v>0</v>
      </c>
      <c r="AX61" s="93">
        <f>'PS456 - SSZ Havlíčkova x ...'!J35</f>
        <v>0</v>
      </c>
      <c r="AY61" s="93">
        <f>'PS456 - SSZ Havlíčkova x ...'!J36</f>
        <v>0</v>
      </c>
      <c r="AZ61" s="93">
        <f>'PS456 - SSZ Havlíčkova x ...'!F33</f>
        <v>0</v>
      </c>
      <c r="BA61" s="93">
        <f>'PS456 - SSZ Havlíčkova x ...'!F34</f>
        <v>0</v>
      </c>
      <c r="BB61" s="93">
        <f>'PS456 - SSZ Havlíčkova x ...'!F35</f>
        <v>0</v>
      </c>
      <c r="BC61" s="93">
        <f>'PS456 - SSZ Havlíčkova x ...'!F36</f>
        <v>0</v>
      </c>
      <c r="BD61" s="95">
        <f>'PS456 - SSZ Havlíčkova x ...'!F37</f>
        <v>0</v>
      </c>
      <c r="BT61" s="96" t="s">
        <v>89</v>
      </c>
      <c r="BV61" s="96" t="s">
        <v>83</v>
      </c>
      <c r="BW61" s="96" t="s">
        <v>109</v>
      </c>
      <c r="BX61" s="96" t="s">
        <v>5</v>
      </c>
      <c r="CL61" s="96" t="s">
        <v>19</v>
      </c>
      <c r="CM61" s="96" t="s">
        <v>91</v>
      </c>
    </row>
    <row r="62" spans="1:91" s="7" customFormat="1" ht="16.5" customHeight="1">
      <c r="A62" s="86" t="s">
        <v>85</v>
      </c>
      <c r="B62" s="87"/>
      <c r="C62" s="88"/>
      <c r="D62" s="223" t="s">
        <v>110</v>
      </c>
      <c r="E62" s="223"/>
      <c r="F62" s="223"/>
      <c r="G62" s="223"/>
      <c r="H62" s="223"/>
      <c r="I62" s="89"/>
      <c r="J62" s="223" t="s">
        <v>111</v>
      </c>
      <c r="K62" s="223"/>
      <c r="L62" s="223"/>
      <c r="M62" s="223"/>
      <c r="N62" s="223"/>
      <c r="O62" s="223"/>
      <c r="P62" s="223"/>
      <c r="Q62" s="223"/>
      <c r="R62" s="223"/>
      <c r="S62" s="223"/>
      <c r="T62" s="223"/>
      <c r="U62" s="223"/>
      <c r="V62" s="223"/>
      <c r="W62" s="223"/>
      <c r="X62" s="223"/>
      <c r="Y62" s="223"/>
      <c r="Z62" s="223"/>
      <c r="AA62" s="223"/>
      <c r="AB62" s="223"/>
      <c r="AC62" s="223"/>
      <c r="AD62" s="223"/>
      <c r="AE62" s="223"/>
      <c r="AF62" s="223"/>
      <c r="AG62" s="229">
        <f>'PS457 - SSZ Brněnská x Ži...'!J30</f>
        <v>0</v>
      </c>
      <c r="AH62" s="230"/>
      <c r="AI62" s="230"/>
      <c r="AJ62" s="230"/>
      <c r="AK62" s="230"/>
      <c r="AL62" s="230"/>
      <c r="AM62" s="230"/>
      <c r="AN62" s="229">
        <f t="shared" si="0"/>
        <v>0</v>
      </c>
      <c r="AO62" s="230"/>
      <c r="AP62" s="230"/>
      <c r="AQ62" s="90" t="s">
        <v>88</v>
      </c>
      <c r="AR62" s="91"/>
      <c r="AS62" s="92">
        <v>0</v>
      </c>
      <c r="AT62" s="93">
        <f t="shared" si="1"/>
        <v>0</v>
      </c>
      <c r="AU62" s="94">
        <f>'PS457 - SSZ Brněnská x Ži...'!P82</f>
        <v>0</v>
      </c>
      <c r="AV62" s="93">
        <f>'PS457 - SSZ Brněnská x Ži...'!J33</f>
        <v>0</v>
      </c>
      <c r="AW62" s="93">
        <f>'PS457 - SSZ Brněnská x Ži...'!J34</f>
        <v>0</v>
      </c>
      <c r="AX62" s="93">
        <f>'PS457 - SSZ Brněnská x Ži...'!J35</f>
        <v>0</v>
      </c>
      <c r="AY62" s="93">
        <f>'PS457 - SSZ Brněnská x Ži...'!J36</f>
        <v>0</v>
      </c>
      <c r="AZ62" s="93">
        <f>'PS457 - SSZ Brněnská x Ži...'!F33</f>
        <v>0</v>
      </c>
      <c r="BA62" s="93">
        <f>'PS457 - SSZ Brněnská x Ži...'!F34</f>
        <v>0</v>
      </c>
      <c r="BB62" s="93">
        <f>'PS457 - SSZ Brněnská x Ži...'!F35</f>
        <v>0</v>
      </c>
      <c r="BC62" s="93">
        <f>'PS457 - SSZ Brněnská x Ži...'!F36</f>
        <v>0</v>
      </c>
      <c r="BD62" s="95">
        <f>'PS457 - SSZ Brněnská x Ži...'!F37</f>
        <v>0</v>
      </c>
      <c r="BT62" s="96" t="s">
        <v>89</v>
      </c>
      <c r="BV62" s="96" t="s">
        <v>83</v>
      </c>
      <c r="BW62" s="96" t="s">
        <v>112</v>
      </c>
      <c r="BX62" s="96" t="s">
        <v>5</v>
      </c>
      <c r="CL62" s="96" t="s">
        <v>19</v>
      </c>
      <c r="CM62" s="96" t="s">
        <v>91</v>
      </c>
    </row>
    <row r="63" spans="1:91" s="7" customFormat="1" ht="16.5" customHeight="1">
      <c r="A63" s="86" t="s">
        <v>85</v>
      </c>
      <c r="B63" s="87"/>
      <c r="C63" s="88"/>
      <c r="D63" s="223" t="s">
        <v>113</v>
      </c>
      <c r="E63" s="223"/>
      <c r="F63" s="223"/>
      <c r="G63" s="223"/>
      <c r="H63" s="223"/>
      <c r="I63" s="89"/>
      <c r="J63" s="223" t="s">
        <v>114</v>
      </c>
      <c r="K63" s="223"/>
      <c r="L63" s="223"/>
      <c r="M63" s="223"/>
      <c r="N63" s="223"/>
      <c r="O63" s="223"/>
      <c r="P63" s="223"/>
      <c r="Q63" s="223"/>
      <c r="R63" s="223"/>
      <c r="S63" s="223"/>
      <c r="T63" s="223"/>
      <c r="U63" s="223"/>
      <c r="V63" s="223"/>
      <c r="W63" s="223"/>
      <c r="X63" s="223"/>
      <c r="Y63" s="223"/>
      <c r="Z63" s="223"/>
      <c r="AA63" s="223"/>
      <c r="AB63" s="223"/>
      <c r="AC63" s="223"/>
      <c r="AD63" s="223"/>
      <c r="AE63" s="223"/>
      <c r="AF63" s="223"/>
      <c r="AG63" s="229">
        <f>'PS458 - SSZ přechodu pro ...'!J30</f>
        <v>0</v>
      </c>
      <c r="AH63" s="230"/>
      <c r="AI63" s="230"/>
      <c r="AJ63" s="230"/>
      <c r="AK63" s="230"/>
      <c r="AL63" s="230"/>
      <c r="AM63" s="230"/>
      <c r="AN63" s="229">
        <f t="shared" si="0"/>
        <v>0</v>
      </c>
      <c r="AO63" s="230"/>
      <c r="AP63" s="230"/>
      <c r="AQ63" s="90" t="s">
        <v>88</v>
      </c>
      <c r="AR63" s="91"/>
      <c r="AS63" s="92">
        <v>0</v>
      </c>
      <c r="AT63" s="93">
        <f t="shared" si="1"/>
        <v>0</v>
      </c>
      <c r="AU63" s="94">
        <f>'PS458 - SSZ přechodu pro ...'!P84</f>
        <v>0</v>
      </c>
      <c r="AV63" s="93">
        <f>'PS458 - SSZ přechodu pro ...'!J33</f>
        <v>0</v>
      </c>
      <c r="AW63" s="93">
        <f>'PS458 - SSZ přechodu pro ...'!J34</f>
        <v>0</v>
      </c>
      <c r="AX63" s="93">
        <f>'PS458 - SSZ přechodu pro ...'!J35</f>
        <v>0</v>
      </c>
      <c r="AY63" s="93">
        <f>'PS458 - SSZ přechodu pro ...'!J36</f>
        <v>0</v>
      </c>
      <c r="AZ63" s="93">
        <f>'PS458 - SSZ přechodu pro ...'!F33</f>
        <v>0</v>
      </c>
      <c r="BA63" s="93">
        <f>'PS458 - SSZ přechodu pro ...'!F34</f>
        <v>0</v>
      </c>
      <c r="BB63" s="93">
        <f>'PS458 - SSZ přechodu pro ...'!F35</f>
        <v>0</v>
      </c>
      <c r="BC63" s="93">
        <f>'PS458 - SSZ přechodu pro ...'!F36</f>
        <v>0</v>
      </c>
      <c r="BD63" s="95">
        <f>'PS458 - SSZ přechodu pro ...'!F37</f>
        <v>0</v>
      </c>
      <c r="BT63" s="96" t="s">
        <v>89</v>
      </c>
      <c r="BV63" s="96" t="s">
        <v>83</v>
      </c>
      <c r="BW63" s="96" t="s">
        <v>115</v>
      </c>
      <c r="BX63" s="96" t="s">
        <v>5</v>
      </c>
      <c r="CL63" s="96" t="s">
        <v>19</v>
      </c>
      <c r="CM63" s="96" t="s">
        <v>91</v>
      </c>
    </row>
    <row r="64" spans="1:91" s="7" customFormat="1" ht="16.5" customHeight="1">
      <c r="A64" s="86" t="s">
        <v>85</v>
      </c>
      <c r="B64" s="87"/>
      <c r="C64" s="88"/>
      <c r="D64" s="223" t="s">
        <v>116</v>
      </c>
      <c r="E64" s="223"/>
      <c r="F64" s="223"/>
      <c r="G64" s="223"/>
      <c r="H64" s="223"/>
      <c r="I64" s="89"/>
      <c r="J64" s="223" t="s">
        <v>117</v>
      </c>
      <c r="K64" s="223"/>
      <c r="L64" s="223"/>
      <c r="M64" s="223"/>
      <c r="N64" s="223"/>
      <c r="O64" s="223"/>
      <c r="P64" s="223"/>
      <c r="Q64" s="223"/>
      <c r="R64" s="223"/>
      <c r="S64" s="223"/>
      <c r="T64" s="223"/>
      <c r="U64" s="223"/>
      <c r="V64" s="223"/>
      <c r="W64" s="223"/>
      <c r="X64" s="223"/>
      <c r="Y64" s="223"/>
      <c r="Z64" s="223"/>
      <c r="AA64" s="223"/>
      <c r="AB64" s="223"/>
      <c r="AC64" s="223"/>
      <c r="AD64" s="223"/>
      <c r="AE64" s="223"/>
      <c r="AF64" s="223"/>
      <c r="AG64" s="229">
        <f>'PS459 - SSZ přechodu pro ...'!J30</f>
        <v>0</v>
      </c>
      <c r="AH64" s="230"/>
      <c r="AI64" s="230"/>
      <c r="AJ64" s="230"/>
      <c r="AK64" s="230"/>
      <c r="AL64" s="230"/>
      <c r="AM64" s="230"/>
      <c r="AN64" s="229">
        <f t="shared" si="0"/>
        <v>0</v>
      </c>
      <c r="AO64" s="230"/>
      <c r="AP64" s="230"/>
      <c r="AQ64" s="90" t="s">
        <v>88</v>
      </c>
      <c r="AR64" s="91"/>
      <c r="AS64" s="92">
        <v>0</v>
      </c>
      <c r="AT64" s="93">
        <f t="shared" si="1"/>
        <v>0</v>
      </c>
      <c r="AU64" s="94">
        <f>'PS459 - SSZ přechodu pro ...'!P82</f>
        <v>0</v>
      </c>
      <c r="AV64" s="93">
        <f>'PS459 - SSZ přechodu pro ...'!J33</f>
        <v>0</v>
      </c>
      <c r="AW64" s="93">
        <f>'PS459 - SSZ přechodu pro ...'!J34</f>
        <v>0</v>
      </c>
      <c r="AX64" s="93">
        <f>'PS459 - SSZ přechodu pro ...'!J35</f>
        <v>0</v>
      </c>
      <c r="AY64" s="93">
        <f>'PS459 - SSZ přechodu pro ...'!J36</f>
        <v>0</v>
      </c>
      <c r="AZ64" s="93">
        <f>'PS459 - SSZ přechodu pro ...'!F33</f>
        <v>0</v>
      </c>
      <c r="BA64" s="93">
        <f>'PS459 - SSZ přechodu pro ...'!F34</f>
        <v>0</v>
      </c>
      <c r="BB64" s="93">
        <f>'PS459 - SSZ přechodu pro ...'!F35</f>
        <v>0</v>
      </c>
      <c r="BC64" s="93">
        <f>'PS459 - SSZ přechodu pro ...'!F36</f>
        <v>0</v>
      </c>
      <c r="BD64" s="95">
        <f>'PS459 - SSZ přechodu pro ...'!F37</f>
        <v>0</v>
      </c>
      <c r="BT64" s="96" t="s">
        <v>89</v>
      </c>
      <c r="BV64" s="96" t="s">
        <v>83</v>
      </c>
      <c r="BW64" s="96" t="s">
        <v>118</v>
      </c>
      <c r="BX64" s="96" t="s">
        <v>5</v>
      </c>
      <c r="CL64" s="96" t="s">
        <v>19</v>
      </c>
      <c r="CM64" s="96" t="s">
        <v>91</v>
      </c>
    </row>
    <row r="65" spans="1:91" s="7" customFormat="1" ht="24.75" customHeight="1">
      <c r="A65" s="86" t="s">
        <v>85</v>
      </c>
      <c r="B65" s="87"/>
      <c r="C65" s="88"/>
      <c r="D65" s="223" t="s">
        <v>119</v>
      </c>
      <c r="E65" s="223"/>
      <c r="F65" s="223"/>
      <c r="G65" s="223"/>
      <c r="H65" s="223"/>
      <c r="I65" s="89"/>
      <c r="J65" s="223" t="s">
        <v>120</v>
      </c>
      <c r="K65" s="223"/>
      <c r="L65" s="223"/>
      <c r="M65" s="223"/>
      <c r="N65" s="223"/>
      <c r="O65" s="223"/>
      <c r="P65" s="223"/>
      <c r="Q65" s="223"/>
      <c r="R65" s="223"/>
      <c r="S65" s="223"/>
      <c r="T65" s="223"/>
      <c r="U65" s="223"/>
      <c r="V65" s="223"/>
      <c r="W65" s="223"/>
      <c r="X65" s="223"/>
      <c r="Y65" s="223"/>
      <c r="Z65" s="223"/>
      <c r="AA65" s="223"/>
      <c r="AB65" s="223"/>
      <c r="AC65" s="223"/>
      <c r="AD65" s="223"/>
      <c r="AE65" s="223"/>
      <c r="AF65" s="223"/>
      <c r="AG65" s="229">
        <f>'PS460 - SSZ přechodu pro ...'!J30</f>
        <v>0</v>
      </c>
      <c r="AH65" s="230"/>
      <c r="AI65" s="230"/>
      <c r="AJ65" s="230"/>
      <c r="AK65" s="230"/>
      <c r="AL65" s="230"/>
      <c r="AM65" s="230"/>
      <c r="AN65" s="229">
        <f t="shared" si="0"/>
        <v>0</v>
      </c>
      <c r="AO65" s="230"/>
      <c r="AP65" s="230"/>
      <c r="AQ65" s="90" t="s">
        <v>88</v>
      </c>
      <c r="AR65" s="91"/>
      <c r="AS65" s="92">
        <v>0</v>
      </c>
      <c r="AT65" s="93">
        <f t="shared" si="1"/>
        <v>0</v>
      </c>
      <c r="AU65" s="94">
        <f>'PS460 - SSZ přechodu pro ...'!P82</f>
        <v>0</v>
      </c>
      <c r="AV65" s="93">
        <f>'PS460 - SSZ přechodu pro ...'!J33</f>
        <v>0</v>
      </c>
      <c r="AW65" s="93">
        <f>'PS460 - SSZ přechodu pro ...'!J34</f>
        <v>0</v>
      </c>
      <c r="AX65" s="93">
        <f>'PS460 - SSZ přechodu pro ...'!J35</f>
        <v>0</v>
      </c>
      <c r="AY65" s="93">
        <f>'PS460 - SSZ přechodu pro ...'!J36</f>
        <v>0</v>
      </c>
      <c r="AZ65" s="93">
        <f>'PS460 - SSZ přechodu pro ...'!F33</f>
        <v>0</v>
      </c>
      <c r="BA65" s="93">
        <f>'PS460 - SSZ přechodu pro ...'!F34</f>
        <v>0</v>
      </c>
      <c r="BB65" s="93">
        <f>'PS460 - SSZ přechodu pro ...'!F35</f>
        <v>0</v>
      </c>
      <c r="BC65" s="93">
        <f>'PS460 - SSZ přechodu pro ...'!F36</f>
        <v>0</v>
      </c>
      <c r="BD65" s="95">
        <f>'PS460 - SSZ přechodu pro ...'!F37</f>
        <v>0</v>
      </c>
      <c r="BT65" s="96" t="s">
        <v>89</v>
      </c>
      <c r="BV65" s="96" t="s">
        <v>83</v>
      </c>
      <c r="BW65" s="96" t="s">
        <v>121</v>
      </c>
      <c r="BX65" s="96" t="s">
        <v>5</v>
      </c>
      <c r="CL65" s="96" t="s">
        <v>19</v>
      </c>
      <c r="CM65" s="96" t="s">
        <v>91</v>
      </c>
    </row>
    <row r="66" spans="1:91" s="7" customFormat="1" ht="16.5" customHeight="1">
      <c r="A66" s="86" t="s">
        <v>85</v>
      </c>
      <c r="B66" s="87"/>
      <c r="C66" s="88"/>
      <c r="D66" s="223" t="s">
        <v>122</v>
      </c>
      <c r="E66" s="223"/>
      <c r="F66" s="223"/>
      <c r="G66" s="223"/>
      <c r="H66" s="223"/>
      <c r="I66" s="89"/>
      <c r="J66" s="223" t="s">
        <v>123</v>
      </c>
      <c r="K66" s="223"/>
      <c r="L66" s="223"/>
      <c r="M66" s="223"/>
      <c r="N66" s="223"/>
      <c r="O66" s="223"/>
      <c r="P66" s="223"/>
      <c r="Q66" s="223"/>
      <c r="R66" s="223"/>
      <c r="S66" s="223"/>
      <c r="T66" s="223"/>
      <c r="U66" s="223"/>
      <c r="V66" s="223"/>
      <c r="W66" s="223"/>
      <c r="X66" s="223"/>
      <c r="Y66" s="223"/>
      <c r="Z66" s="223"/>
      <c r="AA66" s="223"/>
      <c r="AB66" s="223"/>
      <c r="AC66" s="223"/>
      <c r="AD66" s="223"/>
      <c r="AE66" s="223"/>
      <c r="AF66" s="223"/>
      <c r="AG66" s="229">
        <f>'PS470 - Monitorování a ov...'!J30</f>
        <v>0</v>
      </c>
      <c r="AH66" s="230"/>
      <c r="AI66" s="230"/>
      <c r="AJ66" s="230"/>
      <c r="AK66" s="230"/>
      <c r="AL66" s="230"/>
      <c r="AM66" s="230"/>
      <c r="AN66" s="229">
        <f t="shared" si="0"/>
        <v>0</v>
      </c>
      <c r="AO66" s="230"/>
      <c r="AP66" s="230"/>
      <c r="AQ66" s="90" t="s">
        <v>88</v>
      </c>
      <c r="AR66" s="91"/>
      <c r="AS66" s="92">
        <v>0</v>
      </c>
      <c r="AT66" s="93">
        <f t="shared" si="1"/>
        <v>0</v>
      </c>
      <c r="AU66" s="94">
        <f>'PS470 - Monitorování a ov...'!P83</f>
        <v>0</v>
      </c>
      <c r="AV66" s="93">
        <f>'PS470 - Monitorování a ov...'!J33</f>
        <v>0</v>
      </c>
      <c r="AW66" s="93">
        <f>'PS470 - Monitorování a ov...'!J34</f>
        <v>0</v>
      </c>
      <c r="AX66" s="93">
        <f>'PS470 - Monitorování a ov...'!J35</f>
        <v>0</v>
      </c>
      <c r="AY66" s="93">
        <f>'PS470 - Monitorování a ov...'!J36</f>
        <v>0</v>
      </c>
      <c r="AZ66" s="93">
        <f>'PS470 - Monitorování a ov...'!F33</f>
        <v>0</v>
      </c>
      <c r="BA66" s="93">
        <f>'PS470 - Monitorování a ov...'!F34</f>
        <v>0</v>
      </c>
      <c r="BB66" s="93">
        <f>'PS470 - Monitorování a ov...'!F35</f>
        <v>0</v>
      </c>
      <c r="BC66" s="93">
        <f>'PS470 - Monitorování a ov...'!F36</f>
        <v>0</v>
      </c>
      <c r="BD66" s="95">
        <f>'PS470 - Monitorování a ov...'!F37</f>
        <v>0</v>
      </c>
      <c r="BT66" s="96" t="s">
        <v>89</v>
      </c>
      <c r="BV66" s="96" t="s">
        <v>83</v>
      </c>
      <c r="BW66" s="96" t="s">
        <v>124</v>
      </c>
      <c r="BX66" s="96" t="s">
        <v>5</v>
      </c>
      <c r="CL66" s="96" t="s">
        <v>19</v>
      </c>
      <c r="CM66" s="96" t="s">
        <v>91</v>
      </c>
    </row>
    <row r="67" spans="1:91" s="7" customFormat="1" ht="24.75" customHeight="1">
      <c r="A67" s="86" t="s">
        <v>85</v>
      </c>
      <c r="B67" s="87"/>
      <c r="C67" s="88"/>
      <c r="D67" s="223" t="s">
        <v>125</v>
      </c>
      <c r="E67" s="223"/>
      <c r="F67" s="223"/>
      <c r="G67" s="223"/>
      <c r="H67" s="223"/>
      <c r="I67" s="89"/>
      <c r="J67" s="223" t="s">
        <v>126</v>
      </c>
      <c r="K67" s="223"/>
      <c r="L67" s="223"/>
      <c r="M67" s="223"/>
      <c r="N67" s="223"/>
      <c r="O67" s="223"/>
      <c r="P67" s="223"/>
      <c r="Q67" s="223"/>
      <c r="R67" s="223"/>
      <c r="S67" s="223"/>
      <c r="T67" s="223"/>
      <c r="U67" s="223"/>
      <c r="V67" s="223"/>
      <c r="W67" s="223"/>
      <c r="X67" s="223"/>
      <c r="Y67" s="223"/>
      <c r="Z67" s="223"/>
      <c r="AA67" s="223"/>
      <c r="AB67" s="223"/>
      <c r="AC67" s="223"/>
      <c r="AD67" s="223"/>
      <c r="AE67" s="223"/>
      <c r="AF67" s="223"/>
      <c r="AG67" s="229">
        <f>'VRN - Náklady spojené s p...'!J30</f>
        <v>0</v>
      </c>
      <c r="AH67" s="230"/>
      <c r="AI67" s="230"/>
      <c r="AJ67" s="230"/>
      <c r="AK67" s="230"/>
      <c r="AL67" s="230"/>
      <c r="AM67" s="230"/>
      <c r="AN67" s="229">
        <f t="shared" si="0"/>
        <v>0</v>
      </c>
      <c r="AO67" s="230"/>
      <c r="AP67" s="230"/>
      <c r="AQ67" s="90" t="s">
        <v>127</v>
      </c>
      <c r="AR67" s="91"/>
      <c r="AS67" s="97">
        <v>0</v>
      </c>
      <c r="AT67" s="98">
        <f t="shared" si="1"/>
        <v>0</v>
      </c>
      <c r="AU67" s="99">
        <f>'VRN - Náklady spojené s p...'!P82</f>
        <v>0</v>
      </c>
      <c r="AV67" s="98">
        <f>'VRN - Náklady spojené s p...'!J33</f>
        <v>0</v>
      </c>
      <c r="AW67" s="98">
        <f>'VRN - Náklady spojené s p...'!J34</f>
        <v>0</v>
      </c>
      <c r="AX67" s="98">
        <f>'VRN - Náklady spojené s p...'!J35</f>
        <v>0</v>
      </c>
      <c r="AY67" s="98">
        <f>'VRN - Náklady spojené s p...'!J36</f>
        <v>0</v>
      </c>
      <c r="AZ67" s="98">
        <f>'VRN - Náklady spojené s p...'!F33</f>
        <v>0</v>
      </c>
      <c r="BA67" s="98">
        <f>'VRN - Náklady spojené s p...'!F34</f>
        <v>0</v>
      </c>
      <c r="BB67" s="98">
        <f>'VRN - Náklady spojené s p...'!F35</f>
        <v>0</v>
      </c>
      <c r="BC67" s="98">
        <f>'VRN - Náklady spojené s p...'!F36</f>
        <v>0</v>
      </c>
      <c r="BD67" s="100">
        <f>'VRN - Náklady spojené s p...'!F37</f>
        <v>0</v>
      </c>
      <c r="BT67" s="96" t="s">
        <v>89</v>
      </c>
      <c r="BV67" s="96" t="s">
        <v>83</v>
      </c>
      <c r="BW67" s="96" t="s">
        <v>128</v>
      </c>
      <c r="BX67" s="96" t="s">
        <v>5</v>
      </c>
      <c r="CL67" s="96" t="s">
        <v>19</v>
      </c>
      <c r="CM67" s="96" t="s">
        <v>91</v>
      </c>
    </row>
    <row r="68" spans="1:57" s="2" customFormat="1" ht="30" customHeight="1">
      <c r="A68" s="34"/>
      <c r="B68" s="35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9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</row>
    <row r="69" spans="1:57" s="2" customFormat="1" ht="6.95" customHeight="1">
      <c r="A69" s="34"/>
      <c r="B69" s="47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8"/>
      <c r="AQ69" s="48"/>
      <c r="AR69" s="39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</row>
  </sheetData>
  <sheetProtection algorithmName="SHA-512" hashValue="xFKelhlE4Y7+CZrXhi4Djx0DRbjYsGHmnSDu1krFDB5NdKeONsqI/B7VJ+4ur/gh/c3CcmcD9fo7RlLiN9OVcQ==" saltValue="T7/LZsZLGxbpVI/IK+P3kijzntn7lrOV9M+WlSgIgXAcGG7vOjYb10A8etuonwVsLxjhNjEcj5vvsW/MxjNUVg==" spinCount="100000" sheet="1" objects="1" scenarios="1" formatColumns="0" formatRows="0"/>
  <mergeCells count="90">
    <mergeCell ref="AN67:AP67"/>
    <mergeCell ref="AG67:AM67"/>
    <mergeCell ref="AN54:AP54"/>
    <mergeCell ref="AN55:AP55"/>
    <mergeCell ref="AS49:AT51"/>
    <mergeCell ref="AN65:AP65"/>
    <mergeCell ref="AG65:AM65"/>
    <mergeCell ref="AN66:AP66"/>
    <mergeCell ref="AG66:AM66"/>
    <mergeCell ref="AK35:AO35"/>
    <mergeCell ref="X35:AB35"/>
    <mergeCell ref="AR2:BE2"/>
    <mergeCell ref="AG63:AM63"/>
    <mergeCell ref="AG62:AM62"/>
    <mergeCell ref="AG52:AM52"/>
    <mergeCell ref="AG60:AM60"/>
    <mergeCell ref="AG55:AM55"/>
    <mergeCell ref="AG59:AM59"/>
    <mergeCell ref="AG61:AM61"/>
    <mergeCell ref="AG57:AM57"/>
    <mergeCell ref="AG56:AM56"/>
    <mergeCell ref="AG58:AM58"/>
    <mergeCell ref="AM47:AN47"/>
    <mergeCell ref="AM49:AP49"/>
    <mergeCell ref="AM50:AP50"/>
    <mergeCell ref="AK32:AO32"/>
    <mergeCell ref="L32:P32"/>
    <mergeCell ref="W32:AE32"/>
    <mergeCell ref="AK33:AO33"/>
    <mergeCell ref="L33:P33"/>
    <mergeCell ref="W33:AE33"/>
    <mergeCell ref="L30:P30"/>
    <mergeCell ref="W30:AE30"/>
    <mergeCell ref="L31:P31"/>
    <mergeCell ref="W31:AE31"/>
    <mergeCell ref="AK31:AO31"/>
    <mergeCell ref="D67:H67"/>
    <mergeCell ref="J67:AF67"/>
    <mergeCell ref="AG54:AM5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45:AO45"/>
    <mergeCell ref="D65:H65"/>
    <mergeCell ref="J65:AF65"/>
    <mergeCell ref="D66:H66"/>
    <mergeCell ref="J66:AF66"/>
    <mergeCell ref="AG64:AM64"/>
    <mergeCell ref="AN64:AP64"/>
    <mergeCell ref="AN63:AP63"/>
    <mergeCell ref="AN57:AP57"/>
    <mergeCell ref="AN52:AP52"/>
    <mergeCell ref="AN62:AP62"/>
    <mergeCell ref="AN61:AP61"/>
    <mergeCell ref="AN56:AP56"/>
    <mergeCell ref="AN60:AP60"/>
    <mergeCell ref="AN58:AP58"/>
    <mergeCell ref="AN59:AP59"/>
    <mergeCell ref="D62:H62"/>
    <mergeCell ref="D63:H63"/>
    <mergeCell ref="D64:H64"/>
    <mergeCell ref="I52:AF52"/>
    <mergeCell ref="J61:AF61"/>
    <mergeCell ref="J60:AF60"/>
    <mergeCell ref="J62:AF62"/>
    <mergeCell ref="J63:AF63"/>
    <mergeCell ref="J59:AF59"/>
    <mergeCell ref="J57:AF57"/>
    <mergeCell ref="J58:AF58"/>
    <mergeCell ref="J64:AF64"/>
    <mergeCell ref="J56:AF56"/>
    <mergeCell ref="J55:AF55"/>
    <mergeCell ref="C52:G52"/>
    <mergeCell ref="D61:H61"/>
    <mergeCell ref="D58:H58"/>
    <mergeCell ref="D55:H55"/>
    <mergeCell ref="D59:H59"/>
    <mergeCell ref="D60:H60"/>
    <mergeCell ref="D56:H56"/>
    <mergeCell ref="D57:H57"/>
  </mergeCells>
  <hyperlinks>
    <hyperlink ref="A55" location="'PS450 - SSZ přechodu pro ...'!C2" display="/"/>
    <hyperlink ref="A56" location="'PS451 - SSZ Brněnská - Tesco'!C2" display="/"/>
    <hyperlink ref="A57" location="'PS452 - SSZ Purkyňova x B...'!C2" display="/"/>
    <hyperlink ref="A58" location="'PS453 - SSZ Purkyňova x S...'!C2" display="/"/>
    <hyperlink ref="A59" location="'PS454 - SSZ přechodu pro ...'!C2" display="/"/>
    <hyperlink ref="A60" location="'PS455 - SSZ Nádražní x Br...'!C2" display="/"/>
    <hyperlink ref="A61" location="'PS456 - SSZ Havlíčkova x ...'!C2" display="/"/>
    <hyperlink ref="A62" location="'PS457 - SSZ Brněnská x Ži...'!C2" display="/"/>
    <hyperlink ref="A63" location="'PS458 - SSZ přechodu pro ...'!C2" display="/"/>
    <hyperlink ref="A64" location="'PS459 - SSZ přechodu pro ...'!C2" display="/"/>
    <hyperlink ref="A65" location="'PS460 - SSZ přechodu pro ...'!C2" display="/"/>
    <hyperlink ref="A66" location="'PS470 - Monitorování a ov...'!C2" display="/"/>
    <hyperlink ref="A67" location="'VRN - Náklady spojené s p...'!C2" display="/"/>
  </hyperlinks>
  <printOptions/>
  <pageMargins left="0.3937007874015748" right="0.3937007874015748" top="0.3937007874015748" bottom="0.3937007874015748" header="0" footer="0"/>
  <pageSetup fitToHeight="100" fitToWidth="1" horizontalDpi="600" verticalDpi="600" orientation="portrait" paperSize="9" scale="68" r:id="rId2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AT2" s="16" t="s">
        <v>115</v>
      </c>
    </row>
    <row r="3" spans="2:46" s="1" customFormat="1" ht="6.95" customHeight="1">
      <c r="B3" s="101"/>
      <c r="C3" s="102"/>
      <c r="D3" s="102"/>
      <c r="E3" s="102"/>
      <c r="F3" s="102"/>
      <c r="G3" s="102"/>
      <c r="H3" s="102"/>
      <c r="I3" s="102"/>
      <c r="J3" s="102"/>
      <c r="K3" s="102"/>
      <c r="L3" s="19"/>
      <c r="AT3" s="16" t="s">
        <v>91</v>
      </c>
    </row>
    <row r="4" spans="2:46" s="1" customFormat="1" ht="24.95" customHeight="1">
      <c r="B4" s="19"/>
      <c r="D4" s="103" t="s">
        <v>129</v>
      </c>
      <c r="L4" s="19"/>
      <c r="M4" s="104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05" t="s">
        <v>16</v>
      </c>
      <c r="L6" s="19"/>
    </row>
    <row r="7" spans="2:12" s="1" customFormat="1" ht="16.5" customHeight="1">
      <c r="B7" s="19"/>
      <c r="E7" s="266" t="str">
        <f>'Rekapitulace stavby'!K6</f>
        <v>Zvýšení bezpečnosti na průtahu městem Vyškov - modernizace SSZ</v>
      </c>
      <c r="F7" s="267"/>
      <c r="G7" s="267"/>
      <c r="H7" s="267"/>
      <c r="L7" s="19"/>
    </row>
    <row r="8" spans="1:31" s="2" customFormat="1" ht="12" customHeight="1">
      <c r="A8" s="34"/>
      <c r="B8" s="39"/>
      <c r="C8" s="34"/>
      <c r="D8" s="105" t="s">
        <v>130</v>
      </c>
      <c r="E8" s="34"/>
      <c r="F8" s="34"/>
      <c r="G8" s="34"/>
      <c r="H8" s="34"/>
      <c r="I8" s="34"/>
      <c r="J8" s="34"/>
      <c r="K8" s="34"/>
      <c r="L8" s="106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268" t="s">
        <v>656</v>
      </c>
      <c r="F9" s="269"/>
      <c r="G9" s="269"/>
      <c r="H9" s="269"/>
      <c r="I9" s="34"/>
      <c r="J9" s="34"/>
      <c r="K9" s="34"/>
      <c r="L9" s="106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106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05" t="s">
        <v>18</v>
      </c>
      <c r="E11" s="34"/>
      <c r="F11" s="107" t="s">
        <v>19</v>
      </c>
      <c r="G11" s="34"/>
      <c r="H11" s="34"/>
      <c r="I11" s="105" t="s">
        <v>20</v>
      </c>
      <c r="J11" s="107" t="s">
        <v>21</v>
      </c>
      <c r="K11" s="34"/>
      <c r="L11" s="106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05" t="s">
        <v>22</v>
      </c>
      <c r="E12" s="34"/>
      <c r="F12" s="107" t="s">
        <v>23</v>
      </c>
      <c r="G12" s="34"/>
      <c r="H12" s="34"/>
      <c r="I12" s="105" t="s">
        <v>24</v>
      </c>
      <c r="J12" s="108" t="str">
        <f>'Rekapitulace stavby'!AN8</f>
        <v>15. 10. 2020</v>
      </c>
      <c r="K12" s="34"/>
      <c r="L12" s="106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21.75" customHeight="1">
      <c r="A13" s="34"/>
      <c r="B13" s="39"/>
      <c r="C13" s="34"/>
      <c r="D13" s="109" t="s">
        <v>26</v>
      </c>
      <c r="E13" s="34"/>
      <c r="F13" s="110" t="s">
        <v>27</v>
      </c>
      <c r="G13" s="34"/>
      <c r="H13" s="34"/>
      <c r="I13" s="109" t="s">
        <v>28</v>
      </c>
      <c r="J13" s="110" t="s">
        <v>29</v>
      </c>
      <c r="K13" s="34"/>
      <c r="L13" s="106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05" t="s">
        <v>30</v>
      </c>
      <c r="E14" s="34"/>
      <c r="F14" s="34"/>
      <c r="G14" s="34"/>
      <c r="H14" s="34"/>
      <c r="I14" s="105" t="s">
        <v>31</v>
      </c>
      <c r="J14" s="107" t="s">
        <v>32</v>
      </c>
      <c r="K14" s="34"/>
      <c r="L14" s="106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07" t="s">
        <v>33</v>
      </c>
      <c r="F15" s="34"/>
      <c r="G15" s="34"/>
      <c r="H15" s="34"/>
      <c r="I15" s="105" t="s">
        <v>34</v>
      </c>
      <c r="J15" s="107" t="s">
        <v>35</v>
      </c>
      <c r="K15" s="34"/>
      <c r="L15" s="106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106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05" t="s">
        <v>36</v>
      </c>
      <c r="E17" s="34"/>
      <c r="F17" s="34"/>
      <c r="G17" s="34"/>
      <c r="H17" s="34"/>
      <c r="I17" s="105" t="s">
        <v>31</v>
      </c>
      <c r="J17" s="29" t="str">
        <f>'Rekapitulace stavby'!AN13</f>
        <v>Vyplň údaj</v>
      </c>
      <c r="K17" s="34"/>
      <c r="L17" s="106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270" t="str">
        <f>'Rekapitulace stavby'!E14</f>
        <v>Vyplň údaj</v>
      </c>
      <c r="F18" s="271"/>
      <c r="G18" s="271"/>
      <c r="H18" s="271"/>
      <c r="I18" s="105" t="s">
        <v>34</v>
      </c>
      <c r="J18" s="29" t="str">
        <f>'Rekapitulace stavby'!AN14</f>
        <v>Vyplň údaj</v>
      </c>
      <c r="K18" s="34"/>
      <c r="L18" s="106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106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05" t="s">
        <v>38</v>
      </c>
      <c r="E20" s="34"/>
      <c r="F20" s="34"/>
      <c r="G20" s="34"/>
      <c r="H20" s="34"/>
      <c r="I20" s="105" t="s">
        <v>31</v>
      </c>
      <c r="J20" s="107" t="s">
        <v>39</v>
      </c>
      <c r="K20" s="34"/>
      <c r="L20" s="106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07" t="s">
        <v>40</v>
      </c>
      <c r="F21" s="34"/>
      <c r="G21" s="34"/>
      <c r="H21" s="34"/>
      <c r="I21" s="105" t="s">
        <v>34</v>
      </c>
      <c r="J21" s="107" t="s">
        <v>41</v>
      </c>
      <c r="K21" s="34"/>
      <c r="L21" s="106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106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05" t="s">
        <v>43</v>
      </c>
      <c r="E23" s="34"/>
      <c r="F23" s="34"/>
      <c r="G23" s="34"/>
      <c r="H23" s="34"/>
      <c r="I23" s="105" t="s">
        <v>31</v>
      </c>
      <c r="J23" s="107" t="s">
        <v>44</v>
      </c>
      <c r="K23" s="34"/>
      <c r="L23" s="106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07" t="s">
        <v>40</v>
      </c>
      <c r="F24" s="34"/>
      <c r="G24" s="34"/>
      <c r="H24" s="34"/>
      <c r="I24" s="105" t="s">
        <v>34</v>
      </c>
      <c r="J24" s="107" t="s">
        <v>44</v>
      </c>
      <c r="K24" s="34"/>
      <c r="L24" s="106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106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05" t="s">
        <v>45</v>
      </c>
      <c r="E26" s="34"/>
      <c r="F26" s="34"/>
      <c r="G26" s="34"/>
      <c r="H26" s="34"/>
      <c r="I26" s="34"/>
      <c r="J26" s="34"/>
      <c r="K26" s="34"/>
      <c r="L26" s="106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11"/>
      <c r="B27" s="112"/>
      <c r="C27" s="111"/>
      <c r="D27" s="111"/>
      <c r="E27" s="272" t="s">
        <v>44</v>
      </c>
      <c r="F27" s="272"/>
      <c r="G27" s="272"/>
      <c r="H27" s="272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106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14"/>
      <c r="E29" s="114"/>
      <c r="F29" s="114"/>
      <c r="G29" s="114"/>
      <c r="H29" s="114"/>
      <c r="I29" s="114"/>
      <c r="J29" s="114"/>
      <c r="K29" s="114"/>
      <c r="L29" s="106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15" t="s">
        <v>47</v>
      </c>
      <c r="E30" s="34"/>
      <c r="F30" s="34"/>
      <c r="G30" s="34"/>
      <c r="H30" s="34"/>
      <c r="I30" s="34"/>
      <c r="J30" s="116">
        <f>ROUND(J84,2)</f>
        <v>0</v>
      </c>
      <c r="K30" s="34"/>
      <c r="L30" s="106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14"/>
      <c r="E31" s="114"/>
      <c r="F31" s="114"/>
      <c r="G31" s="114"/>
      <c r="H31" s="114"/>
      <c r="I31" s="114"/>
      <c r="J31" s="114"/>
      <c r="K31" s="114"/>
      <c r="L31" s="106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17" t="s">
        <v>49</v>
      </c>
      <c r="G32" s="34"/>
      <c r="H32" s="34"/>
      <c r="I32" s="117" t="s">
        <v>48</v>
      </c>
      <c r="J32" s="117" t="s">
        <v>50</v>
      </c>
      <c r="K32" s="34"/>
      <c r="L32" s="106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18" t="s">
        <v>51</v>
      </c>
      <c r="E33" s="105" t="s">
        <v>52</v>
      </c>
      <c r="F33" s="119">
        <f>ROUND((SUM(BE84:BE122)),2)</f>
        <v>0</v>
      </c>
      <c r="G33" s="34"/>
      <c r="H33" s="34"/>
      <c r="I33" s="120">
        <v>0.21</v>
      </c>
      <c r="J33" s="119">
        <f>ROUND(((SUM(BE84:BE122))*I33),2)</f>
        <v>0</v>
      </c>
      <c r="K33" s="34"/>
      <c r="L33" s="106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05" t="s">
        <v>53</v>
      </c>
      <c r="F34" s="119">
        <f>ROUND((SUM(BF84:BF122)),2)</f>
        <v>0</v>
      </c>
      <c r="G34" s="34"/>
      <c r="H34" s="34"/>
      <c r="I34" s="120">
        <v>0.15</v>
      </c>
      <c r="J34" s="119">
        <f>ROUND(((SUM(BF84:BF122))*I34),2)</f>
        <v>0</v>
      </c>
      <c r="K34" s="34"/>
      <c r="L34" s="106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05" t="s">
        <v>54</v>
      </c>
      <c r="F35" s="119">
        <f>ROUND((SUM(BG84:BG122)),2)</f>
        <v>0</v>
      </c>
      <c r="G35" s="34"/>
      <c r="H35" s="34"/>
      <c r="I35" s="120">
        <v>0.21</v>
      </c>
      <c r="J35" s="119">
        <f>0</f>
        <v>0</v>
      </c>
      <c r="K35" s="34"/>
      <c r="L35" s="106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05" t="s">
        <v>55</v>
      </c>
      <c r="F36" s="119">
        <f>ROUND((SUM(BH84:BH122)),2)</f>
        <v>0</v>
      </c>
      <c r="G36" s="34"/>
      <c r="H36" s="34"/>
      <c r="I36" s="120">
        <v>0.15</v>
      </c>
      <c r="J36" s="119">
        <f>0</f>
        <v>0</v>
      </c>
      <c r="K36" s="34"/>
      <c r="L36" s="106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05" t="s">
        <v>56</v>
      </c>
      <c r="F37" s="119">
        <f>ROUND((SUM(BI84:BI122)),2)</f>
        <v>0</v>
      </c>
      <c r="G37" s="34"/>
      <c r="H37" s="34"/>
      <c r="I37" s="120">
        <v>0</v>
      </c>
      <c r="J37" s="119">
        <f>0</f>
        <v>0</v>
      </c>
      <c r="K37" s="34"/>
      <c r="L37" s="106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106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21"/>
      <c r="D39" s="122" t="s">
        <v>57</v>
      </c>
      <c r="E39" s="123"/>
      <c r="F39" s="123"/>
      <c r="G39" s="124" t="s">
        <v>58</v>
      </c>
      <c r="H39" s="125" t="s">
        <v>59</v>
      </c>
      <c r="I39" s="123"/>
      <c r="J39" s="126">
        <f>SUM(J30:J37)</f>
        <v>0</v>
      </c>
      <c r="K39" s="127"/>
      <c r="L39" s="106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128"/>
      <c r="C40" s="129"/>
      <c r="D40" s="129"/>
      <c r="E40" s="129"/>
      <c r="F40" s="129"/>
      <c r="G40" s="129"/>
      <c r="H40" s="129"/>
      <c r="I40" s="129"/>
      <c r="J40" s="129"/>
      <c r="K40" s="129"/>
      <c r="L40" s="106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4" spans="1:31" s="2" customFormat="1" ht="6.95" customHeight="1">
      <c r="A44" s="34"/>
      <c r="B44" s="130"/>
      <c r="C44" s="131"/>
      <c r="D44" s="131"/>
      <c r="E44" s="131"/>
      <c r="F44" s="131"/>
      <c r="G44" s="131"/>
      <c r="H44" s="131"/>
      <c r="I44" s="131"/>
      <c r="J44" s="131"/>
      <c r="K44" s="131"/>
      <c r="L44" s="106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2" customFormat="1" ht="24.95" customHeight="1">
      <c r="A45" s="34"/>
      <c r="B45" s="35"/>
      <c r="C45" s="22" t="s">
        <v>132</v>
      </c>
      <c r="D45" s="36"/>
      <c r="E45" s="36"/>
      <c r="F45" s="36"/>
      <c r="G45" s="36"/>
      <c r="H45" s="36"/>
      <c r="I45" s="36"/>
      <c r="J45" s="36"/>
      <c r="K45" s="36"/>
      <c r="L45" s="106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pans="1:31" s="2" customFormat="1" ht="6.95" customHeight="1">
      <c r="A46" s="34"/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106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12" customHeight="1">
      <c r="A47" s="34"/>
      <c r="B47" s="35"/>
      <c r="C47" s="28" t="s">
        <v>16</v>
      </c>
      <c r="D47" s="36"/>
      <c r="E47" s="36"/>
      <c r="F47" s="36"/>
      <c r="G47" s="36"/>
      <c r="H47" s="36"/>
      <c r="I47" s="36"/>
      <c r="J47" s="36"/>
      <c r="K47" s="36"/>
      <c r="L47" s="106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16.5" customHeight="1">
      <c r="A48" s="34"/>
      <c r="B48" s="35"/>
      <c r="C48" s="36"/>
      <c r="D48" s="36"/>
      <c r="E48" s="264" t="str">
        <f>E7</f>
        <v>Zvýšení bezpečnosti na průtahu městem Vyškov - modernizace SSZ</v>
      </c>
      <c r="F48" s="265"/>
      <c r="G48" s="265"/>
      <c r="H48" s="265"/>
      <c r="I48" s="36"/>
      <c r="J48" s="36"/>
      <c r="K48" s="36"/>
      <c r="L48" s="106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28" t="s">
        <v>130</v>
      </c>
      <c r="D49" s="36"/>
      <c r="E49" s="36"/>
      <c r="F49" s="36"/>
      <c r="G49" s="36"/>
      <c r="H49" s="36"/>
      <c r="I49" s="36"/>
      <c r="J49" s="36"/>
      <c r="K49" s="36"/>
      <c r="L49" s="106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6.5" customHeight="1">
      <c r="A50" s="34"/>
      <c r="B50" s="35"/>
      <c r="C50" s="36"/>
      <c r="D50" s="36"/>
      <c r="E50" s="227" t="str">
        <f>E9</f>
        <v>PS458 - SSZ přechodu pro chodce Na Vyhlídce</v>
      </c>
      <c r="F50" s="263"/>
      <c r="G50" s="263"/>
      <c r="H50" s="263"/>
      <c r="I50" s="36"/>
      <c r="J50" s="36"/>
      <c r="K50" s="36"/>
      <c r="L50" s="106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31" s="2" customFormat="1" ht="6.95" customHeight="1">
      <c r="A51" s="34"/>
      <c r="B51" s="35"/>
      <c r="C51" s="36"/>
      <c r="D51" s="36"/>
      <c r="E51" s="36"/>
      <c r="F51" s="36"/>
      <c r="G51" s="36"/>
      <c r="H51" s="36"/>
      <c r="I51" s="36"/>
      <c r="J51" s="36"/>
      <c r="K51" s="36"/>
      <c r="L51" s="106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31" s="2" customFormat="1" ht="12" customHeight="1">
      <c r="A52" s="34"/>
      <c r="B52" s="35"/>
      <c r="C52" s="28" t="s">
        <v>22</v>
      </c>
      <c r="D52" s="36"/>
      <c r="E52" s="36"/>
      <c r="F52" s="26" t="str">
        <f>F12</f>
        <v>Vyškov</v>
      </c>
      <c r="G52" s="36"/>
      <c r="H52" s="36"/>
      <c r="I52" s="28" t="s">
        <v>24</v>
      </c>
      <c r="J52" s="59" t="str">
        <f>IF(J12="","",J12)</f>
        <v>15. 10. 2020</v>
      </c>
      <c r="K52" s="36"/>
      <c r="L52" s="106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6.95" customHeight="1">
      <c r="A53" s="34"/>
      <c r="B53" s="35"/>
      <c r="C53" s="36"/>
      <c r="D53" s="36"/>
      <c r="E53" s="36"/>
      <c r="F53" s="36"/>
      <c r="G53" s="36"/>
      <c r="H53" s="36"/>
      <c r="I53" s="36"/>
      <c r="J53" s="36"/>
      <c r="K53" s="36"/>
      <c r="L53" s="106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15.2" customHeight="1">
      <c r="A54" s="34"/>
      <c r="B54" s="35"/>
      <c r="C54" s="28" t="s">
        <v>30</v>
      </c>
      <c r="D54" s="36"/>
      <c r="E54" s="36"/>
      <c r="F54" s="26" t="str">
        <f>E15</f>
        <v>VYTEZA, s. r.o.</v>
      </c>
      <c r="G54" s="36"/>
      <c r="H54" s="36"/>
      <c r="I54" s="28" t="s">
        <v>38</v>
      </c>
      <c r="J54" s="32" t="str">
        <f>E21</f>
        <v>Ing. Luděk Obrdlík</v>
      </c>
      <c r="K54" s="36"/>
      <c r="L54" s="106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15.2" customHeight="1">
      <c r="A55" s="34"/>
      <c r="B55" s="35"/>
      <c r="C55" s="28" t="s">
        <v>36</v>
      </c>
      <c r="D55" s="36"/>
      <c r="E55" s="36"/>
      <c r="F55" s="26" t="str">
        <f>IF(E18="","",E18)</f>
        <v>Vyplň údaj</v>
      </c>
      <c r="G55" s="36"/>
      <c r="H55" s="36"/>
      <c r="I55" s="28" t="s">
        <v>43</v>
      </c>
      <c r="J55" s="32" t="str">
        <f>E24</f>
        <v>Ing. Luděk Obrdlík</v>
      </c>
      <c r="K55" s="36"/>
      <c r="L55" s="106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0.35" customHeight="1">
      <c r="A56" s="34"/>
      <c r="B56" s="35"/>
      <c r="C56" s="36"/>
      <c r="D56" s="36"/>
      <c r="E56" s="36"/>
      <c r="F56" s="36"/>
      <c r="G56" s="36"/>
      <c r="H56" s="36"/>
      <c r="I56" s="36"/>
      <c r="J56" s="36"/>
      <c r="K56" s="36"/>
      <c r="L56" s="106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29.25" customHeight="1">
      <c r="A57" s="34"/>
      <c r="B57" s="35"/>
      <c r="C57" s="132" t="s">
        <v>133</v>
      </c>
      <c r="D57" s="133"/>
      <c r="E57" s="133"/>
      <c r="F57" s="133"/>
      <c r="G57" s="133"/>
      <c r="H57" s="133"/>
      <c r="I57" s="133"/>
      <c r="J57" s="134" t="s">
        <v>134</v>
      </c>
      <c r="K57" s="133"/>
      <c r="L57" s="106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0.35" customHeight="1">
      <c r="A58" s="34"/>
      <c r="B58" s="35"/>
      <c r="C58" s="36"/>
      <c r="D58" s="36"/>
      <c r="E58" s="36"/>
      <c r="F58" s="36"/>
      <c r="G58" s="36"/>
      <c r="H58" s="36"/>
      <c r="I58" s="36"/>
      <c r="J58" s="36"/>
      <c r="K58" s="36"/>
      <c r="L58" s="106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47" s="2" customFormat="1" ht="22.9" customHeight="1">
      <c r="A59" s="34"/>
      <c r="B59" s="35"/>
      <c r="C59" s="135" t="s">
        <v>79</v>
      </c>
      <c r="D59" s="36"/>
      <c r="E59" s="36"/>
      <c r="F59" s="36"/>
      <c r="G59" s="36"/>
      <c r="H59" s="36"/>
      <c r="I59" s="36"/>
      <c r="J59" s="77">
        <f>J84</f>
        <v>0</v>
      </c>
      <c r="K59" s="36"/>
      <c r="L59" s="106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U59" s="16" t="s">
        <v>135</v>
      </c>
    </row>
    <row r="60" spans="2:12" s="9" customFormat="1" ht="24.95" customHeight="1">
      <c r="B60" s="136"/>
      <c r="C60" s="137"/>
      <c r="D60" s="138" t="s">
        <v>136</v>
      </c>
      <c r="E60" s="139"/>
      <c r="F60" s="139"/>
      <c r="G60" s="139"/>
      <c r="H60" s="139"/>
      <c r="I60" s="139"/>
      <c r="J60" s="140">
        <f>J85</f>
        <v>0</v>
      </c>
      <c r="K60" s="137"/>
      <c r="L60" s="141"/>
    </row>
    <row r="61" spans="2:12" s="10" customFormat="1" ht="19.9" customHeight="1">
      <c r="B61" s="142"/>
      <c r="C61" s="143"/>
      <c r="D61" s="144" t="s">
        <v>137</v>
      </c>
      <c r="E61" s="145"/>
      <c r="F61" s="145"/>
      <c r="G61" s="145"/>
      <c r="H61" s="145"/>
      <c r="I61" s="145"/>
      <c r="J61" s="146">
        <f>J86</f>
        <v>0</v>
      </c>
      <c r="K61" s="143"/>
      <c r="L61" s="147"/>
    </row>
    <row r="62" spans="2:12" s="10" customFormat="1" ht="19.9" customHeight="1">
      <c r="B62" s="142"/>
      <c r="C62" s="143"/>
      <c r="D62" s="144" t="s">
        <v>138</v>
      </c>
      <c r="E62" s="145"/>
      <c r="F62" s="145"/>
      <c r="G62" s="145"/>
      <c r="H62" s="145"/>
      <c r="I62" s="145"/>
      <c r="J62" s="146">
        <f>J102</f>
        <v>0</v>
      </c>
      <c r="K62" s="143"/>
      <c r="L62" s="147"/>
    </row>
    <row r="63" spans="2:12" s="9" customFormat="1" ht="24.95" customHeight="1">
      <c r="B63" s="136"/>
      <c r="C63" s="137"/>
      <c r="D63" s="138" t="s">
        <v>244</v>
      </c>
      <c r="E63" s="139"/>
      <c r="F63" s="139"/>
      <c r="G63" s="139"/>
      <c r="H63" s="139"/>
      <c r="I63" s="139"/>
      <c r="J63" s="140">
        <f>J119</f>
        <v>0</v>
      </c>
      <c r="K63" s="137"/>
      <c r="L63" s="141"/>
    </row>
    <row r="64" spans="2:12" s="10" customFormat="1" ht="19.9" customHeight="1">
      <c r="B64" s="142"/>
      <c r="C64" s="143"/>
      <c r="D64" s="144" t="s">
        <v>245</v>
      </c>
      <c r="E64" s="145"/>
      <c r="F64" s="145"/>
      <c r="G64" s="145"/>
      <c r="H64" s="145"/>
      <c r="I64" s="145"/>
      <c r="J64" s="146">
        <f>J120</f>
        <v>0</v>
      </c>
      <c r="K64" s="143"/>
      <c r="L64" s="147"/>
    </row>
    <row r="65" spans="1:31" s="2" customFormat="1" ht="21.75" customHeight="1">
      <c r="A65" s="34"/>
      <c r="B65" s="35"/>
      <c r="C65" s="36"/>
      <c r="D65" s="36"/>
      <c r="E65" s="36"/>
      <c r="F65" s="36"/>
      <c r="G65" s="36"/>
      <c r="H65" s="36"/>
      <c r="I65" s="36"/>
      <c r="J65" s="36"/>
      <c r="K65" s="36"/>
      <c r="L65" s="106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1:31" s="2" customFormat="1" ht="6.95" customHeight="1">
      <c r="A66" s="34"/>
      <c r="B66" s="47"/>
      <c r="C66" s="48"/>
      <c r="D66" s="48"/>
      <c r="E66" s="48"/>
      <c r="F66" s="48"/>
      <c r="G66" s="48"/>
      <c r="H66" s="48"/>
      <c r="I66" s="48"/>
      <c r="J66" s="48"/>
      <c r="K66" s="48"/>
      <c r="L66" s="106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</row>
    <row r="70" spans="1:31" s="2" customFormat="1" ht="6.95" customHeight="1">
      <c r="A70" s="34"/>
      <c r="B70" s="49"/>
      <c r="C70" s="50"/>
      <c r="D70" s="50"/>
      <c r="E70" s="50"/>
      <c r="F70" s="50"/>
      <c r="G70" s="50"/>
      <c r="H70" s="50"/>
      <c r="I70" s="50"/>
      <c r="J70" s="50"/>
      <c r="K70" s="50"/>
      <c r="L70" s="106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</row>
    <row r="71" spans="1:31" s="2" customFormat="1" ht="24.95" customHeight="1">
      <c r="A71" s="34"/>
      <c r="B71" s="35"/>
      <c r="C71" s="22" t="s">
        <v>139</v>
      </c>
      <c r="D71" s="36"/>
      <c r="E71" s="36"/>
      <c r="F71" s="36"/>
      <c r="G71" s="36"/>
      <c r="H71" s="36"/>
      <c r="I71" s="36"/>
      <c r="J71" s="36"/>
      <c r="K71" s="36"/>
      <c r="L71" s="106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</row>
    <row r="72" spans="1:31" s="2" customFormat="1" ht="6.95" customHeight="1">
      <c r="A72" s="34"/>
      <c r="B72" s="35"/>
      <c r="C72" s="36"/>
      <c r="D72" s="36"/>
      <c r="E72" s="36"/>
      <c r="F72" s="36"/>
      <c r="G72" s="36"/>
      <c r="H72" s="36"/>
      <c r="I72" s="36"/>
      <c r="J72" s="36"/>
      <c r="K72" s="36"/>
      <c r="L72" s="106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</row>
    <row r="73" spans="1:31" s="2" customFormat="1" ht="12" customHeight="1">
      <c r="A73" s="34"/>
      <c r="B73" s="35"/>
      <c r="C73" s="28" t="s">
        <v>16</v>
      </c>
      <c r="D73" s="36"/>
      <c r="E73" s="36"/>
      <c r="F73" s="36"/>
      <c r="G73" s="36"/>
      <c r="H73" s="36"/>
      <c r="I73" s="36"/>
      <c r="J73" s="36"/>
      <c r="K73" s="36"/>
      <c r="L73" s="106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</row>
    <row r="74" spans="1:31" s="2" customFormat="1" ht="16.5" customHeight="1">
      <c r="A74" s="34"/>
      <c r="B74" s="35"/>
      <c r="C74" s="36"/>
      <c r="D74" s="36"/>
      <c r="E74" s="264" t="str">
        <f>E7</f>
        <v>Zvýšení bezpečnosti na průtahu městem Vyškov - modernizace SSZ</v>
      </c>
      <c r="F74" s="265"/>
      <c r="G74" s="265"/>
      <c r="H74" s="265"/>
      <c r="I74" s="36"/>
      <c r="J74" s="36"/>
      <c r="K74" s="36"/>
      <c r="L74" s="106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</row>
    <row r="75" spans="1:31" s="2" customFormat="1" ht="12" customHeight="1">
      <c r="A75" s="34"/>
      <c r="B75" s="35"/>
      <c r="C75" s="28" t="s">
        <v>130</v>
      </c>
      <c r="D75" s="36"/>
      <c r="E75" s="36"/>
      <c r="F75" s="36"/>
      <c r="G75" s="36"/>
      <c r="H75" s="36"/>
      <c r="I75" s="36"/>
      <c r="J75" s="36"/>
      <c r="K75" s="36"/>
      <c r="L75" s="106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6" spans="1:31" s="2" customFormat="1" ht="16.5" customHeight="1">
      <c r="A76" s="34"/>
      <c r="B76" s="35"/>
      <c r="C76" s="36"/>
      <c r="D76" s="36"/>
      <c r="E76" s="227" t="str">
        <f>E9</f>
        <v>PS458 - SSZ přechodu pro chodce Na Vyhlídce</v>
      </c>
      <c r="F76" s="263"/>
      <c r="G76" s="263"/>
      <c r="H76" s="263"/>
      <c r="I76" s="36"/>
      <c r="J76" s="36"/>
      <c r="K76" s="36"/>
      <c r="L76" s="106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6.95" customHeight="1">
      <c r="A77" s="34"/>
      <c r="B77" s="35"/>
      <c r="C77" s="36"/>
      <c r="D77" s="36"/>
      <c r="E77" s="36"/>
      <c r="F77" s="36"/>
      <c r="G77" s="36"/>
      <c r="H77" s="36"/>
      <c r="I77" s="36"/>
      <c r="J77" s="36"/>
      <c r="K77" s="36"/>
      <c r="L77" s="106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:31" s="2" customFormat="1" ht="12" customHeight="1">
      <c r="A78" s="34"/>
      <c r="B78" s="35"/>
      <c r="C78" s="28" t="s">
        <v>22</v>
      </c>
      <c r="D78" s="36"/>
      <c r="E78" s="36"/>
      <c r="F78" s="26" t="str">
        <f>F12</f>
        <v>Vyškov</v>
      </c>
      <c r="G78" s="36"/>
      <c r="H78" s="36"/>
      <c r="I78" s="28" t="s">
        <v>24</v>
      </c>
      <c r="J78" s="59" t="str">
        <f>IF(J12="","",J12)</f>
        <v>15. 10. 2020</v>
      </c>
      <c r="K78" s="36"/>
      <c r="L78" s="106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2" customFormat="1" ht="6.95" customHeight="1">
      <c r="A79" s="34"/>
      <c r="B79" s="35"/>
      <c r="C79" s="36"/>
      <c r="D79" s="36"/>
      <c r="E79" s="36"/>
      <c r="F79" s="36"/>
      <c r="G79" s="36"/>
      <c r="H79" s="36"/>
      <c r="I79" s="36"/>
      <c r="J79" s="36"/>
      <c r="K79" s="36"/>
      <c r="L79" s="106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2" customFormat="1" ht="15.2" customHeight="1">
      <c r="A80" s="34"/>
      <c r="B80" s="35"/>
      <c r="C80" s="28" t="s">
        <v>30</v>
      </c>
      <c r="D80" s="36"/>
      <c r="E80" s="36"/>
      <c r="F80" s="26" t="str">
        <f>E15</f>
        <v>VYTEZA, s. r.o.</v>
      </c>
      <c r="G80" s="36"/>
      <c r="H80" s="36"/>
      <c r="I80" s="28" t="s">
        <v>38</v>
      </c>
      <c r="J80" s="32" t="str">
        <f>E21</f>
        <v>Ing. Luděk Obrdlík</v>
      </c>
      <c r="K80" s="36"/>
      <c r="L80" s="106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</row>
    <row r="81" spans="1:31" s="2" customFormat="1" ht="15.2" customHeight="1">
      <c r="A81" s="34"/>
      <c r="B81" s="35"/>
      <c r="C81" s="28" t="s">
        <v>36</v>
      </c>
      <c r="D81" s="36"/>
      <c r="E81" s="36"/>
      <c r="F81" s="26" t="str">
        <f>IF(E18="","",E18)</f>
        <v>Vyplň údaj</v>
      </c>
      <c r="G81" s="36"/>
      <c r="H81" s="36"/>
      <c r="I81" s="28" t="s">
        <v>43</v>
      </c>
      <c r="J81" s="32" t="str">
        <f>E24</f>
        <v>Ing. Luděk Obrdlík</v>
      </c>
      <c r="K81" s="36"/>
      <c r="L81" s="106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10.35" customHeight="1">
      <c r="A82" s="34"/>
      <c r="B82" s="35"/>
      <c r="C82" s="36"/>
      <c r="D82" s="36"/>
      <c r="E82" s="36"/>
      <c r="F82" s="36"/>
      <c r="G82" s="36"/>
      <c r="H82" s="36"/>
      <c r="I82" s="36"/>
      <c r="J82" s="36"/>
      <c r="K82" s="36"/>
      <c r="L82" s="106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11" customFormat="1" ht="29.25" customHeight="1">
      <c r="A83" s="148"/>
      <c r="B83" s="149"/>
      <c r="C83" s="150" t="s">
        <v>140</v>
      </c>
      <c r="D83" s="151" t="s">
        <v>66</v>
      </c>
      <c r="E83" s="151" t="s">
        <v>62</v>
      </c>
      <c r="F83" s="151" t="s">
        <v>63</v>
      </c>
      <c r="G83" s="151" t="s">
        <v>141</v>
      </c>
      <c r="H83" s="151" t="s">
        <v>142</v>
      </c>
      <c r="I83" s="151" t="s">
        <v>143</v>
      </c>
      <c r="J83" s="151" t="s">
        <v>134</v>
      </c>
      <c r="K83" s="152" t="s">
        <v>144</v>
      </c>
      <c r="L83" s="153"/>
      <c r="M83" s="68" t="s">
        <v>44</v>
      </c>
      <c r="N83" s="69" t="s">
        <v>51</v>
      </c>
      <c r="O83" s="69" t="s">
        <v>145</v>
      </c>
      <c r="P83" s="69" t="s">
        <v>146</v>
      </c>
      <c r="Q83" s="69" t="s">
        <v>147</v>
      </c>
      <c r="R83" s="69" t="s">
        <v>148</v>
      </c>
      <c r="S83" s="69" t="s">
        <v>149</v>
      </c>
      <c r="T83" s="70" t="s">
        <v>150</v>
      </c>
      <c r="U83" s="148"/>
      <c r="V83" s="148"/>
      <c r="W83" s="148"/>
      <c r="X83" s="148"/>
      <c r="Y83" s="148"/>
      <c r="Z83" s="148"/>
      <c r="AA83" s="148"/>
      <c r="AB83" s="148"/>
      <c r="AC83" s="148"/>
      <c r="AD83" s="148"/>
      <c r="AE83" s="148"/>
    </row>
    <row r="84" spans="1:63" s="2" customFormat="1" ht="22.9" customHeight="1">
      <c r="A84" s="34"/>
      <c r="B84" s="35"/>
      <c r="C84" s="75" t="s">
        <v>151</v>
      </c>
      <c r="D84" s="36"/>
      <c r="E84" s="36"/>
      <c r="F84" s="36"/>
      <c r="G84" s="36"/>
      <c r="H84" s="36"/>
      <c r="I84" s="36"/>
      <c r="J84" s="154">
        <f>BK84</f>
        <v>0</v>
      </c>
      <c r="K84" s="36"/>
      <c r="L84" s="39"/>
      <c r="M84" s="71"/>
      <c r="N84" s="155"/>
      <c r="O84" s="72"/>
      <c r="P84" s="156">
        <f>P85+P119</f>
        <v>0</v>
      </c>
      <c r="Q84" s="72"/>
      <c r="R84" s="156">
        <f>R85+R119</f>
        <v>0.011800000000000001</v>
      </c>
      <c r="S84" s="72"/>
      <c r="T84" s="157">
        <f>T85+T119</f>
        <v>0</v>
      </c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T84" s="16" t="s">
        <v>80</v>
      </c>
      <c r="AU84" s="16" t="s">
        <v>135</v>
      </c>
      <c r="BK84" s="158">
        <f>BK85+BK119</f>
        <v>0</v>
      </c>
    </row>
    <row r="85" spans="2:63" s="12" customFormat="1" ht="25.9" customHeight="1">
      <c r="B85" s="159"/>
      <c r="C85" s="160"/>
      <c r="D85" s="161" t="s">
        <v>80</v>
      </c>
      <c r="E85" s="162" t="s">
        <v>152</v>
      </c>
      <c r="F85" s="162" t="s">
        <v>153</v>
      </c>
      <c r="G85" s="160"/>
      <c r="H85" s="160"/>
      <c r="I85" s="163"/>
      <c r="J85" s="164">
        <f>BK85</f>
        <v>0</v>
      </c>
      <c r="K85" s="160"/>
      <c r="L85" s="165"/>
      <c r="M85" s="166"/>
      <c r="N85" s="167"/>
      <c r="O85" s="167"/>
      <c r="P85" s="168">
        <f>P86+P102</f>
        <v>0</v>
      </c>
      <c r="Q85" s="167"/>
      <c r="R85" s="168">
        <f>R86+R102</f>
        <v>0.011800000000000001</v>
      </c>
      <c r="S85" s="167"/>
      <c r="T85" s="169">
        <f>T86+T102</f>
        <v>0</v>
      </c>
      <c r="AR85" s="170" t="s">
        <v>154</v>
      </c>
      <c r="AT85" s="171" t="s">
        <v>80</v>
      </c>
      <c r="AU85" s="171" t="s">
        <v>81</v>
      </c>
      <c r="AY85" s="170" t="s">
        <v>155</v>
      </c>
      <c r="BK85" s="172">
        <f>BK86+BK102</f>
        <v>0</v>
      </c>
    </row>
    <row r="86" spans="2:63" s="12" customFormat="1" ht="22.9" customHeight="1">
      <c r="B86" s="159"/>
      <c r="C86" s="160"/>
      <c r="D86" s="161" t="s">
        <v>80</v>
      </c>
      <c r="E86" s="173" t="s">
        <v>156</v>
      </c>
      <c r="F86" s="173" t="s">
        <v>157</v>
      </c>
      <c r="G86" s="160"/>
      <c r="H86" s="160"/>
      <c r="I86" s="163"/>
      <c r="J86" s="174">
        <f>BK86</f>
        <v>0</v>
      </c>
      <c r="K86" s="160"/>
      <c r="L86" s="165"/>
      <c r="M86" s="166"/>
      <c r="N86" s="167"/>
      <c r="O86" s="167"/>
      <c r="P86" s="168">
        <f>SUM(P87:P101)</f>
        <v>0</v>
      </c>
      <c r="Q86" s="167"/>
      <c r="R86" s="168">
        <f>SUM(R87:R101)</f>
        <v>0.00816</v>
      </c>
      <c r="S86" s="167"/>
      <c r="T86" s="169">
        <f>SUM(T87:T101)</f>
        <v>0</v>
      </c>
      <c r="AR86" s="170" t="s">
        <v>154</v>
      </c>
      <c r="AT86" s="171" t="s">
        <v>80</v>
      </c>
      <c r="AU86" s="171" t="s">
        <v>89</v>
      </c>
      <c r="AY86" s="170" t="s">
        <v>155</v>
      </c>
      <c r="BK86" s="172">
        <f>SUM(BK87:BK101)</f>
        <v>0</v>
      </c>
    </row>
    <row r="87" spans="1:65" s="2" customFormat="1" ht="21.75" customHeight="1">
      <c r="A87" s="34"/>
      <c r="B87" s="35"/>
      <c r="C87" s="175" t="s">
        <v>89</v>
      </c>
      <c r="D87" s="175" t="s">
        <v>158</v>
      </c>
      <c r="E87" s="176" t="s">
        <v>159</v>
      </c>
      <c r="F87" s="177" t="s">
        <v>160</v>
      </c>
      <c r="G87" s="178" t="s">
        <v>161</v>
      </c>
      <c r="H87" s="179">
        <v>2</v>
      </c>
      <c r="I87" s="180"/>
      <c r="J87" s="181">
        <f>ROUND(I87*H87,2)</f>
        <v>0</v>
      </c>
      <c r="K87" s="177" t="s">
        <v>195</v>
      </c>
      <c r="L87" s="39"/>
      <c r="M87" s="182" t="s">
        <v>44</v>
      </c>
      <c r="N87" s="183" t="s">
        <v>52</v>
      </c>
      <c r="O87" s="64"/>
      <c r="P87" s="184">
        <f>O87*H87</f>
        <v>0</v>
      </c>
      <c r="Q87" s="184">
        <v>0</v>
      </c>
      <c r="R87" s="184">
        <f>Q87*H87</f>
        <v>0</v>
      </c>
      <c r="S87" s="184">
        <v>0</v>
      </c>
      <c r="T87" s="185">
        <f>S87*H87</f>
        <v>0</v>
      </c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R87" s="186" t="s">
        <v>89</v>
      </c>
      <c r="AT87" s="186" t="s">
        <v>158</v>
      </c>
      <c r="AU87" s="186" t="s">
        <v>91</v>
      </c>
      <c r="AY87" s="16" t="s">
        <v>155</v>
      </c>
      <c r="BE87" s="187">
        <f>IF(N87="základní",J87,0)</f>
        <v>0</v>
      </c>
      <c r="BF87" s="187">
        <f>IF(N87="snížená",J87,0)</f>
        <v>0</v>
      </c>
      <c r="BG87" s="187">
        <f>IF(N87="zákl. přenesená",J87,0)</f>
        <v>0</v>
      </c>
      <c r="BH87" s="187">
        <f>IF(N87="sníž. přenesená",J87,0)</f>
        <v>0</v>
      </c>
      <c r="BI87" s="187">
        <f>IF(N87="nulová",J87,0)</f>
        <v>0</v>
      </c>
      <c r="BJ87" s="16" t="s">
        <v>89</v>
      </c>
      <c r="BK87" s="187">
        <f>ROUND(I87*H87,2)</f>
        <v>0</v>
      </c>
      <c r="BL87" s="16" t="s">
        <v>89</v>
      </c>
      <c r="BM87" s="186" t="s">
        <v>657</v>
      </c>
    </row>
    <row r="88" spans="2:51" s="13" customFormat="1" ht="22.5">
      <c r="B88" s="188"/>
      <c r="C88" s="189"/>
      <c r="D88" s="190" t="s">
        <v>164</v>
      </c>
      <c r="E88" s="191" t="s">
        <v>44</v>
      </c>
      <c r="F88" s="192" t="s">
        <v>165</v>
      </c>
      <c r="G88" s="189"/>
      <c r="H88" s="191" t="s">
        <v>44</v>
      </c>
      <c r="I88" s="193"/>
      <c r="J88" s="189"/>
      <c r="K88" s="189"/>
      <c r="L88" s="194"/>
      <c r="M88" s="195"/>
      <c r="N88" s="196"/>
      <c r="O88" s="196"/>
      <c r="P88" s="196"/>
      <c r="Q88" s="196"/>
      <c r="R88" s="196"/>
      <c r="S88" s="196"/>
      <c r="T88" s="197"/>
      <c r="AT88" s="198" t="s">
        <v>164</v>
      </c>
      <c r="AU88" s="198" t="s">
        <v>91</v>
      </c>
      <c r="AV88" s="13" t="s">
        <v>89</v>
      </c>
      <c r="AW88" s="13" t="s">
        <v>42</v>
      </c>
      <c r="AX88" s="13" t="s">
        <v>81</v>
      </c>
      <c r="AY88" s="198" t="s">
        <v>155</v>
      </c>
    </row>
    <row r="89" spans="2:51" s="14" customFormat="1" ht="12">
      <c r="B89" s="199"/>
      <c r="C89" s="200"/>
      <c r="D89" s="190" t="s">
        <v>164</v>
      </c>
      <c r="E89" s="201" t="s">
        <v>44</v>
      </c>
      <c r="F89" s="202" t="s">
        <v>91</v>
      </c>
      <c r="G89" s="200"/>
      <c r="H89" s="203">
        <v>2</v>
      </c>
      <c r="I89" s="204"/>
      <c r="J89" s="200"/>
      <c r="K89" s="200"/>
      <c r="L89" s="205"/>
      <c r="M89" s="206"/>
      <c r="N89" s="207"/>
      <c r="O89" s="207"/>
      <c r="P89" s="207"/>
      <c r="Q89" s="207"/>
      <c r="R89" s="207"/>
      <c r="S89" s="207"/>
      <c r="T89" s="208"/>
      <c r="AT89" s="209" t="s">
        <v>164</v>
      </c>
      <c r="AU89" s="209" t="s">
        <v>91</v>
      </c>
      <c r="AV89" s="14" t="s">
        <v>91</v>
      </c>
      <c r="AW89" s="14" t="s">
        <v>42</v>
      </c>
      <c r="AX89" s="14" t="s">
        <v>89</v>
      </c>
      <c r="AY89" s="209" t="s">
        <v>155</v>
      </c>
    </row>
    <row r="90" spans="1:65" s="2" customFormat="1" ht="16.5" customHeight="1">
      <c r="A90" s="34"/>
      <c r="B90" s="35"/>
      <c r="C90" s="175" t="s">
        <v>91</v>
      </c>
      <c r="D90" s="175" t="s">
        <v>158</v>
      </c>
      <c r="E90" s="176" t="s">
        <v>166</v>
      </c>
      <c r="F90" s="177" t="s">
        <v>167</v>
      </c>
      <c r="G90" s="178" t="s">
        <v>161</v>
      </c>
      <c r="H90" s="179">
        <v>2</v>
      </c>
      <c r="I90" s="180"/>
      <c r="J90" s="181">
        <f>ROUND(I90*H90,2)</f>
        <v>0</v>
      </c>
      <c r="K90" s="177" t="s">
        <v>195</v>
      </c>
      <c r="L90" s="39"/>
      <c r="M90" s="182" t="s">
        <v>44</v>
      </c>
      <c r="N90" s="183" t="s">
        <v>52</v>
      </c>
      <c r="O90" s="64"/>
      <c r="P90" s="184">
        <f>O90*H90</f>
        <v>0</v>
      </c>
      <c r="Q90" s="184">
        <v>0</v>
      </c>
      <c r="R90" s="184">
        <f>Q90*H90</f>
        <v>0</v>
      </c>
      <c r="S90" s="184">
        <v>0</v>
      </c>
      <c r="T90" s="185">
        <f>S90*H90</f>
        <v>0</v>
      </c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R90" s="186" t="s">
        <v>89</v>
      </c>
      <c r="AT90" s="186" t="s">
        <v>158</v>
      </c>
      <c r="AU90" s="186" t="s">
        <v>91</v>
      </c>
      <c r="AY90" s="16" t="s">
        <v>155</v>
      </c>
      <c r="BE90" s="187">
        <f>IF(N90="základní",J90,0)</f>
        <v>0</v>
      </c>
      <c r="BF90" s="187">
        <f>IF(N90="snížená",J90,0)</f>
        <v>0</v>
      </c>
      <c r="BG90" s="187">
        <f>IF(N90="zákl. přenesená",J90,0)</f>
        <v>0</v>
      </c>
      <c r="BH90" s="187">
        <f>IF(N90="sníž. přenesená",J90,0)</f>
        <v>0</v>
      </c>
      <c r="BI90" s="187">
        <f>IF(N90="nulová",J90,0)</f>
        <v>0</v>
      </c>
      <c r="BJ90" s="16" t="s">
        <v>89</v>
      </c>
      <c r="BK90" s="187">
        <f>ROUND(I90*H90,2)</f>
        <v>0</v>
      </c>
      <c r="BL90" s="16" t="s">
        <v>89</v>
      </c>
      <c r="BM90" s="186" t="s">
        <v>658</v>
      </c>
    </row>
    <row r="91" spans="2:51" s="13" customFormat="1" ht="12">
      <c r="B91" s="188"/>
      <c r="C91" s="189"/>
      <c r="D91" s="190" t="s">
        <v>164</v>
      </c>
      <c r="E91" s="191" t="s">
        <v>44</v>
      </c>
      <c r="F91" s="192" t="s">
        <v>169</v>
      </c>
      <c r="G91" s="189"/>
      <c r="H91" s="191" t="s">
        <v>44</v>
      </c>
      <c r="I91" s="193"/>
      <c r="J91" s="189"/>
      <c r="K91" s="189"/>
      <c r="L91" s="194"/>
      <c r="M91" s="195"/>
      <c r="N91" s="196"/>
      <c r="O91" s="196"/>
      <c r="P91" s="196"/>
      <c r="Q91" s="196"/>
      <c r="R91" s="196"/>
      <c r="S91" s="196"/>
      <c r="T91" s="197"/>
      <c r="AT91" s="198" t="s">
        <v>164</v>
      </c>
      <c r="AU91" s="198" t="s">
        <v>91</v>
      </c>
      <c r="AV91" s="13" t="s">
        <v>89</v>
      </c>
      <c r="AW91" s="13" t="s">
        <v>42</v>
      </c>
      <c r="AX91" s="13" t="s">
        <v>81</v>
      </c>
      <c r="AY91" s="198" t="s">
        <v>155</v>
      </c>
    </row>
    <row r="92" spans="2:51" s="14" customFormat="1" ht="12">
      <c r="B92" s="199"/>
      <c r="C92" s="200"/>
      <c r="D92" s="190" t="s">
        <v>164</v>
      </c>
      <c r="E92" s="201" t="s">
        <v>44</v>
      </c>
      <c r="F92" s="202" t="s">
        <v>91</v>
      </c>
      <c r="G92" s="200"/>
      <c r="H92" s="203">
        <v>2</v>
      </c>
      <c r="I92" s="204"/>
      <c r="J92" s="200"/>
      <c r="K92" s="200"/>
      <c r="L92" s="205"/>
      <c r="M92" s="206"/>
      <c r="N92" s="207"/>
      <c r="O92" s="207"/>
      <c r="P92" s="207"/>
      <c r="Q92" s="207"/>
      <c r="R92" s="207"/>
      <c r="S92" s="207"/>
      <c r="T92" s="208"/>
      <c r="AT92" s="209" t="s">
        <v>164</v>
      </c>
      <c r="AU92" s="209" t="s">
        <v>91</v>
      </c>
      <c r="AV92" s="14" t="s">
        <v>91</v>
      </c>
      <c r="AW92" s="14" t="s">
        <v>42</v>
      </c>
      <c r="AX92" s="14" t="s">
        <v>89</v>
      </c>
      <c r="AY92" s="209" t="s">
        <v>155</v>
      </c>
    </row>
    <row r="93" spans="1:65" s="2" customFormat="1" ht="24">
      <c r="A93" s="34"/>
      <c r="B93" s="35"/>
      <c r="C93" s="175" t="s">
        <v>154</v>
      </c>
      <c r="D93" s="175" t="s">
        <v>158</v>
      </c>
      <c r="E93" s="176" t="s">
        <v>170</v>
      </c>
      <c r="F93" s="177" t="s">
        <v>171</v>
      </c>
      <c r="G93" s="178" t="s">
        <v>161</v>
      </c>
      <c r="H93" s="179">
        <v>2</v>
      </c>
      <c r="I93" s="180"/>
      <c r="J93" s="181">
        <f>ROUND(I93*H93,2)</f>
        <v>0</v>
      </c>
      <c r="K93" s="177" t="s">
        <v>195</v>
      </c>
      <c r="L93" s="39"/>
      <c r="M93" s="182" t="s">
        <v>44</v>
      </c>
      <c r="N93" s="183" t="s">
        <v>52</v>
      </c>
      <c r="O93" s="64"/>
      <c r="P93" s="184">
        <f>O93*H93</f>
        <v>0</v>
      </c>
      <c r="Q93" s="184">
        <v>0</v>
      </c>
      <c r="R93" s="184">
        <f>Q93*H93</f>
        <v>0</v>
      </c>
      <c r="S93" s="184">
        <v>0</v>
      </c>
      <c r="T93" s="185">
        <f>S93*H93</f>
        <v>0</v>
      </c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R93" s="186" t="s">
        <v>89</v>
      </c>
      <c r="AT93" s="186" t="s">
        <v>158</v>
      </c>
      <c r="AU93" s="186" t="s">
        <v>91</v>
      </c>
      <c r="AY93" s="16" t="s">
        <v>155</v>
      </c>
      <c r="BE93" s="187">
        <f>IF(N93="základní",J93,0)</f>
        <v>0</v>
      </c>
      <c r="BF93" s="187">
        <f>IF(N93="snížená",J93,0)</f>
        <v>0</v>
      </c>
      <c r="BG93" s="187">
        <f>IF(N93="zákl. přenesená",J93,0)</f>
        <v>0</v>
      </c>
      <c r="BH93" s="187">
        <f>IF(N93="sníž. přenesená",J93,0)</f>
        <v>0</v>
      </c>
      <c r="BI93" s="187">
        <f>IF(N93="nulová",J93,0)</f>
        <v>0</v>
      </c>
      <c r="BJ93" s="16" t="s">
        <v>89</v>
      </c>
      <c r="BK93" s="187">
        <f>ROUND(I93*H93,2)</f>
        <v>0</v>
      </c>
      <c r="BL93" s="16" t="s">
        <v>89</v>
      </c>
      <c r="BM93" s="186" t="s">
        <v>659</v>
      </c>
    </row>
    <row r="94" spans="2:51" s="13" customFormat="1" ht="22.5">
      <c r="B94" s="188"/>
      <c r="C94" s="189"/>
      <c r="D94" s="190" t="s">
        <v>164</v>
      </c>
      <c r="E94" s="191" t="s">
        <v>44</v>
      </c>
      <c r="F94" s="192" t="s">
        <v>165</v>
      </c>
      <c r="G94" s="189"/>
      <c r="H94" s="191" t="s">
        <v>44</v>
      </c>
      <c r="I94" s="193"/>
      <c r="J94" s="189"/>
      <c r="K94" s="189"/>
      <c r="L94" s="194"/>
      <c r="M94" s="195"/>
      <c r="N94" s="196"/>
      <c r="O94" s="196"/>
      <c r="P94" s="196"/>
      <c r="Q94" s="196"/>
      <c r="R94" s="196"/>
      <c r="S94" s="196"/>
      <c r="T94" s="197"/>
      <c r="AT94" s="198" t="s">
        <v>164</v>
      </c>
      <c r="AU94" s="198" t="s">
        <v>91</v>
      </c>
      <c r="AV94" s="13" t="s">
        <v>89</v>
      </c>
      <c r="AW94" s="13" t="s">
        <v>42</v>
      </c>
      <c r="AX94" s="13" t="s">
        <v>81</v>
      </c>
      <c r="AY94" s="198" t="s">
        <v>155</v>
      </c>
    </row>
    <row r="95" spans="2:51" s="14" customFormat="1" ht="12">
      <c r="B95" s="199"/>
      <c r="C95" s="200"/>
      <c r="D95" s="190" t="s">
        <v>164</v>
      </c>
      <c r="E95" s="201" t="s">
        <v>44</v>
      </c>
      <c r="F95" s="202" t="s">
        <v>91</v>
      </c>
      <c r="G95" s="200"/>
      <c r="H95" s="203">
        <v>2</v>
      </c>
      <c r="I95" s="204"/>
      <c r="J95" s="200"/>
      <c r="K95" s="200"/>
      <c r="L95" s="205"/>
      <c r="M95" s="206"/>
      <c r="N95" s="207"/>
      <c r="O95" s="207"/>
      <c r="P95" s="207"/>
      <c r="Q95" s="207"/>
      <c r="R95" s="207"/>
      <c r="S95" s="207"/>
      <c r="T95" s="208"/>
      <c r="AT95" s="209" t="s">
        <v>164</v>
      </c>
      <c r="AU95" s="209" t="s">
        <v>91</v>
      </c>
      <c r="AV95" s="14" t="s">
        <v>91</v>
      </c>
      <c r="AW95" s="14" t="s">
        <v>42</v>
      </c>
      <c r="AX95" s="14" t="s">
        <v>89</v>
      </c>
      <c r="AY95" s="209" t="s">
        <v>155</v>
      </c>
    </row>
    <row r="96" spans="1:65" s="2" customFormat="1" ht="24">
      <c r="A96" s="34"/>
      <c r="B96" s="35"/>
      <c r="C96" s="175" t="s">
        <v>173</v>
      </c>
      <c r="D96" s="175" t="s">
        <v>158</v>
      </c>
      <c r="E96" s="176" t="s">
        <v>174</v>
      </c>
      <c r="F96" s="177" t="s">
        <v>175</v>
      </c>
      <c r="G96" s="178" t="s">
        <v>161</v>
      </c>
      <c r="H96" s="179">
        <v>2</v>
      </c>
      <c r="I96" s="180"/>
      <c r="J96" s="181">
        <f>ROUND(I96*H96,2)</f>
        <v>0</v>
      </c>
      <c r="K96" s="177" t="s">
        <v>195</v>
      </c>
      <c r="L96" s="39"/>
      <c r="M96" s="182" t="s">
        <v>44</v>
      </c>
      <c r="N96" s="183" t="s">
        <v>52</v>
      </c>
      <c r="O96" s="64"/>
      <c r="P96" s="184">
        <f>O96*H96</f>
        <v>0</v>
      </c>
      <c r="Q96" s="184">
        <v>0</v>
      </c>
      <c r="R96" s="184">
        <f>Q96*H96</f>
        <v>0</v>
      </c>
      <c r="S96" s="184">
        <v>0</v>
      </c>
      <c r="T96" s="185">
        <f>S96*H96</f>
        <v>0</v>
      </c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R96" s="186" t="s">
        <v>89</v>
      </c>
      <c r="AT96" s="186" t="s">
        <v>158</v>
      </c>
      <c r="AU96" s="186" t="s">
        <v>91</v>
      </c>
      <c r="AY96" s="16" t="s">
        <v>155</v>
      </c>
      <c r="BE96" s="187">
        <f>IF(N96="základní",J96,0)</f>
        <v>0</v>
      </c>
      <c r="BF96" s="187">
        <f>IF(N96="snížená",J96,0)</f>
        <v>0</v>
      </c>
      <c r="BG96" s="187">
        <f>IF(N96="zákl. přenesená",J96,0)</f>
        <v>0</v>
      </c>
      <c r="BH96" s="187">
        <f>IF(N96="sníž. přenesená",J96,0)</f>
        <v>0</v>
      </c>
      <c r="BI96" s="187">
        <f>IF(N96="nulová",J96,0)</f>
        <v>0</v>
      </c>
      <c r="BJ96" s="16" t="s">
        <v>89</v>
      </c>
      <c r="BK96" s="187">
        <f>ROUND(I96*H96,2)</f>
        <v>0</v>
      </c>
      <c r="BL96" s="16" t="s">
        <v>89</v>
      </c>
      <c r="BM96" s="186" t="s">
        <v>660</v>
      </c>
    </row>
    <row r="97" spans="2:51" s="13" customFormat="1" ht="12">
      <c r="B97" s="188"/>
      <c r="C97" s="189"/>
      <c r="D97" s="190" t="s">
        <v>164</v>
      </c>
      <c r="E97" s="191" t="s">
        <v>44</v>
      </c>
      <c r="F97" s="192" t="s">
        <v>169</v>
      </c>
      <c r="G97" s="189"/>
      <c r="H97" s="191" t="s">
        <v>44</v>
      </c>
      <c r="I97" s="193"/>
      <c r="J97" s="189"/>
      <c r="K97" s="189"/>
      <c r="L97" s="194"/>
      <c r="M97" s="195"/>
      <c r="N97" s="196"/>
      <c r="O97" s="196"/>
      <c r="P97" s="196"/>
      <c r="Q97" s="196"/>
      <c r="R97" s="196"/>
      <c r="S97" s="196"/>
      <c r="T97" s="197"/>
      <c r="AT97" s="198" t="s">
        <v>164</v>
      </c>
      <c r="AU97" s="198" t="s">
        <v>91</v>
      </c>
      <c r="AV97" s="13" t="s">
        <v>89</v>
      </c>
      <c r="AW97" s="13" t="s">
        <v>42</v>
      </c>
      <c r="AX97" s="13" t="s">
        <v>81</v>
      </c>
      <c r="AY97" s="198" t="s">
        <v>155</v>
      </c>
    </row>
    <row r="98" spans="2:51" s="14" customFormat="1" ht="12">
      <c r="B98" s="199"/>
      <c r="C98" s="200"/>
      <c r="D98" s="190" t="s">
        <v>164</v>
      </c>
      <c r="E98" s="201" t="s">
        <v>44</v>
      </c>
      <c r="F98" s="202" t="s">
        <v>91</v>
      </c>
      <c r="G98" s="200"/>
      <c r="H98" s="203">
        <v>2</v>
      </c>
      <c r="I98" s="204"/>
      <c r="J98" s="200"/>
      <c r="K98" s="200"/>
      <c r="L98" s="205"/>
      <c r="M98" s="206"/>
      <c r="N98" s="207"/>
      <c r="O98" s="207"/>
      <c r="P98" s="207"/>
      <c r="Q98" s="207"/>
      <c r="R98" s="207"/>
      <c r="S98" s="207"/>
      <c r="T98" s="208"/>
      <c r="AT98" s="209" t="s">
        <v>164</v>
      </c>
      <c r="AU98" s="209" t="s">
        <v>91</v>
      </c>
      <c r="AV98" s="14" t="s">
        <v>91</v>
      </c>
      <c r="AW98" s="14" t="s">
        <v>42</v>
      </c>
      <c r="AX98" s="14" t="s">
        <v>89</v>
      </c>
      <c r="AY98" s="209" t="s">
        <v>155</v>
      </c>
    </row>
    <row r="99" spans="1:65" s="2" customFormat="1" ht="16.5" customHeight="1">
      <c r="A99" s="34"/>
      <c r="B99" s="35"/>
      <c r="C99" s="210" t="s">
        <v>177</v>
      </c>
      <c r="D99" s="210" t="s">
        <v>152</v>
      </c>
      <c r="E99" s="211" t="s">
        <v>206</v>
      </c>
      <c r="F99" s="212" t="s">
        <v>179</v>
      </c>
      <c r="G99" s="213" t="s">
        <v>161</v>
      </c>
      <c r="H99" s="214">
        <v>2</v>
      </c>
      <c r="I99" s="215"/>
      <c r="J99" s="216">
        <f>ROUND(I99*H99,2)</f>
        <v>0</v>
      </c>
      <c r="K99" s="212" t="s">
        <v>180</v>
      </c>
      <c r="L99" s="217"/>
      <c r="M99" s="218" t="s">
        <v>44</v>
      </c>
      <c r="N99" s="219" t="s">
        <v>52</v>
      </c>
      <c r="O99" s="64"/>
      <c r="P99" s="184">
        <f>O99*H99</f>
        <v>0</v>
      </c>
      <c r="Q99" s="184">
        <v>0.00408</v>
      </c>
      <c r="R99" s="184">
        <f>Q99*H99</f>
        <v>0.00816</v>
      </c>
      <c r="S99" s="184">
        <v>0</v>
      </c>
      <c r="T99" s="185">
        <f>S99*H99</f>
        <v>0</v>
      </c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R99" s="186" t="s">
        <v>91</v>
      </c>
      <c r="AT99" s="186" t="s">
        <v>152</v>
      </c>
      <c r="AU99" s="186" t="s">
        <v>91</v>
      </c>
      <c r="AY99" s="16" t="s">
        <v>155</v>
      </c>
      <c r="BE99" s="187">
        <f>IF(N99="základní",J99,0)</f>
        <v>0</v>
      </c>
      <c r="BF99" s="187">
        <f>IF(N99="snížená",J99,0)</f>
        <v>0</v>
      </c>
      <c r="BG99" s="187">
        <f>IF(N99="zákl. přenesená",J99,0)</f>
        <v>0</v>
      </c>
      <c r="BH99" s="187">
        <f>IF(N99="sníž. přenesená",J99,0)</f>
        <v>0</v>
      </c>
      <c r="BI99" s="187">
        <f>IF(N99="nulová",J99,0)</f>
        <v>0</v>
      </c>
      <c r="BJ99" s="16" t="s">
        <v>89</v>
      </c>
      <c r="BK99" s="187">
        <f>ROUND(I99*H99,2)</f>
        <v>0</v>
      </c>
      <c r="BL99" s="16" t="s">
        <v>89</v>
      </c>
      <c r="BM99" s="186" t="s">
        <v>661</v>
      </c>
    </row>
    <row r="100" spans="2:51" s="13" customFormat="1" ht="12">
      <c r="B100" s="188"/>
      <c r="C100" s="189"/>
      <c r="D100" s="190" t="s">
        <v>164</v>
      </c>
      <c r="E100" s="191" t="s">
        <v>44</v>
      </c>
      <c r="F100" s="192" t="s">
        <v>169</v>
      </c>
      <c r="G100" s="189"/>
      <c r="H100" s="191" t="s">
        <v>44</v>
      </c>
      <c r="I100" s="193"/>
      <c r="J100" s="189"/>
      <c r="K100" s="189"/>
      <c r="L100" s="194"/>
      <c r="M100" s="195"/>
      <c r="N100" s="196"/>
      <c r="O100" s="196"/>
      <c r="P100" s="196"/>
      <c r="Q100" s="196"/>
      <c r="R100" s="196"/>
      <c r="S100" s="196"/>
      <c r="T100" s="197"/>
      <c r="AT100" s="198" t="s">
        <v>164</v>
      </c>
      <c r="AU100" s="198" t="s">
        <v>91</v>
      </c>
      <c r="AV100" s="13" t="s">
        <v>89</v>
      </c>
      <c r="AW100" s="13" t="s">
        <v>42</v>
      </c>
      <c r="AX100" s="13" t="s">
        <v>81</v>
      </c>
      <c r="AY100" s="198" t="s">
        <v>155</v>
      </c>
    </row>
    <row r="101" spans="2:51" s="14" customFormat="1" ht="12">
      <c r="B101" s="199"/>
      <c r="C101" s="200"/>
      <c r="D101" s="190" t="s">
        <v>164</v>
      </c>
      <c r="E101" s="201" t="s">
        <v>44</v>
      </c>
      <c r="F101" s="202" t="s">
        <v>91</v>
      </c>
      <c r="G101" s="200"/>
      <c r="H101" s="203">
        <v>2</v>
      </c>
      <c r="I101" s="204"/>
      <c r="J101" s="200"/>
      <c r="K101" s="200"/>
      <c r="L101" s="205"/>
      <c r="M101" s="206"/>
      <c r="N101" s="207"/>
      <c r="O101" s="207"/>
      <c r="P101" s="207"/>
      <c r="Q101" s="207"/>
      <c r="R101" s="207"/>
      <c r="S101" s="207"/>
      <c r="T101" s="208"/>
      <c r="AT101" s="209" t="s">
        <v>164</v>
      </c>
      <c r="AU101" s="209" t="s">
        <v>91</v>
      </c>
      <c r="AV101" s="14" t="s">
        <v>91</v>
      </c>
      <c r="AW101" s="14" t="s">
        <v>42</v>
      </c>
      <c r="AX101" s="14" t="s">
        <v>89</v>
      </c>
      <c r="AY101" s="209" t="s">
        <v>155</v>
      </c>
    </row>
    <row r="102" spans="2:63" s="12" customFormat="1" ht="22.9" customHeight="1">
      <c r="B102" s="159"/>
      <c r="C102" s="160"/>
      <c r="D102" s="161" t="s">
        <v>80</v>
      </c>
      <c r="E102" s="173" t="s">
        <v>182</v>
      </c>
      <c r="F102" s="173" t="s">
        <v>183</v>
      </c>
      <c r="G102" s="160"/>
      <c r="H102" s="160"/>
      <c r="I102" s="163"/>
      <c r="J102" s="174">
        <f>BK102</f>
        <v>0</v>
      </c>
      <c r="K102" s="160"/>
      <c r="L102" s="165"/>
      <c r="M102" s="166"/>
      <c r="N102" s="167"/>
      <c r="O102" s="167"/>
      <c r="P102" s="168">
        <f>SUM(P103:P118)</f>
        <v>0</v>
      </c>
      <c r="Q102" s="167"/>
      <c r="R102" s="168">
        <f>SUM(R103:R118)</f>
        <v>0.00364</v>
      </c>
      <c r="S102" s="167"/>
      <c r="T102" s="169">
        <f>SUM(T103:T118)</f>
        <v>0</v>
      </c>
      <c r="AR102" s="170" t="s">
        <v>154</v>
      </c>
      <c r="AT102" s="171" t="s">
        <v>80</v>
      </c>
      <c r="AU102" s="171" t="s">
        <v>89</v>
      </c>
      <c r="AY102" s="170" t="s">
        <v>155</v>
      </c>
      <c r="BK102" s="172">
        <f>SUM(BK103:BK118)</f>
        <v>0</v>
      </c>
    </row>
    <row r="103" spans="1:65" s="2" customFormat="1" ht="16.5" customHeight="1">
      <c r="A103" s="34"/>
      <c r="B103" s="35"/>
      <c r="C103" s="175" t="s">
        <v>184</v>
      </c>
      <c r="D103" s="175" t="s">
        <v>158</v>
      </c>
      <c r="E103" s="176" t="s">
        <v>185</v>
      </c>
      <c r="F103" s="177" t="s">
        <v>186</v>
      </c>
      <c r="G103" s="178" t="s">
        <v>161</v>
      </c>
      <c r="H103" s="179">
        <v>1</v>
      </c>
      <c r="I103" s="180"/>
      <c r="J103" s="181">
        <f>ROUND(I103*H103,2)</f>
        <v>0</v>
      </c>
      <c r="K103" s="177" t="s">
        <v>180</v>
      </c>
      <c r="L103" s="39"/>
      <c r="M103" s="182" t="s">
        <v>44</v>
      </c>
      <c r="N103" s="183" t="s">
        <v>52</v>
      </c>
      <c r="O103" s="64"/>
      <c r="P103" s="184">
        <f>O103*H103</f>
        <v>0</v>
      </c>
      <c r="Q103" s="184">
        <v>0</v>
      </c>
      <c r="R103" s="184">
        <f>Q103*H103</f>
        <v>0</v>
      </c>
      <c r="S103" s="184">
        <v>0</v>
      </c>
      <c r="T103" s="185">
        <f>S103*H103</f>
        <v>0</v>
      </c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R103" s="186" t="s">
        <v>89</v>
      </c>
      <c r="AT103" s="186" t="s">
        <v>158</v>
      </c>
      <c r="AU103" s="186" t="s">
        <v>91</v>
      </c>
      <c r="AY103" s="16" t="s">
        <v>155</v>
      </c>
      <c r="BE103" s="187">
        <f>IF(N103="základní",J103,0)</f>
        <v>0</v>
      </c>
      <c r="BF103" s="187">
        <f>IF(N103="snížená",J103,0)</f>
        <v>0</v>
      </c>
      <c r="BG103" s="187">
        <f>IF(N103="zákl. přenesená",J103,0)</f>
        <v>0</v>
      </c>
      <c r="BH103" s="187">
        <f>IF(N103="sníž. přenesená",J103,0)</f>
        <v>0</v>
      </c>
      <c r="BI103" s="187">
        <f>IF(N103="nulová",J103,0)</f>
        <v>0</v>
      </c>
      <c r="BJ103" s="16" t="s">
        <v>89</v>
      </c>
      <c r="BK103" s="187">
        <f>ROUND(I103*H103,2)</f>
        <v>0</v>
      </c>
      <c r="BL103" s="16" t="s">
        <v>89</v>
      </c>
      <c r="BM103" s="186" t="s">
        <v>662</v>
      </c>
    </row>
    <row r="104" spans="2:51" s="14" customFormat="1" ht="12">
      <c r="B104" s="199"/>
      <c r="C104" s="200"/>
      <c r="D104" s="190" t="s">
        <v>164</v>
      </c>
      <c r="E104" s="201" t="s">
        <v>44</v>
      </c>
      <c r="F104" s="202" t="s">
        <v>89</v>
      </c>
      <c r="G104" s="200"/>
      <c r="H104" s="203">
        <v>1</v>
      </c>
      <c r="I104" s="204"/>
      <c r="J104" s="200"/>
      <c r="K104" s="200"/>
      <c r="L104" s="205"/>
      <c r="M104" s="206"/>
      <c r="N104" s="207"/>
      <c r="O104" s="207"/>
      <c r="P104" s="207"/>
      <c r="Q104" s="207"/>
      <c r="R104" s="207"/>
      <c r="S104" s="207"/>
      <c r="T104" s="208"/>
      <c r="AT104" s="209" t="s">
        <v>164</v>
      </c>
      <c r="AU104" s="209" t="s">
        <v>91</v>
      </c>
      <c r="AV104" s="14" t="s">
        <v>91</v>
      </c>
      <c r="AW104" s="14" t="s">
        <v>42</v>
      </c>
      <c r="AX104" s="14" t="s">
        <v>89</v>
      </c>
      <c r="AY104" s="209" t="s">
        <v>155</v>
      </c>
    </row>
    <row r="105" spans="1:65" s="2" customFormat="1" ht="24">
      <c r="A105" s="34"/>
      <c r="B105" s="35"/>
      <c r="C105" s="210" t="s">
        <v>188</v>
      </c>
      <c r="D105" s="210" t="s">
        <v>152</v>
      </c>
      <c r="E105" s="211" t="s">
        <v>221</v>
      </c>
      <c r="F105" s="212" t="s">
        <v>190</v>
      </c>
      <c r="G105" s="213" t="s">
        <v>161</v>
      </c>
      <c r="H105" s="214">
        <v>1</v>
      </c>
      <c r="I105" s="215"/>
      <c r="J105" s="216">
        <f>ROUND(I105*H105,2)</f>
        <v>0</v>
      </c>
      <c r="K105" s="212" t="s">
        <v>180</v>
      </c>
      <c r="L105" s="217"/>
      <c r="M105" s="218" t="s">
        <v>44</v>
      </c>
      <c r="N105" s="219" t="s">
        <v>52</v>
      </c>
      <c r="O105" s="64"/>
      <c r="P105" s="184">
        <f>O105*H105</f>
        <v>0</v>
      </c>
      <c r="Q105" s="184">
        <v>0</v>
      </c>
      <c r="R105" s="184">
        <f>Q105*H105</f>
        <v>0</v>
      </c>
      <c r="S105" s="184">
        <v>0</v>
      </c>
      <c r="T105" s="185">
        <f>S105*H105</f>
        <v>0</v>
      </c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R105" s="186" t="s">
        <v>91</v>
      </c>
      <c r="AT105" s="186" t="s">
        <v>152</v>
      </c>
      <c r="AU105" s="186" t="s">
        <v>91</v>
      </c>
      <c r="AY105" s="16" t="s">
        <v>155</v>
      </c>
      <c r="BE105" s="187">
        <f>IF(N105="základní",J105,0)</f>
        <v>0</v>
      </c>
      <c r="BF105" s="187">
        <f>IF(N105="snížená",J105,0)</f>
        <v>0</v>
      </c>
      <c r="BG105" s="187">
        <f>IF(N105="zákl. přenesená",J105,0)</f>
        <v>0</v>
      </c>
      <c r="BH105" s="187">
        <f>IF(N105="sníž. přenesená",J105,0)</f>
        <v>0</v>
      </c>
      <c r="BI105" s="187">
        <f>IF(N105="nulová",J105,0)</f>
        <v>0</v>
      </c>
      <c r="BJ105" s="16" t="s">
        <v>89</v>
      </c>
      <c r="BK105" s="187">
        <f>ROUND(I105*H105,2)</f>
        <v>0</v>
      </c>
      <c r="BL105" s="16" t="s">
        <v>89</v>
      </c>
      <c r="BM105" s="186" t="s">
        <v>663</v>
      </c>
    </row>
    <row r="106" spans="2:51" s="14" customFormat="1" ht="12">
      <c r="B106" s="199"/>
      <c r="C106" s="200"/>
      <c r="D106" s="190" t="s">
        <v>164</v>
      </c>
      <c r="E106" s="201" t="s">
        <v>44</v>
      </c>
      <c r="F106" s="202" t="s">
        <v>89</v>
      </c>
      <c r="G106" s="200"/>
      <c r="H106" s="203">
        <v>1</v>
      </c>
      <c r="I106" s="204"/>
      <c r="J106" s="200"/>
      <c r="K106" s="200"/>
      <c r="L106" s="205"/>
      <c r="M106" s="206"/>
      <c r="N106" s="207"/>
      <c r="O106" s="207"/>
      <c r="P106" s="207"/>
      <c r="Q106" s="207"/>
      <c r="R106" s="207"/>
      <c r="S106" s="207"/>
      <c r="T106" s="208"/>
      <c r="AT106" s="209" t="s">
        <v>164</v>
      </c>
      <c r="AU106" s="209" t="s">
        <v>91</v>
      </c>
      <c r="AV106" s="14" t="s">
        <v>91</v>
      </c>
      <c r="AW106" s="14" t="s">
        <v>42</v>
      </c>
      <c r="AX106" s="14" t="s">
        <v>89</v>
      </c>
      <c r="AY106" s="209" t="s">
        <v>155</v>
      </c>
    </row>
    <row r="107" spans="1:65" s="2" customFormat="1" ht="33" customHeight="1">
      <c r="A107" s="34"/>
      <c r="B107" s="35"/>
      <c r="C107" s="175" t="s">
        <v>192</v>
      </c>
      <c r="D107" s="175" t="s">
        <v>158</v>
      </c>
      <c r="E107" s="176" t="s">
        <v>501</v>
      </c>
      <c r="F107" s="177" t="s">
        <v>502</v>
      </c>
      <c r="G107" s="178" t="s">
        <v>161</v>
      </c>
      <c r="H107" s="179">
        <v>1</v>
      </c>
      <c r="I107" s="180"/>
      <c r="J107" s="181">
        <f>ROUND(I107*H107,2)</f>
        <v>0</v>
      </c>
      <c r="K107" s="177" t="s">
        <v>195</v>
      </c>
      <c r="L107" s="39"/>
      <c r="M107" s="182" t="s">
        <v>44</v>
      </c>
      <c r="N107" s="183" t="s">
        <v>52</v>
      </c>
      <c r="O107" s="64"/>
      <c r="P107" s="184">
        <f>O107*H107</f>
        <v>0</v>
      </c>
      <c r="Q107" s="184">
        <v>0.00182</v>
      </c>
      <c r="R107" s="184">
        <f>Q107*H107</f>
        <v>0.00182</v>
      </c>
      <c r="S107" s="184">
        <v>0</v>
      </c>
      <c r="T107" s="185">
        <f>S107*H107</f>
        <v>0</v>
      </c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R107" s="186" t="s">
        <v>89</v>
      </c>
      <c r="AT107" s="186" t="s">
        <v>158</v>
      </c>
      <c r="AU107" s="186" t="s">
        <v>91</v>
      </c>
      <c r="AY107" s="16" t="s">
        <v>155</v>
      </c>
      <c r="BE107" s="187">
        <f>IF(N107="základní",J107,0)</f>
        <v>0</v>
      </c>
      <c r="BF107" s="187">
        <f>IF(N107="snížená",J107,0)</f>
        <v>0</v>
      </c>
      <c r="BG107" s="187">
        <f>IF(N107="zákl. přenesená",J107,0)</f>
        <v>0</v>
      </c>
      <c r="BH107" s="187">
        <f>IF(N107="sníž. přenesená",J107,0)</f>
        <v>0</v>
      </c>
      <c r="BI107" s="187">
        <f>IF(N107="nulová",J107,0)</f>
        <v>0</v>
      </c>
      <c r="BJ107" s="16" t="s">
        <v>89</v>
      </c>
      <c r="BK107" s="187">
        <f>ROUND(I107*H107,2)</f>
        <v>0</v>
      </c>
      <c r="BL107" s="16" t="s">
        <v>89</v>
      </c>
      <c r="BM107" s="186" t="s">
        <v>664</v>
      </c>
    </row>
    <row r="108" spans="2:51" s="14" customFormat="1" ht="12">
      <c r="B108" s="199"/>
      <c r="C108" s="200"/>
      <c r="D108" s="190" t="s">
        <v>164</v>
      </c>
      <c r="E108" s="201" t="s">
        <v>44</v>
      </c>
      <c r="F108" s="202" t="s">
        <v>89</v>
      </c>
      <c r="G108" s="200"/>
      <c r="H108" s="203">
        <v>1</v>
      </c>
      <c r="I108" s="204"/>
      <c r="J108" s="200"/>
      <c r="K108" s="200"/>
      <c r="L108" s="205"/>
      <c r="M108" s="206"/>
      <c r="N108" s="207"/>
      <c r="O108" s="207"/>
      <c r="P108" s="207"/>
      <c r="Q108" s="207"/>
      <c r="R108" s="207"/>
      <c r="S108" s="207"/>
      <c r="T108" s="208"/>
      <c r="AT108" s="209" t="s">
        <v>164</v>
      </c>
      <c r="AU108" s="209" t="s">
        <v>91</v>
      </c>
      <c r="AV108" s="14" t="s">
        <v>91</v>
      </c>
      <c r="AW108" s="14" t="s">
        <v>42</v>
      </c>
      <c r="AX108" s="14" t="s">
        <v>89</v>
      </c>
      <c r="AY108" s="209" t="s">
        <v>155</v>
      </c>
    </row>
    <row r="109" spans="1:65" s="2" customFormat="1" ht="33" customHeight="1">
      <c r="A109" s="34"/>
      <c r="B109" s="35"/>
      <c r="C109" s="175" t="s">
        <v>197</v>
      </c>
      <c r="D109" s="175" t="s">
        <v>158</v>
      </c>
      <c r="E109" s="176" t="s">
        <v>504</v>
      </c>
      <c r="F109" s="177" t="s">
        <v>505</v>
      </c>
      <c r="G109" s="178" t="s">
        <v>161</v>
      </c>
      <c r="H109" s="179">
        <v>1</v>
      </c>
      <c r="I109" s="180"/>
      <c r="J109" s="181">
        <f>ROUND(I109*H109,2)</f>
        <v>0</v>
      </c>
      <c r="K109" s="177" t="s">
        <v>195</v>
      </c>
      <c r="L109" s="39"/>
      <c r="M109" s="182" t="s">
        <v>44</v>
      </c>
      <c r="N109" s="183" t="s">
        <v>52</v>
      </c>
      <c r="O109" s="64"/>
      <c r="P109" s="184">
        <f>O109*H109</f>
        <v>0</v>
      </c>
      <c r="Q109" s="184">
        <v>0.00182</v>
      </c>
      <c r="R109" s="184">
        <f>Q109*H109</f>
        <v>0.00182</v>
      </c>
      <c r="S109" s="184">
        <v>0</v>
      </c>
      <c r="T109" s="185">
        <f>S109*H109</f>
        <v>0</v>
      </c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R109" s="186" t="s">
        <v>89</v>
      </c>
      <c r="AT109" s="186" t="s">
        <v>158</v>
      </c>
      <c r="AU109" s="186" t="s">
        <v>91</v>
      </c>
      <c r="AY109" s="16" t="s">
        <v>155</v>
      </c>
      <c r="BE109" s="187">
        <f>IF(N109="základní",J109,0)</f>
        <v>0</v>
      </c>
      <c r="BF109" s="187">
        <f>IF(N109="snížená",J109,0)</f>
        <v>0</v>
      </c>
      <c r="BG109" s="187">
        <f>IF(N109="zákl. přenesená",J109,0)</f>
        <v>0</v>
      </c>
      <c r="BH109" s="187">
        <f>IF(N109="sníž. přenesená",J109,0)</f>
        <v>0</v>
      </c>
      <c r="BI109" s="187">
        <f>IF(N109="nulová",J109,0)</f>
        <v>0</v>
      </c>
      <c r="BJ109" s="16" t="s">
        <v>89</v>
      </c>
      <c r="BK109" s="187">
        <f>ROUND(I109*H109,2)</f>
        <v>0</v>
      </c>
      <c r="BL109" s="16" t="s">
        <v>89</v>
      </c>
      <c r="BM109" s="186" t="s">
        <v>665</v>
      </c>
    </row>
    <row r="110" spans="2:51" s="14" customFormat="1" ht="12">
      <c r="B110" s="199"/>
      <c r="C110" s="200"/>
      <c r="D110" s="190" t="s">
        <v>164</v>
      </c>
      <c r="E110" s="201" t="s">
        <v>44</v>
      </c>
      <c r="F110" s="202" t="s">
        <v>89</v>
      </c>
      <c r="G110" s="200"/>
      <c r="H110" s="203">
        <v>1</v>
      </c>
      <c r="I110" s="204"/>
      <c r="J110" s="200"/>
      <c r="K110" s="200"/>
      <c r="L110" s="205"/>
      <c r="M110" s="206"/>
      <c r="N110" s="207"/>
      <c r="O110" s="207"/>
      <c r="P110" s="207"/>
      <c r="Q110" s="207"/>
      <c r="R110" s="207"/>
      <c r="S110" s="207"/>
      <c r="T110" s="208"/>
      <c r="AT110" s="209" t="s">
        <v>164</v>
      </c>
      <c r="AU110" s="209" t="s">
        <v>91</v>
      </c>
      <c r="AV110" s="14" t="s">
        <v>91</v>
      </c>
      <c r="AW110" s="14" t="s">
        <v>42</v>
      </c>
      <c r="AX110" s="14" t="s">
        <v>89</v>
      </c>
      <c r="AY110" s="209" t="s">
        <v>155</v>
      </c>
    </row>
    <row r="111" spans="1:65" s="2" customFormat="1" ht="16.5" customHeight="1">
      <c r="A111" s="34"/>
      <c r="B111" s="35"/>
      <c r="C111" s="210" t="s">
        <v>220</v>
      </c>
      <c r="D111" s="210" t="s">
        <v>152</v>
      </c>
      <c r="E111" s="211" t="s">
        <v>410</v>
      </c>
      <c r="F111" s="212" t="s">
        <v>411</v>
      </c>
      <c r="G111" s="213" t="s">
        <v>161</v>
      </c>
      <c r="H111" s="214">
        <v>1</v>
      </c>
      <c r="I111" s="215"/>
      <c r="J111" s="216">
        <f>ROUND(I111*H111,2)</f>
        <v>0</v>
      </c>
      <c r="K111" s="212" t="s">
        <v>180</v>
      </c>
      <c r="L111" s="217"/>
      <c r="M111" s="218" t="s">
        <v>44</v>
      </c>
      <c r="N111" s="219" t="s">
        <v>52</v>
      </c>
      <c r="O111" s="64"/>
      <c r="P111" s="184">
        <f>O111*H111</f>
        <v>0</v>
      </c>
      <c r="Q111" s="184">
        <v>0</v>
      </c>
      <c r="R111" s="184">
        <f>Q111*H111</f>
        <v>0</v>
      </c>
      <c r="S111" s="184">
        <v>0</v>
      </c>
      <c r="T111" s="185">
        <f>S111*H111</f>
        <v>0</v>
      </c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R111" s="186" t="s">
        <v>91</v>
      </c>
      <c r="AT111" s="186" t="s">
        <v>152</v>
      </c>
      <c r="AU111" s="186" t="s">
        <v>91</v>
      </c>
      <c r="AY111" s="16" t="s">
        <v>155</v>
      </c>
      <c r="BE111" s="187">
        <f>IF(N111="základní",J111,0)</f>
        <v>0</v>
      </c>
      <c r="BF111" s="187">
        <f>IF(N111="snížená",J111,0)</f>
        <v>0</v>
      </c>
      <c r="BG111" s="187">
        <f>IF(N111="zákl. přenesená",J111,0)</f>
        <v>0</v>
      </c>
      <c r="BH111" s="187">
        <f>IF(N111="sníž. přenesená",J111,0)</f>
        <v>0</v>
      </c>
      <c r="BI111" s="187">
        <f>IF(N111="nulová",J111,0)</f>
        <v>0</v>
      </c>
      <c r="BJ111" s="16" t="s">
        <v>89</v>
      </c>
      <c r="BK111" s="187">
        <f>ROUND(I111*H111,2)</f>
        <v>0</v>
      </c>
      <c r="BL111" s="16" t="s">
        <v>89</v>
      </c>
      <c r="BM111" s="186" t="s">
        <v>666</v>
      </c>
    </row>
    <row r="112" spans="2:51" s="14" customFormat="1" ht="12">
      <c r="B112" s="199"/>
      <c r="C112" s="200"/>
      <c r="D112" s="190" t="s">
        <v>164</v>
      </c>
      <c r="E112" s="201" t="s">
        <v>44</v>
      </c>
      <c r="F112" s="202" t="s">
        <v>89</v>
      </c>
      <c r="G112" s="200"/>
      <c r="H112" s="203">
        <v>1</v>
      </c>
      <c r="I112" s="204"/>
      <c r="J112" s="200"/>
      <c r="K112" s="200"/>
      <c r="L112" s="205"/>
      <c r="M112" s="206"/>
      <c r="N112" s="207"/>
      <c r="O112" s="207"/>
      <c r="P112" s="207"/>
      <c r="Q112" s="207"/>
      <c r="R112" s="207"/>
      <c r="S112" s="207"/>
      <c r="T112" s="208"/>
      <c r="AT112" s="209" t="s">
        <v>164</v>
      </c>
      <c r="AU112" s="209" t="s">
        <v>91</v>
      </c>
      <c r="AV112" s="14" t="s">
        <v>91</v>
      </c>
      <c r="AW112" s="14" t="s">
        <v>42</v>
      </c>
      <c r="AX112" s="14" t="s">
        <v>89</v>
      </c>
      <c r="AY112" s="209" t="s">
        <v>155</v>
      </c>
    </row>
    <row r="113" spans="1:65" s="2" customFormat="1" ht="21.75" customHeight="1">
      <c r="A113" s="34"/>
      <c r="B113" s="35"/>
      <c r="C113" s="175" t="s">
        <v>223</v>
      </c>
      <c r="D113" s="175" t="s">
        <v>158</v>
      </c>
      <c r="E113" s="176" t="s">
        <v>193</v>
      </c>
      <c r="F113" s="177" t="s">
        <v>194</v>
      </c>
      <c r="G113" s="178" t="s">
        <v>161</v>
      </c>
      <c r="H113" s="179">
        <v>2</v>
      </c>
      <c r="I113" s="180"/>
      <c r="J113" s="181">
        <f>ROUND(I113*H113,2)</f>
        <v>0</v>
      </c>
      <c r="K113" s="177" t="s">
        <v>195</v>
      </c>
      <c r="L113" s="39"/>
      <c r="M113" s="182" t="s">
        <v>44</v>
      </c>
      <c r="N113" s="183" t="s">
        <v>52</v>
      </c>
      <c r="O113" s="64"/>
      <c r="P113" s="184">
        <f>O113*H113</f>
        <v>0</v>
      </c>
      <c r="Q113" s="184">
        <v>0</v>
      </c>
      <c r="R113" s="184">
        <f>Q113*H113</f>
        <v>0</v>
      </c>
      <c r="S113" s="184">
        <v>0</v>
      </c>
      <c r="T113" s="185">
        <f>S113*H113</f>
        <v>0</v>
      </c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R113" s="186" t="s">
        <v>89</v>
      </c>
      <c r="AT113" s="186" t="s">
        <v>158</v>
      </c>
      <c r="AU113" s="186" t="s">
        <v>91</v>
      </c>
      <c r="AY113" s="16" t="s">
        <v>155</v>
      </c>
      <c r="BE113" s="187">
        <f>IF(N113="základní",J113,0)</f>
        <v>0</v>
      </c>
      <c r="BF113" s="187">
        <f>IF(N113="snížená",J113,0)</f>
        <v>0</v>
      </c>
      <c r="BG113" s="187">
        <f>IF(N113="zákl. přenesená",J113,0)</f>
        <v>0</v>
      </c>
      <c r="BH113" s="187">
        <f>IF(N113="sníž. přenesená",J113,0)</f>
        <v>0</v>
      </c>
      <c r="BI113" s="187">
        <f>IF(N113="nulová",J113,0)</f>
        <v>0</v>
      </c>
      <c r="BJ113" s="16" t="s">
        <v>89</v>
      </c>
      <c r="BK113" s="187">
        <f>ROUND(I113*H113,2)</f>
        <v>0</v>
      </c>
      <c r="BL113" s="16" t="s">
        <v>89</v>
      </c>
      <c r="BM113" s="186" t="s">
        <v>667</v>
      </c>
    </row>
    <row r="114" spans="2:51" s="14" customFormat="1" ht="12">
      <c r="B114" s="199"/>
      <c r="C114" s="200"/>
      <c r="D114" s="190" t="s">
        <v>164</v>
      </c>
      <c r="E114" s="201" t="s">
        <v>44</v>
      </c>
      <c r="F114" s="202" t="s">
        <v>235</v>
      </c>
      <c r="G114" s="200"/>
      <c r="H114" s="203">
        <v>2</v>
      </c>
      <c r="I114" s="204"/>
      <c r="J114" s="200"/>
      <c r="K114" s="200"/>
      <c r="L114" s="205"/>
      <c r="M114" s="206"/>
      <c r="N114" s="207"/>
      <c r="O114" s="207"/>
      <c r="P114" s="207"/>
      <c r="Q114" s="207"/>
      <c r="R114" s="207"/>
      <c r="S114" s="207"/>
      <c r="T114" s="208"/>
      <c r="AT114" s="209" t="s">
        <v>164</v>
      </c>
      <c r="AU114" s="209" t="s">
        <v>91</v>
      </c>
      <c r="AV114" s="14" t="s">
        <v>91</v>
      </c>
      <c r="AW114" s="14" t="s">
        <v>42</v>
      </c>
      <c r="AX114" s="14" t="s">
        <v>89</v>
      </c>
      <c r="AY114" s="209" t="s">
        <v>155</v>
      </c>
    </row>
    <row r="115" spans="1:65" s="2" customFormat="1" ht="24">
      <c r="A115" s="34"/>
      <c r="B115" s="35"/>
      <c r="C115" s="210" t="s">
        <v>227</v>
      </c>
      <c r="D115" s="210" t="s">
        <v>152</v>
      </c>
      <c r="E115" s="211" t="s">
        <v>237</v>
      </c>
      <c r="F115" s="212" t="s">
        <v>238</v>
      </c>
      <c r="G115" s="213" t="s">
        <v>161</v>
      </c>
      <c r="H115" s="214">
        <v>5</v>
      </c>
      <c r="I115" s="215"/>
      <c r="J115" s="216">
        <f>ROUND(I115*H115,2)</f>
        <v>0</v>
      </c>
      <c r="K115" s="212" t="s">
        <v>180</v>
      </c>
      <c r="L115" s="217"/>
      <c r="M115" s="218" t="s">
        <v>44</v>
      </c>
      <c r="N115" s="219" t="s">
        <v>52</v>
      </c>
      <c r="O115" s="64"/>
      <c r="P115" s="184">
        <f>O115*H115</f>
        <v>0</v>
      </c>
      <c r="Q115" s="184">
        <v>0</v>
      </c>
      <c r="R115" s="184">
        <f>Q115*H115</f>
        <v>0</v>
      </c>
      <c r="S115" s="184">
        <v>0</v>
      </c>
      <c r="T115" s="185">
        <f>S115*H115</f>
        <v>0</v>
      </c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R115" s="186" t="s">
        <v>91</v>
      </c>
      <c r="AT115" s="186" t="s">
        <v>152</v>
      </c>
      <c r="AU115" s="186" t="s">
        <v>91</v>
      </c>
      <c r="AY115" s="16" t="s">
        <v>155</v>
      </c>
      <c r="BE115" s="187">
        <f>IF(N115="základní",J115,0)</f>
        <v>0</v>
      </c>
      <c r="BF115" s="187">
        <f>IF(N115="snížená",J115,0)</f>
        <v>0</v>
      </c>
      <c r="BG115" s="187">
        <f>IF(N115="zákl. přenesená",J115,0)</f>
        <v>0</v>
      </c>
      <c r="BH115" s="187">
        <f>IF(N115="sníž. přenesená",J115,0)</f>
        <v>0</v>
      </c>
      <c r="BI115" s="187">
        <f>IF(N115="nulová",J115,0)</f>
        <v>0</v>
      </c>
      <c r="BJ115" s="16" t="s">
        <v>89</v>
      </c>
      <c r="BK115" s="187">
        <f>ROUND(I115*H115,2)</f>
        <v>0</v>
      </c>
      <c r="BL115" s="16" t="s">
        <v>89</v>
      </c>
      <c r="BM115" s="186" t="s">
        <v>668</v>
      </c>
    </row>
    <row r="116" spans="2:51" s="14" customFormat="1" ht="12">
      <c r="B116" s="199"/>
      <c r="C116" s="200"/>
      <c r="D116" s="190" t="s">
        <v>164</v>
      </c>
      <c r="E116" s="201" t="s">
        <v>44</v>
      </c>
      <c r="F116" s="202" t="s">
        <v>177</v>
      </c>
      <c r="G116" s="200"/>
      <c r="H116" s="203">
        <v>5</v>
      </c>
      <c r="I116" s="204"/>
      <c r="J116" s="200"/>
      <c r="K116" s="200"/>
      <c r="L116" s="205"/>
      <c r="M116" s="206"/>
      <c r="N116" s="207"/>
      <c r="O116" s="207"/>
      <c r="P116" s="207"/>
      <c r="Q116" s="207"/>
      <c r="R116" s="207"/>
      <c r="S116" s="207"/>
      <c r="T116" s="208"/>
      <c r="AT116" s="209" t="s">
        <v>164</v>
      </c>
      <c r="AU116" s="209" t="s">
        <v>91</v>
      </c>
      <c r="AV116" s="14" t="s">
        <v>91</v>
      </c>
      <c r="AW116" s="14" t="s">
        <v>42</v>
      </c>
      <c r="AX116" s="14" t="s">
        <v>89</v>
      </c>
      <c r="AY116" s="209" t="s">
        <v>155</v>
      </c>
    </row>
    <row r="117" spans="1:65" s="2" customFormat="1" ht="24">
      <c r="A117" s="34"/>
      <c r="B117" s="35"/>
      <c r="C117" s="210" t="s">
        <v>231</v>
      </c>
      <c r="D117" s="210" t="s">
        <v>152</v>
      </c>
      <c r="E117" s="211" t="s">
        <v>198</v>
      </c>
      <c r="F117" s="212" t="s">
        <v>199</v>
      </c>
      <c r="G117" s="213" t="s">
        <v>161</v>
      </c>
      <c r="H117" s="214">
        <v>1</v>
      </c>
      <c r="I117" s="215"/>
      <c r="J117" s="216">
        <f>ROUND(I117*H117,2)</f>
        <v>0</v>
      </c>
      <c r="K117" s="212" t="s">
        <v>180</v>
      </c>
      <c r="L117" s="217"/>
      <c r="M117" s="218" t="s">
        <v>44</v>
      </c>
      <c r="N117" s="219" t="s">
        <v>52</v>
      </c>
      <c r="O117" s="64"/>
      <c r="P117" s="184">
        <f>O117*H117</f>
        <v>0</v>
      </c>
      <c r="Q117" s="184">
        <v>0</v>
      </c>
      <c r="R117" s="184">
        <f>Q117*H117</f>
        <v>0</v>
      </c>
      <c r="S117" s="184">
        <v>0</v>
      </c>
      <c r="T117" s="185">
        <f>S117*H117</f>
        <v>0</v>
      </c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R117" s="186" t="s">
        <v>91</v>
      </c>
      <c r="AT117" s="186" t="s">
        <v>152</v>
      </c>
      <c r="AU117" s="186" t="s">
        <v>91</v>
      </c>
      <c r="AY117" s="16" t="s">
        <v>155</v>
      </c>
      <c r="BE117" s="187">
        <f>IF(N117="základní",J117,0)</f>
        <v>0</v>
      </c>
      <c r="BF117" s="187">
        <f>IF(N117="snížená",J117,0)</f>
        <v>0</v>
      </c>
      <c r="BG117" s="187">
        <f>IF(N117="zákl. přenesená",J117,0)</f>
        <v>0</v>
      </c>
      <c r="BH117" s="187">
        <f>IF(N117="sníž. přenesená",J117,0)</f>
        <v>0</v>
      </c>
      <c r="BI117" s="187">
        <f>IF(N117="nulová",J117,0)</f>
        <v>0</v>
      </c>
      <c r="BJ117" s="16" t="s">
        <v>89</v>
      </c>
      <c r="BK117" s="187">
        <f>ROUND(I117*H117,2)</f>
        <v>0</v>
      </c>
      <c r="BL117" s="16" t="s">
        <v>89</v>
      </c>
      <c r="BM117" s="186" t="s">
        <v>669</v>
      </c>
    </row>
    <row r="118" spans="2:51" s="14" customFormat="1" ht="12">
      <c r="B118" s="199"/>
      <c r="C118" s="200"/>
      <c r="D118" s="190" t="s">
        <v>164</v>
      </c>
      <c r="E118" s="201" t="s">
        <v>44</v>
      </c>
      <c r="F118" s="202" t="s">
        <v>89</v>
      </c>
      <c r="G118" s="200"/>
      <c r="H118" s="203">
        <v>1</v>
      </c>
      <c r="I118" s="204"/>
      <c r="J118" s="200"/>
      <c r="K118" s="200"/>
      <c r="L118" s="205"/>
      <c r="M118" s="206"/>
      <c r="N118" s="207"/>
      <c r="O118" s="207"/>
      <c r="P118" s="207"/>
      <c r="Q118" s="207"/>
      <c r="R118" s="207"/>
      <c r="S118" s="207"/>
      <c r="T118" s="208"/>
      <c r="AT118" s="209" t="s">
        <v>164</v>
      </c>
      <c r="AU118" s="209" t="s">
        <v>91</v>
      </c>
      <c r="AV118" s="14" t="s">
        <v>91</v>
      </c>
      <c r="AW118" s="14" t="s">
        <v>42</v>
      </c>
      <c r="AX118" s="14" t="s">
        <v>89</v>
      </c>
      <c r="AY118" s="209" t="s">
        <v>155</v>
      </c>
    </row>
    <row r="119" spans="2:63" s="12" customFormat="1" ht="25.9" customHeight="1">
      <c r="B119" s="159"/>
      <c r="C119" s="160"/>
      <c r="D119" s="161" t="s">
        <v>80</v>
      </c>
      <c r="E119" s="162" t="s">
        <v>125</v>
      </c>
      <c r="F119" s="162" t="s">
        <v>419</v>
      </c>
      <c r="G119" s="160"/>
      <c r="H119" s="160"/>
      <c r="I119" s="163"/>
      <c r="J119" s="164">
        <f>BK119</f>
        <v>0</v>
      </c>
      <c r="K119" s="160"/>
      <c r="L119" s="165"/>
      <c r="M119" s="166"/>
      <c r="N119" s="167"/>
      <c r="O119" s="167"/>
      <c r="P119" s="168">
        <f>P120</f>
        <v>0</v>
      </c>
      <c r="Q119" s="167"/>
      <c r="R119" s="168">
        <f>R120</f>
        <v>0</v>
      </c>
      <c r="S119" s="167"/>
      <c r="T119" s="169">
        <f>T120</f>
        <v>0</v>
      </c>
      <c r="AR119" s="170" t="s">
        <v>177</v>
      </c>
      <c r="AT119" s="171" t="s">
        <v>80</v>
      </c>
      <c r="AU119" s="171" t="s">
        <v>81</v>
      </c>
      <c r="AY119" s="170" t="s">
        <v>155</v>
      </c>
      <c r="BK119" s="172">
        <f>BK120</f>
        <v>0</v>
      </c>
    </row>
    <row r="120" spans="2:63" s="12" customFormat="1" ht="22.9" customHeight="1">
      <c r="B120" s="159"/>
      <c r="C120" s="160"/>
      <c r="D120" s="161" t="s">
        <v>80</v>
      </c>
      <c r="E120" s="173" t="s">
        <v>420</v>
      </c>
      <c r="F120" s="173" t="s">
        <v>421</v>
      </c>
      <c r="G120" s="160"/>
      <c r="H120" s="160"/>
      <c r="I120" s="163"/>
      <c r="J120" s="174">
        <f>BK120</f>
        <v>0</v>
      </c>
      <c r="K120" s="160"/>
      <c r="L120" s="165"/>
      <c r="M120" s="166"/>
      <c r="N120" s="167"/>
      <c r="O120" s="167"/>
      <c r="P120" s="168">
        <f>SUM(P121:P122)</f>
        <v>0</v>
      </c>
      <c r="Q120" s="167"/>
      <c r="R120" s="168">
        <f>SUM(R121:R122)</f>
        <v>0</v>
      </c>
      <c r="S120" s="167"/>
      <c r="T120" s="169">
        <f>SUM(T121:T122)</f>
        <v>0</v>
      </c>
      <c r="AR120" s="170" t="s">
        <v>177</v>
      </c>
      <c r="AT120" s="171" t="s">
        <v>80</v>
      </c>
      <c r="AU120" s="171" t="s">
        <v>89</v>
      </c>
      <c r="AY120" s="170" t="s">
        <v>155</v>
      </c>
      <c r="BK120" s="172">
        <f>SUM(BK121:BK122)</f>
        <v>0</v>
      </c>
    </row>
    <row r="121" spans="1:65" s="2" customFormat="1" ht="16.5" customHeight="1">
      <c r="A121" s="34"/>
      <c r="B121" s="35"/>
      <c r="C121" s="175" t="s">
        <v>236</v>
      </c>
      <c r="D121" s="175" t="s">
        <v>158</v>
      </c>
      <c r="E121" s="176" t="s">
        <v>423</v>
      </c>
      <c r="F121" s="177" t="s">
        <v>424</v>
      </c>
      <c r="G121" s="178" t="s">
        <v>161</v>
      </c>
      <c r="H121" s="179">
        <v>1</v>
      </c>
      <c r="I121" s="180"/>
      <c r="J121" s="181">
        <f>ROUND(I121*H121,2)</f>
        <v>0</v>
      </c>
      <c r="K121" s="177" t="s">
        <v>195</v>
      </c>
      <c r="L121" s="39"/>
      <c r="M121" s="182" t="s">
        <v>44</v>
      </c>
      <c r="N121" s="183" t="s">
        <v>52</v>
      </c>
      <c r="O121" s="64"/>
      <c r="P121" s="184">
        <f>O121*H121</f>
        <v>0</v>
      </c>
      <c r="Q121" s="184">
        <v>0</v>
      </c>
      <c r="R121" s="184">
        <f>Q121*H121</f>
        <v>0</v>
      </c>
      <c r="S121" s="184">
        <v>0</v>
      </c>
      <c r="T121" s="185">
        <f>S121*H121</f>
        <v>0</v>
      </c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R121" s="186" t="s">
        <v>89</v>
      </c>
      <c r="AT121" s="186" t="s">
        <v>158</v>
      </c>
      <c r="AU121" s="186" t="s">
        <v>91</v>
      </c>
      <c r="AY121" s="16" t="s">
        <v>155</v>
      </c>
      <c r="BE121" s="187">
        <f>IF(N121="základní",J121,0)</f>
        <v>0</v>
      </c>
      <c r="BF121" s="187">
        <f>IF(N121="snížená",J121,0)</f>
        <v>0</v>
      </c>
      <c r="BG121" s="187">
        <f>IF(N121="zákl. přenesená",J121,0)</f>
        <v>0</v>
      </c>
      <c r="BH121" s="187">
        <f>IF(N121="sníž. přenesená",J121,0)</f>
        <v>0</v>
      </c>
      <c r="BI121" s="187">
        <f>IF(N121="nulová",J121,0)</f>
        <v>0</v>
      </c>
      <c r="BJ121" s="16" t="s">
        <v>89</v>
      </c>
      <c r="BK121" s="187">
        <f>ROUND(I121*H121,2)</f>
        <v>0</v>
      </c>
      <c r="BL121" s="16" t="s">
        <v>89</v>
      </c>
      <c r="BM121" s="186" t="s">
        <v>670</v>
      </c>
    </row>
    <row r="122" spans="2:51" s="14" customFormat="1" ht="12">
      <c r="B122" s="199"/>
      <c r="C122" s="200"/>
      <c r="D122" s="190" t="s">
        <v>164</v>
      </c>
      <c r="E122" s="201" t="s">
        <v>44</v>
      </c>
      <c r="F122" s="202" t="s">
        <v>89</v>
      </c>
      <c r="G122" s="200"/>
      <c r="H122" s="203">
        <v>1</v>
      </c>
      <c r="I122" s="204"/>
      <c r="J122" s="200"/>
      <c r="K122" s="200"/>
      <c r="L122" s="205"/>
      <c r="M122" s="220"/>
      <c r="N122" s="221"/>
      <c r="O122" s="221"/>
      <c r="P122" s="221"/>
      <c r="Q122" s="221"/>
      <c r="R122" s="221"/>
      <c r="S122" s="221"/>
      <c r="T122" s="222"/>
      <c r="AT122" s="209" t="s">
        <v>164</v>
      </c>
      <c r="AU122" s="209" t="s">
        <v>91</v>
      </c>
      <c r="AV122" s="14" t="s">
        <v>91</v>
      </c>
      <c r="AW122" s="14" t="s">
        <v>42</v>
      </c>
      <c r="AX122" s="14" t="s">
        <v>89</v>
      </c>
      <c r="AY122" s="209" t="s">
        <v>155</v>
      </c>
    </row>
    <row r="123" spans="1:31" s="2" customFormat="1" ht="6.95" customHeight="1">
      <c r="A123" s="34"/>
      <c r="B123" s="47"/>
      <c r="C123" s="48"/>
      <c r="D123" s="48"/>
      <c r="E123" s="48"/>
      <c r="F123" s="48"/>
      <c r="G123" s="48"/>
      <c r="H123" s="48"/>
      <c r="I123" s="48"/>
      <c r="J123" s="48"/>
      <c r="K123" s="48"/>
      <c r="L123" s="39"/>
      <c r="M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</sheetData>
  <sheetProtection algorithmName="SHA-512" hashValue="kMsl7+GZjcj2mCYnzzxOPl8WH9FgqNrUB1EraSDvaXR1ZVh/0uxN9gy6ySw5qFoPQumX6GzS5rBu21cthoRh9A==" saltValue="MWw/9zksnlOoevdrirMgIyJbJ7NrMemvz+Ikdc9nOKDO1YvBzFqwUAU/vhLBQlLTpC8fQ7ghN0GDjIjzA2Dm0A==" spinCount="100000" sheet="1" objects="1" scenarios="1" formatColumns="0" formatRows="0" autoFilter="0"/>
  <autoFilter ref="C83:K122"/>
  <mergeCells count="9">
    <mergeCell ref="E50:H50"/>
    <mergeCell ref="E74:H74"/>
    <mergeCell ref="E76:H76"/>
    <mergeCell ref="L2:V2"/>
    <mergeCell ref="E7:H7"/>
    <mergeCell ref="E9:H9"/>
    <mergeCell ref="E18:H18"/>
    <mergeCell ref="E27:H27"/>
    <mergeCell ref="E48:H48"/>
  </mergeCells>
  <printOptions/>
  <pageMargins left="0.3937007874015748" right="0.3937007874015748" top="0.3937007874015748" bottom="0.3937007874015748" header="0" footer="0"/>
  <pageSetup fitToHeight="100" fitToWidth="1" horizontalDpi="600" verticalDpi="600" orientation="portrait" paperSize="9" scale="76" r:id="rId2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AT2" s="16" t="s">
        <v>118</v>
      </c>
    </row>
    <row r="3" spans="2:46" s="1" customFormat="1" ht="6.95" customHeight="1">
      <c r="B3" s="101"/>
      <c r="C3" s="102"/>
      <c r="D3" s="102"/>
      <c r="E3" s="102"/>
      <c r="F3" s="102"/>
      <c r="G3" s="102"/>
      <c r="H3" s="102"/>
      <c r="I3" s="102"/>
      <c r="J3" s="102"/>
      <c r="K3" s="102"/>
      <c r="L3" s="19"/>
      <c r="AT3" s="16" t="s">
        <v>91</v>
      </c>
    </row>
    <row r="4" spans="2:46" s="1" customFormat="1" ht="24.95" customHeight="1">
      <c r="B4" s="19"/>
      <c r="D4" s="103" t="s">
        <v>129</v>
      </c>
      <c r="L4" s="19"/>
      <c r="M4" s="104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05" t="s">
        <v>16</v>
      </c>
      <c r="L6" s="19"/>
    </row>
    <row r="7" spans="2:12" s="1" customFormat="1" ht="16.5" customHeight="1">
      <c r="B7" s="19"/>
      <c r="E7" s="266" t="str">
        <f>'Rekapitulace stavby'!K6</f>
        <v>Zvýšení bezpečnosti na průtahu městem Vyškov - modernizace SSZ</v>
      </c>
      <c r="F7" s="267"/>
      <c r="G7" s="267"/>
      <c r="H7" s="267"/>
      <c r="L7" s="19"/>
    </row>
    <row r="8" spans="1:31" s="2" customFormat="1" ht="12" customHeight="1">
      <c r="A8" s="34"/>
      <c r="B8" s="39"/>
      <c r="C8" s="34"/>
      <c r="D8" s="105" t="s">
        <v>130</v>
      </c>
      <c r="E8" s="34"/>
      <c r="F8" s="34"/>
      <c r="G8" s="34"/>
      <c r="H8" s="34"/>
      <c r="I8" s="34"/>
      <c r="J8" s="34"/>
      <c r="K8" s="34"/>
      <c r="L8" s="106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268" t="s">
        <v>671</v>
      </c>
      <c r="F9" s="269"/>
      <c r="G9" s="269"/>
      <c r="H9" s="269"/>
      <c r="I9" s="34"/>
      <c r="J9" s="34"/>
      <c r="K9" s="34"/>
      <c r="L9" s="106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106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05" t="s">
        <v>18</v>
      </c>
      <c r="E11" s="34"/>
      <c r="F11" s="107" t="s">
        <v>19</v>
      </c>
      <c r="G11" s="34"/>
      <c r="H11" s="34"/>
      <c r="I11" s="105" t="s">
        <v>20</v>
      </c>
      <c r="J11" s="107" t="s">
        <v>21</v>
      </c>
      <c r="K11" s="34"/>
      <c r="L11" s="106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05" t="s">
        <v>22</v>
      </c>
      <c r="E12" s="34"/>
      <c r="F12" s="107" t="s">
        <v>23</v>
      </c>
      <c r="G12" s="34"/>
      <c r="H12" s="34"/>
      <c r="I12" s="105" t="s">
        <v>24</v>
      </c>
      <c r="J12" s="108" t="str">
        <f>'Rekapitulace stavby'!AN8</f>
        <v>15. 10. 2020</v>
      </c>
      <c r="K12" s="34"/>
      <c r="L12" s="106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21.75" customHeight="1">
      <c r="A13" s="34"/>
      <c r="B13" s="39"/>
      <c r="C13" s="34"/>
      <c r="D13" s="109" t="s">
        <v>26</v>
      </c>
      <c r="E13" s="34"/>
      <c r="F13" s="110" t="s">
        <v>27</v>
      </c>
      <c r="G13" s="34"/>
      <c r="H13" s="34"/>
      <c r="I13" s="109" t="s">
        <v>28</v>
      </c>
      <c r="J13" s="110" t="s">
        <v>29</v>
      </c>
      <c r="K13" s="34"/>
      <c r="L13" s="106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05" t="s">
        <v>30</v>
      </c>
      <c r="E14" s="34"/>
      <c r="F14" s="34"/>
      <c r="G14" s="34"/>
      <c r="H14" s="34"/>
      <c r="I14" s="105" t="s">
        <v>31</v>
      </c>
      <c r="J14" s="107" t="s">
        <v>32</v>
      </c>
      <c r="K14" s="34"/>
      <c r="L14" s="106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07" t="s">
        <v>33</v>
      </c>
      <c r="F15" s="34"/>
      <c r="G15" s="34"/>
      <c r="H15" s="34"/>
      <c r="I15" s="105" t="s">
        <v>34</v>
      </c>
      <c r="J15" s="107" t="s">
        <v>35</v>
      </c>
      <c r="K15" s="34"/>
      <c r="L15" s="106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106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05" t="s">
        <v>36</v>
      </c>
      <c r="E17" s="34"/>
      <c r="F17" s="34"/>
      <c r="G17" s="34"/>
      <c r="H17" s="34"/>
      <c r="I17" s="105" t="s">
        <v>31</v>
      </c>
      <c r="J17" s="29" t="str">
        <f>'Rekapitulace stavby'!AN13</f>
        <v>Vyplň údaj</v>
      </c>
      <c r="K17" s="34"/>
      <c r="L17" s="106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270" t="str">
        <f>'Rekapitulace stavby'!E14</f>
        <v>Vyplň údaj</v>
      </c>
      <c r="F18" s="271"/>
      <c r="G18" s="271"/>
      <c r="H18" s="271"/>
      <c r="I18" s="105" t="s">
        <v>34</v>
      </c>
      <c r="J18" s="29" t="str">
        <f>'Rekapitulace stavby'!AN14</f>
        <v>Vyplň údaj</v>
      </c>
      <c r="K18" s="34"/>
      <c r="L18" s="106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106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05" t="s">
        <v>38</v>
      </c>
      <c r="E20" s="34"/>
      <c r="F20" s="34"/>
      <c r="G20" s="34"/>
      <c r="H20" s="34"/>
      <c r="I20" s="105" t="s">
        <v>31</v>
      </c>
      <c r="J20" s="107" t="s">
        <v>39</v>
      </c>
      <c r="K20" s="34"/>
      <c r="L20" s="106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07" t="s">
        <v>40</v>
      </c>
      <c r="F21" s="34"/>
      <c r="G21" s="34"/>
      <c r="H21" s="34"/>
      <c r="I21" s="105" t="s">
        <v>34</v>
      </c>
      <c r="J21" s="107" t="s">
        <v>41</v>
      </c>
      <c r="K21" s="34"/>
      <c r="L21" s="106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106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05" t="s">
        <v>43</v>
      </c>
      <c r="E23" s="34"/>
      <c r="F23" s="34"/>
      <c r="G23" s="34"/>
      <c r="H23" s="34"/>
      <c r="I23" s="105" t="s">
        <v>31</v>
      </c>
      <c r="J23" s="107" t="s">
        <v>44</v>
      </c>
      <c r="K23" s="34"/>
      <c r="L23" s="106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07" t="s">
        <v>40</v>
      </c>
      <c r="F24" s="34"/>
      <c r="G24" s="34"/>
      <c r="H24" s="34"/>
      <c r="I24" s="105" t="s">
        <v>34</v>
      </c>
      <c r="J24" s="107" t="s">
        <v>44</v>
      </c>
      <c r="K24" s="34"/>
      <c r="L24" s="106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106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05" t="s">
        <v>45</v>
      </c>
      <c r="E26" s="34"/>
      <c r="F26" s="34"/>
      <c r="G26" s="34"/>
      <c r="H26" s="34"/>
      <c r="I26" s="34"/>
      <c r="J26" s="34"/>
      <c r="K26" s="34"/>
      <c r="L26" s="106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11"/>
      <c r="B27" s="112"/>
      <c r="C27" s="111"/>
      <c r="D27" s="111"/>
      <c r="E27" s="272" t="s">
        <v>44</v>
      </c>
      <c r="F27" s="272"/>
      <c r="G27" s="272"/>
      <c r="H27" s="272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106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14"/>
      <c r="E29" s="114"/>
      <c r="F29" s="114"/>
      <c r="G29" s="114"/>
      <c r="H29" s="114"/>
      <c r="I29" s="114"/>
      <c r="J29" s="114"/>
      <c r="K29" s="114"/>
      <c r="L29" s="106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15" t="s">
        <v>47</v>
      </c>
      <c r="E30" s="34"/>
      <c r="F30" s="34"/>
      <c r="G30" s="34"/>
      <c r="H30" s="34"/>
      <c r="I30" s="34"/>
      <c r="J30" s="116">
        <f>ROUND(J82,2)</f>
        <v>0</v>
      </c>
      <c r="K30" s="34"/>
      <c r="L30" s="106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14"/>
      <c r="E31" s="114"/>
      <c r="F31" s="114"/>
      <c r="G31" s="114"/>
      <c r="H31" s="114"/>
      <c r="I31" s="114"/>
      <c r="J31" s="114"/>
      <c r="K31" s="114"/>
      <c r="L31" s="106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17" t="s">
        <v>49</v>
      </c>
      <c r="G32" s="34"/>
      <c r="H32" s="34"/>
      <c r="I32" s="117" t="s">
        <v>48</v>
      </c>
      <c r="J32" s="117" t="s">
        <v>50</v>
      </c>
      <c r="K32" s="34"/>
      <c r="L32" s="106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18" t="s">
        <v>51</v>
      </c>
      <c r="E33" s="105" t="s">
        <v>52</v>
      </c>
      <c r="F33" s="119">
        <f>ROUND((SUM(BE82:BE108)),2)</f>
        <v>0</v>
      </c>
      <c r="G33" s="34"/>
      <c r="H33" s="34"/>
      <c r="I33" s="120">
        <v>0.21</v>
      </c>
      <c r="J33" s="119">
        <f>ROUND(((SUM(BE82:BE108))*I33),2)</f>
        <v>0</v>
      </c>
      <c r="K33" s="34"/>
      <c r="L33" s="106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05" t="s">
        <v>53</v>
      </c>
      <c r="F34" s="119">
        <f>ROUND((SUM(BF82:BF108)),2)</f>
        <v>0</v>
      </c>
      <c r="G34" s="34"/>
      <c r="H34" s="34"/>
      <c r="I34" s="120">
        <v>0.15</v>
      </c>
      <c r="J34" s="119">
        <f>ROUND(((SUM(BF82:BF108))*I34),2)</f>
        <v>0</v>
      </c>
      <c r="K34" s="34"/>
      <c r="L34" s="106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05" t="s">
        <v>54</v>
      </c>
      <c r="F35" s="119">
        <f>ROUND((SUM(BG82:BG108)),2)</f>
        <v>0</v>
      </c>
      <c r="G35" s="34"/>
      <c r="H35" s="34"/>
      <c r="I35" s="120">
        <v>0.21</v>
      </c>
      <c r="J35" s="119">
        <f>0</f>
        <v>0</v>
      </c>
      <c r="K35" s="34"/>
      <c r="L35" s="106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05" t="s">
        <v>55</v>
      </c>
      <c r="F36" s="119">
        <f>ROUND((SUM(BH82:BH108)),2)</f>
        <v>0</v>
      </c>
      <c r="G36" s="34"/>
      <c r="H36" s="34"/>
      <c r="I36" s="120">
        <v>0.15</v>
      </c>
      <c r="J36" s="119">
        <f>0</f>
        <v>0</v>
      </c>
      <c r="K36" s="34"/>
      <c r="L36" s="106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05" t="s">
        <v>56</v>
      </c>
      <c r="F37" s="119">
        <f>ROUND((SUM(BI82:BI108)),2)</f>
        <v>0</v>
      </c>
      <c r="G37" s="34"/>
      <c r="H37" s="34"/>
      <c r="I37" s="120">
        <v>0</v>
      </c>
      <c r="J37" s="119">
        <f>0</f>
        <v>0</v>
      </c>
      <c r="K37" s="34"/>
      <c r="L37" s="106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106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21"/>
      <c r="D39" s="122" t="s">
        <v>57</v>
      </c>
      <c r="E39" s="123"/>
      <c r="F39" s="123"/>
      <c r="G39" s="124" t="s">
        <v>58</v>
      </c>
      <c r="H39" s="125" t="s">
        <v>59</v>
      </c>
      <c r="I39" s="123"/>
      <c r="J39" s="126">
        <f>SUM(J30:J37)</f>
        <v>0</v>
      </c>
      <c r="K39" s="127"/>
      <c r="L39" s="106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128"/>
      <c r="C40" s="129"/>
      <c r="D40" s="129"/>
      <c r="E40" s="129"/>
      <c r="F40" s="129"/>
      <c r="G40" s="129"/>
      <c r="H40" s="129"/>
      <c r="I40" s="129"/>
      <c r="J40" s="129"/>
      <c r="K40" s="129"/>
      <c r="L40" s="106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4" spans="1:31" s="2" customFormat="1" ht="6.95" customHeight="1">
      <c r="A44" s="34"/>
      <c r="B44" s="130"/>
      <c r="C44" s="131"/>
      <c r="D44" s="131"/>
      <c r="E44" s="131"/>
      <c r="F44" s="131"/>
      <c r="G44" s="131"/>
      <c r="H44" s="131"/>
      <c r="I44" s="131"/>
      <c r="J44" s="131"/>
      <c r="K44" s="131"/>
      <c r="L44" s="106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2" customFormat="1" ht="24.95" customHeight="1">
      <c r="A45" s="34"/>
      <c r="B45" s="35"/>
      <c r="C45" s="22" t="s">
        <v>132</v>
      </c>
      <c r="D45" s="36"/>
      <c r="E45" s="36"/>
      <c r="F45" s="36"/>
      <c r="G45" s="36"/>
      <c r="H45" s="36"/>
      <c r="I45" s="36"/>
      <c r="J45" s="36"/>
      <c r="K45" s="36"/>
      <c r="L45" s="106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pans="1:31" s="2" customFormat="1" ht="6.95" customHeight="1">
      <c r="A46" s="34"/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106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12" customHeight="1">
      <c r="A47" s="34"/>
      <c r="B47" s="35"/>
      <c r="C47" s="28" t="s">
        <v>16</v>
      </c>
      <c r="D47" s="36"/>
      <c r="E47" s="36"/>
      <c r="F47" s="36"/>
      <c r="G47" s="36"/>
      <c r="H47" s="36"/>
      <c r="I47" s="36"/>
      <c r="J47" s="36"/>
      <c r="K47" s="36"/>
      <c r="L47" s="106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16.5" customHeight="1">
      <c r="A48" s="34"/>
      <c r="B48" s="35"/>
      <c r="C48" s="36"/>
      <c r="D48" s="36"/>
      <c r="E48" s="264" t="str">
        <f>E7</f>
        <v>Zvýšení bezpečnosti na průtahu městem Vyškov - modernizace SSZ</v>
      </c>
      <c r="F48" s="265"/>
      <c r="G48" s="265"/>
      <c r="H48" s="265"/>
      <c r="I48" s="36"/>
      <c r="J48" s="36"/>
      <c r="K48" s="36"/>
      <c r="L48" s="106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28" t="s">
        <v>130</v>
      </c>
      <c r="D49" s="36"/>
      <c r="E49" s="36"/>
      <c r="F49" s="36"/>
      <c r="G49" s="36"/>
      <c r="H49" s="36"/>
      <c r="I49" s="36"/>
      <c r="J49" s="36"/>
      <c r="K49" s="36"/>
      <c r="L49" s="106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6.5" customHeight="1">
      <c r="A50" s="34"/>
      <c r="B50" s="35"/>
      <c r="C50" s="36"/>
      <c r="D50" s="36"/>
      <c r="E50" s="227" t="str">
        <f>E9</f>
        <v>PS459 - SSZ přechodu pro chodce Tyršova</v>
      </c>
      <c r="F50" s="263"/>
      <c r="G50" s="263"/>
      <c r="H50" s="263"/>
      <c r="I50" s="36"/>
      <c r="J50" s="36"/>
      <c r="K50" s="36"/>
      <c r="L50" s="106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31" s="2" customFormat="1" ht="6.95" customHeight="1">
      <c r="A51" s="34"/>
      <c r="B51" s="35"/>
      <c r="C51" s="36"/>
      <c r="D51" s="36"/>
      <c r="E51" s="36"/>
      <c r="F51" s="36"/>
      <c r="G51" s="36"/>
      <c r="H51" s="36"/>
      <c r="I51" s="36"/>
      <c r="J51" s="36"/>
      <c r="K51" s="36"/>
      <c r="L51" s="106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31" s="2" customFormat="1" ht="12" customHeight="1">
      <c r="A52" s="34"/>
      <c r="B52" s="35"/>
      <c r="C52" s="28" t="s">
        <v>22</v>
      </c>
      <c r="D52" s="36"/>
      <c r="E52" s="36"/>
      <c r="F52" s="26" t="str">
        <f>F12</f>
        <v>Vyškov</v>
      </c>
      <c r="G52" s="36"/>
      <c r="H52" s="36"/>
      <c r="I52" s="28" t="s">
        <v>24</v>
      </c>
      <c r="J52" s="59" t="str">
        <f>IF(J12="","",J12)</f>
        <v>15. 10. 2020</v>
      </c>
      <c r="K52" s="36"/>
      <c r="L52" s="106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6.95" customHeight="1">
      <c r="A53" s="34"/>
      <c r="B53" s="35"/>
      <c r="C53" s="36"/>
      <c r="D53" s="36"/>
      <c r="E53" s="36"/>
      <c r="F53" s="36"/>
      <c r="G53" s="36"/>
      <c r="H53" s="36"/>
      <c r="I53" s="36"/>
      <c r="J53" s="36"/>
      <c r="K53" s="36"/>
      <c r="L53" s="106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15.2" customHeight="1">
      <c r="A54" s="34"/>
      <c r="B54" s="35"/>
      <c r="C54" s="28" t="s">
        <v>30</v>
      </c>
      <c r="D54" s="36"/>
      <c r="E54" s="36"/>
      <c r="F54" s="26" t="str">
        <f>E15</f>
        <v>VYTEZA, s. r.o.</v>
      </c>
      <c r="G54" s="36"/>
      <c r="H54" s="36"/>
      <c r="I54" s="28" t="s">
        <v>38</v>
      </c>
      <c r="J54" s="32" t="str">
        <f>E21</f>
        <v>Ing. Luděk Obrdlík</v>
      </c>
      <c r="K54" s="36"/>
      <c r="L54" s="106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15.2" customHeight="1">
      <c r="A55" s="34"/>
      <c r="B55" s="35"/>
      <c r="C55" s="28" t="s">
        <v>36</v>
      </c>
      <c r="D55" s="36"/>
      <c r="E55" s="36"/>
      <c r="F55" s="26" t="str">
        <f>IF(E18="","",E18)</f>
        <v>Vyplň údaj</v>
      </c>
      <c r="G55" s="36"/>
      <c r="H55" s="36"/>
      <c r="I55" s="28" t="s">
        <v>43</v>
      </c>
      <c r="J55" s="32" t="str">
        <f>E24</f>
        <v>Ing. Luděk Obrdlík</v>
      </c>
      <c r="K55" s="36"/>
      <c r="L55" s="106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0.35" customHeight="1">
      <c r="A56" s="34"/>
      <c r="B56" s="35"/>
      <c r="C56" s="36"/>
      <c r="D56" s="36"/>
      <c r="E56" s="36"/>
      <c r="F56" s="36"/>
      <c r="G56" s="36"/>
      <c r="H56" s="36"/>
      <c r="I56" s="36"/>
      <c r="J56" s="36"/>
      <c r="K56" s="36"/>
      <c r="L56" s="106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29.25" customHeight="1">
      <c r="A57" s="34"/>
      <c r="B57" s="35"/>
      <c r="C57" s="132" t="s">
        <v>133</v>
      </c>
      <c r="D57" s="133"/>
      <c r="E57" s="133"/>
      <c r="F57" s="133"/>
      <c r="G57" s="133"/>
      <c r="H57" s="133"/>
      <c r="I57" s="133"/>
      <c r="J57" s="134" t="s">
        <v>134</v>
      </c>
      <c r="K57" s="133"/>
      <c r="L57" s="106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0.35" customHeight="1">
      <c r="A58" s="34"/>
      <c r="B58" s="35"/>
      <c r="C58" s="36"/>
      <c r="D58" s="36"/>
      <c r="E58" s="36"/>
      <c r="F58" s="36"/>
      <c r="G58" s="36"/>
      <c r="H58" s="36"/>
      <c r="I58" s="36"/>
      <c r="J58" s="36"/>
      <c r="K58" s="36"/>
      <c r="L58" s="106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47" s="2" customFormat="1" ht="22.9" customHeight="1">
      <c r="A59" s="34"/>
      <c r="B59" s="35"/>
      <c r="C59" s="135" t="s">
        <v>79</v>
      </c>
      <c r="D59" s="36"/>
      <c r="E59" s="36"/>
      <c r="F59" s="36"/>
      <c r="G59" s="36"/>
      <c r="H59" s="36"/>
      <c r="I59" s="36"/>
      <c r="J59" s="77">
        <f>J82</f>
        <v>0</v>
      </c>
      <c r="K59" s="36"/>
      <c r="L59" s="106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U59" s="16" t="s">
        <v>135</v>
      </c>
    </row>
    <row r="60" spans="2:12" s="9" customFormat="1" ht="24.95" customHeight="1">
      <c r="B60" s="136"/>
      <c r="C60" s="137"/>
      <c r="D60" s="138" t="s">
        <v>136</v>
      </c>
      <c r="E60" s="139"/>
      <c r="F60" s="139"/>
      <c r="G60" s="139"/>
      <c r="H60" s="139"/>
      <c r="I60" s="139"/>
      <c r="J60" s="140">
        <f>J83</f>
        <v>0</v>
      </c>
      <c r="K60" s="137"/>
      <c r="L60" s="141"/>
    </row>
    <row r="61" spans="2:12" s="10" customFormat="1" ht="19.9" customHeight="1">
      <c r="B61" s="142"/>
      <c r="C61" s="143"/>
      <c r="D61" s="144" t="s">
        <v>137</v>
      </c>
      <c r="E61" s="145"/>
      <c r="F61" s="145"/>
      <c r="G61" s="145"/>
      <c r="H61" s="145"/>
      <c r="I61" s="145"/>
      <c r="J61" s="146">
        <f>J84</f>
        <v>0</v>
      </c>
      <c r="K61" s="143"/>
      <c r="L61" s="147"/>
    </row>
    <row r="62" spans="2:12" s="10" customFormat="1" ht="19.9" customHeight="1">
      <c r="B62" s="142"/>
      <c r="C62" s="143"/>
      <c r="D62" s="144" t="s">
        <v>138</v>
      </c>
      <c r="E62" s="145"/>
      <c r="F62" s="145"/>
      <c r="G62" s="145"/>
      <c r="H62" s="145"/>
      <c r="I62" s="145"/>
      <c r="J62" s="146">
        <f>J100</f>
        <v>0</v>
      </c>
      <c r="K62" s="143"/>
      <c r="L62" s="147"/>
    </row>
    <row r="63" spans="1:31" s="2" customFormat="1" ht="21.75" customHeight="1">
      <c r="A63" s="34"/>
      <c r="B63" s="35"/>
      <c r="C63" s="36"/>
      <c r="D63" s="36"/>
      <c r="E63" s="36"/>
      <c r="F63" s="36"/>
      <c r="G63" s="36"/>
      <c r="H63" s="36"/>
      <c r="I63" s="36"/>
      <c r="J63" s="36"/>
      <c r="K63" s="36"/>
      <c r="L63" s="106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</row>
    <row r="64" spans="1:31" s="2" customFormat="1" ht="6.95" customHeight="1">
      <c r="A64" s="34"/>
      <c r="B64" s="47"/>
      <c r="C64" s="48"/>
      <c r="D64" s="48"/>
      <c r="E64" s="48"/>
      <c r="F64" s="48"/>
      <c r="G64" s="48"/>
      <c r="H64" s="48"/>
      <c r="I64" s="48"/>
      <c r="J64" s="48"/>
      <c r="K64" s="48"/>
      <c r="L64" s="106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</row>
    <row r="68" spans="1:31" s="2" customFormat="1" ht="6.95" customHeight="1">
      <c r="A68" s="34"/>
      <c r="B68" s="49"/>
      <c r="C68" s="50"/>
      <c r="D68" s="50"/>
      <c r="E68" s="50"/>
      <c r="F68" s="50"/>
      <c r="G68" s="50"/>
      <c r="H68" s="50"/>
      <c r="I68" s="50"/>
      <c r="J68" s="50"/>
      <c r="K68" s="50"/>
      <c r="L68" s="106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</row>
    <row r="69" spans="1:31" s="2" customFormat="1" ht="24.95" customHeight="1">
      <c r="A69" s="34"/>
      <c r="B69" s="35"/>
      <c r="C69" s="22" t="s">
        <v>139</v>
      </c>
      <c r="D69" s="36"/>
      <c r="E69" s="36"/>
      <c r="F69" s="36"/>
      <c r="G69" s="36"/>
      <c r="H69" s="36"/>
      <c r="I69" s="36"/>
      <c r="J69" s="36"/>
      <c r="K69" s="36"/>
      <c r="L69" s="106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</row>
    <row r="70" spans="1:31" s="2" customFormat="1" ht="6.95" customHeight="1">
      <c r="A70" s="34"/>
      <c r="B70" s="35"/>
      <c r="C70" s="36"/>
      <c r="D70" s="36"/>
      <c r="E70" s="36"/>
      <c r="F70" s="36"/>
      <c r="G70" s="36"/>
      <c r="H70" s="36"/>
      <c r="I70" s="36"/>
      <c r="J70" s="36"/>
      <c r="K70" s="36"/>
      <c r="L70" s="106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</row>
    <row r="71" spans="1:31" s="2" customFormat="1" ht="12" customHeight="1">
      <c r="A71" s="34"/>
      <c r="B71" s="35"/>
      <c r="C71" s="28" t="s">
        <v>16</v>
      </c>
      <c r="D71" s="36"/>
      <c r="E71" s="36"/>
      <c r="F71" s="36"/>
      <c r="G71" s="36"/>
      <c r="H71" s="36"/>
      <c r="I71" s="36"/>
      <c r="J71" s="36"/>
      <c r="K71" s="36"/>
      <c r="L71" s="106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</row>
    <row r="72" spans="1:31" s="2" customFormat="1" ht="16.5" customHeight="1">
      <c r="A72" s="34"/>
      <c r="B72" s="35"/>
      <c r="C72" s="36"/>
      <c r="D72" s="36"/>
      <c r="E72" s="264" t="str">
        <f>E7</f>
        <v>Zvýšení bezpečnosti na průtahu městem Vyškov - modernizace SSZ</v>
      </c>
      <c r="F72" s="265"/>
      <c r="G72" s="265"/>
      <c r="H72" s="265"/>
      <c r="I72" s="36"/>
      <c r="J72" s="36"/>
      <c r="K72" s="36"/>
      <c r="L72" s="106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</row>
    <row r="73" spans="1:31" s="2" customFormat="1" ht="12" customHeight="1">
      <c r="A73" s="34"/>
      <c r="B73" s="35"/>
      <c r="C73" s="28" t="s">
        <v>130</v>
      </c>
      <c r="D73" s="36"/>
      <c r="E73" s="36"/>
      <c r="F73" s="36"/>
      <c r="G73" s="36"/>
      <c r="H73" s="36"/>
      <c r="I73" s="36"/>
      <c r="J73" s="36"/>
      <c r="K73" s="36"/>
      <c r="L73" s="106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</row>
    <row r="74" spans="1:31" s="2" customFormat="1" ht="16.5" customHeight="1">
      <c r="A74" s="34"/>
      <c r="B74" s="35"/>
      <c r="C74" s="36"/>
      <c r="D74" s="36"/>
      <c r="E74" s="227" t="str">
        <f>E9</f>
        <v>PS459 - SSZ přechodu pro chodce Tyršova</v>
      </c>
      <c r="F74" s="263"/>
      <c r="G74" s="263"/>
      <c r="H74" s="263"/>
      <c r="I74" s="36"/>
      <c r="J74" s="36"/>
      <c r="K74" s="36"/>
      <c r="L74" s="106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</row>
    <row r="75" spans="1:31" s="2" customFormat="1" ht="6.95" customHeight="1">
      <c r="A75" s="34"/>
      <c r="B75" s="35"/>
      <c r="C75" s="36"/>
      <c r="D75" s="36"/>
      <c r="E75" s="36"/>
      <c r="F75" s="36"/>
      <c r="G75" s="36"/>
      <c r="H75" s="36"/>
      <c r="I75" s="36"/>
      <c r="J75" s="36"/>
      <c r="K75" s="36"/>
      <c r="L75" s="106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6" spans="1:31" s="2" customFormat="1" ht="12" customHeight="1">
      <c r="A76" s="34"/>
      <c r="B76" s="35"/>
      <c r="C76" s="28" t="s">
        <v>22</v>
      </c>
      <c r="D76" s="36"/>
      <c r="E76" s="36"/>
      <c r="F76" s="26" t="str">
        <f>F12</f>
        <v>Vyškov</v>
      </c>
      <c r="G76" s="36"/>
      <c r="H76" s="36"/>
      <c r="I76" s="28" t="s">
        <v>24</v>
      </c>
      <c r="J76" s="59" t="str">
        <f>IF(J12="","",J12)</f>
        <v>15. 10. 2020</v>
      </c>
      <c r="K76" s="36"/>
      <c r="L76" s="106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6.95" customHeight="1">
      <c r="A77" s="34"/>
      <c r="B77" s="35"/>
      <c r="C77" s="36"/>
      <c r="D77" s="36"/>
      <c r="E77" s="36"/>
      <c r="F77" s="36"/>
      <c r="G77" s="36"/>
      <c r="H77" s="36"/>
      <c r="I77" s="36"/>
      <c r="J77" s="36"/>
      <c r="K77" s="36"/>
      <c r="L77" s="106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:31" s="2" customFormat="1" ht="15.2" customHeight="1">
      <c r="A78" s="34"/>
      <c r="B78" s="35"/>
      <c r="C78" s="28" t="s">
        <v>30</v>
      </c>
      <c r="D78" s="36"/>
      <c r="E78" s="36"/>
      <c r="F78" s="26" t="str">
        <f>E15</f>
        <v>VYTEZA, s. r.o.</v>
      </c>
      <c r="G78" s="36"/>
      <c r="H78" s="36"/>
      <c r="I78" s="28" t="s">
        <v>38</v>
      </c>
      <c r="J78" s="32" t="str">
        <f>E21</f>
        <v>Ing. Luděk Obrdlík</v>
      </c>
      <c r="K78" s="36"/>
      <c r="L78" s="106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2" customFormat="1" ht="15.2" customHeight="1">
      <c r="A79" s="34"/>
      <c r="B79" s="35"/>
      <c r="C79" s="28" t="s">
        <v>36</v>
      </c>
      <c r="D79" s="36"/>
      <c r="E79" s="36"/>
      <c r="F79" s="26" t="str">
        <f>IF(E18="","",E18)</f>
        <v>Vyplň údaj</v>
      </c>
      <c r="G79" s="36"/>
      <c r="H79" s="36"/>
      <c r="I79" s="28" t="s">
        <v>43</v>
      </c>
      <c r="J79" s="32" t="str">
        <f>E24</f>
        <v>Ing. Luděk Obrdlík</v>
      </c>
      <c r="K79" s="36"/>
      <c r="L79" s="106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2" customFormat="1" ht="10.35" customHeight="1">
      <c r="A80" s="34"/>
      <c r="B80" s="35"/>
      <c r="C80" s="36"/>
      <c r="D80" s="36"/>
      <c r="E80" s="36"/>
      <c r="F80" s="36"/>
      <c r="G80" s="36"/>
      <c r="H80" s="36"/>
      <c r="I80" s="36"/>
      <c r="J80" s="36"/>
      <c r="K80" s="36"/>
      <c r="L80" s="106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</row>
    <row r="81" spans="1:31" s="11" customFormat="1" ht="29.25" customHeight="1">
      <c r="A81" s="148"/>
      <c r="B81" s="149"/>
      <c r="C81" s="150" t="s">
        <v>140</v>
      </c>
      <c r="D81" s="151" t="s">
        <v>66</v>
      </c>
      <c r="E81" s="151" t="s">
        <v>62</v>
      </c>
      <c r="F81" s="151" t="s">
        <v>63</v>
      </c>
      <c r="G81" s="151" t="s">
        <v>141</v>
      </c>
      <c r="H81" s="151" t="s">
        <v>142</v>
      </c>
      <c r="I81" s="151" t="s">
        <v>143</v>
      </c>
      <c r="J81" s="151" t="s">
        <v>134</v>
      </c>
      <c r="K81" s="152" t="s">
        <v>144</v>
      </c>
      <c r="L81" s="153"/>
      <c r="M81" s="68" t="s">
        <v>44</v>
      </c>
      <c r="N81" s="69" t="s">
        <v>51</v>
      </c>
      <c r="O81" s="69" t="s">
        <v>145</v>
      </c>
      <c r="P81" s="69" t="s">
        <v>146</v>
      </c>
      <c r="Q81" s="69" t="s">
        <v>147</v>
      </c>
      <c r="R81" s="69" t="s">
        <v>148</v>
      </c>
      <c r="S81" s="69" t="s">
        <v>149</v>
      </c>
      <c r="T81" s="70" t="s">
        <v>150</v>
      </c>
      <c r="U81" s="148"/>
      <c r="V81" s="148"/>
      <c r="W81" s="148"/>
      <c r="X81" s="148"/>
      <c r="Y81" s="148"/>
      <c r="Z81" s="148"/>
      <c r="AA81" s="148"/>
      <c r="AB81" s="148"/>
      <c r="AC81" s="148"/>
      <c r="AD81" s="148"/>
      <c r="AE81" s="148"/>
    </row>
    <row r="82" spans="1:63" s="2" customFormat="1" ht="22.9" customHeight="1">
      <c r="A82" s="34"/>
      <c r="B82" s="35"/>
      <c r="C82" s="75" t="s">
        <v>151</v>
      </c>
      <c r="D82" s="36"/>
      <c r="E82" s="36"/>
      <c r="F82" s="36"/>
      <c r="G82" s="36"/>
      <c r="H82" s="36"/>
      <c r="I82" s="36"/>
      <c r="J82" s="154">
        <f>BK82</f>
        <v>0</v>
      </c>
      <c r="K82" s="36"/>
      <c r="L82" s="39"/>
      <c r="M82" s="71"/>
      <c r="N82" s="155"/>
      <c r="O82" s="72"/>
      <c r="P82" s="156">
        <f>P83</f>
        <v>0</v>
      </c>
      <c r="Q82" s="72"/>
      <c r="R82" s="156">
        <f>R83</f>
        <v>0.01632</v>
      </c>
      <c r="S82" s="72"/>
      <c r="T82" s="157">
        <f>T83</f>
        <v>0</v>
      </c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T82" s="16" t="s">
        <v>80</v>
      </c>
      <c r="AU82" s="16" t="s">
        <v>135</v>
      </c>
      <c r="BK82" s="158">
        <f>BK83</f>
        <v>0</v>
      </c>
    </row>
    <row r="83" spans="2:63" s="12" customFormat="1" ht="25.9" customHeight="1">
      <c r="B83" s="159"/>
      <c r="C83" s="160"/>
      <c r="D83" s="161" t="s">
        <v>80</v>
      </c>
      <c r="E83" s="162" t="s">
        <v>152</v>
      </c>
      <c r="F83" s="162" t="s">
        <v>153</v>
      </c>
      <c r="G83" s="160"/>
      <c r="H83" s="160"/>
      <c r="I83" s="163"/>
      <c r="J83" s="164">
        <f>BK83</f>
        <v>0</v>
      </c>
      <c r="K83" s="160"/>
      <c r="L83" s="165"/>
      <c r="M83" s="166"/>
      <c r="N83" s="167"/>
      <c r="O83" s="167"/>
      <c r="P83" s="168">
        <f>P84+P100</f>
        <v>0</v>
      </c>
      <c r="Q83" s="167"/>
      <c r="R83" s="168">
        <f>R84+R100</f>
        <v>0.01632</v>
      </c>
      <c r="S83" s="167"/>
      <c r="T83" s="169">
        <f>T84+T100</f>
        <v>0</v>
      </c>
      <c r="AR83" s="170" t="s">
        <v>154</v>
      </c>
      <c r="AT83" s="171" t="s">
        <v>80</v>
      </c>
      <c r="AU83" s="171" t="s">
        <v>81</v>
      </c>
      <c r="AY83" s="170" t="s">
        <v>155</v>
      </c>
      <c r="BK83" s="172">
        <f>BK84+BK100</f>
        <v>0</v>
      </c>
    </row>
    <row r="84" spans="2:63" s="12" customFormat="1" ht="22.9" customHeight="1">
      <c r="B84" s="159"/>
      <c r="C84" s="160"/>
      <c r="D84" s="161" t="s">
        <v>80</v>
      </c>
      <c r="E84" s="173" t="s">
        <v>156</v>
      </c>
      <c r="F84" s="173" t="s">
        <v>157</v>
      </c>
      <c r="G84" s="160"/>
      <c r="H84" s="160"/>
      <c r="I84" s="163"/>
      <c r="J84" s="174">
        <f>BK84</f>
        <v>0</v>
      </c>
      <c r="K84" s="160"/>
      <c r="L84" s="165"/>
      <c r="M84" s="166"/>
      <c r="N84" s="167"/>
      <c r="O84" s="167"/>
      <c r="P84" s="168">
        <f>SUM(P85:P99)</f>
        <v>0</v>
      </c>
      <c r="Q84" s="167"/>
      <c r="R84" s="168">
        <f>SUM(R85:R99)</f>
        <v>0.01632</v>
      </c>
      <c r="S84" s="167"/>
      <c r="T84" s="169">
        <f>SUM(T85:T99)</f>
        <v>0</v>
      </c>
      <c r="AR84" s="170" t="s">
        <v>154</v>
      </c>
      <c r="AT84" s="171" t="s">
        <v>80</v>
      </c>
      <c r="AU84" s="171" t="s">
        <v>89</v>
      </c>
      <c r="AY84" s="170" t="s">
        <v>155</v>
      </c>
      <c r="BK84" s="172">
        <f>SUM(BK85:BK99)</f>
        <v>0</v>
      </c>
    </row>
    <row r="85" spans="1:65" s="2" customFormat="1" ht="21.75" customHeight="1">
      <c r="A85" s="34"/>
      <c r="B85" s="35"/>
      <c r="C85" s="175" t="s">
        <v>89</v>
      </c>
      <c r="D85" s="175" t="s">
        <v>158</v>
      </c>
      <c r="E85" s="176" t="s">
        <v>159</v>
      </c>
      <c r="F85" s="177" t="s">
        <v>160</v>
      </c>
      <c r="G85" s="178" t="s">
        <v>161</v>
      </c>
      <c r="H85" s="179">
        <v>4</v>
      </c>
      <c r="I85" s="180"/>
      <c r="J85" s="181">
        <f>ROUND(I85*H85,2)</f>
        <v>0</v>
      </c>
      <c r="K85" s="177" t="s">
        <v>195</v>
      </c>
      <c r="L85" s="39"/>
      <c r="M85" s="182" t="s">
        <v>44</v>
      </c>
      <c r="N85" s="183" t="s">
        <v>52</v>
      </c>
      <c r="O85" s="64"/>
      <c r="P85" s="184">
        <f>O85*H85</f>
        <v>0</v>
      </c>
      <c r="Q85" s="184">
        <v>0</v>
      </c>
      <c r="R85" s="184">
        <f>Q85*H85</f>
        <v>0</v>
      </c>
      <c r="S85" s="184">
        <v>0</v>
      </c>
      <c r="T85" s="185">
        <f>S85*H85</f>
        <v>0</v>
      </c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R85" s="186" t="s">
        <v>89</v>
      </c>
      <c r="AT85" s="186" t="s">
        <v>158</v>
      </c>
      <c r="AU85" s="186" t="s">
        <v>91</v>
      </c>
      <c r="AY85" s="16" t="s">
        <v>155</v>
      </c>
      <c r="BE85" s="187">
        <f>IF(N85="základní",J85,0)</f>
        <v>0</v>
      </c>
      <c r="BF85" s="187">
        <f>IF(N85="snížená",J85,0)</f>
        <v>0</v>
      </c>
      <c r="BG85" s="187">
        <f>IF(N85="zákl. přenesená",J85,0)</f>
        <v>0</v>
      </c>
      <c r="BH85" s="187">
        <f>IF(N85="sníž. přenesená",J85,0)</f>
        <v>0</v>
      </c>
      <c r="BI85" s="187">
        <f>IF(N85="nulová",J85,0)</f>
        <v>0</v>
      </c>
      <c r="BJ85" s="16" t="s">
        <v>89</v>
      </c>
      <c r="BK85" s="187">
        <f>ROUND(I85*H85,2)</f>
        <v>0</v>
      </c>
      <c r="BL85" s="16" t="s">
        <v>89</v>
      </c>
      <c r="BM85" s="186" t="s">
        <v>672</v>
      </c>
    </row>
    <row r="86" spans="2:51" s="13" customFormat="1" ht="22.5">
      <c r="B86" s="188"/>
      <c r="C86" s="189"/>
      <c r="D86" s="190" t="s">
        <v>164</v>
      </c>
      <c r="E86" s="191" t="s">
        <v>44</v>
      </c>
      <c r="F86" s="192" t="s">
        <v>165</v>
      </c>
      <c r="G86" s="189"/>
      <c r="H86" s="191" t="s">
        <v>44</v>
      </c>
      <c r="I86" s="193"/>
      <c r="J86" s="189"/>
      <c r="K86" s="189"/>
      <c r="L86" s="194"/>
      <c r="M86" s="195"/>
      <c r="N86" s="196"/>
      <c r="O86" s="196"/>
      <c r="P86" s="196"/>
      <c r="Q86" s="196"/>
      <c r="R86" s="196"/>
      <c r="S86" s="196"/>
      <c r="T86" s="197"/>
      <c r="AT86" s="198" t="s">
        <v>164</v>
      </c>
      <c r="AU86" s="198" t="s">
        <v>91</v>
      </c>
      <c r="AV86" s="13" t="s">
        <v>89</v>
      </c>
      <c r="AW86" s="13" t="s">
        <v>42</v>
      </c>
      <c r="AX86" s="13" t="s">
        <v>81</v>
      </c>
      <c r="AY86" s="198" t="s">
        <v>155</v>
      </c>
    </row>
    <row r="87" spans="2:51" s="14" customFormat="1" ht="12">
      <c r="B87" s="199"/>
      <c r="C87" s="200"/>
      <c r="D87" s="190" t="s">
        <v>164</v>
      </c>
      <c r="E87" s="201" t="s">
        <v>44</v>
      </c>
      <c r="F87" s="202" t="s">
        <v>173</v>
      </c>
      <c r="G87" s="200"/>
      <c r="H87" s="203">
        <v>4</v>
      </c>
      <c r="I87" s="204"/>
      <c r="J87" s="200"/>
      <c r="K87" s="200"/>
      <c r="L87" s="205"/>
      <c r="M87" s="206"/>
      <c r="N87" s="207"/>
      <c r="O87" s="207"/>
      <c r="P87" s="207"/>
      <c r="Q87" s="207"/>
      <c r="R87" s="207"/>
      <c r="S87" s="207"/>
      <c r="T87" s="208"/>
      <c r="AT87" s="209" t="s">
        <v>164</v>
      </c>
      <c r="AU87" s="209" t="s">
        <v>91</v>
      </c>
      <c r="AV87" s="14" t="s">
        <v>91</v>
      </c>
      <c r="AW87" s="14" t="s">
        <v>42</v>
      </c>
      <c r="AX87" s="14" t="s">
        <v>89</v>
      </c>
      <c r="AY87" s="209" t="s">
        <v>155</v>
      </c>
    </row>
    <row r="88" spans="1:65" s="2" customFormat="1" ht="16.5" customHeight="1">
      <c r="A88" s="34"/>
      <c r="B88" s="35"/>
      <c r="C88" s="175" t="s">
        <v>91</v>
      </c>
      <c r="D88" s="175" t="s">
        <v>158</v>
      </c>
      <c r="E88" s="176" t="s">
        <v>166</v>
      </c>
      <c r="F88" s="177" t="s">
        <v>167</v>
      </c>
      <c r="G88" s="178" t="s">
        <v>161</v>
      </c>
      <c r="H88" s="179">
        <v>4</v>
      </c>
      <c r="I88" s="180"/>
      <c r="J88" s="181">
        <f>ROUND(I88*H88,2)</f>
        <v>0</v>
      </c>
      <c r="K88" s="177" t="s">
        <v>195</v>
      </c>
      <c r="L88" s="39"/>
      <c r="M88" s="182" t="s">
        <v>44</v>
      </c>
      <c r="N88" s="183" t="s">
        <v>52</v>
      </c>
      <c r="O88" s="64"/>
      <c r="P88" s="184">
        <f>O88*H88</f>
        <v>0</v>
      </c>
      <c r="Q88" s="184">
        <v>0</v>
      </c>
      <c r="R88" s="184">
        <f>Q88*H88</f>
        <v>0</v>
      </c>
      <c r="S88" s="184">
        <v>0</v>
      </c>
      <c r="T88" s="185">
        <f>S88*H88</f>
        <v>0</v>
      </c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R88" s="186" t="s">
        <v>89</v>
      </c>
      <c r="AT88" s="186" t="s">
        <v>158</v>
      </c>
      <c r="AU88" s="186" t="s">
        <v>91</v>
      </c>
      <c r="AY88" s="16" t="s">
        <v>155</v>
      </c>
      <c r="BE88" s="187">
        <f>IF(N88="základní",J88,0)</f>
        <v>0</v>
      </c>
      <c r="BF88" s="187">
        <f>IF(N88="snížená",J88,0)</f>
        <v>0</v>
      </c>
      <c r="BG88" s="187">
        <f>IF(N88="zákl. přenesená",J88,0)</f>
        <v>0</v>
      </c>
      <c r="BH88" s="187">
        <f>IF(N88="sníž. přenesená",J88,0)</f>
        <v>0</v>
      </c>
      <c r="BI88" s="187">
        <f>IF(N88="nulová",J88,0)</f>
        <v>0</v>
      </c>
      <c r="BJ88" s="16" t="s">
        <v>89</v>
      </c>
      <c r="BK88" s="187">
        <f>ROUND(I88*H88,2)</f>
        <v>0</v>
      </c>
      <c r="BL88" s="16" t="s">
        <v>89</v>
      </c>
      <c r="BM88" s="186" t="s">
        <v>673</v>
      </c>
    </row>
    <row r="89" spans="2:51" s="13" customFormat="1" ht="12">
      <c r="B89" s="188"/>
      <c r="C89" s="189"/>
      <c r="D89" s="190" t="s">
        <v>164</v>
      </c>
      <c r="E89" s="191" t="s">
        <v>44</v>
      </c>
      <c r="F89" s="192" t="s">
        <v>169</v>
      </c>
      <c r="G89" s="189"/>
      <c r="H89" s="191" t="s">
        <v>44</v>
      </c>
      <c r="I89" s="193"/>
      <c r="J89" s="189"/>
      <c r="K89" s="189"/>
      <c r="L89" s="194"/>
      <c r="M89" s="195"/>
      <c r="N89" s="196"/>
      <c r="O89" s="196"/>
      <c r="P89" s="196"/>
      <c r="Q89" s="196"/>
      <c r="R89" s="196"/>
      <c r="S89" s="196"/>
      <c r="T89" s="197"/>
      <c r="AT89" s="198" t="s">
        <v>164</v>
      </c>
      <c r="AU89" s="198" t="s">
        <v>91</v>
      </c>
      <c r="AV89" s="13" t="s">
        <v>89</v>
      </c>
      <c r="AW89" s="13" t="s">
        <v>42</v>
      </c>
      <c r="AX89" s="13" t="s">
        <v>81</v>
      </c>
      <c r="AY89" s="198" t="s">
        <v>155</v>
      </c>
    </row>
    <row r="90" spans="2:51" s="14" customFormat="1" ht="12">
      <c r="B90" s="199"/>
      <c r="C90" s="200"/>
      <c r="D90" s="190" t="s">
        <v>164</v>
      </c>
      <c r="E90" s="201" t="s">
        <v>44</v>
      </c>
      <c r="F90" s="202" t="s">
        <v>173</v>
      </c>
      <c r="G90" s="200"/>
      <c r="H90" s="203">
        <v>4</v>
      </c>
      <c r="I90" s="204"/>
      <c r="J90" s="200"/>
      <c r="K90" s="200"/>
      <c r="L90" s="205"/>
      <c r="M90" s="206"/>
      <c r="N90" s="207"/>
      <c r="O90" s="207"/>
      <c r="P90" s="207"/>
      <c r="Q90" s="207"/>
      <c r="R90" s="207"/>
      <c r="S90" s="207"/>
      <c r="T90" s="208"/>
      <c r="AT90" s="209" t="s">
        <v>164</v>
      </c>
      <c r="AU90" s="209" t="s">
        <v>91</v>
      </c>
      <c r="AV90" s="14" t="s">
        <v>91</v>
      </c>
      <c r="AW90" s="14" t="s">
        <v>42</v>
      </c>
      <c r="AX90" s="14" t="s">
        <v>89</v>
      </c>
      <c r="AY90" s="209" t="s">
        <v>155</v>
      </c>
    </row>
    <row r="91" spans="1:65" s="2" customFormat="1" ht="24">
      <c r="A91" s="34"/>
      <c r="B91" s="35"/>
      <c r="C91" s="175" t="s">
        <v>154</v>
      </c>
      <c r="D91" s="175" t="s">
        <v>158</v>
      </c>
      <c r="E91" s="176" t="s">
        <v>170</v>
      </c>
      <c r="F91" s="177" t="s">
        <v>171</v>
      </c>
      <c r="G91" s="178" t="s">
        <v>161</v>
      </c>
      <c r="H91" s="179">
        <v>4</v>
      </c>
      <c r="I91" s="180"/>
      <c r="J91" s="181">
        <f>ROUND(I91*H91,2)</f>
        <v>0</v>
      </c>
      <c r="K91" s="177" t="s">
        <v>195</v>
      </c>
      <c r="L91" s="39"/>
      <c r="M91" s="182" t="s">
        <v>44</v>
      </c>
      <c r="N91" s="183" t="s">
        <v>52</v>
      </c>
      <c r="O91" s="64"/>
      <c r="P91" s="184">
        <f>O91*H91</f>
        <v>0</v>
      </c>
      <c r="Q91" s="184">
        <v>0</v>
      </c>
      <c r="R91" s="184">
        <f>Q91*H91</f>
        <v>0</v>
      </c>
      <c r="S91" s="184">
        <v>0</v>
      </c>
      <c r="T91" s="185">
        <f>S91*H91</f>
        <v>0</v>
      </c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R91" s="186" t="s">
        <v>89</v>
      </c>
      <c r="AT91" s="186" t="s">
        <v>158</v>
      </c>
      <c r="AU91" s="186" t="s">
        <v>91</v>
      </c>
      <c r="AY91" s="16" t="s">
        <v>155</v>
      </c>
      <c r="BE91" s="187">
        <f>IF(N91="základní",J91,0)</f>
        <v>0</v>
      </c>
      <c r="BF91" s="187">
        <f>IF(N91="snížená",J91,0)</f>
        <v>0</v>
      </c>
      <c r="BG91" s="187">
        <f>IF(N91="zákl. přenesená",J91,0)</f>
        <v>0</v>
      </c>
      <c r="BH91" s="187">
        <f>IF(N91="sníž. přenesená",J91,0)</f>
        <v>0</v>
      </c>
      <c r="BI91" s="187">
        <f>IF(N91="nulová",J91,0)</f>
        <v>0</v>
      </c>
      <c r="BJ91" s="16" t="s">
        <v>89</v>
      </c>
      <c r="BK91" s="187">
        <f>ROUND(I91*H91,2)</f>
        <v>0</v>
      </c>
      <c r="BL91" s="16" t="s">
        <v>89</v>
      </c>
      <c r="BM91" s="186" t="s">
        <v>674</v>
      </c>
    </row>
    <row r="92" spans="2:51" s="13" customFormat="1" ht="22.5">
      <c r="B92" s="188"/>
      <c r="C92" s="189"/>
      <c r="D92" s="190" t="s">
        <v>164</v>
      </c>
      <c r="E92" s="191" t="s">
        <v>44</v>
      </c>
      <c r="F92" s="192" t="s">
        <v>165</v>
      </c>
      <c r="G92" s="189"/>
      <c r="H92" s="191" t="s">
        <v>44</v>
      </c>
      <c r="I92" s="193"/>
      <c r="J92" s="189"/>
      <c r="K92" s="189"/>
      <c r="L92" s="194"/>
      <c r="M92" s="195"/>
      <c r="N92" s="196"/>
      <c r="O92" s="196"/>
      <c r="P92" s="196"/>
      <c r="Q92" s="196"/>
      <c r="R92" s="196"/>
      <c r="S92" s="196"/>
      <c r="T92" s="197"/>
      <c r="AT92" s="198" t="s">
        <v>164</v>
      </c>
      <c r="AU92" s="198" t="s">
        <v>91</v>
      </c>
      <c r="AV92" s="13" t="s">
        <v>89</v>
      </c>
      <c r="AW92" s="13" t="s">
        <v>42</v>
      </c>
      <c r="AX92" s="13" t="s">
        <v>81</v>
      </c>
      <c r="AY92" s="198" t="s">
        <v>155</v>
      </c>
    </row>
    <row r="93" spans="2:51" s="14" customFormat="1" ht="12">
      <c r="B93" s="199"/>
      <c r="C93" s="200"/>
      <c r="D93" s="190" t="s">
        <v>164</v>
      </c>
      <c r="E93" s="201" t="s">
        <v>44</v>
      </c>
      <c r="F93" s="202" t="s">
        <v>173</v>
      </c>
      <c r="G93" s="200"/>
      <c r="H93" s="203">
        <v>4</v>
      </c>
      <c r="I93" s="204"/>
      <c r="J93" s="200"/>
      <c r="K93" s="200"/>
      <c r="L93" s="205"/>
      <c r="M93" s="206"/>
      <c r="N93" s="207"/>
      <c r="O93" s="207"/>
      <c r="P93" s="207"/>
      <c r="Q93" s="207"/>
      <c r="R93" s="207"/>
      <c r="S93" s="207"/>
      <c r="T93" s="208"/>
      <c r="AT93" s="209" t="s">
        <v>164</v>
      </c>
      <c r="AU93" s="209" t="s">
        <v>91</v>
      </c>
      <c r="AV93" s="14" t="s">
        <v>91</v>
      </c>
      <c r="AW93" s="14" t="s">
        <v>42</v>
      </c>
      <c r="AX93" s="14" t="s">
        <v>89</v>
      </c>
      <c r="AY93" s="209" t="s">
        <v>155</v>
      </c>
    </row>
    <row r="94" spans="1:65" s="2" customFormat="1" ht="24">
      <c r="A94" s="34"/>
      <c r="B94" s="35"/>
      <c r="C94" s="175" t="s">
        <v>173</v>
      </c>
      <c r="D94" s="175" t="s">
        <v>158</v>
      </c>
      <c r="E94" s="176" t="s">
        <v>174</v>
      </c>
      <c r="F94" s="177" t="s">
        <v>175</v>
      </c>
      <c r="G94" s="178" t="s">
        <v>161</v>
      </c>
      <c r="H94" s="179">
        <v>4</v>
      </c>
      <c r="I94" s="180"/>
      <c r="J94" s="181">
        <f>ROUND(I94*H94,2)</f>
        <v>0</v>
      </c>
      <c r="K94" s="177" t="s">
        <v>195</v>
      </c>
      <c r="L94" s="39"/>
      <c r="M94" s="182" t="s">
        <v>44</v>
      </c>
      <c r="N94" s="183" t="s">
        <v>52</v>
      </c>
      <c r="O94" s="64"/>
      <c r="P94" s="184">
        <f>O94*H94</f>
        <v>0</v>
      </c>
      <c r="Q94" s="184">
        <v>0</v>
      </c>
      <c r="R94" s="184">
        <f>Q94*H94</f>
        <v>0</v>
      </c>
      <c r="S94" s="184">
        <v>0</v>
      </c>
      <c r="T94" s="185">
        <f>S94*H94</f>
        <v>0</v>
      </c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R94" s="186" t="s">
        <v>89</v>
      </c>
      <c r="AT94" s="186" t="s">
        <v>158</v>
      </c>
      <c r="AU94" s="186" t="s">
        <v>91</v>
      </c>
      <c r="AY94" s="16" t="s">
        <v>155</v>
      </c>
      <c r="BE94" s="187">
        <f>IF(N94="základní",J94,0)</f>
        <v>0</v>
      </c>
      <c r="BF94" s="187">
        <f>IF(N94="snížená",J94,0)</f>
        <v>0</v>
      </c>
      <c r="BG94" s="187">
        <f>IF(N94="zákl. přenesená",J94,0)</f>
        <v>0</v>
      </c>
      <c r="BH94" s="187">
        <f>IF(N94="sníž. přenesená",J94,0)</f>
        <v>0</v>
      </c>
      <c r="BI94" s="187">
        <f>IF(N94="nulová",J94,0)</f>
        <v>0</v>
      </c>
      <c r="BJ94" s="16" t="s">
        <v>89</v>
      </c>
      <c r="BK94" s="187">
        <f>ROUND(I94*H94,2)</f>
        <v>0</v>
      </c>
      <c r="BL94" s="16" t="s">
        <v>89</v>
      </c>
      <c r="BM94" s="186" t="s">
        <v>675</v>
      </c>
    </row>
    <row r="95" spans="2:51" s="13" customFormat="1" ht="12">
      <c r="B95" s="188"/>
      <c r="C95" s="189"/>
      <c r="D95" s="190" t="s">
        <v>164</v>
      </c>
      <c r="E95" s="191" t="s">
        <v>44</v>
      </c>
      <c r="F95" s="192" t="s">
        <v>169</v>
      </c>
      <c r="G95" s="189"/>
      <c r="H95" s="191" t="s">
        <v>44</v>
      </c>
      <c r="I95" s="193"/>
      <c r="J95" s="189"/>
      <c r="K95" s="189"/>
      <c r="L95" s="194"/>
      <c r="M95" s="195"/>
      <c r="N95" s="196"/>
      <c r="O95" s="196"/>
      <c r="P95" s="196"/>
      <c r="Q95" s="196"/>
      <c r="R95" s="196"/>
      <c r="S95" s="196"/>
      <c r="T95" s="197"/>
      <c r="AT95" s="198" t="s">
        <v>164</v>
      </c>
      <c r="AU95" s="198" t="s">
        <v>91</v>
      </c>
      <c r="AV95" s="13" t="s">
        <v>89</v>
      </c>
      <c r="AW95" s="13" t="s">
        <v>42</v>
      </c>
      <c r="AX95" s="13" t="s">
        <v>81</v>
      </c>
      <c r="AY95" s="198" t="s">
        <v>155</v>
      </c>
    </row>
    <row r="96" spans="2:51" s="14" customFormat="1" ht="12">
      <c r="B96" s="199"/>
      <c r="C96" s="200"/>
      <c r="D96" s="190" t="s">
        <v>164</v>
      </c>
      <c r="E96" s="201" t="s">
        <v>44</v>
      </c>
      <c r="F96" s="202" t="s">
        <v>173</v>
      </c>
      <c r="G96" s="200"/>
      <c r="H96" s="203">
        <v>4</v>
      </c>
      <c r="I96" s="204"/>
      <c r="J96" s="200"/>
      <c r="K96" s="200"/>
      <c r="L96" s="205"/>
      <c r="M96" s="206"/>
      <c r="N96" s="207"/>
      <c r="O96" s="207"/>
      <c r="P96" s="207"/>
      <c r="Q96" s="207"/>
      <c r="R96" s="207"/>
      <c r="S96" s="207"/>
      <c r="T96" s="208"/>
      <c r="AT96" s="209" t="s">
        <v>164</v>
      </c>
      <c r="AU96" s="209" t="s">
        <v>91</v>
      </c>
      <c r="AV96" s="14" t="s">
        <v>91</v>
      </c>
      <c r="AW96" s="14" t="s">
        <v>42</v>
      </c>
      <c r="AX96" s="14" t="s">
        <v>89</v>
      </c>
      <c r="AY96" s="209" t="s">
        <v>155</v>
      </c>
    </row>
    <row r="97" spans="1:65" s="2" customFormat="1" ht="16.5" customHeight="1">
      <c r="A97" s="34"/>
      <c r="B97" s="35"/>
      <c r="C97" s="210" t="s">
        <v>177</v>
      </c>
      <c r="D97" s="210" t="s">
        <v>152</v>
      </c>
      <c r="E97" s="211" t="s">
        <v>206</v>
      </c>
      <c r="F97" s="212" t="s">
        <v>179</v>
      </c>
      <c r="G97" s="213" t="s">
        <v>161</v>
      </c>
      <c r="H97" s="214">
        <v>4</v>
      </c>
      <c r="I97" s="215"/>
      <c r="J97" s="216">
        <f>ROUND(I97*H97,2)</f>
        <v>0</v>
      </c>
      <c r="K97" s="212" t="s">
        <v>180</v>
      </c>
      <c r="L97" s="217"/>
      <c r="M97" s="218" t="s">
        <v>44</v>
      </c>
      <c r="N97" s="219" t="s">
        <v>52</v>
      </c>
      <c r="O97" s="64"/>
      <c r="P97" s="184">
        <f>O97*H97</f>
        <v>0</v>
      </c>
      <c r="Q97" s="184">
        <v>0.00408</v>
      </c>
      <c r="R97" s="184">
        <f>Q97*H97</f>
        <v>0.01632</v>
      </c>
      <c r="S97" s="184">
        <v>0</v>
      </c>
      <c r="T97" s="185">
        <f>S97*H97</f>
        <v>0</v>
      </c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R97" s="186" t="s">
        <v>91</v>
      </c>
      <c r="AT97" s="186" t="s">
        <v>152</v>
      </c>
      <c r="AU97" s="186" t="s">
        <v>91</v>
      </c>
      <c r="AY97" s="16" t="s">
        <v>155</v>
      </c>
      <c r="BE97" s="187">
        <f>IF(N97="základní",J97,0)</f>
        <v>0</v>
      </c>
      <c r="BF97" s="187">
        <f>IF(N97="snížená",J97,0)</f>
        <v>0</v>
      </c>
      <c r="BG97" s="187">
        <f>IF(N97="zákl. přenesená",J97,0)</f>
        <v>0</v>
      </c>
      <c r="BH97" s="187">
        <f>IF(N97="sníž. přenesená",J97,0)</f>
        <v>0</v>
      </c>
      <c r="BI97" s="187">
        <f>IF(N97="nulová",J97,0)</f>
        <v>0</v>
      </c>
      <c r="BJ97" s="16" t="s">
        <v>89</v>
      </c>
      <c r="BK97" s="187">
        <f>ROUND(I97*H97,2)</f>
        <v>0</v>
      </c>
      <c r="BL97" s="16" t="s">
        <v>89</v>
      </c>
      <c r="BM97" s="186" t="s">
        <v>676</v>
      </c>
    </row>
    <row r="98" spans="2:51" s="13" customFormat="1" ht="12">
      <c r="B98" s="188"/>
      <c r="C98" s="189"/>
      <c r="D98" s="190" t="s">
        <v>164</v>
      </c>
      <c r="E98" s="191" t="s">
        <v>44</v>
      </c>
      <c r="F98" s="192" t="s">
        <v>169</v>
      </c>
      <c r="G98" s="189"/>
      <c r="H98" s="191" t="s">
        <v>44</v>
      </c>
      <c r="I98" s="193"/>
      <c r="J98" s="189"/>
      <c r="K98" s="189"/>
      <c r="L98" s="194"/>
      <c r="M98" s="195"/>
      <c r="N98" s="196"/>
      <c r="O98" s="196"/>
      <c r="P98" s="196"/>
      <c r="Q98" s="196"/>
      <c r="R98" s="196"/>
      <c r="S98" s="196"/>
      <c r="T98" s="197"/>
      <c r="AT98" s="198" t="s">
        <v>164</v>
      </c>
      <c r="AU98" s="198" t="s">
        <v>91</v>
      </c>
      <c r="AV98" s="13" t="s">
        <v>89</v>
      </c>
      <c r="AW98" s="13" t="s">
        <v>42</v>
      </c>
      <c r="AX98" s="13" t="s">
        <v>81</v>
      </c>
      <c r="AY98" s="198" t="s">
        <v>155</v>
      </c>
    </row>
    <row r="99" spans="2:51" s="14" customFormat="1" ht="12">
      <c r="B99" s="199"/>
      <c r="C99" s="200"/>
      <c r="D99" s="190" t="s">
        <v>164</v>
      </c>
      <c r="E99" s="201" t="s">
        <v>44</v>
      </c>
      <c r="F99" s="202" t="s">
        <v>173</v>
      </c>
      <c r="G99" s="200"/>
      <c r="H99" s="203">
        <v>4</v>
      </c>
      <c r="I99" s="204"/>
      <c r="J99" s="200"/>
      <c r="K99" s="200"/>
      <c r="L99" s="205"/>
      <c r="M99" s="206"/>
      <c r="N99" s="207"/>
      <c r="O99" s="207"/>
      <c r="P99" s="207"/>
      <c r="Q99" s="207"/>
      <c r="R99" s="207"/>
      <c r="S99" s="207"/>
      <c r="T99" s="208"/>
      <c r="AT99" s="209" t="s">
        <v>164</v>
      </c>
      <c r="AU99" s="209" t="s">
        <v>91</v>
      </c>
      <c r="AV99" s="14" t="s">
        <v>91</v>
      </c>
      <c r="AW99" s="14" t="s">
        <v>42</v>
      </c>
      <c r="AX99" s="14" t="s">
        <v>89</v>
      </c>
      <c r="AY99" s="209" t="s">
        <v>155</v>
      </c>
    </row>
    <row r="100" spans="2:63" s="12" customFormat="1" ht="22.9" customHeight="1">
      <c r="B100" s="159"/>
      <c r="C100" s="160"/>
      <c r="D100" s="161" t="s">
        <v>80</v>
      </c>
      <c r="E100" s="173" t="s">
        <v>182</v>
      </c>
      <c r="F100" s="173" t="s">
        <v>183</v>
      </c>
      <c r="G100" s="160"/>
      <c r="H100" s="160"/>
      <c r="I100" s="163"/>
      <c r="J100" s="174">
        <f>BK100</f>
        <v>0</v>
      </c>
      <c r="K100" s="160"/>
      <c r="L100" s="165"/>
      <c r="M100" s="166"/>
      <c r="N100" s="167"/>
      <c r="O100" s="167"/>
      <c r="P100" s="168">
        <f>SUM(P101:P108)</f>
        <v>0</v>
      </c>
      <c r="Q100" s="167"/>
      <c r="R100" s="168">
        <f>SUM(R101:R108)</f>
        <v>0</v>
      </c>
      <c r="S100" s="167"/>
      <c r="T100" s="169">
        <f>SUM(T101:T108)</f>
        <v>0</v>
      </c>
      <c r="AR100" s="170" t="s">
        <v>154</v>
      </c>
      <c r="AT100" s="171" t="s">
        <v>80</v>
      </c>
      <c r="AU100" s="171" t="s">
        <v>89</v>
      </c>
      <c r="AY100" s="170" t="s">
        <v>155</v>
      </c>
      <c r="BK100" s="172">
        <f>SUM(BK101:BK108)</f>
        <v>0</v>
      </c>
    </row>
    <row r="101" spans="1:65" s="2" customFormat="1" ht="16.5" customHeight="1">
      <c r="A101" s="34"/>
      <c r="B101" s="35"/>
      <c r="C101" s="175" t="s">
        <v>184</v>
      </c>
      <c r="D101" s="175" t="s">
        <v>158</v>
      </c>
      <c r="E101" s="176" t="s">
        <v>185</v>
      </c>
      <c r="F101" s="177" t="s">
        <v>186</v>
      </c>
      <c r="G101" s="178" t="s">
        <v>161</v>
      </c>
      <c r="H101" s="179">
        <v>1</v>
      </c>
      <c r="I101" s="180"/>
      <c r="J101" s="181">
        <f>ROUND(I101*H101,2)</f>
        <v>0</v>
      </c>
      <c r="K101" s="177" t="s">
        <v>180</v>
      </c>
      <c r="L101" s="39"/>
      <c r="M101" s="182" t="s">
        <v>44</v>
      </c>
      <c r="N101" s="183" t="s">
        <v>52</v>
      </c>
      <c r="O101" s="64"/>
      <c r="P101" s="184">
        <f>O101*H101</f>
        <v>0</v>
      </c>
      <c r="Q101" s="184">
        <v>0</v>
      </c>
      <c r="R101" s="184">
        <f>Q101*H101</f>
        <v>0</v>
      </c>
      <c r="S101" s="184">
        <v>0</v>
      </c>
      <c r="T101" s="185">
        <f>S101*H101</f>
        <v>0</v>
      </c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R101" s="186" t="s">
        <v>89</v>
      </c>
      <c r="AT101" s="186" t="s">
        <v>158</v>
      </c>
      <c r="AU101" s="186" t="s">
        <v>91</v>
      </c>
      <c r="AY101" s="16" t="s">
        <v>155</v>
      </c>
      <c r="BE101" s="187">
        <f>IF(N101="základní",J101,0)</f>
        <v>0</v>
      </c>
      <c r="BF101" s="187">
        <f>IF(N101="snížená",J101,0)</f>
        <v>0</v>
      </c>
      <c r="BG101" s="187">
        <f>IF(N101="zákl. přenesená",J101,0)</f>
        <v>0</v>
      </c>
      <c r="BH101" s="187">
        <f>IF(N101="sníž. přenesená",J101,0)</f>
        <v>0</v>
      </c>
      <c r="BI101" s="187">
        <f>IF(N101="nulová",J101,0)</f>
        <v>0</v>
      </c>
      <c r="BJ101" s="16" t="s">
        <v>89</v>
      </c>
      <c r="BK101" s="187">
        <f>ROUND(I101*H101,2)</f>
        <v>0</v>
      </c>
      <c r="BL101" s="16" t="s">
        <v>89</v>
      </c>
      <c r="BM101" s="186" t="s">
        <v>677</v>
      </c>
    </row>
    <row r="102" spans="2:51" s="14" customFormat="1" ht="12">
      <c r="B102" s="199"/>
      <c r="C102" s="200"/>
      <c r="D102" s="190" t="s">
        <v>164</v>
      </c>
      <c r="E102" s="201" t="s">
        <v>44</v>
      </c>
      <c r="F102" s="202" t="s">
        <v>89</v>
      </c>
      <c r="G102" s="200"/>
      <c r="H102" s="203">
        <v>1</v>
      </c>
      <c r="I102" s="204"/>
      <c r="J102" s="200"/>
      <c r="K102" s="200"/>
      <c r="L102" s="205"/>
      <c r="M102" s="206"/>
      <c r="N102" s="207"/>
      <c r="O102" s="207"/>
      <c r="P102" s="207"/>
      <c r="Q102" s="207"/>
      <c r="R102" s="207"/>
      <c r="S102" s="207"/>
      <c r="T102" s="208"/>
      <c r="AT102" s="209" t="s">
        <v>164</v>
      </c>
      <c r="AU102" s="209" t="s">
        <v>91</v>
      </c>
      <c r="AV102" s="14" t="s">
        <v>91</v>
      </c>
      <c r="AW102" s="14" t="s">
        <v>42</v>
      </c>
      <c r="AX102" s="14" t="s">
        <v>89</v>
      </c>
      <c r="AY102" s="209" t="s">
        <v>155</v>
      </c>
    </row>
    <row r="103" spans="1:65" s="2" customFormat="1" ht="24">
      <c r="A103" s="34"/>
      <c r="B103" s="35"/>
      <c r="C103" s="210" t="s">
        <v>188</v>
      </c>
      <c r="D103" s="210" t="s">
        <v>152</v>
      </c>
      <c r="E103" s="211" t="s">
        <v>221</v>
      </c>
      <c r="F103" s="212" t="s">
        <v>190</v>
      </c>
      <c r="G103" s="213" t="s">
        <v>161</v>
      </c>
      <c r="H103" s="214">
        <v>1</v>
      </c>
      <c r="I103" s="215"/>
      <c r="J103" s="216">
        <f>ROUND(I103*H103,2)</f>
        <v>0</v>
      </c>
      <c r="K103" s="212" t="s">
        <v>180</v>
      </c>
      <c r="L103" s="217"/>
      <c r="M103" s="218" t="s">
        <v>44</v>
      </c>
      <c r="N103" s="219" t="s">
        <v>52</v>
      </c>
      <c r="O103" s="64"/>
      <c r="P103" s="184">
        <f>O103*H103</f>
        <v>0</v>
      </c>
      <c r="Q103" s="184">
        <v>0</v>
      </c>
      <c r="R103" s="184">
        <f>Q103*H103</f>
        <v>0</v>
      </c>
      <c r="S103" s="184">
        <v>0</v>
      </c>
      <c r="T103" s="185">
        <f>S103*H103</f>
        <v>0</v>
      </c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R103" s="186" t="s">
        <v>91</v>
      </c>
      <c r="AT103" s="186" t="s">
        <v>152</v>
      </c>
      <c r="AU103" s="186" t="s">
        <v>91</v>
      </c>
      <c r="AY103" s="16" t="s">
        <v>155</v>
      </c>
      <c r="BE103" s="187">
        <f>IF(N103="základní",J103,0)</f>
        <v>0</v>
      </c>
      <c r="BF103" s="187">
        <f>IF(N103="snížená",J103,0)</f>
        <v>0</v>
      </c>
      <c r="BG103" s="187">
        <f>IF(N103="zákl. přenesená",J103,0)</f>
        <v>0</v>
      </c>
      <c r="BH103" s="187">
        <f>IF(N103="sníž. přenesená",J103,0)</f>
        <v>0</v>
      </c>
      <c r="BI103" s="187">
        <f>IF(N103="nulová",J103,0)</f>
        <v>0</v>
      </c>
      <c r="BJ103" s="16" t="s">
        <v>89</v>
      </c>
      <c r="BK103" s="187">
        <f>ROUND(I103*H103,2)</f>
        <v>0</v>
      </c>
      <c r="BL103" s="16" t="s">
        <v>89</v>
      </c>
      <c r="BM103" s="186" t="s">
        <v>678</v>
      </c>
    </row>
    <row r="104" spans="2:51" s="14" customFormat="1" ht="12">
      <c r="B104" s="199"/>
      <c r="C104" s="200"/>
      <c r="D104" s="190" t="s">
        <v>164</v>
      </c>
      <c r="E104" s="201" t="s">
        <v>44</v>
      </c>
      <c r="F104" s="202" t="s">
        <v>89</v>
      </c>
      <c r="G104" s="200"/>
      <c r="H104" s="203">
        <v>1</v>
      </c>
      <c r="I104" s="204"/>
      <c r="J104" s="200"/>
      <c r="K104" s="200"/>
      <c r="L104" s="205"/>
      <c r="M104" s="206"/>
      <c r="N104" s="207"/>
      <c r="O104" s="207"/>
      <c r="P104" s="207"/>
      <c r="Q104" s="207"/>
      <c r="R104" s="207"/>
      <c r="S104" s="207"/>
      <c r="T104" s="208"/>
      <c r="AT104" s="209" t="s">
        <v>164</v>
      </c>
      <c r="AU104" s="209" t="s">
        <v>91</v>
      </c>
      <c r="AV104" s="14" t="s">
        <v>91</v>
      </c>
      <c r="AW104" s="14" t="s">
        <v>42</v>
      </c>
      <c r="AX104" s="14" t="s">
        <v>89</v>
      </c>
      <c r="AY104" s="209" t="s">
        <v>155</v>
      </c>
    </row>
    <row r="105" spans="1:65" s="2" customFormat="1" ht="21.75" customHeight="1">
      <c r="A105" s="34"/>
      <c r="B105" s="35"/>
      <c r="C105" s="175" t="s">
        <v>192</v>
      </c>
      <c r="D105" s="175" t="s">
        <v>158</v>
      </c>
      <c r="E105" s="176" t="s">
        <v>193</v>
      </c>
      <c r="F105" s="177" t="s">
        <v>194</v>
      </c>
      <c r="G105" s="178" t="s">
        <v>161</v>
      </c>
      <c r="H105" s="179">
        <v>1</v>
      </c>
      <c r="I105" s="180"/>
      <c r="J105" s="181">
        <f>ROUND(I105*H105,2)</f>
        <v>0</v>
      </c>
      <c r="K105" s="177" t="s">
        <v>195</v>
      </c>
      <c r="L105" s="39"/>
      <c r="M105" s="182" t="s">
        <v>44</v>
      </c>
      <c r="N105" s="183" t="s">
        <v>52</v>
      </c>
      <c r="O105" s="64"/>
      <c r="P105" s="184">
        <f>O105*H105</f>
        <v>0</v>
      </c>
      <c r="Q105" s="184">
        <v>0</v>
      </c>
      <c r="R105" s="184">
        <f>Q105*H105</f>
        <v>0</v>
      </c>
      <c r="S105" s="184">
        <v>0</v>
      </c>
      <c r="T105" s="185">
        <f>S105*H105</f>
        <v>0</v>
      </c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R105" s="186" t="s">
        <v>89</v>
      </c>
      <c r="AT105" s="186" t="s">
        <v>158</v>
      </c>
      <c r="AU105" s="186" t="s">
        <v>91</v>
      </c>
      <c r="AY105" s="16" t="s">
        <v>155</v>
      </c>
      <c r="BE105" s="187">
        <f>IF(N105="základní",J105,0)</f>
        <v>0</v>
      </c>
      <c r="BF105" s="187">
        <f>IF(N105="snížená",J105,0)</f>
        <v>0</v>
      </c>
      <c r="BG105" s="187">
        <f>IF(N105="zákl. přenesená",J105,0)</f>
        <v>0</v>
      </c>
      <c r="BH105" s="187">
        <f>IF(N105="sníž. přenesená",J105,0)</f>
        <v>0</v>
      </c>
      <c r="BI105" s="187">
        <f>IF(N105="nulová",J105,0)</f>
        <v>0</v>
      </c>
      <c r="BJ105" s="16" t="s">
        <v>89</v>
      </c>
      <c r="BK105" s="187">
        <f>ROUND(I105*H105,2)</f>
        <v>0</v>
      </c>
      <c r="BL105" s="16" t="s">
        <v>89</v>
      </c>
      <c r="BM105" s="186" t="s">
        <v>679</v>
      </c>
    </row>
    <row r="106" spans="2:51" s="14" customFormat="1" ht="12">
      <c r="B106" s="199"/>
      <c r="C106" s="200"/>
      <c r="D106" s="190" t="s">
        <v>164</v>
      </c>
      <c r="E106" s="201" t="s">
        <v>44</v>
      </c>
      <c r="F106" s="202" t="s">
        <v>89</v>
      </c>
      <c r="G106" s="200"/>
      <c r="H106" s="203">
        <v>1</v>
      </c>
      <c r="I106" s="204"/>
      <c r="J106" s="200"/>
      <c r="K106" s="200"/>
      <c r="L106" s="205"/>
      <c r="M106" s="206"/>
      <c r="N106" s="207"/>
      <c r="O106" s="207"/>
      <c r="P106" s="207"/>
      <c r="Q106" s="207"/>
      <c r="R106" s="207"/>
      <c r="S106" s="207"/>
      <c r="T106" s="208"/>
      <c r="AT106" s="209" t="s">
        <v>164</v>
      </c>
      <c r="AU106" s="209" t="s">
        <v>91</v>
      </c>
      <c r="AV106" s="14" t="s">
        <v>91</v>
      </c>
      <c r="AW106" s="14" t="s">
        <v>42</v>
      </c>
      <c r="AX106" s="14" t="s">
        <v>89</v>
      </c>
      <c r="AY106" s="209" t="s">
        <v>155</v>
      </c>
    </row>
    <row r="107" spans="1:65" s="2" customFormat="1" ht="24">
      <c r="A107" s="34"/>
      <c r="B107" s="35"/>
      <c r="C107" s="210" t="s">
        <v>197</v>
      </c>
      <c r="D107" s="210" t="s">
        <v>152</v>
      </c>
      <c r="E107" s="211" t="s">
        <v>198</v>
      </c>
      <c r="F107" s="212" t="s">
        <v>199</v>
      </c>
      <c r="G107" s="213" t="s">
        <v>161</v>
      </c>
      <c r="H107" s="214">
        <v>1</v>
      </c>
      <c r="I107" s="215"/>
      <c r="J107" s="216">
        <f>ROUND(I107*H107,2)</f>
        <v>0</v>
      </c>
      <c r="K107" s="212" t="s">
        <v>180</v>
      </c>
      <c r="L107" s="217"/>
      <c r="M107" s="218" t="s">
        <v>44</v>
      </c>
      <c r="N107" s="219" t="s">
        <v>52</v>
      </c>
      <c r="O107" s="64"/>
      <c r="P107" s="184">
        <f>O107*H107</f>
        <v>0</v>
      </c>
      <c r="Q107" s="184">
        <v>0</v>
      </c>
      <c r="R107" s="184">
        <f>Q107*H107</f>
        <v>0</v>
      </c>
      <c r="S107" s="184">
        <v>0</v>
      </c>
      <c r="T107" s="185">
        <f>S107*H107</f>
        <v>0</v>
      </c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R107" s="186" t="s">
        <v>91</v>
      </c>
      <c r="AT107" s="186" t="s">
        <v>152</v>
      </c>
      <c r="AU107" s="186" t="s">
        <v>91</v>
      </c>
      <c r="AY107" s="16" t="s">
        <v>155</v>
      </c>
      <c r="BE107" s="187">
        <f>IF(N107="základní",J107,0)</f>
        <v>0</v>
      </c>
      <c r="BF107" s="187">
        <f>IF(N107="snížená",J107,0)</f>
        <v>0</v>
      </c>
      <c r="BG107" s="187">
        <f>IF(N107="zákl. přenesená",J107,0)</f>
        <v>0</v>
      </c>
      <c r="BH107" s="187">
        <f>IF(N107="sníž. přenesená",J107,0)</f>
        <v>0</v>
      </c>
      <c r="BI107" s="187">
        <f>IF(N107="nulová",J107,0)</f>
        <v>0</v>
      </c>
      <c r="BJ107" s="16" t="s">
        <v>89</v>
      </c>
      <c r="BK107" s="187">
        <f>ROUND(I107*H107,2)</f>
        <v>0</v>
      </c>
      <c r="BL107" s="16" t="s">
        <v>89</v>
      </c>
      <c r="BM107" s="186" t="s">
        <v>680</v>
      </c>
    </row>
    <row r="108" spans="2:51" s="14" customFormat="1" ht="12">
      <c r="B108" s="199"/>
      <c r="C108" s="200"/>
      <c r="D108" s="190" t="s">
        <v>164</v>
      </c>
      <c r="E108" s="201" t="s">
        <v>44</v>
      </c>
      <c r="F108" s="202" t="s">
        <v>89</v>
      </c>
      <c r="G108" s="200"/>
      <c r="H108" s="203">
        <v>1</v>
      </c>
      <c r="I108" s="204"/>
      <c r="J108" s="200"/>
      <c r="K108" s="200"/>
      <c r="L108" s="205"/>
      <c r="M108" s="220"/>
      <c r="N108" s="221"/>
      <c r="O108" s="221"/>
      <c r="P108" s="221"/>
      <c r="Q108" s="221"/>
      <c r="R108" s="221"/>
      <c r="S108" s="221"/>
      <c r="T108" s="222"/>
      <c r="AT108" s="209" t="s">
        <v>164</v>
      </c>
      <c r="AU108" s="209" t="s">
        <v>91</v>
      </c>
      <c r="AV108" s="14" t="s">
        <v>91</v>
      </c>
      <c r="AW108" s="14" t="s">
        <v>42</v>
      </c>
      <c r="AX108" s="14" t="s">
        <v>89</v>
      </c>
      <c r="AY108" s="209" t="s">
        <v>155</v>
      </c>
    </row>
    <row r="109" spans="1:31" s="2" customFormat="1" ht="6.95" customHeight="1">
      <c r="A109" s="34"/>
      <c r="B109" s="47"/>
      <c r="C109" s="48"/>
      <c r="D109" s="48"/>
      <c r="E109" s="48"/>
      <c r="F109" s="48"/>
      <c r="G109" s="48"/>
      <c r="H109" s="48"/>
      <c r="I109" s="48"/>
      <c r="J109" s="48"/>
      <c r="K109" s="48"/>
      <c r="L109" s="39"/>
      <c r="M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</sheetData>
  <sheetProtection algorithmName="SHA-512" hashValue="CbZkOpLKdgAkOcnDJvBAR7m7HZb3+O3RtIpW0sfVpx8X3Vkqe8lDCvpYIMxzQZ/K86+wa6KfPDcC/A3/3gEkTA==" saltValue="2cG/fqMsxTHoKXYDtdO7K9O3xeXEbGqeqPGgBHStJe0lKRDeZG+wkpW6VmrWehX7JNZ8LijCgqtD8PuNtDtZpQ==" spinCount="100000" sheet="1" objects="1" scenarios="1" formatColumns="0" formatRows="0" autoFilter="0"/>
  <autoFilter ref="C81:K108"/>
  <mergeCells count="9">
    <mergeCell ref="E50:H50"/>
    <mergeCell ref="E72:H72"/>
    <mergeCell ref="E74:H74"/>
    <mergeCell ref="L2:V2"/>
    <mergeCell ref="E7:H7"/>
    <mergeCell ref="E9:H9"/>
    <mergeCell ref="E18:H18"/>
    <mergeCell ref="E27:H27"/>
    <mergeCell ref="E48:H48"/>
  </mergeCells>
  <printOptions/>
  <pageMargins left="0.3937007874015748" right="0.3937007874015748" top="0.3937007874015748" bottom="0.3937007874015748" header="0" footer="0"/>
  <pageSetup fitToHeight="100" fitToWidth="1" horizontalDpi="600" verticalDpi="600" orientation="portrait" paperSize="9" scale="76" r:id="rId2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1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AT2" s="16" t="s">
        <v>121</v>
      </c>
    </row>
    <row r="3" spans="2:46" s="1" customFormat="1" ht="6.95" customHeight="1">
      <c r="B3" s="101"/>
      <c r="C3" s="102"/>
      <c r="D3" s="102"/>
      <c r="E3" s="102"/>
      <c r="F3" s="102"/>
      <c r="G3" s="102"/>
      <c r="H3" s="102"/>
      <c r="I3" s="102"/>
      <c r="J3" s="102"/>
      <c r="K3" s="102"/>
      <c r="L3" s="19"/>
      <c r="AT3" s="16" t="s">
        <v>91</v>
      </c>
    </row>
    <row r="4" spans="2:46" s="1" customFormat="1" ht="24.95" customHeight="1">
      <c r="B4" s="19"/>
      <c r="D4" s="103" t="s">
        <v>129</v>
      </c>
      <c r="L4" s="19"/>
      <c r="M4" s="104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05" t="s">
        <v>16</v>
      </c>
      <c r="L6" s="19"/>
    </row>
    <row r="7" spans="2:12" s="1" customFormat="1" ht="16.5" customHeight="1">
      <c r="B7" s="19"/>
      <c r="E7" s="266" t="str">
        <f>'Rekapitulace stavby'!K6</f>
        <v>Zvýšení bezpečnosti na průtahu městem Vyškov - modernizace SSZ</v>
      </c>
      <c r="F7" s="267"/>
      <c r="G7" s="267"/>
      <c r="H7" s="267"/>
      <c r="L7" s="19"/>
    </row>
    <row r="8" spans="1:31" s="2" customFormat="1" ht="12" customHeight="1">
      <c r="A8" s="34"/>
      <c r="B8" s="39"/>
      <c r="C8" s="34"/>
      <c r="D8" s="105" t="s">
        <v>130</v>
      </c>
      <c r="E8" s="34"/>
      <c r="F8" s="34"/>
      <c r="G8" s="34"/>
      <c r="H8" s="34"/>
      <c r="I8" s="34"/>
      <c r="J8" s="34"/>
      <c r="K8" s="34"/>
      <c r="L8" s="106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30" customHeight="1">
      <c r="A9" s="34"/>
      <c r="B9" s="39"/>
      <c r="C9" s="34"/>
      <c r="D9" s="34"/>
      <c r="E9" s="268" t="s">
        <v>681</v>
      </c>
      <c r="F9" s="269"/>
      <c r="G9" s="269"/>
      <c r="H9" s="269"/>
      <c r="I9" s="34"/>
      <c r="J9" s="34"/>
      <c r="K9" s="34"/>
      <c r="L9" s="106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106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05" t="s">
        <v>18</v>
      </c>
      <c r="E11" s="34"/>
      <c r="F11" s="107" t="s">
        <v>19</v>
      </c>
      <c r="G11" s="34"/>
      <c r="H11" s="34"/>
      <c r="I11" s="105" t="s">
        <v>20</v>
      </c>
      <c r="J11" s="107" t="s">
        <v>21</v>
      </c>
      <c r="K11" s="34"/>
      <c r="L11" s="106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05" t="s">
        <v>22</v>
      </c>
      <c r="E12" s="34"/>
      <c r="F12" s="107" t="s">
        <v>23</v>
      </c>
      <c r="G12" s="34"/>
      <c r="H12" s="34"/>
      <c r="I12" s="105" t="s">
        <v>24</v>
      </c>
      <c r="J12" s="108" t="str">
        <f>'Rekapitulace stavby'!AN8</f>
        <v>15. 10. 2020</v>
      </c>
      <c r="K12" s="34"/>
      <c r="L12" s="106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21.75" customHeight="1">
      <c r="A13" s="34"/>
      <c r="B13" s="39"/>
      <c r="C13" s="34"/>
      <c r="D13" s="109" t="s">
        <v>26</v>
      </c>
      <c r="E13" s="34"/>
      <c r="F13" s="110" t="s">
        <v>27</v>
      </c>
      <c r="G13" s="34"/>
      <c r="H13" s="34"/>
      <c r="I13" s="109" t="s">
        <v>28</v>
      </c>
      <c r="J13" s="110" t="s">
        <v>29</v>
      </c>
      <c r="K13" s="34"/>
      <c r="L13" s="106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05" t="s">
        <v>30</v>
      </c>
      <c r="E14" s="34"/>
      <c r="F14" s="34"/>
      <c r="G14" s="34"/>
      <c r="H14" s="34"/>
      <c r="I14" s="105" t="s">
        <v>31</v>
      </c>
      <c r="J14" s="107" t="s">
        <v>32</v>
      </c>
      <c r="K14" s="34"/>
      <c r="L14" s="106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07" t="s">
        <v>33</v>
      </c>
      <c r="F15" s="34"/>
      <c r="G15" s="34"/>
      <c r="H15" s="34"/>
      <c r="I15" s="105" t="s">
        <v>34</v>
      </c>
      <c r="J15" s="107" t="s">
        <v>35</v>
      </c>
      <c r="K15" s="34"/>
      <c r="L15" s="106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106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05" t="s">
        <v>36</v>
      </c>
      <c r="E17" s="34"/>
      <c r="F17" s="34"/>
      <c r="G17" s="34"/>
      <c r="H17" s="34"/>
      <c r="I17" s="105" t="s">
        <v>31</v>
      </c>
      <c r="J17" s="29" t="str">
        <f>'Rekapitulace stavby'!AN13</f>
        <v>Vyplň údaj</v>
      </c>
      <c r="K17" s="34"/>
      <c r="L17" s="106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270" t="str">
        <f>'Rekapitulace stavby'!E14</f>
        <v>Vyplň údaj</v>
      </c>
      <c r="F18" s="271"/>
      <c r="G18" s="271"/>
      <c r="H18" s="271"/>
      <c r="I18" s="105" t="s">
        <v>34</v>
      </c>
      <c r="J18" s="29" t="str">
        <f>'Rekapitulace stavby'!AN14</f>
        <v>Vyplň údaj</v>
      </c>
      <c r="K18" s="34"/>
      <c r="L18" s="106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106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05" t="s">
        <v>38</v>
      </c>
      <c r="E20" s="34"/>
      <c r="F20" s="34"/>
      <c r="G20" s="34"/>
      <c r="H20" s="34"/>
      <c r="I20" s="105" t="s">
        <v>31</v>
      </c>
      <c r="J20" s="107" t="s">
        <v>39</v>
      </c>
      <c r="K20" s="34"/>
      <c r="L20" s="106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07" t="s">
        <v>40</v>
      </c>
      <c r="F21" s="34"/>
      <c r="G21" s="34"/>
      <c r="H21" s="34"/>
      <c r="I21" s="105" t="s">
        <v>34</v>
      </c>
      <c r="J21" s="107" t="s">
        <v>41</v>
      </c>
      <c r="K21" s="34"/>
      <c r="L21" s="106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106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05" t="s">
        <v>43</v>
      </c>
      <c r="E23" s="34"/>
      <c r="F23" s="34"/>
      <c r="G23" s="34"/>
      <c r="H23" s="34"/>
      <c r="I23" s="105" t="s">
        <v>31</v>
      </c>
      <c r="J23" s="107" t="s">
        <v>44</v>
      </c>
      <c r="K23" s="34"/>
      <c r="L23" s="106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07" t="s">
        <v>40</v>
      </c>
      <c r="F24" s="34"/>
      <c r="G24" s="34"/>
      <c r="H24" s="34"/>
      <c r="I24" s="105" t="s">
        <v>34</v>
      </c>
      <c r="J24" s="107" t="s">
        <v>44</v>
      </c>
      <c r="K24" s="34"/>
      <c r="L24" s="106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106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05" t="s">
        <v>45</v>
      </c>
      <c r="E26" s="34"/>
      <c r="F26" s="34"/>
      <c r="G26" s="34"/>
      <c r="H26" s="34"/>
      <c r="I26" s="34"/>
      <c r="J26" s="34"/>
      <c r="K26" s="34"/>
      <c r="L26" s="106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11"/>
      <c r="B27" s="112"/>
      <c r="C27" s="111"/>
      <c r="D27" s="111"/>
      <c r="E27" s="272" t="s">
        <v>44</v>
      </c>
      <c r="F27" s="272"/>
      <c r="G27" s="272"/>
      <c r="H27" s="272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106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14"/>
      <c r="E29" s="114"/>
      <c r="F29" s="114"/>
      <c r="G29" s="114"/>
      <c r="H29" s="114"/>
      <c r="I29" s="114"/>
      <c r="J29" s="114"/>
      <c r="K29" s="114"/>
      <c r="L29" s="106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15" t="s">
        <v>47</v>
      </c>
      <c r="E30" s="34"/>
      <c r="F30" s="34"/>
      <c r="G30" s="34"/>
      <c r="H30" s="34"/>
      <c r="I30" s="34"/>
      <c r="J30" s="116">
        <f>ROUND(J82,2)</f>
        <v>0</v>
      </c>
      <c r="K30" s="34"/>
      <c r="L30" s="106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14"/>
      <c r="E31" s="114"/>
      <c r="F31" s="114"/>
      <c r="G31" s="114"/>
      <c r="H31" s="114"/>
      <c r="I31" s="114"/>
      <c r="J31" s="114"/>
      <c r="K31" s="114"/>
      <c r="L31" s="106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17" t="s">
        <v>49</v>
      </c>
      <c r="G32" s="34"/>
      <c r="H32" s="34"/>
      <c r="I32" s="117" t="s">
        <v>48</v>
      </c>
      <c r="J32" s="117" t="s">
        <v>50</v>
      </c>
      <c r="K32" s="34"/>
      <c r="L32" s="106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18" t="s">
        <v>51</v>
      </c>
      <c r="E33" s="105" t="s">
        <v>52</v>
      </c>
      <c r="F33" s="119">
        <f>ROUND((SUM(BE82:BE117)),2)</f>
        <v>0</v>
      </c>
      <c r="G33" s="34"/>
      <c r="H33" s="34"/>
      <c r="I33" s="120">
        <v>0.21</v>
      </c>
      <c r="J33" s="119">
        <f>ROUND(((SUM(BE82:BE117))*I33),2)</f>
        <v>0</v>
      </c>
      <c r="K33" s="34"/>
      <c r="L33" s="106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05" t="s">
        <v>53</v>
      </c>
      <c r="F34" s="119">
        <f>ROUND((SUM(BF82:BF117)),2)</f>
        <v>0</v>
      </c>
      <c r="G34" s="34"/>
      <c r="H34" s="34"/>
      <c r="I34" s="120">
        <v>0.15</v>
      </c>
      <c r="J34" s="119">
        <f>ROUND(((SUM(BF82:BF117))*I34),2)</f>
        <v>0</v>
      </c>
      <c r="K34" s="34"/>
      <c r="L34" s="106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05" t="s">
        <v>54</v>
      </c>
      <c r="F35" s="119">
        <f>ROUND((SUM(BG82:BG117)),2)</f>
        <v>0</v>
      </c>
      <c r="G35" s="34"/>
      <c r="H35" s="34"/>
      <c r="I35" s="120">
        <v>0.21</v>
      </c>
      <c r="J35" s="119">
        <f>0</f>
        <v>0</v>
      </c>
      <c r="K35" s="34"/>
      <c r="L35" s="106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05" t="s">
        <v>55</v>
      </c>
      <c r="F36" s="119">
        <f>ROUND((SUM(BH82:BH117)),2)</f>
        <v>0</v>
      </c>
      <c r="G36" s="34"/>
      <c r="H36" s="34"/>
      <c r="I36" s="120">
        <v>0.15</v>
      </c>
      <c r="J36" s="119">
        <f>0</f>
        <v>0</v>
      </c>
      <c r="K36" s="34"/>
      <c r="L36" s="106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05" t="s">
        <v>56</v>
      </c>
      <c r="F37" s="119">
        <f>ROUND((SUM(BI82:BI117)),2)</f>
        <v>0</v>
      </c>
      <c r="G37" s="34"/>
      <c r="H37" s="34"/>
      <c r="I37" s="120">
        <v>0</v>
      </c>
      <c r="J37" s="119">
        <f>0</f>
        <v>0</v>
      </c>
      <c r="K37" s="34"/>
      <c r="L37" s="106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106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21"/>
      <c r="D39" s="122" t="s">
        <v>57</v>
      </c>
      <c r="E39" s="123"/>
      <c r="F39" s="123"/>
      <c r="G39" s="124" t="s">
        <v>58</v>
      </c>
      <c r="H39" s="125" t="s">
        <v>59</v>
      </c>
      <c r="I39" s="123"/>
      <c r="J39" s="126">
        <f>SUM(J30:J37)</f>
        <v>0</v>
      </c>
      <c r="K39" s="127"/>
      <c r="L39" s="106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128"/>
      <c r="C40" s="129"/>
      <c r="D40" s="129"/>
      <c r="E40" s="129"/>
      <c r="F40" s="129"/>
      <c r="G40" s="129"/>
      <c r="H40" s="129"/>
      <c r="I40" s="129"/>
      <c r="J40" s="129"/>
      <c r="K40" s="129"/>
      <c r="L40" s="106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4" spans="1:31" s="2" customFormat="1" ht="6.95" customHeight="1">
      <c r="A44" s="34"/>
      <c r="B44" s="130"/>
      <c r="C44" s="131"/>
      <c r="D44" s="131"/>
      <c r="E44" s="131"/>
      <c r="F44" s="131"/>
      <c r="G44" s="131"/>
      <c r="H44" s="131"/>
      <c r="I44" s="131"/>
      <c r="J44" s="131"/>
      <c r="K44" s="131"/>
      <c r="L44" s="106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2" customFormat="1" ht="24.95" customHeight="1">
      <c r="A45" s="34"/>
      <c r="B45" s="35"/>
      <c r="C45" s="22" t="s">
        <v>132</v>
      </c>
      <c r="D45" s="36"/>
      <c r="E45" s="36"/>
      <c r="F45" s="36"/>
      <c r="G45" s="36"/>
      <c r="H45" s="36"/>
      <c r="I45" s="36"/>
      <c r="J45" s="36"/>
      <c r="K45" s="36"/>
      <c r="L45" s="106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pans="1:31" s="2" customFormat="1" ht="6.95" customHeight="1">
      <c r="A46" s="34"/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106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12" customHeight="1">
      <c r="A47" s="34"/>
      <c r="B47" s="35"/>
      <c r="C47" s="28" t="s">
        <v>16</v>
      </c>
      <c r="D47" s="36"/>
      <c r="E47" s="36"/>
      <c r="F47" s="36"/>
      <c r="G47" s="36"/>
      <c r="H47" s="36"/>
      <c r="I47" s="36"/>
      <c r="J47" s="36"/>
      <c r="K47" s="36"/>
      <c r="L47" s="106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16.5" customHeight="1">
      <c r="A48" s="34"/>
      <c r="B48" s="35"/>
      <c r="C48" s="36"/>
      <c r="D48" s="36"/>
      <c r="E48" s="264" t="str">
        <f>E7</f>
        <v>Zvýšení bezpečnosti na průtahu městem Vyškov - modernizace SSZ</v>
      </c>
      <c r="F48" s="265"/>
      <c r="G48" s="265"/>
      <c r="H48" s="265"/>
      <c r="I48" s="36"/>
      <c r="J48" s="36"/>
      <c r="K48" s="36"/>
      <c r="L48" s="106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28" t="s">
        <v>130</v>
      </c>
      <c r="D49" s="36"/>
      <c r="E49" s="36"/>
      <c r="F49" s="36"/>
      <c r="G49" s="36"/>
      <c r="H49" s="36"/>
      <c r="I49" s="36"/>
      <c r="J49" s="36"/>
      <c r="K49" s="36"/>
      <c r="L49" s="106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30" customHeight="1">
      <c r="A50" s="34"/>
      <c r="B50" s="35"/>
      <c r="C50" s="36"/>
      <c r="D50" s="36"/>
      <c r="E50" s="227" t="str">
        <f>E9</f>
        <v>PS460 - SSZ přechodu pro chodce Purkyňova - U nemocnice</v>
      </c>
      <c r="F50" s="263"/>
      <c r="G50" s="263"/>
      <c r="H50" s="263"/>
      <c r="I50" s="36"/>
      <c r="J50" s="36"/>
      <c r="K50" s="36"/>
      <c r="L50" s="106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31" s="2" customFormat="1" ht="6.95" customHeight="1">
      <c r="A51" s="34"/>
      <c r="B51" s="35"/>
      <c r="C51" s="36"/>
      <c r="D51" s="36"/>
      <c r="E51" s="36"/>
      <c r="F51" s="36"/>
      <c r="G51" s="36"/>
      <c r="H51" s="36"/>
      <c r="I51" s="36"/>
      <c r="J51" s="36"/>
      <c r="K51" s="36"/>
      <c r="L51" s="106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31" s="2" customFormat="1" ht="12" customHeight="1">
      <c r="A52" s="34"/>
      <c r="B52" s="35"/>
      <c r="C52" s="28" t="s">
        <v>22</v>
      </c>
      <c r="D52" s="36"/>
      <c r="E52" s="36"/>
      <c r="F52" s="26" t="str">
        <f>F12</f>
        <v>Vyškov</v>
      </c>
      <c r="G52" s="36"/>
      <c r="H52" s="36"/>
      <c r="I52" s="28" t="s">
        <v>24</v>
      </c>
      <c r="J52" s="59" t="str">
        <f>IF(J12="","",J12)</f>
        <v>15. 10. 2020</v>
      </c>
      <c r="K52" s="36"/>
      <c r="L52" s="106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6.95" customHeight="1">
      <c r="A53" s="34"/>
      <c r="B53" s="35"/>
      <c r="C53" s="36"/>
      <c r="D53" s="36"/>
      <c r="E53" s="36"/>
      <c r="F53" s="36"/>
      <c r="G53" s="36"/>
      <c r="H53" s="36"/>
      <c r="I53" s="36"/>
      <c r="J53" s="36"/>
      <c r="K53" s="36"/>
      <c r="L53" s="106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15.2" customHeight="1">
      <c r="A54" s="34"/>
      <c r="B54" s="35"/>
      <c r="C54" s="28" t="s">
        <v>30</v>
      </c>
      <c r="D54" s="36"/>
      <c r="E54" s="36"/>
      <c r="F54" s="26" t="str">
        <f>E15</f>
        <v>VYTEZA, s. r.o.</v>
      </c>
      <c r="G54" s="36"/>
      <c r="H54" s="36"/>
      <c r="I54" s="28" t="s">
        <v>38</v>
      </c>
      <c r="J54" s="32" t="str">
        <f>E21</f>
        <v>Ing. Luděk Obrdlík</v>
      </c>
      <c r="K54" s="36"/>
      <c r="L54" s="106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15.2" customHeight="1">
      <c r="A55" s="34"/>
      <c r="B55" s="35"/>
      <c r="C55" s="28" t="s">
        <v>36</v>
      </c>
      <c r="D55" s="36"/>
      <c r="E55" s="36"/>
      <c r="F55" s="26" t="str">
        <f>IF(E18="","",E18)</f>
        <v>Vyplň údaj</v>
      </c>
      <c r="G55" s="36"/>
      <c r="H55" s="36"/>
      <c r="I55" s="28" t="s">
        <v>43</v>
      </c>
      <c r="J55" s="32" t="str">
        <f>E24</f>
        <v>Ing. Luděk Obrdlík</v>
      </c>
      <c r="K55" s="36"/>
      <c r="L55" s="106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0.35" customHeight="1">
      <c r="A56" s="34"/>
      <c r="B56" s="35"/>
      <c r="C56" s="36"/>
      <c r="D56" s="36"/>
      <c r="E56" s="36"/>
      <c r="F56" s="36"/>
      <c r="G56" s="36"/>
      <c r="H56" s="36"/>
      <c r="I56" s="36"/>
      <c r="J56" s="36"/>
      <c r="K56" s="36"/>
      <c r="L56" s="106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29.25" customHeight="1">
      <c r="A57" s="34"/>
      <c r="B57" s="35"/>
      <c r="C57" s="132" t="s">
        <v>133</v>
      </c>
      <c r="D57" s="133"/>
      <c r="E57" s="133"/>
      <c r="F57" s="133"/>
      <c r="G57" s="133"/>
      <c r="H57" s="133"/>
      <c r="I57" s="133"/>
      <c r="J57" s="134" t="s">
        <v>134</v>
      </c>
      <c r="K57" s="133"/>
      <c r="L57" s="106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0.35" customHeight="1">
      <c r="A58" s="34"/>
      <c r="B58" s="35"/>
      <c r="C58" s="36"/>
      <c r="D58" s="36"/>
      <c r="E58" s="36"/>
      <c r="F58" s="36"/>
      <c r="G58" s="36"/>
      <c r="H58" s="36"/>
      <c r="I58" s="36"/>
      <c r="J58" s="36"/>
      <c r="K58" s="36"/>
      <c r="L58" s="106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47" s="2" customFormat="1" ht="22.9" customHeight="1">
      <c r="A59" s="34"/>
      <c r="B59" s="35"/>
      <c r="C59" s="135" t="s">
        <v>79</v>
      </c>
      <c r="D59" s="36"/>
      <c r="E59" s="36"/>
      <c r="F59" s="36"/>
      <c r="G59" s="36"/>
      <c r="H59" s="36"/>
      <c r="I59" s="36"/>
      <c r="J59" s="77">
        <f>J82</f>
        <v>0</v>
      </c>
      <c r="K59" s="36"/>
      <c r="L59" s="106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U59" s="16" t="s">
        <v>135</v>
      </c>
    </row>
    <row r="60" spans="2:12" s="9" customFormat="1" ht="24.95" customHeight="1">
      <c r="B60" s="136"/>
      <c r="C60" s="137"/>
      <c r="D60" s="138" t="s">
        <v>136</v>
      </c>
      <c r="E60" s="139"/>
      <c r="F60" s="139"/>
      <c r="G60" s="139"/>
      <c r="H60" s="139"/>
      <c r="I60" s="139"/>
      <c r="J60" s="140">
        <f>J83</f>
        <v>0</v>
      </c>
      <c r="K60" s="137"/>
      <c r="L60" s="141"/>
    </row>
    <row r="61" spans="2:12" s="10" customFormat="1" ht="19.9" customHeight="1">
      <c r="B61" s="142"/>
      <c r="C61" s="143"/>
      <c r="D61" s="144" t="s">
        <v>137</v>
      </c>
      <c r="E61" s="145"/>
      <c r="F61" s="145"/>
      <c r="G61" s="145"/>
      <c r="H61" s="145"/>
      <c r="I61" s="145"/>
      <c r="J61" s="146">
        <f>J84</f>
        <v>0</v>
      </c>
      <c r="K61" s="143"/>
      <c r="L61" s="147"/>
    </row>
    <row r="62" spans="2:12" s="10" customFormat="1" ht="19.9" customHeight="1">
      <c r="B62" s="142"/>
      <c r="C62" s="143"/>
      <c r="D62" s="144" t="s">
        <v>138</v>
      </c>
      <c r="E62" s="145"/>
      <c r="F62" s="145"/>
      <c r="G62" s="145"/>
      <c r="H62" s="145"/>
      <c r="I62" s="145"/>
      <c r="J62" s="146">
        <f>J109</f>
        <v>0</v>
      </c>
      <c r="K62" s="143"/>
      <c r="L62" s="147"/>
    </row>
    <row r="63" spans="1:31" s="2" customFormat="1" ht="21.75" customHeight="1">
      <c r="A63" s="34"/>
      <c r="B63" s="35"/>
      <c r="C63" s="36"/>
      <c r="D63" s="36"/>
      <c r="E63" s="36"/>
      <c r="F63" s="36"/>
      <c r="G63" s="36"/>
      <c r="H63" s="36"/>
      <c r="I63" s="36"/>
      <c r="J63" s="36"/>
      <c r="K63" s="36"/>
      <c r="L63" s="106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</row>
    <row r="64" spans="1:31" s="2" customFormat="1" ht="6.95" customHeight="1">
      <c r="A64" s="34"/>
      <c r="B64" s="47"/>
      <c r="C64" s="48"/>
      <c r="D64" s="48"/>
      <c r="E64" s="48"/>
      <c r="F64" s="48"/>
      <c r="G64" s="48"/>
      <c r="H64" s="48"/>
      <c r="I64" s="48"/>
      <c r="J64" s="48"/>
      <c r="K64" s="48"/>
      <c r="L64" s="106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</row>
    <row r="68" spans="1:31" s="2" customFormat="1" ht="6.95" customHeight="1">
      <c r="A68" s="34"/>
      <c r="B68" s="49"/>
      <c r="C68" s="50"/>
      <c r="D68" s="50"/>
      <c r="E68" s="50"/>
      <c r="F68" s="50"/>
      <c r="G68" s="50"/>
      <c r="H68" s="50"/>
      <c r="I68" s="50"/>
      <c r="J68" s="50"/>
      <c r="K68" s="50"/>
      <c r="L68" s="106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</row>
    <row r="69" spans="1:31" s="2" customFormat="1" ht="24.95" customHeight="1">
      <c r="A69" s="34"/>
      <c r="B69" s="35"/>
      <c r="C69" s="22" t="s">
        <v>139</v>
      </c>
      <c r="D69" s="36"/>
      <c r="E69" s="36"/>
      <c r="F69" s="36"/>
      <c r="G69" s="36"/>
      <c r="H69" s="36"/>
      <c r="I69" s="36"/>
      <c r="J69" s="36"/>
      <c r="K69" s="36"/>
      <c r="L69" s="106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</row>
    <row r="70" spans="1:31" s="2" customFormat="1" ht="6.95" customHeight="1">
      <c r="A70" s="34"/>
      <c r="B70" s="35"/>
      <c r="C70" s="36"/>
      <c r="D70" s="36"/>
      <c r="E70" s="36"/>
      <c r="F70" s="36"/>
      <c r="G70" s="36"/>
      <c r="H70" s="36"/>
      <c r="I70" s="36"/>
      <c r="J70" s="36"/>
      <c r="K70" s="36"/>
      <c r="L70" s="106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</row>
    <row r="71" spans="1:31" s="2" customFormat="1" ht="12" customHeight="1">
      <c r="A71" s="34"/>
      <c r="B71" s="35"/>
      <c r="C71" s="28" t="s">
        <v>16</v>
      </c>
      <c r="D71" s="36"/>
      <c r="E71" s="36"/>
      <c r="F71" s="36"/>
      <c r="G71" s="36"/>
      <c r="H71" s="36"/>
      <c r="I71" s="36"/>
      <c r="J71" s="36"/>
      <c r="K71" s="36"/>
      <c r="L71" s="106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</row>
    <row r="72" spans="1:31" s="2" customFormat="1" ht="16.5" customHeight="1">
      <c r="A72" s="34"/>
      <c r="B72" s="35"/>
      <c r="C72" s="36"/>
      <c r="D72" s="36"/>
      <c r="E72" s="264" t="str">
        <f>E7</f>
        <v>Zvýšení bezpečnosti na průtahu městem Vyškov - modernizace SSZ</v>
      </c>
      <c r="F72" s="265"/>
      <c r="G72" s="265"/>
      <c r="H72" s="265"/>
      <c r="I72" s="36"/>
      <c r="J72" s="36"/>
      <c r="K72" s="36"/>
      <c r="L72" s="106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</row>
    <row r="73" spans="1:31" s="2" customFormat="1" ht="12" customHeight="1">
      <c r="A73" s="34"/>
      <c r="B73" s="35"/>
      <c r="C73" s="28" t="s">
        <v>130</v>
      </c>
      <c r="D73" s="36"/>
      <c r="E73" s="36"/>
      <c r="F73" s="36"/>
      <c r="G73" s="36"/>
      <c r="H73" s="36"/>
      <c r="I73" s="36"/>
      <c r="J73" s="36"/>
      <c r="K73" s="36"/>
      <c r="L73" s="106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</row>
    <row r="74" spans="1:31" s="2" customFormat="1" ht="30" customHeight="1">
      <c r="A74" s="34"/>
      <c r="B74" s="35"/>
      <c r="C74" s="36"/>
      <c r="D74" s="36"/>
      <c r="E74" s="227" t="str">
        <f>E9</f>
        <v>PS460 - SSZ přechodu pro chodce Purkyňova - U nemocnice</v>
      </c>
      <c r="F74" s="263"/>
      <c r="G74" s="263"/>
      <c r="H74" s="263"/>
      <c r="I74" s="36"/>
      <c r="J74" s="36"/>
      <c r="K74" s="36"/>
      <c r="L74" s="106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</row>
    <row r="75" spans="1:31" s="2" customFormat="1" ht="6.95" customHeight="1">
      <c r="A75" s="34"/>
      <c r="B75" s="35"/>
      <c r="C75" s="36"/>
      <c r="D75" s="36"/>
      <c r="E75" s="36"/>
      <c r="F75" s="36"/>
      <c r="G75" s="36"/>
      <c r="H75" s="36"/>
      <c r="I75" s="36"/>
      <c r="J75" s="36"/>
      <c r="K75" s="36"/>
      <c r="L75" s="106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6" spans="1:31" s="2" customFormat="1" ht="12" customHeight="1">
      <c r="A76" s="34"/>
      <c r="B76" s="35"/>
      <c r="C76" s="28" t="s">
        <v>22</v>
      </c>
      <c r="D76" s="36"/>
      <c r="E76" s="36"/>
      <c r="F76" s="26" t="str">
        <f>F12</f>
        <v>Vyškov</v>
      </c>
      <c r="G76" s="36"/>
      <c r="H76" s="36"/>
      <c r="I76" s="28" t="s">
        <v>24</v>
      </c>
      <c r="J76" s="59" t="str">
        <f>IF(J12="","",J12)</f>
        <v>15. 10. 2020</v>
      </c>
      <c r="K76" s="36"/>
      <c r="L76" s="106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6.95" customHeight="1">
      <c r="A77" s="34"/>
      <c r="B77" s="35"/>
      <c r="C77" s="36"/>
      <c r="D77" s="36"/>
      <c r="E77" s="36"/>
      <c r="F77" s="36"/>
      <c r="G77" s="36"/>
      <c r="H77" s="36"/>
      <c r="I77" s="36"/>
      <c r="J77" s="36"/>
      <c r="K77" s="36"/>
      <c r="L77" s="106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:31" s="2" customFormat="1" ht="15.2" customHeight="1">
      <c r="A78" s="34"/>
      <c r="B78" s="35"/>
      <c r="C78" s="28" t="s">
        <v>30</v>
      </c>
      <c r="D78" s="36"/>
      <c r="E78" s="36"/>
      <c r="F78" s="26" t="str">
        <f>E15</f>
        <v>VYTEZA, s. r.o.</v>
      </c>
      <c r="G78" s="36"/>
      <c r="H78" s="36"/>
      <c r="I78" s="28" t="s">
        <v>38</v>
      </c>
      <c r="J78" s="32" t="str">
        <f>E21</f>
        <v>Ing. Luděk Obrdlík</v>
      </c>
      <c r="K78" s="36"/>
      <c r="L78" s="106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2" customFormat="1" ht="15.2" customHeight="1">
      <c r="A79" s="34"/>
      <c r="B79" s="35"/>
      <c r="C79" s="28" t="s">
        <v>36</v>
      </c>
      <c r="D79" s="36"/>
      <c r="E79" s="36"/>
      <c r="F79" s="26" t="str">
        <f>IF(E18="","",E18)</f>
        <v>Vyplň údaj</v>
      </c>
      <c r="G79" s="36"/>
      <c r="H79" s="36"/>
      <c r="I79" s="28" t="s">
        <v>43</v>
      </c>
      <c r="J79" s="32" t="str">
        <f>E24</f>
        <v>Ing. Luděk Obrdlík</v>
      </c>
      <c r="K79" s="36"/>
      <c r="L79" s="106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2" customFormat="1" ht="10.35" customHeight="1">
      <c r="A80" s="34"/>
      <c r="B80" s="35"/>
      <c r="C80" s="36"/>
      <c r="D80" s="36"/>
      <c r="E80" s="36"/>
      <c r="F80" s="36"/>
      <c r="G80" s="36"/>
      <c r="H80" s="36"/>
      <c r="I80" s="36"/>
      <c r="J80" s="36"/>
      <c r="K80" s="36"/>
      <c r="L80" s="106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</row>
    <row r="81" spans="1:31" s="11" customFormat="1" ht="29.25" customHeight="1">
      <c r="A81" s="148"/>
      <c r="B81" s="149"/>
      <c r="C81" s="150" t="s">
        <v>140</v>
      </c>
      <c r="D81" s="151" t="s">
        <v>66</v>
      </c>
      <c r="E81" s="151" t="s">
        <v>62</v>
      </c>
      <c r="F81" s="151" t="s">
        <v>63</v>
      </c>
      <c r="G81" s="151" t="s">
        <v>141</v>
      </c>
      <c r="H81" s="151" t="s">
        <v>142</v>
      </c>
      <c r="I81" s="151" t="s">
        <v>143</v>
      </c>
      <c r="J81" s="151" t="s">
        <v>134</v>
      </c>
      <c r="K81" s="152" t="s">
        <v>144</v>
      </c>
      <c r="L81" s="153"/>
      <c r="M81" s="68" t="s">
        <v>44</v>
      </c>
      <c r="N81" s="69" t="s">
        <v>51</v>
      </c>
      <c r="O81" s="69" t="s">
        <v>145</v>
      </c>
      <c r="P81" s="69" t="s">
        <v>146</v>
      </c>
      <c r="Q81" s="69" t="s">
        <v>147</v>
      </c>
      <c r="R81" s="69" t="s">
        <v>148</v>
      </c>
      <c r="S81" s="69" t="s">
        <v>149</v>
      </c>
      <c r="T81" s="70" t="s">
        <v>150</v>
      </c>
      <c r="U81" s="148"/>
      <c r="V81" s="148"/>
      <c r="W81" s="148"/>
      <c r="X81" s="148"/>
      <c r="Y81" s="148"/>
      <c r="Z81" s="148"/>
      <c r="AA81" s="148"/>
      <c r="AB81" s="148"/>
      <c r="AC81" s="148"/>
      <c r="AD81" s="148"/>
      <c r="AE81" s="148"/>
    </row>
    <row r="82" spans="1:63" s="2" customFormat="1" ht="22.9" customHeight="1">
      <c r="A82" s="34"/>
      <c r="B82" s="35"/>
      <c r="C82" s="75" t="s">
        <v>151</v>
      </c>
      <c r="D82" s="36"/>
      <c r="E82" s="36"/>
      <c r="F82" s="36"/>
      <c r="G82" s="36"/>
      <c r="H82" s="36"/>
      <c r="I82" s="36"/>
      <c r="J82" s="154">
        <f>BK82</f>
        <v>0</v>
      </c>
      <c r="K82" s="36"/>
      <c r="L82" s="39"/>
      <c r="M82" s="71"/>
      <c r="N82" s="155"/>
      <c r="O82" s="72"/>
      <c r="P82" s="156">
        <f>P83</f>
        <v>0</v>
      </c>
      <c r="Q82" s="72"/>
      <c r="R82" s="156">
        <f>R83</f>
        <v>0.009160000000000001</v>
      </c>
      <c r="S82" s="72"/>
      <c r="T82" s="157">
        <f>T83</f>
        <v>0</v>
      </c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T82" s="16" t="s">
        <v>80</v>
      </c>
      <c r="AU82" s="16" t="s">
        <v>135</v>
      </c>
      <c r="BK82" s="158">
        <f>BK83</f>
        <v>0</v>
      </c>
    </row>
    <row r="83" spans="2:63" s="12" customFormat="1" ht="25.9" customHeight="1">
      <c r="B83" s="159"/>
      <c r="C83" s="160"/>
      <c r="D83" s="161" t="s">
        <v>80</v>
      </c>
      <c r="E83" s="162" t="s">
        <v>152</v>
      </c>
      <c r="F83" s="162" t="s">
        <v>153</v>
      </c>
      <c r="G83" s="160"/>
      <c r="H83" s="160"/>
      <c r="I83" s="163"/>
      <c r="J83" s="164">
        <f>BK83</f>
        <v>0</v>
      </c>
      <c r="K83" s="160"/>
      <c r="L83" s="165"/>
      <c r="M83" s="166"/>
      <c r="N83" s="167"/>
      <c r="O83" s="167"/>
      <c r="P83" s="168">
        <f>P84+P109</f>
        <v>0</v>
      </c>
      <c r="Q83" s="167"/>
      <c r="R83" s="168">
        <f>R84+R109</f>
        <v>0.009160000000000001</v>
      </c>
      <c r="S83" s="167"/>
      <c r="T83" s="169">
        <f>T84+T109</f>
        <v>0</v>
      </c>
      <c r="AR83" s="170" t="s">
        <v>154</v>
      </c>
      <c r="AT83" s="171" t="s">
        <v>80</v>
      </c>
      <c r="AU83" s="171" t="s">
        <v>81</v>
      </c>
      <c r="AY83" s="170" t="s">
        <v>155</v>
      </c>
      <c r="BK83" s="172">
        <f>BK84+BK109</f>
        <v>0</v>
      </c>
    </row>
    <row r="84" spans="2:63" s="12" customFormat="1" ht="22.9" customHeight="1">
      <c r="B84" s="159"/>
      <c r="C84" s="160"/>
      <c r="D84" s="161" t="s">
        <v>80</v>
      </c>
      <c r="E84" s="173" t="s">
        <v>156</v>
      </c>
      <c r="F84" s="173" t="s">
        <v>157</v>
      </c>
      <c r="G84" s="160"/>
      <c r="H84" s="160"/>
      <c r="I84" s="163"/>
      <c r="J84" s="174">
        <f>BK84</f>
        <v>0</v>
      </c>
      <c r="K84" s="160"/>
      <c r="L84" s="165"/>
      <c r="M84" s="166"/>
      <c r="N84" s="167"/>
      <c r="O84" s="167"/>
      <c r="P84" s="168">
        <f>SUM(P85:P108)</f>
        <v>0</v>
      </c>
      <c r="Q84" s="167"/>
      <c r="R84" s="168">
        <f>SUM(R85:R108)</f>
        <v>0.009160000000000001</v>
      </c>
      <c r="S84" s="167"/>
      <c r="T84" s="169">
        <f>SUM(T85:T108)</f>
        <v>0</v>
      </c>
      <c r="AR84" s="170" t="s">
        <v>154</v>
      </c>
      <c r="AT84" s="171" t="s">
        <v>80</v>
      </c>
      <c r="AU84" s="171" t="s">
        <v>89</v>
      </c>
      <c r="AY84" s="170" t="s">
        <v>155</v>
      </c>
      <c r="BK84" s="172">
        <f>SUM(BK85:BK108)</f>
        <v>0</v>
      </c>
    </row>
    <row r="85" spans="1:65" s="2" customFormat="1" ht="24">
      <c r="A85" s="34"/>
      <c r="B85" s="35"/>
      <c r="C85" s="175" t="s">
        <v>89</v>
      </c>
      <c r="D85" s="175" t="s">
        <v>158</v>
      </c>
      <c r="E85" s="176" t="s">
        <v>208</v>
      </c>
      <c r="F85" s="177" t="s">
        <v>209</v>
      </c>
      <c r="G85" s="178" t="s">
        <v>161</v>
      </c>
      <c r="H85" s="179">
        <v>2</v>
      </c>
      <c r="I85" s="180"/>
      <c r="J85" s="181">
        <f>ROUND(I85*H85,2)</f>
        <v>0</v>
      </c>
      <c r="K85" s="177" t="s">
        <v>195</v>
      </c>
      <c r="L85" s="39"/>
      <c r="M85" s="182" t="s">
        <v>44</v>
      </c>
      <c r="N85" s="183" t="s">
        <v>52</v>
      </c>
      <c r="O85" s="64"/>
      <c r="P85" s="184">
        <f>O85*H85</f>
        <v>0</v>
      </c>
      <c r="Q85" s="184">
        <v>0</v>
      </c>
      <c r="R85" s="184">
        <f>Q85*H85</f>
        <v>0</v>
      </c>
      <c r="S85" s="184">
        <v>0</v>
      </c>
      <c r="T85" s="185">
        <f>S85*H85</f>
        <v>0</v>
      </c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R85" s="186" t="s">
        <v>89</v>
      </c>
      <c r="AT85" s="186" t="s">
        <v>158</v>
      </c>
      <c r="AU85" s="186" t="s">
        <v>91</v>
      </c>
      <c r="AY85" s="16" t="s">
        <v>155</v>
      </c>
      <c r="BE85" s="187">
        <f>IF(N85="základní",J85,0)</f>
        <v>0</v>
      </c>
      <c r="BF85" s="187">
        <f>IF(N85="snížená",J85,0)</f>
        <v>0</v>
      </c>
      <c r="BG85" s="187">
        <f>IF(N85="zákl. přenesená",J85,0)</f>
        <v>0</v>
      </c>
      <c r="BH85" s="187">
        <f>IF(N85="sníž. přenesená",J85,0)</f>
        <v>0</v>
      </c>
      <c r="BI85" s="187">
        <f>IF(N85="nulová",J85,0)</f>
        <v>0</v>
      </c>
      <c r="BJ85" s="16" t="s">
        <v>89</v>
      </c>
      <c r="BK85" s="187">
        <f>ROUND(I85*H85,2)</f>
        <v>0</v>
      </c>
      <c r="BL85" s="16" t="s">
        <v>89</v>
      </c>
      <c r="BM85" s="186" t="s">
        <v>682</v>
      </c>
    </row>
    <row r="86" spans="2:51" s="13" customFormat="1" ht="12">
      <c r="B86" s="188"/>
      <c r="C86" s="189"/>
      <c r="D86" s="190" t="s">
        <v>164</v>
      </c>
      <c r="E86" s="191" t="s">
        <v>44</v>
      </c>
      <c r="F86" s="192" t="s">
        <v>211</v>
      </c>
      <c r="G86" s="189"/>
      <c r="H86" s="191" t="s">
        <v>44</v>
      </c>
      <c r="I86" s="193"/>
      <c r="J86" s="189"/>
      <c r="K86" s="189"/>
      <c r="L86" s="194"/>
      <c r="M86" s="195"/>
      <c r="N86" s="196"/>
      <c r="O86" s="196"/>
      <c r="P86" s="196"/>
      <c r="Q86" s="196"/>
      <c r="R86" s="196"/>
      <c r="S86" s="196"/>
      <c r="T86" s="197"/>
      <c r="AT86" s="198" t="s">
        <v>164</v>
      </c>
      <c r="AU86" s="198" t="s">
        <v>91</v>
      </c>
      <c r="AV86" s="13" t="s">
        <v>89</v>
      </c>
      <c r="AW86" s="13" t="s">
        <v>42</v>
      </c>
      <c r="AX86" s="13" t="s">
        <v>81</v>
      </c>
      <c r="AY86" s="198" t="s">
        <v>155</v>
      </c>
    </row>
    <row r="87" spans="2:51" s="14" customFormat="1" ht="12">
      <c r="B87" s="199"/>
      <c r="C87" s="200"/>
      <c r="D87" s="190" t="s">
        <v>164</v>
      </c>
      <c r="E87" s="201" t="s">
        <v>44</v>
      </c>
      <c r="F87" s="202" t="s">
        <v>91</v>
      </c>
      <c r="G87" s="200"/>
      <c r="H87" s="203">
        <v>2</v>
      </c>
      <c r="I87" s="204"/>
      <c r="J87" s="200"/>
      <c r="K87" s="200"/>
      <c r="L87" s="205"/>
      <c r="M87" s="206"/>
      <c r="N87" s="207"/>
      <c r="O87" s="207"/>
      <c r="P87" s="207"/>
      <c r="Q87" s="207"/>
      <c r="R87" s="207"/>
      <c r="S87" s="207"/>
      <c r="T87" s="208"/>
      <c r="AT87" s="209" t="s">
        <v>164</v>
      </c>
      <c r="AU87" s="209" t="s">
        <v>91</v>
      </c>
      <c r="AV87" s="14" t="s">
        <v>91</v>
      </c>
      <c r="AW87" s="14" t="s">
        <v>42</v>
      </c>
      <c r="AX87" s="14" t="s">
        <v>89</v>
      </c>
      <c r="AY87" s="209" t="s">
        <v>155</v>
      </c>
    </row>
    <row r="88" spans="1:65" s="2" customFormat="1" ht="24">
      <c r="A88" s="34"/>
      <c r="B88" s="35"/>
      <c r="C88" s="175" t="s">
        <v>91</v>
      </c>
      <c r="D88" s="175" t="s">
        <v>158</v>
      </c>
      <c r="E88" s="176" t="s">
        <v>212</v>
      </c>
      <c r="F88" s="177" t="s">
        <v>213</v>
      </c>
      <c r="G88" s="178" t="s">
        <v>161</v>
      </c>
      <c r="H88" s="179">
        <v>2</v>
      </c>
      <c r="I88" s="180"/>
      <c r="J88" s="181">
        <f>ROUND(I88*H88,2)</f>
        <v>0</v>
      </c>
      <c r="K88" s="177" t="s">
        <v>195</v>
      </c>
      <c r="L88" s="39"/>
      <c r="M88" s="182" t="s">
        <v>44</v>
      </c>
      <c r="N88" s="183" t="s">
        <v>52</v>
      </c>
      <c r="O88" s="64"/>
      <c r="P88" s="184">
        <f>O88*H88</f>
        <v>0</v>
      </c>
      <c r="Q88" s="184">
        <v>0</v>
      </c>
      <c r="R88" s="184">
        <f>Q88*H88</f>
        <v>0</v>
      </c>
      <c r="S88" s="184">
        <v>0</v>
      </c>
      <c r="T88" s="185">
        <f>S88*H88</f>
        <v>0</v>
      </c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R88" s="186" t="s">
        <v>89</v>
      </c>
      <c r="AT88" s="186" t="s">
        <v>158</v>
      </c>
      <c r="AU88" s="186" t="s">
        <v>91</v>
      </c>
      <c r="AY88" s="16" t="s">
        <v>155</v>
      </c>
      <c r="BE88" s="187">
        <f>IF(N88="základní",J88,0)</f>
        <v>0</v>
      </c>
      <c r="BF88" s="187">
        <f>IF(N88="snížená",J88,0)</f>
        <v>0</v>
      </c>
      <c r="BG88" s="187">
        <f>IF(N88="zákl. přenesená",J88,0)</f>
        <v>0</v>
      </c>
      <c r="BH88" s="187">
        <f>IF(N88="sníž. přenesená",J88,0)</f>
        <v>0</v>
      </c>
      <c r="BI88" s="187">
        <f>IF(N88="nulová",J88,0)</f>
        <v>0</v>
      </c>
      <c r="BJ88" s="16" t="s">
        <v>89</v>
      </c>
      <c r="BK88" s="187">
        <f>ROUND(I88*H88,2)</f>
        <v>0</v>
      </c>
      <c r="BL88" s="16" t="s">
        <v>89</v>
      </c>
      <c r="BM88" s="186" t="s">
        <v>683</v>
      </c>
    </row>
    <row r="89" spans="2:51" s="13" customFormat="1" ht="12">
      <c r="B89" s="188"/>
      <c r="C89" s="189"/>
      <c r="D89" s="190" t="s">
        <v>164</v>
      </c>
      <c r="E89" s="191" t="s">
        <v>44</v>
      </c>
      <c r="F89" s="192" t="s">
        <v>215</v>
      </c>
      <c r="G89" s="189"/>
      <c r="H89" s="191" t="s">
        <v>44</v>
      </c>
      <c r="I89" s="193"/>
      <c r="J89" s="189"/>
      <c r="K89" s="189"/>
      <c r="L89" s="194"/>
      <c r="M89" s="195"/>
      <c r="N89" s="196"/>
      <c r="O89" s="196"/>
      <c r="P89" s="196"/>
      <c r="Q89" s="196"/>
      <c r="R89" s="196"/>
      <c r="S89" s="196"/>
      <c r="T89" s="197"/>
      <c r="AT89" s="198" t="s">
        <v>164</v>
      </c>
      <c r="AU89" s="198" t="s">
        <v>91</v>
      </c>
      <c r="AV89" s="13" t="s">
        <v>89</v>
      </c>
      <c r="AW89" s="13" t="s">
        <v>42</v>
      </c>
      <c r="AX89" s="13" t="s">
        <v>81</v>
      </c>
      <c r="AY89" s="198" t="s">
        <v>155</v>
      </c>
    </row>
    <row r="90" spans="2:51" s="14" customFormat="1" ht="12">
      <c r="B90" s="199"/>
      <c r="C90" s="200"/>
      <c r="D90" s="190" t="s">
        <v>164</v>
      </c>
      <c r="E90" s="201" t="s">
        <v>44</v>
      </c>
      <c r="F90" s="202" t="s">
        <v>91</v>
      </c>
      <c r="G90" s="200"/>
      <c r="H90" s="203">
        <v>2</v>
      </c>
      <c r="I90" s="204"/>
      <c r="J90" s="200"/>
      <c r="K90" s="200"/>
      <c r="L90" s="205"/>
      <c r="M90" s="206"/>
      <c r="N90" s="207"/>
      <c r="O90" s="207"/>
      <c r="P90" s="207"/>
      <c r="Q90" s="207"/>
      <c r="R90" s="207"/>
      <c r="S90" s="207"/>
      <c r="T90" s="208"/>
      <c r="AT90" s="209" t="s">
        <v>164</v>
      </c>
      <c r="AU90" s="209" t="s">
        <v>91</v>
      </c>
      <c r="AV90" s="14" t="s">
        <v>91</v>
      </c>
      <c r="AW90" s="14" t="s">
        <v>42</v>
      </c>
      <c r="AX90" s="14" t="s">
        <v>89</v>
      </c>
      <c r="AY90" s="209" t="s">
        <v>155</v>
      </c>
    </row>
    <row r="91" spans="1:65" s="2" customFormat="1" ht="16.5" customHeight="1">
      <c r="A91" s="34"/>
      <c r="B91" s="35"/>
      <c r="C91" s="210" t="s">
        <v>154</v>
      </c>
      <c r="D91" s="210" t="s">
        <v>152</v>
      </c>
      <c r="E91" s="211" t="s">
        <v>216</v>
      </c>
      <c r="F91" s="212" t="s">
        <v>217</v>
      </c>
      <c r="G91" s="213" t="s">
        <v>161</v>
      </c>
      <c r="H91" s="214">
        <v>2</v>
      </c>
      <c r="I91" s="215"/>
      <c r="J91" s="216">
        <f>ROUND(I91*H91,2)</f>
        <v>0</v>
      </c>
      <c r="K91" s="212" t="s">
        <v>180</v>
      </c>
      <c r="L91" s="217"/>
      <c r="M91" s="218" t="s">
        <v>44</v>
      </c>
      <c r="N91" s="219" t="s">
        <v>52</v>
      </c>
      <c r="O91" s="64"/>
      <c r="P91" s="184">
        <f>O91*H91</f>
        <v>0</v>
      </c>
      <c r="Q91" s="184">
        <v>0.0005</v>
      </c>
      <c r="R91" s="184">
        <f>Q91*H91</f>
        <v>0.001</v>
      </c>
      <c r="S91" s="184">
        <v>0</v>
      </c>
      <c r="T91" s="185">
        <f>S91*H91</f>
        <v>0</v>
      </c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R91" s="186" t="s">
        <v>91</v>
      </c>
      <c r="AT91" s="186" t="s">
        <v>152</v>
      </c>
      <c r="AU91" s="186" t="s">
        <v>91</v>
      </c>
      <c r="AY91" s="16" t="s">
        <v>155</v>
      </c>
      <c r="BE91" s="187">
        <f>IF(N91="základní",J91,0)</f>
        <v>0</v>
      </c>
      <c r="BF91" s="187">
        <f>IF(N91="snížená",J91,0)</f>
        <v>0</v>
      </c>
      <c r="BG91" s="187">
        <f>IF(N91="zákl. přenesená",J91,0)</f>
        <v>0</v>
      </c>
      <c r="BH91" s="187">
        <f>IF(N91="sníž. přenesená",J91,0)</f>
        <v>0</v>
      </c>
      <c r="BI91" s="187">
        <f>IF(N91="nulová",J91,0)</f>
        <v>0</v>
      </c>
      <c r="BJ91" s="16" t="s">
        <v>89</v>
      </c>
      <c r="BK91" s="187">
        <f>ROUND(I91*H91,2)</f>
        <v>0</v>
      </c>
      <c r="BL91" s="16" t="s">
        <v>89</v>
      </c>
      <c r="BM91" s="186" t="s">
        <v>684</v>
      </c>
    </row>
    <row r="92" spans="2:51" s="13" customFormat="1" ht="12">
      <c r="B92" s="188"/>
      <c r="C92" s="189"/>
      <c r="D92" s="190" t="s">
        <v>164</v>
      </c>
      <c r="E92" s="191" t="s">
        <v>44</v>
      </c>
      <c r="F92" s="192" t="s">
        <v>215</v>
      </c>
      <c r="G92" s="189"/>
      <c r="H92" s="191" t="s">
        <v>44</v>
      </c>
      <c r="I92" s="193"/>
      <c r="J92" s="189"/>
      <c r="K92" s="189"/>
      <c r="L92" s="194"/>
      <c r="M92" s="195"/>
      <c r="N92" s="196"/>
      <c r="O92" s="196"/>
      <c r="P92" s="196"/>
      <c r="Q92" s="196"/>
      <c r="R92" s="196"/>
      <c r="S92" s="196"/>
      <c r="T92" s="197"/>
      <c r="AT92" s="198" t="s">
        <v>164</v>
      </c>
      <c r="AU92" s="198" t="s">
        <v>91</v>
      </c>
      <c r="AV92" s="13" t="s">
        <v>89</v>
      </c>
      <c r="AW92" s="13" t="s">
        <v>42</v>
      </c>
      <c r="AX92" s="13" t="s">
        <v>81</v>
      </c>
      <c r="AY92" s="198" t="s">
        <v>155</v>
      </c>
    </row>
    <row r="93" spans="2:51" s="14" customFormat="1" ht="12">
      <c r="B93" s="199"/>
      <c r="C93" s="200"/>
      <c r="D93" s="190" t="s">
        <v>164</v>
      </c>
      <c r="E93" s="201" t="s">
        <v>44</v>
      </c>
      <c r="F93" s="202" t="s">
        <v>91</v>
      </c>
      <c r="G93" s="200"/>
      <c r="H93" s="203">
        <v>2</v>
      </c>
      <c r="I93" s="204"/>
      <c r="J93" s="200"/>
      <c r="K93" s="200"/>
      <c r="L93" s="205"/>
      <c r="M93" s="206"/>
      <c r="N93" s="207"/>
      <c r="O93" s="207"/>
      <c r="P93" s="207"/>
      <c r="Q93" s="207"/>
      <c r="R93" s="207"/>
      <c r="S93" s="207"/>
      <c r="T93" s="208"/>
      <c r="AT93" s="209" t="s">
        <v>164</v>
      </c>
      <c r="AU93" s="209" t="s">
        <v>91</v>
      </c>
      <c r="AV93" s="14" t="s">
        <v>91</v>
      </c>
      <c r="AW93" s="14" t="s">
        <v>42</v>
      </c>
      <c r="AX93" s="14" t="s">
        <v>89</v>
      </c>
      <c r="AY93" s="209" t="s">
        <v>155</v>
      </c>
    </row>
    <row r="94" spans="1:65" s="2" customFormat="1" ht="21.75" customHeight="1">
      <c r="A94" s="34"/>
      <c r="B94" s="35"/>
      <c r="C94" s="175" t="s">
        <v>173</v>
      </c>
      <c r="D94" s="175" t="s">
        <v>158</v>
      </c>
      <c r="E94" s="176" t="s">
        <v>159</v>
      </c>
      <c r="F94" s="177" t="s">
        <v>160</v>
      </c>
      <c r="G94" s="178" t="s">
        <v>161</v>
      </c>
      <c r="H94" s="179">
        <v>2</v>
      </c>
      <c r="I94" s="180"/>
      <c r="J94" s="181">
        <f>ROUND(I94*H94,2)</f>
        <v>0</v>
      </c>
      <c r="K94" s="177" t="s">
        <v>195</v>
      </c>
      <c r="L94" s="39"/>
      <c r="M94" s="182" t="s">
        <v>44</v>
      </c>
      <c r="N94" s="183" t="s">
        <v>52</v>
      </c>
      <c r="O94" s="64"/>
      <c r="P94" s="184">
        <f>O94*H94</f>
        <v>0</v>
      </c>
      <c r="Q94" s="184">
        <v>0</v>
      </c>
      <c r="R94" s="184">
        <f>Q94*H94</f>
        <v>0</v>
      </c>
      <c r="S94" s="184">
        <v>0</v>
      </c>
      <c r="T94" s="185">
        <f>S94*H94</f>
        <v>0</v>
      </c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R94" s="186" t="s">
        <v>89</v>
      </c>
      <c r="AT94" s="186" t="s">
        <v>158</v>
      </c>
      <c r="AU94" s="186" t="s">
        <v>91</v>
      </c>
      <c r="AY94" s="16" t="s">
        <v>155</v>
      </c>
      <c r="BE94" s="187">
        <f>IF(N94="základní",J94,0)</f>
        <v>0</v>
      </c>
      <c r="BF94" s="187">
        <f>IF(N94="snížená",J94,0)</f>
        <v>0</v>
      </c>
      <c r="BG94" s="187">
        <f>IF(N94="zákl. přenesená",J94,0)</f>
        <v>0</v>
      </c>
      <c r="BH94" s="187">
        <f>IF(N94="sníž. přenesená",J94,0)</f>
        <v>0</v>
      </c>
      <c r="BI94" s="187">
        <f>IF(N94="nulová",J94,0)</f>
        <v>0</v>
      </c>
      <c r="BJ94" s="16" t="s">
        <v>89</v>
      </c>
      <c r="BK94" s="187">
        <f>ROUND(I94*H94,2)</f>
        <v>0</v>
      </c>
      <c r="BL94" s="16" t="s">
        <v>89</v>
      </c>
      <c r="BM94" s="186" t="s">
        <v>685</v>
      </c>
    </row>
    <row r="95" spans="2:51" s="13" customFormat="1" ht="22.5">
      <c r="B95" s="188"/>
      <c r="C95" s="189"/>
      <c r="D95" s="190" t="s">
        <v>164</v>
      </c>
      <c r="E95" s="191" t="s">
        <v>44</v>
      </c>
      <c r="F95" s="192" t="s">
        <v>165</v>
      </c>
      <c r="G95" s="189"/>
      <c r="H95" s="191" t="s">
        <v>44</v>
      </c>
      <c r="I95" s="193"/>
      <c r="J95" s="189"/>
      <c r="K95" s="189"/>
      <c r="L95" s="194"/>
      <c r="M95" s="195"/>
      <c r="N95" s="196"/>
      <c r="O95" s="196"/>
      <c r="P95" s="196"/>
      <c r="Q95" s="196"/>
      <c r="R95" s="196"/>
      <c r="S95" s="196"/>
      <c r="T95" s="197"/>
      <c r="AT95" s="198" t="s">
        <v>164</v>
      </c>
      <c r="AU95" s="198" t="s">
        <v>91</v>
      </c>
      <c r="AV95" s="13" t="s">
        <v>89</v>
      </c>
      <c r="AW95" s="13" t="s">
        <v>42</v>
      </c>
      <c r="AX95" s="13" t="s">
        <v>81</v>
      </c>
      <c r="AY95" s="198" t="s">
        <v>155</v>
      </c>
    </row>
    <row r="96" spans="2:51" s="14" customFormat="1" ht="12">
      <c r="B96" s="199"/>
      <c r="C96" s="200"/>
      <c r="D96" s="190" t="s">
        <v>164</v>
      </c>
      <c r="E96" s="201" t="s">
        <v>44</v>
      </c>
      <c r="F96" s="202" t="s">
        <v>91</v>
      </c>
      <c r="G96" s="200"/>
      <c r="H96" s="203">
        <v>2</v>
      </c>
      <c r="I96" s="204"/>
      <c r="J96" s="200"/>
      <c r="K96" s="200"/>
      <c r="L96" s="205"/>
      <c r="M96" s="206"/>
      <c r="N96" s="207"/>
      <c r="O96" s="207"/>
      <c r="P96" s="207"/>
      <c r="Q96" s="207"/>
      <c r="R96" s="207"/>
      <c r="S96" s="207"/>
      <c r="T96" s="208"/>
      <c r="AT96" s="209" t="s">
        <v>164</v>
      </c>
      <c r="AU96" s="209" t="s">
        <v>91</v>
      </c>
      <c r="AV96" s="14" t="s">
        <v>91</v>
      </c>
      <c r="AW96" s="14" t="s">
        <v>42</v>
      </c>
      <c r="AX96" s="14" t="s">
        <v>89</v>
      </c>
      <c r="AY96" s="209" t="s">
        <v>155</v>
      </c>
    </row>
    <row r="97" spans="1:65" s="2" customFormat="1" ht="16.5" customHeight="1">
      <c r="A97" s="34"/>
      <c r="B97" s="35"/>
      <c r="C97" s="175" t="s">
        <v>177</v>
      </c>
      <c r="D97" s="175" t="s">
        <v>158</v>
      </c>
      <c r="E97" s="176" t="s">
        <v>166</v>
      </c>
      <c r="F97" s="177" t="s">
        <v>167</v>
      </c>
      <c r="G97" s="178" t="s">
        <v>161</v>
      </c>
      <c r="H97" s="179">
        <v>2</v>
      </c>
      <c r="I97" s="180"/>
      <c r="J97" s="181">
        <f>ROUND(I97*H97,2)</f>
        <v>0</v>
      </c>
      <c r="K97" s="177" t="s">
        <v>195</v>
      </c>
      <c r="L97" s="39"/>
      <c r="M97" s="182" t="s">
        <v>44</v>
      </c>
      <c r="N97" s="183" t="s">
        <v>52</v>
      </c>
      <c r="O97" s="64"/>
      <c r="P97" s="184">
        <f>O97*H97</f>
        <v>0</v>
      </c>
      <c r="Q97" s="184">
        <v>0</v>
      </c>
      <c r="R97" s="184">
        <f>Q97*H97</f>
        <v>0</v>
      </c>
      <c r="S97" s="184">
        <v>0</v>
      </c>
      <c r="T97" s="185">
        <f>S97*H97</f>
        <v>0</v>
      </c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R97" s="186" t="s">
        <v>89</v>
      </c>
      <c r="AT97" s="186" t="s">
        <v>158</v>
      </c>
      <c r="AU97" s="186" t="s">
        <v>91</v>
      </c>
      <c r="AY97" s="16" t="s">
        <v>155</v>
      </c>
      <c r="BE97" s="187">
        <f>IF(N97="základní",J97,0)</f>
        <v>0</v>
      </c>
      <c r="BF97" s="187">
        <f>IF(N97="snížená",J97,0)</f>
        <v>0</v>
      </c>
      <c r="BG97" s="187">
        <f>IF(N97="zákl. přenesená",J97,0)</f>
        <v>0</v>
      </c>
      <c r="BH97" s="187">
        <f>IF(N97="sníž. přenesená",J97,0)</f>
        <v>0</v>
      </c>
      <c r="BI97" s="187">
        <f>IF(N97="nulová",J97,0)</f>
        <v>0</v>
      </c>
      <c r="BJ97" s="16" t="s">
        <v>89</v>
      </c>
      <c r="BK97" s="187">
        <f>ROUND(I97*H97,2)</f>
        <v>0</v>
      </c>
      <c r="BL97" s="16" t="s">
        <v>89</v>
      </c>
      <c r="BM97" s="186" t="s">
        <v>686</v>
      </c>
    </row>
    <row r="98" spans="2:51" s="13" customFormat="1" ht="12">
      <c r="B98" s="188"/>
      <c r="C98" s="189"/>
      <c r="D98" s="190" t="s">
        <v>164</v>
      </c>
      <c r="E98" s="191" t="s">
        <v>44</v>
      </c>
      <c r="F98" s="192" t="s">
        <v>169</v>
      </c>
      <c r="G98" s="189"/>
      <c r="H98" s="191" t="s">
        <v>44</v>
      </c>
      <c r="I98" s="193"/>
      <c r="J98" s="189"/>
      <c r="K98" s="189"/>
      <c r="L98" s="194"/>
      <c r="M98" s="195"/>
      <c r="N98" s="196"/>
      <c r="O98" s="196"/>
      <c r="P98" s="196"/>
      <c r="Q98" s="196"/>
      <c r="R98" s="196"/>
      <c r="S98" s="196"/>
      <c r="T98" s="197"/>
      <c r="AT98" s="198" t="s">
        <v>164</v>
      </c>
      <c r="AU98" s="198" t="s">
        <v>91</v>
      </c>
      <c r="AV98" s="13" t="s">
        <v>89</v>
      </c>
      <c r="AW98" s="13" t="s">
        <v>42</v>
      </c>
      <c r="AX98" s="13" t="s">
        <v>81</v>
      </c>
      <c r="AY98" s="198" t="s">
        <v>155</v>
      </c>
    </row>
    <row r="99" spans="2:51" s="14" customFormat="1" ht="12">
      <c r="B99" s="199"/>
      <c r="C99" s="200"/>
      <c r="D99" s="190" t="s">
        <v>164</v>
      </c>
      <c r="E99" s="201" t="s">
        <v>44</v>
      </c>
      <c r="F99" s="202" t="s">
        <v>91</v>
      </c>
      <c r="G99" s="200"/>
      <c r="H99" s="203">
        <v>2</v>
      </c>
      <c r="I99" s="204"/>
      <c r="J99" s="200"/>
      <c r="K99" s="200"/>
      <c r="L99" s="205"/>
      <c r="M99" s="206"/>
      <c r="N99" s="207"/>
      <c r="O99" s="207"/>
      <c r="P99" s="207"/>
      <c r="Q99" s="207"/>
      <c r="R99" s="207"/>
      <c r="S99" s="207"/>
      <c r="T99" s="208"/>
      <c r="AT99" s="209" t="s">
        <v>164</v>
      </c>
      <c r="AU99" s="209" t="s">
        <v>91</v>
      </c>
      <c r="AV99" s="14" t="s">
        <v>91</v>
      </c>
      <c r="AW99" s="14" t="s">
        <v>42</v>
      </c>
      <c r="AX99" s="14" t="s">
        <v>89</v>
      </c>
      <c r="AY99" s="209" t="s">
        <v>155</v>
      </c>
    </row>
    <row r="100" spans="1:65" s="2" customFormat="1" ht="24">
      <c r="A100" s="34"/>
      <c r="B100" s="35"/>
      <c r="C100" s="175" t="s">
        <v>184</v>
      </c>
      <c r="D100" s="175" t="s">
        <v>158</v>
      </c>
      <c r="E100" s="176" t="s">
        <v>170</v>
      </c>
      <c r="F100" s="177" t="s">
        <v>171</v>
      </c>
      <c r="G100" s="178" t="s">
        <v>161</v>
      </c>
      <c r="H100" s="179">
        <v>2</v>
      </c>
      <c r="I100" s="180"/>
      <c r="J100" s="181">
        <f>ROUND(I100*H100,2)</f>
        <v>0</v>
      </c>
      <c r="K100" s="177" t="s">
        <v>195</v>
      </c>
      <c r="L100" s="39"/>
      <c r="M100" s="182" t="s">
        <v>44</v>
      </c>
      <c r="N100" s="183" t="s">
        <v>52</v>
      </c>
      <c r="O100" s="64"/>
      <c r="P100" s="184">
        <f>O100*H100</f>
        <v>0</v>
      </c>
      <c r="Q100" s="184">
        <v>0</v>
      </c>
      <c r="R100" s="184">
        <f>Q100*H100</f>
        <v>0</v>
      </c>
      <c r="S100" s="184">
        <v>0</v>
      </c>
      <c r="T100" s="185">
        <f>S100*H100</f>
        <v>0</v>
      </c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R100" s="186" t="s">
        <v>89</v>
      </c>
      <c r="AT100" s="186" t="s">
        <v>158</v>
      </c>
      <c r="AU100" s="186" t="s">
        <v>91</v>
      </c>
      <c r="AY100" s="16" t="s">
        <v>155</v>
      </c>
      <c r="BE100" s="187">
        <f>IF(N100="základní",J100,0)</f>
        <v>0</v>
      </c>
      <c r="BF100" s="187">
        <f>IF(N100="snížená",J100,0)</f>
        <v>0</v>
      </c>
      <c r="BG100" s="187">
        <f>IF(N100="zákl. přenesená",J100,0)</f>
        <v>0</v>
      </c>
      <c r="BH100" s="187">
        <f>IF(N100="sníž. přenesená",J100,0)</f>
        <v>0</v>
      </c>
      <c r="BI100" s="187">
        <f>IF(N100="nulová",J100,0)</f>
        <v>0</v>
      </c>
      <c r="BJ100" s="16" t="s">
        <v>89</v>
      </c>
      <c r="BK100" s="187">
        <f>ROUND(I100*H100,2)</f>
        <v>0</v>
      </c>
      <c r="BL100" s="16" t="s">
        <v>89</v>
      </c>
      <c r="BM100" s="186" t="s">
        <v>687</v>
      </c>
    </row>
    <row r="101" spans="2:51" s="13" customFormat="1" ht="22.5">
      <c r="B101" s="188"/>
      <c r="C101" s="189"/>
      <c r="D101" s="190" t="s">
        <v>164</v>
      </c>
      <c r="E101" s="191" t="s">
        <v>44</v>
      </c>
      <c r="F101" s="192" t="s">
        <v>165</v>
      </c>
      <c r="G101" s="189"/>
      <c r="H101" s="191" t="s">
        <v>44</v>
      </c>
      <c r="I101" s="193"/>
      <c r="J101" s="189"/>
      <c r="K101" s="189"/>
      <c r="L101" s="194"/>
      <c r="M101" s="195"/>
      <c r="N101" s="196"/>
      <c r="O101" s="196"/>
      <c r="P101" s="196"/>
      <c r="Q101" s="196"/>
      <c r="R101" s="196"/>
      <c r="S101" s="196"/>
      <c r="T101" s="197"/>
      <c r="AT101" s="198" t="s">
        <v>164</v>
      </c>
      <c r="AU101" s="198" t="s">
        <v>91</v>
      </c>
      <c r="AV101" s="13" t="s">
        <v>89</v>
      </c>
      <c r="AW101" s="13" t="s">
        <v>42</v>
      </c>
      <c r="AX101" s="13" t="s">
        <v>81</v>
      </c>
      <c r="AY101" s="198" t="s">
        <v>155</v>
      </c>
    </row>
    <row r="102" spans="2:51" s="14" customFormat="1" ht="12">
      <c r="B102" s="199"/>
      <c r="C102" s="200"/>
      <c r="D102" s="190" t="s">
        <v>164</v>
      </c>
      <c r="E102" s="201" t="s">
        <v>44</v>
      </c>
      <c r="F102" s="202" t="s">
        <v>91</v>
      </c>
      <c r="G102" s="200"/>
      <c r="H102" s="203">
        <v>2</v>
      </c>
      <c r="I102" s="204"/>
      <c r="J102" s="200"/>
      <c r="K102" s="200"/>
      <c r="L102" s="205"/>
      <c r="M102" s="206"/>
      <c r="N102" s="207"/>
      <c r="O102" s="207"/>
      <c r="P102" s="207"/>
      <c r="Q102" s="207"/>
      <c r="R102" s="207"/>
      <c r="S102" s="207"/>
      <c r="T102" s="208"/>
      <c r="AT102" s="209" t="s">
        <v>164</v>
      </c>
      <c r="AU102" s="209" t="s">
        <v>91</v>
      </c>
      <c r="AV102" s="14" t="s">
        <v>91</v>
      </c>
      <c r="AW102" s="14" t="s">
        <v>42</v>
      </c>
      <c r="AX102" s="14" t="s">
        <v>89</v>
      </c>
      <c r="AY102" s="209" t="s">
        <v>155</v>
      </c>
    </row>
    <row r="103" spans="1:65" s="2" customFormat="1" ht="24">
      <c r="A103" s="34"/>
      <c r="B103" s="35"/>
      <c r="C103" s="175" t="s">
        <v>188</v>
      </c>
      <c r="D103" s="175" t="s">
        <v>158</v>
      </c>
      <c r="E103" s="176" t="s">
        <v>174</v>
      </c>
      <c r="F103" s="177" t="s">
        <v>175</v>
      </c>
      <c r="G103" s="178" t="s">
        <v>161</v>
      </c>
      <c r="H103" s="179">
        <v>2</v>
      </c>
      <c r="I103" s="180"/>
      <c r="J103" s="181">
        <f>ROUND(I103*H103,2)</f>
        <v>0</v>
      </c>
      <c r="K103" s="177" t="s">
        <v>195</v>
      </c>
      <c r="L103" s="39"/>
      <c r="M103" s="182" t="s">
        <v>44</v>
      </c>
      <c r="N103" s="183" t="s">
        <v>52</v>
      </c>
      <c r="O103" s="64"/>
      <c r="P103" s="184">
        <f>O103*H103</f>
        <v>0</v>
      </c>
      <c r="Q103" s="184">
        <v>0</v>
      </c>
      <c r="R103" s="184">
        <f>Q103*H103</f>
        <v>0</v>
      </c>
      <c r="S103" s="184">
        <v>0</v>
      </c>
      <c r="T103" s="185">
        <f>S103*H103</f>
        <v>0</v>
      </c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R103" s="186" t="s">
        <v>89</v>
      </c>
      <c r="AT103" s="186" t="s">
        <v>158</v>
      </c>
      <c r="AU103" s="186" t="s">
        <v>91</v>
      </c>
      <c r="AY103" s="16" t="s">
        <v>155</v>
      </c>
      <c r="BE103" s="187">
        <f>IF(N103="základní",J103,0)</f>
        <v>0</v>
      </c>
      <c r="BF103" s="187">
        <f>IF(N103="snížená",J103,0)</f>
        <v>0</v>
      </c>
      <c r="BG103" s="187">
        <f>IF(N103="zákl. přenesená",J103,0)</f>
        <v>0</v>
      </c>
      <c r="BH103" s="187">
        <f>IF(N103="sníž. přenesená",J103,0)</f>
        <v>0</v>
      </c>
      <c r="BI103" s="187">
        <f>IF(N103="nulová",J103,0)</f>
        <v>0</v>
      </c>
      <c r="BJ103" s="16" t="s">
        <v>89</v>
      </c>
      <c r="BK103" s="187">
        <f>ROUND(I103*H103,2)</f>
        <v>0</v>
      </c>
      <c r="BL103" s="16" t="s">
        <v>89</v>
      </c>
      <c r="BM103" s="186" t="s">
        <v>688</v>
      </c>
    </row>
    <row r="104" spans="2:51" s="13" customFormat="1" ht="12">
      <c r="B104" s="188"/>
      <c r="C104" s="189"/>
      <c r="D104" s="190" t="s">
        <v>164</v>
      </c>
      <c r="E104" s="191" t="s">
        <v>44</v>
      </c>
      <c r="F104" s="192" t="s">
        <v>169</v>
      </c>
      <c r="G104" s="189"/>
      <c r="H104" s="191" t="s">
        <v>44</v>
      </c>
      <c r="I104" s="193"/>
      <c r="J104" s="189"/>
      <c r="K104" s="189"/>
      <c r="L104" s="194"/>
      <c r="M104" s="195"/>
      <c r="N104" s="196"/>
      <c r="O104" s="196"/>
      <c r="P104" s="196"/>
      <c r="Q104" s="196"/>
      <c r="R104" s="196"/>
      <c r="S104" s="196"/>
      <c r="T104" s="197"/>
      <c r="AT104" s="198" t="s">
        <v>164</v>
      </c>
      <c r="AU104" s="198" t="s">
        <v>91</v>
      </c>
      <c r="AV104" s="13" t="s">
        <v>89</v>
      </c>
      <c r="AW104" s="13" t="s">
        <v>42</v>
      </c>
      <c r="AX104" s="13" t="s">
        <v>81</v>
      </c>
      <c r="AY104" s="198" t="s">
        <v>155</v>
      </c>
    </row>
    <row r="105" spans="2:51" s="14" customFormat="1" ht="12">
      <c r="B105" s="199"/>
      <c r="C105" s="200"/>
      <c r="D105" s="190" t="s">
        <v>164</v>
      </c>
      <c r="E105" s="201" t="s">
        <v>44</v>
      </c>
      <c r="F105" s="202" t="s">
        <v>91</v>
      </c>
      <c r="G105" s="200"/>
      <c r="H105" s="203">
        <v>2</v>
      </c>
      <c r="I105" s="204"/>
      <c r="J105" s="200"/>
      <c r="K105" s="200"/>
      <c r="L105" s="205"/>
      <c r="M105" s="206"/>
      <c r="N105" s="207"/>
      <c r="O105" s="207"/>
      <c r="P105" s="207"/>
      <c r="Q105" s="207"/>
      <c r="R105" s="207"/>
      <c r="S105" s="207"/>
      <c r="T105" s="208"/>
      <c r="AT105" s="209" t="s">
        <v>164</v>
      </c>
      <c r="AU105" s="209" t="s">
        <v>91</v>
      </c>
      <c r="AV105" s="14" t="s">
        <v>91</v>
      </c>
      <c r="AW105" s="14" t="s">
        <v>42</v>
      </c>
      <c r="AX105" s="14" t="s">
        <v>89</v>
      </c>
      <c r="AY105" s="209" t="s">
        <v>155</v>
      </c>
    </row>
    <row r="106" spans="1:65" s="2" customFormat="1" ht="16.5" customHeight="1">
      <c r="A106" s="34"/>
      <c r="B106" s="35"/>
      <c r="C106" s="210" t="s">
        <v>192</v>
      </c>
      <c r="D106" s="210" t="s">
        <v>152</v>
      </c>
      <c r="E106" s="211" t="s">
        <v>206</v>
      </c>
      <c r="F106" s="212" t="s">
        <v>179</v>
      </c>
      <c r="G106" s="213" t="s">
        <v>161</v>
      </c>
      <c r="H106" s="214">
        <v>2</v>
      </c>
      <c r="I106" s="215"/>
      <c r="J106" s="216">
        <f>ROUND(I106*H106,2)</f>
        <v>0</v>
      </c>
      <c r="K106" s="212" t="s">
        <v>180</v>
      </c>
      <c r="L106" s="217"/>
      <c r="M106" s="218" t="s">
        <v>44</v>
      </c>
      <c r="N106" s="219" t="s">
        <v>52</v>
      </c>
      <c r="O106" s="64"/>
      <c r="P106" s="184">
        <f>O106*H106</f>
        <v>0</v>
      </c>
      <c r="Q106" s="184">
        <v>0.00408</v>
      </c>
      <c r="R106" s="184">
        <f>Q106*H106</f>
        <v>0.00816</v>
      </c>
      <c r="S106" s="184">
        <v>0</v>
      </c>
      <c r="T106" s="185">
        <f>S106*H106</f>
        <v>0</v>
      </c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R106" s="186" t="s">
        <v>91</v>
      </c>
      <c r="AT106" s="186" t="s">
        <v>152</v>
      </c>
      <c r="AU106" s="186" t="s">
        <v>91</v>
      </c>
      <c r="AY106" s="16" t="s">
        <v>155</v>
      </c>
      <c r="BE106" s="187">
        <f>IF(N106="základní",J106,0)</f>
        <v>0</v>
      </c>
      <c r="BF106" s="187">
        <f>IF(N106="snížená",J106,0)</f>
        <v>0</v>
      </c>
      <c r="BG106" s="187">
        <f>IF(N106="zákl. přenesená",J106,0)</f>
        <v>0</v>
      </c>
      <c r="BH106" s="187">
        <f>IF(N106="sníž. přenesená",J106,0)</f>
        <v>0</v>
      </c>
      <c r="BI106" s="187">
        <f>IF(N106="nulová",J106,0)</f>
        <v>0</v>
      </c>
      <c r="BJ106" s="16" t="s">
        <v>89</v>
      </c>
      <c r="BK106" s="187">
        <f>ROUND(I106*H106,2)</f>
        <v>0</v>
      </c>
      <c r="BL106" s="16" t="s">
        <v>89</v>
      </c>
      <c r="BM106" s="186" t="s">
        <v>689</v>
      </c>
    </row>
    <row r="107" spans="2:51" s="13" customFormat="1" ht="12">
      <c r="B107" s="188"/>
      <c r="C107" s="189"/>
      <c r="D107" s="190" t="s">
        <v>164</v>
      </c>
      <c r="E107" s="191" t="s">
        <v>44</v>
      </c>
      <c r="F107" s="192" t="s">
        <v>169</v>
      </c>
      <c r="G107" s="189"/>
      <c r="H107" s="191" t="s">
        <v>44</v>
      </c>
      <c r="I107" s="193"/>
      <c r="J107" s="189"/>
      <c r="K107" s="189"/>
      <c r="L107" s="194"/>
      <c r="M107" s="195"/>
      <c r="N107" s="196"/>
      <c r="O107" s="196"/>
      <c r="P107" s="196"/>
      <c r="Q107" s="196"/>
      <c r="R107" s="196"/>
      <c r="S107" s="196"/>
      <c r="T107" s="197"/>
      <c r="AT107" s="198" t="s">
        <v>164</v>
      </c>
      <c r="AU107" s="198" t="s">
        <v>91</v>
      </c>
      <c r="AV107" s="13" t="s">
        <v>89</v>
      </c>
      <c r="AW107" s="13" t="s">
        <v>42</v>
      </c>
      <c r="AX107" s="13" t="s">
        <v>81</v>
      </c>
      <c r="AY107" s="198" t="s">
        <v>155</v>
      </c>
    </row>
    <row r="108" spans="2:51" s="14" customFormat="1" ht="12">
      <c r="B108" s="199"/>
      <c r="C108" s="200"/>
      <c r="D108" s="190" t="s">
        <v>164</v>
      </c>
      <c r="E108" s="201" t="s">
        <v>44</v>
      </c>
      <c r="F108" s="202" t="s">
        <v>91</v>
      </c>
      <c r="G108" s="200"/>
      <c r="H108" s="203">
        <v>2</v>
      </c>
      <c r="I108" s="204"/>
      <c r="J108" s="200"/>
      <c r="K108" s="200"/>
      <c r="L108" s="205"/>
      <c r="M108" s="206"/>
      <c r="N108" s="207"/>
      <c r="O108" s="207"/>
      <c r="P108" s="207"/>
      <c r="Q108" s="207"/>
      <c r="R108" s="207"/>
      <c r="S108" s="207"/>
      <c r="T108" s="208"/>
      <c r="AT108" s="209" t="s">
        <v>164</v>
      </c>
      <c r="AU108" s="209" t="s">
        <v>91</v>
      </c>
      <c r="AV108" s="14" t="s">
        <v>91</v>
      </c>
      <c r="AW108" s="14" t="s">
        <v>42</v>
      </c>
      <c r="AX108" s="14" t="s">
        <v>89</v>
      </c>
      <c r="AY108" s="209" t="s">
        <v>155</v>
      </c>
    </row>
    <row r="109" spans="2:63" s="12" customFormat="1" ht="22.9" customHeight="1">
      <c r="B109" s="159"/>
      <c r="C109" s="160"/>
      <c r="D109" s="161" t="s">
        <v>80</v>
      </c>
      <c r="E109" s="173" t="s">
        <v>182</v>
      </c>
      <c r="F109" s="173" t="s">
        <v>183</v>
      </c>
      <c r="G109" s="160"/>
      <c r="H109" s="160"/>
      <c r="I109" s="163"/>
      <c r="J109" s="174">
        <f>BK109</f>
        <v>0</v>
      </c>
      <c r="K109" s="160"/>
      <c r="L109" s="165"/>
      <c r="M109" s="166"/>
      <c r="N109" s="167"/>
      <c r="O109" s="167"/>
      <c r="P109" s="168">
        <f>SUM(P110:P117)</f>
        <v>0</v>
      </c>
      <c r="Q109" s="167"/>
      <c r="R109" s="168">
        <f>SUM(R110:R117)</f>
        <v>0</v>
      </c>
      <c r="S109" s="167"/>
      <c r="T109" s="169">
        <f>SUM(T110:T117)</f>
        <v>0</v>
      </c>
      <c r="AR109" s="170" t="s">
        <v>154</v>
      </c>
      <c r="AT109" s="171" t="s">
        <v>80</v>
      </c>
      <c r="AU109" s="171" t="s">
        <v>89</v>
      </c>
      <c r="AY109" s="170" t="s">
        <v>155</v>
      </c>
      <c r="BK109" s="172">
        <f>SUM(BK110:BK117)</f>
        <v>0</v>
      </c>
    </row>
    <row r="110" spans="1:65" s="2" customFormat="1" ht="16.5" customHeight="1">
      <c r="A110" s="34"/>
      <c r="B110" s="35"/>
      <c r="C110" s="175" t="s">
        <v>197</v>
      </c>
      <c r="D110" s="175" t="s">
        <v>158</v>
      </c>
      <c r="E110" s="176" t="s">
        <v>185</v>
      </c>
      <c r="F110" s="177" t="s">
        <v>186</v>
      </c>
      <c r="G110" s="178" t="s">
        <v>161</v>
      </c>
      <c r="H110" s="179">
        <v>1</v>
      </c>
      <c r="I110" s="180"/>
      <c r="J110" s="181">
        <f>ROUND(I110*H110,2)</f>
        <v>0</v>
      </c>
      <c r="K110" s="177" t="s">
        <v>180</v>
      </c>
      <c r="L110" s="39"/>
      <c r="M110" s="182" t="s">
        <v>44</v>
      </c>
      <c r="N110" s="183" t="s">
        <v>52</v>
      </c>
      <c r="O110" s="64"/>
      <c r="P110" s="184">
        <f>O110*H110</f>
        <v>0</v>
      </c>
      <c r="Q110" s="184">
        <v>0</v>
      </c>
      <c r="R110" s="184">
        <f>Q110*H110</f>
        <v>0</v>
      </c>
      <c r="S110" s="184">
        <v>0</v>
      </c>
      <c r="T110" s="185">
        <f>S110*H110</f>
        <v>0</v>
      </c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R110" s="186" t="s">
        <v>89</v>
      </c>
      <c r="AT110" s="186" t="s">
        <v>158</v>
      </c>
      <c r="AU110" s="186" t="s">
        <v>91</v>
      </c>
      <c r="AY110" s="16" t="s">
        <v>155</v>
      </c>
      <c r="BE110" s="187">
        <f>IF(N110="základní",J110,0)</f>
        <v>0</v>
      </c>
      <c r="BF110" s="187">
        <f>IF(N110="snížená",J110,0)</f>
        <v>0</v>
      </c>
      <c r="BG110" s="187">
        <f>IF(N110="zákl. přenesená",J110,0)</f>
        <v>0</v>
      </c>
      <c r="BH110" s="187">
        <f>IF(N110="sníž. přenesená",J110,0)</f>
        <v>0</v>
      </c>
      <c r="BI110" s="187">
        <f>IF(N110="nulová",J110,0)</f>
        <v>0</v>
      </c>
      <c r="BJ110" s="16" t="s">
        <v>89</v>
      </c>
      <c r="BK110" s="187">
        <f>ROUND(I110*H110,2)</f>
        <v>0</v>
      </c>
      <c r="BL110" s="16" t="s">
        <v>89</v>
      </c>
      <c r="BM110" s="186" t="s">
        <v>690</v>
      </c>
    </row>
    <row r="111" spans="2:51" s="14" customFormat="1" ht="12">
      <c r="B111" s="199"/>
      <c r="C111" s="200"/>
      <c r="D111" s="190" t="s">
        <v>164</v>
      </c>
      <c r="E111" s="201" t="s">
        <v>44</v>
      </c>
      <c r="F111" s="202" t="s">
        <v>89</v>
      </c>
      <c r="G111" s="200"/>
      <c r="H111" s="203">
        <v>1</v>
      </c>
      <c r="I111" s="204"/>
      <c r="J111" s="200"/>
      <c r="K111" s="200"/>
      <c r="L111" s="205"/>
      <c r="M111" s="206"/>
      <c r="N111" s="207"/>
      <c r="O111" s="207"/>
      <c r="P111" s="207"/>
      <c r="Q111" s="207"/>
      <c r="R111" s="207"/>
      <c r="S111" s="207"/>
      <c r="T111" s="208"/>
      <c r="AT111" s="209" t="s">
        <v>164</v>
      </c>
      <c r="AU111" s="209" t="s">
        <v>91</v>
      </c>
      <c r="AV111" s="14" t="s">
        <v>91</v>
      </c>
      <c r="AW111" s="14" t="s">
        <v>42</v>
      </c>
      <c r="AX111" s="14" t="s">
        <v>89</v>
      </c>
      <c r="AY111" s="209" t="s">
        <v>155</v>
      </c>
    </row>
    <row r="112" spans="1:65" s="2" customFormat="1" ht="24">
      <c r="A112" s="34"/>
      <c r="B112" s="35"/>
      <c r="C112" s="210" t="s">
        <v>220</v>
      </c>
      <c r="D112" s="210" t="s">
        <v>152</v>
      </c>
      <c r="E112" s="211" t="s">
        <v>221</v>
      </c>
      <c r="F112" s="212" t="s">
        <v>190</v>
      </c>
      <c r="G112" s="213" t="s">
        <v>161</v>
      </c>
      <c r="H112" s="214">
        <v>1</v>
      </c>
      <c r="I112" s="215"/>
      <c r="J112" s="216">
        <f>ROUND(I112*H112,2)</f>
        <v>0</v>
      </c>
      <c r="K112" s="212" t="s">
        <v>180</v>
      </c>
      <c r="L112" s="217"/>
      <c r="M112" s="218" t="s">
        <v>44</v>
      </c>
      <c r="N112" s="219" t="s">
        <v>52</v>
      </c>
      <c r="O112" s="64"/>
      <c r="P112" s="184">
        <f>O112*H112</f>
        <v>0</v>
      </c>
      <c r="Q112" s="184">
        <v>0</v>
      </c>
      <c r="R112" s="184">
        <f>Q112*H112</f>
        <v>0</v>
      </c>
      <c r="S112" s="184">
        <v>0</v>
      </c>
      <c r="T112" s="185">
        <f>S112*H112</f>
        <v>0</v>
      </c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R112" s="186" t="s">
        <v>91</v>
      </c>
      <c r="AT112" s="186" t="s">
        <v>152</v>
      </c>
      <c r="AU112" s="186" t="s">
        <v>91</v>
      </c>
      <c r="AY112" s="16" t="s">
        <v>155</v>
      </c>
      <c r="BE112" s="187">
        <f>IF(N112="základní",J112,0)</f>
        <v>0</v>
      </c>
      <c r="BF112" s="187">
        <f>IF(N112="snížená",J112,0)</f>
        <v>0</v>
      </c>
      <c r="BG112" s="187">
        <f>IF(N112="zákl. přenesená",J112,0)</f>
        <v>0</v>
      </c>
      <c r="BH112" s="187">
        <f>IF(N112="sníž. přenesená",J112,0)</f>
        <v>0</v>
      </c>
      <c r="BI112" s="187">
        <f>IF(N112="nulová",J112,0)</f>
        <v>0</v>
      </c>
      <c r="BJ112" s="16" t="s">
        <v>89</v>
      </c>
      <c r="BK112" s="187">
        <f>ROUND(I112*H112,2)</f>
        <v>0</v>
      </c>
      <c r="BL112" s="16" t="s">
        <v>89</v>
      </c>
      <c r="BM112" s="186" t="s">
        <v>691</v>
      </c>
    </row>
    <row r="113" spans="2:51" s="14" customFormat="1" ht="12">
      <c r="B113" s="199"/>
      <c r="C113" s="200"/>
      <c r="D113" s="190" t="s">
        <v>164</v>
      </c>
      <c r="E113" s="201" t="s">
        <v>44</v>
      </c>
      <c r="F113" s="202" t="s">
        <v>89</v>
      </c>
      <c r="G113" s="200"/>
      <c r="H113" s="203">
        <v>1</v>
      </c>
      <c r="I113" s="204"/>
      <c r="J113" s="200"/>
      <c r="K113" s="200"/>
      <c r="L113" s="205"/>
      <c r="M113" s="206"/>
      <c r="N113" s="207"/>
      <c r="O113" s="207"/>
      <c r="P113" s="207"/>
      <c r="Q113" s="207"/>
      <c r="R113" s="207"/>
      <c r="S113" s="207"/>
      <c r="T113" s="208"/>
      <c r="AT113" s="209" t="s">
        <v>164</v>
      </c>
      <c r="AU113" s="209" t="s">
        <v>91</v>
      </c>
      <c r="AV113" s="14" t="s">
        <v>91</v>
      </c>
      <c r="AW113" s="14" t="s">
        <v>42</v>
      </c>
      <c r="AX113" s="14" t="s">
        <v>89</v>
      </c>
      <c r="AY113" s="209" t="s">
        <v>155</v>
      </c>
    </row>
    <row r="114" spans="1:65" s="2" customFormat="1" ht="21.75" customHeight="1">
      <c r="A114" s="34"/>
      <c r="B114" s="35"/>
      <c r="C114" s="175" t="s">
        <v>223</v>
      </c>
      <c r="D114" s="175" t="s">
        <v>158</v>
      </c>
      <c r="E114" s="176" t="s">
        <v>193</v>
      </c>
      <c r="F114" s="177" t="s">
        <v>194</v>
      </c>
      <c r="G114" s="178" t="s">
        <v>161</v>
      </c>
      <c r="H114" s="179">
        <v>1</v>
      </c>
      <c r="I114" s="180"/>
      <c r="J114" s="181">
        <f>ROUND(I114*H114,2)</f>
        <v>0</v>
      </c>
      <c r="K114" s="177" t="s">
        <v>195</v>
      </c>
      <c r="L114" s="39"/>
      <c r="M114" s="182" t="s">
        <v>44</v>
      </c>
      <c r="N114" s="183" t="s">
        <v>52</v>
      </c>
      <c r="O114" s="64"/>
      <c r="P114" s="184">
        <f>O114*H114</f>
        <v>0</v>
      </c>
      <c r="Q114" s="184">
        <v>0</v>
      </c>
      <c r="R114" s="184">
        <f>Q114*H114</f>
        <v>0</v>
      </c>
      <c r="S114" s="184">
        <v>0</v>
      </c>
      <c r="T114" s="185">
        <f>S114*H114</f>
        <v>0</v>
      </c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R114" s="186" t="s">
        <v>89</v>
      </c>
      <c r="AT114" s="186" t="s">
        <v>158</v>
      </c>
      <c r="AU114" s="186" t="s">
        <v>91</v>
      </c>
      <c r="AY114" s="16" t="s">
        <v>155</v>
      </c>
      <c r="BE114" s="187">
        <f>IF(N114="základní",J114,0)</f>
        <v>0</v>
      </c>
      <c r="BF114" s="187">
        <f>IF(N114="snížená",J114,0)</f>
        <v>0</v>
      </c>
      <c r="BG114" s="187">
        <f>IF(N114="zákl. přenesená",J114,0)</f>
        <v>0</v>
      </c>
      <c r="BH114" s="187">
        <f>IF(N114="sníž. přenesená",J114,0)</f>
        <v>0</v>
      </c>
      <c r="BI114" s="187">
        <f>IF(N114="nulová",J114,0)</f>
        <v>0</v>
      </c>
      <c r="BJ114" s="16" t="s">
        <v>89</v>
      </c>
      <c r="BK114" s="187">
        <f>ROUND(I114*H114,2)</f>
        <v>0</v>
      </c>
      <c r="BL114" s="16" t="s">
        <v>89</v>
      </c>
      <c r="BM114" s="186" t="s">
        <v>692</v>
      </c>
    </row>
    <row r="115" spans="2:51" s="14" customFormat="1" ht="12">
      <c r="B115" s="199"/>
      <c r="C115" s="200"/>
      <c r="D115" s="190" t="s">
        <v>164</v>
      </c>
      <c r="E115" s="201" t="s">
        <v>44</v>
      </c>
      <c r="F115" s="202" t="s">
        <v>89</v>
      </c>
      <c r="G115" s="200"/>
      <c r="H115" s="203">
        <v>1</v>
      </c>
      <c r="I115" s="204"/>
      <c r="J115" s="200"/>
      <c r="K115" s="200"/>
      <c r="L115" s="205"/>
      <c r="M115" s="206"/>
      <c r="N115" s="207"/>
      <c r="O115" s="207"/>
      <c r="P115" s="207"/>
      <c r="Q115" s="207"/>
      <c r="R115" s="207"/>
      <c r="S115" s="207"/>
      <c r="T115" s="208"/>
      <c r="AT115" s="209" t="s">
        <v>164</v>
      </c>
      <c r="AU115" s="209" t="s">
        <v>91</v>
      </c>
      <c r="AV115" s="14" t="s">
        <v>91</v>
      </c>
      <c r="AW115" s="14" t="s">
        <v>42</v>
      </c>
      <c r="AX115" s="14" t="s">
        <v>89</v>
      </c>
      <c r="AY115" s="209" t="s">
        <v>155</v>
      </c>
    </row>
    <row r="116" spans="1:65" s="2" customFormat="1" ht="24">
      <c r="A116" s="34"/>
      <c r="B116" s="35"/>
      <c r="C116" s="210" t="s">
        <v>227</v>
      </c>
      <c r="D116" s="210" t="s">
        <v>152</v>
      </c>
      <c r="E116" s="211" t="s">
        <v>198</v>
      </c>
      <c r="F116" s="212" t="s">
        <v>199</v>
      </c>
      <c r="G116" s="213" t="s">
        <v>161</v>
      </c>
      <c r="H116" s="214">
        <v>1</v>
      </c>
      <c r="I116" s="215"/>
      <c r="J116" s="216">
        <f>ROUND(I116*H116,2)</f>
        <v>0</v>
      </c>
      <c r="K116" s="212" t="s">
        <v>180</v>
      </c>
      <c r="L116" s="217"/>
      <c r="M116" s="218" t="s">
        <v>44</v>
      </c>
      <c r="N116" s="219" t="s">
        <v>52</v>
      </c>
      <c r="O116" s="64"/>
      <c r="P116" s="184">
        <f>O116*H116</f>
        <v>0</v>
      </c>
      <c r="Q116" s="184">
        <v>0</v>
      </c>
      <c r="R116" s="184">
        <f>Q116*H116</f>
        <v>0</v>
      </c>
      <c r="S116" s="184">
        <v>0</v>
      </c>
      <c r="T116" s="185">
        <f>S116*H116</f>
        <v>0</v>
      </c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R116" s="186" t="s">
        <v>91</v>
      </c>
      <c r="AT116" s="186" t="s">
        <v>152</v>
      </c>
      <c r="AU116" s="186" t="s">
        <v>91</v>
      </c>
      <c r="AY116" s="16" t="s">
        <v>155</v>
      </c>
      <c r="BE116" s="187">
        <f>IF(N116="základní",J116,0)</f>
        <v>0</v>
      </c>
      <c r="BF116" s="187">
        <f>IF(N116="snížená",J116,0)</f>
        <v>0</v>
      </c>
      <c r="BG116" s="187">
        <f>IF(N116="zákl. přenesená",J116,0)</f>
        <v>0</v>
      </c>
      <c r="BH116" s="187">
        <f>IF(N116="sníž. přenesená",J116,0)</f>
        <v>0</v>
      </c>
      <c r="BI116" s="187">
        <f>IF(N116="nulová",J116,0)</f>
        <v>0</v>
      </c>
      <c r="BJ116" s="16" t="s">
        <v>89</v>
      </c>
      <c r="BK116" s="187">
        <f>ROUND(I116*H116,2)</f>
        <v>0</v>
      </c>
      <c r="BL116" s="16" t="s">
        <v>89</v>
      </c>
      <c r="BM116" s="186" t="s">
        <v>693</v>
      </c>
    </row>
    <row r="117" spans="2:51" s="14" customFormat="1" ht="12">
      <c r="B117" s="199"/>
      <c r="C117" s="200"/>
      <c r="D117" s="190" t="s">
        <v>164</v>
      </c>
      <c r="E117" s="201" t="s">
        <v>44</v>
      </c>
      <c r="F117" s="202" t="s">
        <v>89</v>
      </c>
      <c r="G117" s="200"/>
      <c r="H117" s="203">
        <v>1</v>
      </c>
      <c r="I117" s="204"/>
      <c r="J117" s="200"/>
      <c r="K117" s="200"/>
      <c r="L117" s="205"/>
      <c r="M117" s="220"/>
      <c r="N117" s="221"/>
      <c r="O117" s="221"/>
      <c r="P117" s="221"/>
      <c r="Q117" s="221"/>
      <c r="R117" s="221"/>
      <c r="S117" s="221"/>
      <c r="T117" s="222"/>
      <c r="AT117" s="209" t="s">
        <v>164</v>
      </c>
      <c r="AU117" s="209" t="s">
        <v>91</v>
      </c>
      <c r="AV117" s="14" t="s">
        <v>91</v>
      </c>
      <c r="AW117" s="14" t="s">
        <v>42</v>
      </c>
      <c r="AX117" s="14" t="s">
        <v>89</v>
      </c>
      <c r="AY117" s="209" t="s">
        <v>155</v>
      </c>
    </row>
    <row r="118" spans="1:31" s="2" customFormat="1" ht="6.95" customHeight="1">
      <c r="A118" s="34"/>
      <c r="B118" s="47"/>
      <c r="C118" s="48"/>
      <c r="D118" s="48"/>
      <c r="E118" s="48"/>
      <c r="F118" s="48"/>
      <c r="G118" s="48"/>
      <c r="H118" s="48"/>
      <c r="I118" s="48"/>
      <c r="J118" s="48"/>
      <c r="K118" s="48"/>
      <c r="L118" s="39"/>
      <c r="M118" s="34"/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</sheetData>
  <sheetProtection algorithmName="SHA-512" hashValue="MaAI4zShijK3V7y+m0f0GDQPci27PF9mQCt+nf4G/8BOJSULKE6fd6aAky6VHg43XWLAiItosVUQ92np3ve6Jw==" saltValue="JbGQNdfEINN4Ygsp1RdhiwXj4kMyMT+GqvkBKXx7VO2aQjyM0QQ5Ic8Ny/T/FluR1VwrTqRcWYMSRUJ89FGuvQ==" spinCount="100000" sheet="1" objects="1" scenarios="1" formatColumns="0" formatRows="0" autoFilter="0"/>
  <autoFilter ref="C81:K117"/>
  <mergeCells count="9">
    <mergeCell ref="E50:H50"/>
    <mergeCell ref="E72:H72"/>
    <mergeCell ref="E74:H74"/>
    <mergeCell ref="L2:V2"/>
    <mergeCell ref="E7:H7"/>
    <mergeCell ref="E9:H9"/>
    <mergeCell ref="E18:H18"/>
    <mergeCell ref="E27:H27"/>
    <mergeCell ref="E48:H48"/>
  </mergeCells>
  <printOptions/>
  <pageMargins left="0.3937007874015748" right="0.3937007874015748" top="0.3937007874015748" bottom="0.3937007874015748" header="0" footer="0"/>
  <pageSetup fitToHeight="100" fitToWidth="1" horizontalDpi="600" verticalDpi="600" orientation="portrait" paperSize="9" scale="76" r:id="rId2"/>
  <headerFooter>
    <oddFooter>&amp;CStrana &amp;P z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AT2" s="16" t="s">
        <v>124</v>
      </c>
    </row>
    <row r="3" spans="2:46" s="1" customFormat="1" ht="6.95" customHeight="1">
      <c r="B3" s="101"/>
      <c r="C3" s="102"/>
      <c r="D3" s="102"/>
      <c r="E3" s="102"/>
      <c r="F3" s="102"/>
      <c r="G3" s="102"/>
      <c r="H3" s="102"/>
      <c r="I3" s="102"/>
      <c r="J3" s="102"/>
      <c r="K3" s="102"/>
      <c r="L3" s="19"/>
      <c r="AT3" s="16" t="s">
        <v>91</v>
      </c>
    </row>
    <row r="4" spans="2:46" s="1" customFormat="1" ht="24.95" customHeight="1">
      <c r="B4" s="19"/>
      <c r="D4" s="103" t="s">
        <v>129</v>
      </c>
      <c r="L4" s="19"/>
      <c r="M4" s="104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05" t="s">
        <v>16</v>
      </c>
      <c r="L6" s="19"/>
    </row>
    <row r="7" spans="2:12" s="1" customFormat="1" ht="16.5" customHeight="1">
      <c r="B7" s="19"/>
      <c r="E7" s="266" t="str">
        <f>'Rekapitulace stavby'!K6</f>
        <v>Zvýšení bezpečnosti na průtahu městem Vyškov - modernizace SSZ</v>
      </c>
      <c r="F7" s="267"/>
      <c r="G7" s="267"/>
      <c r="H7" s="267"/>
      <c r="L7" s="19"/>
    </row>
    <row r="8" spans="1:31" s="2" customFormat="1" ht="12" customHeight="1">
      <c r="A8" s="34"/>
      <c r="B8" s="39"/>
      <c r="C8" s="34"/>
      <c r="D8" s="105" t="s">
        <v>130</v>
      </c>
      <c r="E8" s="34"/>
      <c r="F8" s="34"/>
      <c r="G8" s="34"/>
      <c r="H8" s="34"/>
      <c r="I8" s="34"/>
      <c r="J8" s="34"/>
      <c r="K8" s="34"/>
      <c r="L8" s="106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268" t="s">
        <v>694</v>
      </c>
      <c r="F9" s="269"/>
      <c r="G9" s="269"/>
      <c r="H9" s="269"/>
      <c r="I9" s="34"/>
      <c r="J9" s="34"/>
      <c r="K9" s="34"/>
      <c r="L9" s="106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106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05" t="s">
        <v>18</v>
      </c>
      <c r="E11" s="34"/>
      <c r="F11" s="107" t="s">
        <v>19</v>
      </c>
      <c r="G11" s="34"/>
      <c r="H11" s="34"/>
      <c r="I11" s="105" t="s">
        <v>20</v>
      </c>
      <c r="J11" s="107" t="s">
        <v>21</v>
      </c>
      <c r="K11" s="34"/>
      <c r="L11" s="106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05" t="s">
        <v>22</v>
      </c>
      <c r="E12" s="34"/>
      <c r="F12" s="107" t="s">
        <v>23</v>
      </c>
      <c r="G12" s="34"/>
      <c r="H12" s="34"/>
      <c r="I12" s="105" t="s">
        <v>24</v>
      </c>
      <c r="J12" s="108" t="str">
        <f>'Rekapitulace stavby'!AN8</f>
        <v>15. 10. 2020</v>
      </c>
      <c r="K12" s="34"/>
      <c r="L12" s="106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21.75" customHeight="1">
      <c r="A13" s="34"/>
      <c r="B13" s="39"/>
      <c r="C13" s="34"/>
      <c r="D13" s="109" t="s">
        <v>26</v>
      </c>
      <c r="E13" s="34"/>
      <c r="F13" s="110" t="s">
        <v>27</v>
      </c>
      <c r="G13" s="34"/>
      <c r="H13" s="34"/>
      <c r="I13" s="109" t="s">
        <v>28</v>
      </c>
      <c r="J13" s="110" t="s">
        <v>29</v>
      </c>
      <c r="K13" s="34"/>
      <c r="L13" s="106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05" t="s">
        <v>30</v>
      </c>
      <c r="E14" s="34"/>
      <c r="F14" s="34"/>
      <c r="G14" s="34"/>
      <c r="H14" s="34"/>
      <c r="I14" s="105" t="s">
        <v>31</v>
      </c>
      <c r="J14" s="107" t="s">
        <v>32</v>
      </c>
      <c r="K14" s="34"/>
      <c r="L14" s="106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07" t="s">
        <v>33</v>
      </c>
      <c r="F15" s="34"/>
      <c r="G15" s="34"/>
      <c r="H15" s="34"/>
      <c r="I15" s="105" t="s">
        <v>34</v>
      </c>
      <c r="J15" s="107" t="s">
        <v>35</v>
      </c>
      <c r="K15" s="34"/>
      <c r="L15" s="106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106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05" t="s">
        <v>36</v>
      </c>
      <c r="E17" s="34"/>
      <c r="F17" s="34"/>
      <c r="G17" s="34"/>
      <c r="H17" s="34"/>
      <c r="I17" s="105" t="s">
        <v>31</v>
      </c>
      <c r="J17" s="29" t="str">
        <f>'Rekapitulace stavby'!AN13</f>
        <v>Vyplň údaj</v>
      </c>
      <c r="K17" s="34"/>
      <c r="L17" s="106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270" t="str">
        <f>'Rekapitulace stavby'!E14</f>
        <v>Vyplň údaj</v>
      </c>
      <c r="F18" s="271"/>
      <c r="G18" s="271"/>
      <c r="H18" s="271"/>
      <c r="I18" s="105" t="s">
        <v>34</v>
      </c>
      <c r="J18" s="29" t="str">
        <f>'Rekapitulace stavby'!AN14</f>
        <v>Vyplň údaj</v>
      </c>
      <c r="K18" s="34"/>
      <c r="L18" s="106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106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05" t="s">
        <v>38</v>
      </c>
      <c r="E20" s="34"/>
      <c r="F20" s="34"/>
      <c r="G20" s="34"/>
      <c r="H20" s="34"/>
      <c r="I20" s="105" t="s">
        <v>31</v>
      </c>
      <c r="J20" s="107" t="s">
        <v>39</v>
      </c>
      <c r="K20" s="34"/>
      <c r="L20" s="106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07" t="s">
        <v>40</v>
      </c>
      <c r="F21" s="34"/>
      <c r="G21" s="34"/>
      <c r="H21" s="34"/>
      <c r="I21" s="105" t="s">
        <v>34</v>
      </c>
      <c r="J21" s="107" t="s">
        <v>41</v>
      </c>
      <c r="K21" s="34"/>
      <c r="L21" s="106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106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05" t="s">
        <v>43</v>
      </c>
      <c r="E23" s="34"/>
      <c r="F23" s="34"/>
      <c r="G23" s="34"/>
      <c r="H23" s="34"/>
      <c r="I23" s="105" t="s">
        <v>31</v>
      </c>
      <c r="J23" s="107" t="s">
        <v>44</v>
      </c>
      <c r="K23" s="34"/>
      <c r="L23" s="106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07" t="s">
        <v>40</v>
      </c>
      <c r="F24" s="34"/>
      <c r="G24" s="34"/>
      <c r="H24" s="34"/>
      <c r="I24" s="105" t="s">
        <v>34</v>
      </c>
      <c r="J24" s="107" t="s">
        <v>44</v>
      </c>
      <c r="K24" s="34"/>
      <c r="L24" s="106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106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05" t="s">
        <v>45</v>
      </c>
      <c r="E26" s="34"/>
      <c r="F26" s="34"/>
      <c r="G26" s="34"/>
      <c r="H26" s="34"/>
      <c r="I26" s="34"/>
      <c r="J26" s="34"/>
      <c r="K26" s="34"/>
      <c r="L26" s="106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11"/>
      <c r="B27" s="112"/>
      <c r="C27" s="111"/>
      <c r="D27" s="111"/>
      <c r="E27" s="272" t="s">
        <v>44</v>
      </c>
      <c r="F27" s="272"/>
      <c r="G27" s="272"/>
      <c r="H27" s="272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106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14"/>
      <c r="E29" s="114"/>
      <c r="F29" s="114"/>
      <c r="G29" s="114"/>
      <c r="H29" s="114"/>
      <c r="I29" s="114"/>
      <c r="J29" s="114"/>
      <c r="K29" s="114"/>
      <c r="L29" s="106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15" t="s">
        <v>47</v>
      </c>
      <c r="E30" s="34"/>
      <c r="F30" s="34"/>
      <c r="G30" s="34"/>
      <c r="H30" s="34"/>
      <c r="I30" s="34"/>
      <c r="J30" s="116">
        <f>ROUND(J83,2)</f>
        <v>0</v>
      </c>
      <c r="K30" s="34"/>
      <c r="L30" s="106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14"/>
      <c r="E31" s="114"/>
      <c r="F31" s="114"/>
      <c r="G31" s="114"/>
      <c r="H31" s="114"/>
      <c r="I31" s="114"/>
      <c r="J31" s="114"/>
      <c r="K31" s="114"/>
      <c r="L31" s="106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17" t="s">
        <v>49</v>
      </c>
      <c r="G32" s="34"/>
      <c r="H32" s="34"/>
      <c r="I32" s="117" t="s">
        <v>48</v>
      </c>
      <c r="J32" s="117" t="s">
        <v>50</v>
      </c>
      <c r="K32" s="34"/>
      <c r="L32" s="106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18" t="s">
        <v>51</v>
      </c>
      <c r="E33" s="105" t="s">
        <v>52</v>
      </c>
      <c r="F33" s="119">
        <f>ROUND((SUM(BE83:BE102)),2)</f>
        <v>0</v>
      </c>
      <c r="G33" s="34"/>
      <c r="H33" s="34"/>
      <c r="I33" s="120">
        <v>0.21</v>
      </c>
      <c r="J33" s="119">
        <f>ROUND(((SUM(BE83:BE102))*I33),2)</f>
        <v>0</v>
      </c>
      <c r="K33" s="34"/>
      <c r="L33" s="106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05" t="s">
        <v>53</v>
      </c>
      <c r="F34" s="119">
        <f>ROUND((SUM(BF83:BF102)),2)</f>
        <v>0</v>
      </c>
      <c r="G34" s="34"/>
      <c r="H34" s="34"/>
      <c r="I34" s="120">
        <v>0.15</v>
      </c>
      <c r="J34" s="119">
        <f>ROUND(((SUM(BF83:BF102))*I34),2)</f>
        <v>0</v>
      </c>
      <c r="K34" s="34"/>
      <c r="L34" s="106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05" t="s">
        <v>54</v>
      </c>
      <c r="F35" s="119">
        <f>ROUND((SUM(BG83:BG102)),2)</f>
        <v>0</v>
      </c>
      <c r="G35" s="34"/>
      <c r="H35" s="34"/>
      <c r="I35" s="120">
        <v>0.21</v>
      </c>
      <c r="J35" s="119">
        <f>0</f>
        <v>0</v>
      </c>
      <c r="K35" s="34"/>
      <c r="L35" s="106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05" t="s">
        <v>55</v>
      </c>
      <c r="F36" s="119">
        <f>ROUND((SUM(BH83:BH102)),2)</f>
        <v>0</v>
      </c>
      <c r="G36" s="34"/>
      <c r="H36" s="34"/>
      <c r="I36" s="120">
        <v>0.15</v>
      </c>
      <c r="J36" s="119">
        <f>0</f>
        <v>0</v>
      </c>
      <c r="K36" s="34"/>
      <c r="L36" s="106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05" t="s">
        <v>56</v>
      </c>
      <c r="F37" s="119">
        <f>ROUND((SUM(BI83:BI102)),2)</f>
        <v>0</v>
      </c>
      <c r="G37" s="34"/>
      <c r="H37" s="34"/>
      <c r="I37" s="120">
        <v>0</v>
      </c>
      <c r="J37" s="119">
        <f>0</f>
        <v>0</v>
      </c>
      <c r="K37" s="34"/>
      <c r="L37" s="106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106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21"/>
      <c r="D39" s="122" t="s">
        <v>57</v>
      </c>
      <c r="E39" s="123"/>
      <c r="F39" s="123"/>
      <c r="G39" s="124" t="s">
        <v>58</v>
      </c>
      <c r="H39" s="125" t="s">
        <v>59</v>
      </c>
      <c r="I39" s="123"/>
      <c r="J39" s="126">
        <f>SUM(J30:J37)</f>
        <v>0</v>
      </c>
      <c r="K39" s="127"/>
      <c r="L39" s="106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128"/>
      <c r="C40" s="129"/>
      <c r="D40" s="129"/>
      <c r="E40" s="129"/>
      <c r="F40" s="129"/>
      <c r="G40" s="129"/>
      <c r="H40" s="129"/>
      <c r="I40" s="129"/>
      <c r="J40" s="129"/>
      <c r="K40" s="129"/>
      <c r="L40" s="106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4" spans="1:31" s="2" customFormat="1" ht="6.95" customHeight="1">
      <c r="A44" s="34"/>
      <c r="B44" s="130"/>
      <c r="C44" s="131"/>
      <c r="D44" s="131"/>
      <c r="E44" s="131"/>
      <c r="F44" s="131"/>
      <c r="G44" s="131"/>
      <c r="H44" s="131"/>
      <c r="I44" s="131"/>
      <c r="J44" s="131"/>
      <c r="K44" s="131"/>
      <c r="L44" s="106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2" customFormat="1" ht="24.95" customHeight="1">
      <c r="A45" s="34"/>
      <c r="B45" s="35"/>
      <c r="C45" s="22" t="s">
        <v>132</v>
      </c>
      <c r="D45" s="36"/>
      <c r="E45" s="36"/>
      <c r="F45" s="36"/>
      <c r="G45" s="36"/>
      <c r="H45" s="36"/>
      <c r="I45" s="36"/>
      <c r="J45" s="36"/>
      <c r="K45" s="36"/>
      <c r="L45" s="106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pans="1:31" s="2" customFormat="1" ht="6.95" customHeight="1">
      <c r="A46" s="34"/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106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12" customHeight="1">
      <c r="A47" s="34"/>
      <c r="B47" s="35"/>
      <c r="C47" s="28" t="s">
        <v>16</v>
      </c>
      <c r="D47" s="36"/>
      <c r="E47" s="36"/>
      <c r="F47" s="36"/>
      <c r="G47" s="36"/>
      <c r="H47" s="36"/>
      <c r="I47" s="36"/>
      <c r="J47" s="36"/>
      <c r="K47" s="36"/>
      <c r="L47" s="106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16.5" customHeight="1">
      <c r="A48" s="34"/>
      <c r="B48" s="35"/>
      <c r="C48" s="36"/>
      <c r="D48" s="36"/>
      <c r="E48" s="264" t="str">
        <f>E7</f>
        <v>Zvýšení bezpečnosti na průtahu městem Vyškov - modernizace SSZ</v>
      </c>
      <c r="F48" s="265"/>
      <c r="G48" s="265"/>
      <c r="H48" s="265"/>
      <c r="I48" s="36"/>
      <c r="J48" s="36"/>
      <c r="K48" s="36"/>
      <c r="L48" s="106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28" t="s">
        <v>130</v>
      </c>
      <c r="D49" s="36"/>
      <c r="E49" s="36"/>
      <c r="F49" s="36"/>
      <c r="G49" s="36"/>
      <c r="H49" s="36"/>
      <c r="I49" s="36"/>
      <c r="J49" s="36"/>
      <c r="K49" s="36"/>
      <c r="L49" s="106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6.5" customHeight="1">
      <c r="A50" s="34"/>
      <c r="B50" s="35"/>
      <c r="C50" s="36"/>
      <c r="D50" s="36"/>
      <c r="E50" s="227" t="str">
        <f>E9</f>
        <v>PS470 - Monitorování a ovládání řadičů SSZ</v>
      </c>
      <c r="F50" s="263"/>
      <c r="G50" s="263"/>
      <c r="H50" s="263"/>
      <c r="I50" s="36"/>
      <c r="J50" s="36"/>
      <c r="K50" s="36"/>
      <c r="L50" s="106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31" s="2" customFormat="1" ht="6.95" customHeight="1">
      <c r="A51" s="34"/>
      <c r="B51" s="35"/>
      <c r="C51" s="36"/>
      <c r="D51" s="36"/>
      <c r="E51" s="36"/>
      <c r="F51" s="36"/>
      <c r="G51" s="36"/>
      <c r="H51" s="36"/>
      <c r="I51" s="36"/>
      <c r="J51" s="36"/>
      <c r="K51" s="36"/>
      <c r="L51" s="106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31" s="2" customFormat="1" ht="12" customHeight="1">
      <c r="A52" s="34"/>
      <c r="B52" s="35"/>
      <c r="C52" s="28" t="s">
        <v>22</v>
      </c>
      <c r="D52" s="36"/>
      <c r="E52" s="36"/>
      <c r="F52" s="26" t="str">
        <f>F12</f>
        <v>Vyškov</v>
      </c>
      <c r="G52" s="36"/>
      <c r="H52" s="36"/>
      <c r="I52" s="28" t="s">
        <v>24</v>
      </c>
      <c r="J52" s="59" t="str">
        <f>IF(J12="","",J12)</f>
        <v>15. 10. 2020</v>
      </c>
      <c r="K52" s="36"/>
      <c r="L52" s="106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6.95" customHeight="1">
      <c r="A53" s="34"/>
      <c r="B53" s="35"/>
      <c r="C53" s="36"/>
      <c r="D53" s="36"/>
      <c r="E53" s="36"/>
      <c r="F53" s="36"/>
      <c r="G53" s="36"/>
      <c r="H53" s="36"/>
      <c r="I53" s="36"/>
      <c r="J53" s="36"/>
      <c r="K53" s="36"/>
      <c r="L53" s="106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15.2" customHeight="1">
      <c r="A54" s="34"/>
      <c r="B54" s="35"/>
      <c r="C54" s="28" t="s">
        <v>30</v>
      </c>
      <c r="D54" s="36"/>
      <c r="E54" s="36"/>
      <c r="F54" s="26" t="str">
        <f>E15</f>
        <v>VYTEZA, s. r.o.</v>
      </c>
      <c r="G54" s="36"/>
      <c r="H54" s="36"/>
      <c r="I54" s="28" t="s">
        <v>38</v>
      </c>
      <c r="J54" s="32" t="str">
        <f>E21</f>
        <v>Ing. Luděk Obrdlík</v>
      </c>
      <c r="K54" s="36"/>
      <c r="L54" s="106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15.2" customHeight="1">
      <c r="A55" s="34"/>
      <c r="B55" s="35"/>
      <c r="C55" s="28" t="s">
        <v>36</v>
      </c>
      <c r="D55" s="36"/>
      <c r="E55" s="36"/>
      <c r="F55" s="26" t="str">
        <f>IF(E18="","",E18)</f>
        <v>Vyplň údaj</v>
      </c>
      <c r="G55" s="36"/>
      <c r="H55" s="36"/>
      <c r="I55" s="28" t="s">
        <v>43</v>
      </c>
      <c r="J55" s="32" t="str">
        <f>E24</f>
        <v>Ing. Luděk Obrdlík</v>
      </c>
      <c r="K55" s="36"/>
      <c r="L55" s="106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0.35" customHeight="1">
      <c r="A56" s="34"/>
      <c r="B56" s="35"/>
      <c r="C56" s="36"/>
      <c r="D56" s="36"/>
      <c r="E56" s="36"/>
      <c r="F56" s="36"/>
      <c r="G56" s="36"/>
      <c r="H56" s="36"/>
      <c r="I56" s="36"/>
      <c r="J56" s="36"/>
      <c r="K56" s="36"/>
      <c r="L56" s="106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29.25" customHeight="1">
      <c r="A57" s="34"/>
      <c r="B57" s="35"/>
      <c r="C57" s="132" t="s">
        <v>133</v>
      </c>
      <c r="D57" s="133"/>
      <c r="E57" s="133"/>
      <c r="F57" s="133"/>
      <c r="G57" s="133"/>
      <c r="H57" s="133"/>
      <c r="I57" s="133"/>
      <c r="J57" s="134" t="s">
        <v>134</v>
      </c>
      <c r="K57" s="133"/>
      <c r="L57" s="106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0.35" customHeight="1">
      <c r="A58" s="34"/>
      <c r="B58" s="35"/>
      <c r="C58" s="36"/>
      <c r="D58" s="36"/>
      <c r="E58" s="36"/>
      <c r="F58" s="36"/>
      <c r="G58" s="36"/>
      <c r="H58" s="36"/>
      <c r="I58" s="36"/>
      <c r="J58" s="36"/>
      <c r="K58" s="36"/>
      <c r="L58" s="106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47" s="2" customFormat="1" ht="22.9" customHeight="1">
      <c r="A59" s="34"/>
      <c r="B59" s="35"/>
      <c r="C59" s="135" t="s">
        <v>79</v>
      </c>
      <c r="D59" s="36"/>
      <c r="E59" s="36"/>
      <c r="F59" s="36"/>
      <c r="G59" s="36"/>
      <c r="H59" s="36"/>
      <c r="I59" s="36"/>
      <c r="J59" s="77">
        <f>J83</f>
        <v>0</v>
      </c>
      <c r="K59" s="36"/>
      <c r="L59" s="106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U59" s="16" t="s">
        <v>135</v>
      </c>
    </row>
    <row r="60" spans="2:12" s="9" customFormat="1" ht="24.95" customHeight="1">
      <c r="B60" s="136"/>
      <c r="C60" s="137"/>
      <c r="D60" s="138" t="s">
        <v>136</v>
      </c>
      <c r="E60" s="139"/>
      <c r="F60" s="139"/>
      <c r="G60" s="139"/>
      <c r="H60" s="139"/>
      <c r="I60" s="139"/>
      <c r="J60" s="140">
        <f>J84</f>
        <v>0</v>
      </c>
      <c r="K60" s="137"/>
      <c r="L60" s="141"/>
    </row>
    <row r="61" spans="2:12" s="10" customFormat="1" ht="19.9" customHeight="1">
      <c r="B61" s="142"/>
      <c r="C61" s="143"/>
      <c r="D61" s="144" t="s">
        <v>138</v>
      </c>
      <c r="E61" s="145"/>
      <c r="F61" s="145"/>
      <c r="G61" s="145"/>
      <c r="H61" s="145"/>
      <c r="I61" s="145"/>
      <c r="J61" s="146">
        <f>J85</f>
        <v>0</v>
      </c>
      <c r="K61" s="143"/>
      <c r="L61" s="147"/>
    </row>
    <row r="62" spans="2:12" s="10" customFormat="1" ht="14.85" customHeight="1">
      <c r="B62" s="142"/>
      <c r="C62" s="143"/>
      <c r="D62" s="144" t="s">
        <v>695</v>
      </c>
      <c r="E62" s="145"/>
      <c r="F62" s="145"/>
      <c r="G62" s="145"/>
      <c r="H62" s="145"/>
      <c r="I62" s="145"/>
      <c r="J62" s="146">
        <f>J86</f>
        <v>0</v>
      </c>
      <c r="K62" s="143"/>
      <c r="L62" s="147"/>
    </row>
    <row r="63" spans="2:12" s="10" customFormat="1" ht="14.85" customHeight="1">
      <c r="B63" s="142"/>
      <c r="C63" s="143"/>
      <c r="D63" s="144" t="s">
        <v>696</v>
      </c>
      <c r="E63" s="145"/>
      <c r="F63" s="145"/>
      <c r="G63" s="145"/>
      <c r="H63" s="145"/>
      <c r="I63" s="145"/>
      <c r="J63" s="146">
        <f>J94</f>
        <v>0</v>
      </c>
      <c r="K63" s="143"/>
      <c r="L63" s="147"/>
    </row>
    <row r="64" spans="1:31" s="2" customFormat="1" ht="21.75" customHeight="1">
      <c r="A64" s="34"/>
      <c r="B64" s="35"/>
      <c r="C64" s="36"/>
      <c r="D64" s="36"/>
      <c r="E64" s="36"/>
      <c r="F64" s="36"/>
      <c r="G64" s="36"/>
      <c r="H64" s="36"/>
      <c r="I64" s="36"/>
      <c r="J64" s="36"/>
      <c r="K64" s="36"/>
      <c r="L64" s="106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</row>
    <row r="65" spans="1:31" s="2" customFormat="1" ht="6.95" customHeight="1">
      <c r="A65" s="34"/>
      <c r="B65" s="47"/>
      <c r="C65" s="48"/>
      <c r="D65" s="48"/>
      <c r="E65" s="48"/>
      <c r="F65" s="48"/>
      <c r="G65" s="48"/>
      <c r="H65" s="48"/>
      <c r="I65" s="48"/>
      <c r="J65" s="48"/>
      <c r="K65" s="48"/>
      <c r="L65" s="106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9" spans="1:31" s="2" customFormat="1" ht="6.95" customHeight="1">
      <c r="A69" s="34"/>
      <c r="B69" s="49"/>
      <c r="C69" s="50"/>
      <c r="D69" s="50"/>
      <c r="E69" s="50"/>
      <c r="F69" s="50"/>
      <c r="G69" s="50"/>
      <c r="H69" s="50"/>
      <c r="I69" s="50"/>
      <c r="J69" s="50"/>
      <c r="K69" s="50"/>
      <c r="L69" s="106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</row>
    <row r="70" spans="1:31" s="2" customFormat="1" ht="24.95" customHeight="1">
      <c r="A70" s="34"/>
      <c r="B70" s="35"/>
      <c r="C70" s="22" t="s">
        <v>139</v>
      </c>
      <c r="D70" s="36"/>
      <c r="E70" s="36"/>
      <c r="F70" s="36"/>
      <c r="G70" s="36"/>
      <c r="H70" s="36"/>
      <c r="I70" s="36"/>
      <c r="J70" s="36"/>
      <c r="K70" s="36"/>
      <c r="L70" s="106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</row>
    <row r="71" spans="1:31" s="2" customFormat="1" ht="6.95" customHeight="1">
      <c r="A71" s="34"/>
      <c r="B71" s="35"/>
      <c r="C71" s="36"/>
      <c r="D71" s="36"/>
      <c r="E71" s="36"/>
      <c r="F71" s="36"/>
      <c r="G71" s="36"/>
      <c r="H71" s="36"/>
      <c r="I71" s="36"/>
      <c r="J71" s="36"/>
      <c r="K71" s="36"/>
      <c r="L71" s="106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</row>
    <row r="72" spans="1:31" s="2" customFormat="1" ht="12" customHeight="1">
      <c r="A72" s="34"/>
      <c r="B72" s="35"/>
      <c r="C72" s="28" t="s">
        <v>16</v>
      </c>
      <c r="D72" s="36"/>
      <c r="E72" s="36"/>
      <c r="F72" s="36"/>
      <c r="G72" s="36"/>
      <c r="H72" s="36"/>
      <c r="I72" s="36"/>
      <c r="J72" s="36"/>
      <c r="K72" s="36"/>
      <c r="L72" s="106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</row>
    <row r="73" spans="1:31" s="2" customFormat="1" ht="16.5" customHeight="1">
      <c r="A73" s="34"/>
      <c r="B73" s="35"/>
      <c r="C73" s="36"/>
      <c r="D73" s="36"/>
      <c r="E73" s="264" t="str">
        <f>E7</f>
        <v>Zvýšení bezpečnosti na průtahu městem Vyškov - modernizace SSZ</v>
      </c>
      <c r="F73" s="265"/>
      <c r="G73" s="265"/>
      <c r="H73" s="265"/>
      <c r="I73" s="36"/>
      <c r="J73" s="36"/>
      <c r="K73" s="36"/>
      <c r="L73" s="106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</row>
    <row r="74" spans="1:31" s="2" customFormat="1" ht="12" customHeight="1">
      <c r="A74" s="34"/>
      <c r="B74" s="35"/>
      <c r="C74" s="28" t="s">
        <v>130</v>
      </c>
      <c r="D74" s="36"/>
      <c r="E74" s="36"/>
      <c r="F74" s="36"/>
      <c r="G74" s="36"/>
      <c r="H74" s="36"/>
      <c r="I74" s="36"/>
      <c r="J74" s="36"/>
      <c r="K74" s="36"/>
      <c r="L74" s="106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</row>
    <row r="75" spans="1:31" s="2" customFormat="1" ht="16.5" customHeight="1">
      <c r="A75" s="34"/>
      <c r="B75" s="35"/>
      <c r="C75" s="36"/>
      <c r="D75" s="36"/>
      <c r="E75" s="227" t="str">
        <f>E9</f>
        <v>PS470 - Monitorování a ovládání řadičů SSZ</v>
      </c>
      <c r="F75" s="263"/>
      <c r="G75" s="263"/>
      <c r="H75" s="263"/>
      <c r="I75" s="36"/>
      <c r="J75" s="36"/>
      <c r="K75" s="36"/>
      <c r="L75" s="106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6" spans="1:31" s="2" customFormat="1" ht="6.95" customHeight="1">
      <c r="A76" s="34"/>
      <c r="B76" s="35"/>
      <c r="C76" s="36"/>
      <c r="D76" s="36"/>
      <c r="E76" s="36"/>
      <c r="F76" s="36"/>
      <c r="G76" s="36"/>
      <c r="H76" s="36"/>
      <c r="I76" s="36"/>
      <c r="J76" s="36"/>
      <c r="K76" s="36"/>
      <c r="L76" s="106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2" customHeight="1">
      <c r="A77" s="34"/>
      <c r="B77" s="35"/>
      <c r="C77" s="28" t="s">
        <v>22</v>
      </c>
      <c r="D77" s="36"/>
      <c r="E77" s="36"/>
      <c r="F77" s="26" t="str">
        <f>F12</f>
        <v>Vyškov</v>
      </c>
      <c r="G77" s="36"/>
      <c r="H77" s="36"/>
      <c r="I77" s="28" t="s">
        <v>24</v>
      </c>
      <c r="J77" s="59" t="str">
        <f>IF(J12="","",J12)</f>
        <v>15. 10. 2020</v>
      </c>
      <c r="K77" s="36"/>
      <c r="L77" s="106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:31" s="2" customFormat="1" ht="6.95" customHeight="1">
      <c r="A78" s="34"/>
      <c r="B78" s="35"/>
      <c r="C78" s="36"/>
      <c r="D78" s="36"/>
      <c r="E78" s="36"/>
      <c r="F78" s="36"/>
      <c r="G78" s="36"/>
      <c r="H78" s="36"/>
      <c r="I78" s="36"/>
      <c r="J78" s="36"/>
      <c r="K78" s="36"/>
      <c r="L78" s="106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2" customFormat="1" ht="15.2" customHeight="1">
      <c r="A79" s="34"/>
      <c r="B79" s="35"/>
      <c r="C79" s="28" t="s">
        <v>30</v>
      </c>
      <c r="D79" s="36"/>
      <c r="E79" s="36"/>
      <c r="F79" s="26" t="str">
        <f>E15</f>
        <v>VYTEZA, s. r.o.</v>
      </c>
      <c r="G79" s="36"/>
      <c r="H79" s="36"/>
      <c r="I79" s="28" t="s">
        <v>38</v>
      </c>
      <c r="J79" s="32" t="str">
        <f>E21</f>
        <v>Ing. Luděk Obrdlík</v>
      </c>
      <c r="K79" s="36"/>
      <c r="L79" s="106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2" customFormat="1" ht="15.2" customHeight="1">
      <c r="A80" s="34"/>
      <c r="B80" s="35"/>
      <c r="C80" s="28" t="s">
        <v>36</v>
      </c>
      <c r="D80" s="36"/>
      <c r="E80" s="36"/>
      <c r="F80" s="26" t="str">
        <f>IF(E18="","",E18)</f>
        <v>Vyplň údaj</v>
      </c>
      <c r="G80" s="36"/>
      <c r="H80" s="36"/>
      <c r="I80" s="28" t="s">
        <v>43</v>
      </c>
      <c r="J80" s="32" t="str">
        <f>E24</f>
        <v>Ing. Luděk Obrdlík</v>
      </c>
      <c r="K80" s="36"/>
      <c r="L80" s="106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</row>
    <row r="81" spans="1:31" s="2" customFormat="1" ht="10.35" customHeight="1">
      <c r="A81" s="34"/>
      <c r="B81" s="35"/>
      <c r="C81" s="36"/>
      <c r="D81" s="36"/>
      <c r="E81" s="36"/>
      <c r="F81" s="36"/>
      <c r="G81" s="36"/>
      <c r="H81" s="36"/>
      <c r="I81" s="36"/>
      <c r="J81" s="36"/>
      <c r="K81" s="36"/>
      <c r="L81" s="106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11" customFormat="1" ht="29.25" customHeight="1">
      <c r="A82" s="148"/>
      <c r="B82" s="149"/>
      <c r="C82" s="150" t="s">
        <v>140</v>
      </c>
      <c r="D82" s="151" t="s">
        <v>66</v>
      </c>
      <c r="E82" s="151" t="s">
        <v>62</v>
      </c>
      <c r="F82" s="151" t="s">
        <v>63</v>
      </c>
      <c r="G82" s="151" t="s">
        <v>141</v>
      </c>
      <c r="H82" s="151" t="s">
        <v>142</v>
      </c>
      <c r="I82" s="151" t="s">
        <v>143</v>
      </c>
      <c r="J82" s="151" t="s">
        <v>134</v>
      </c>
      <c r="K82" s="152" t="s">
        <v>144</v>
      </c>
      <c r="L82" s="153"/>
      <c r="M82" s="68" t="s">
        <v>44</v>
      </c>
      <c r="N82" s="69" t="s">
        <v>51</v>
      </c>
      <c r="O82" s="69" t="s">
        <v>145</v>
      </c>
      <c r="P82" s="69" t="s">
        <v>146</v>
      </c>
      <c r="Q82" s="69" t="s">
        <v>147</v>
      </c>
      <c r="R82" s="69" t="s">
        <v>148</v>
      </c>
      <c r="S82" s="69" t="s">
        <v>149</v>
      </c>
      <c r="T82" s="70" t="s">
        <v>150</v>
      </c>
      <c r="U82" s="148"/>
      <c r="V82" s="148"/>
      <c r="W82" s="148"/>
      <c r="X82" s="148"/>
      <c r="Y82" s="148"/>
      <c r="Z82" s="148"/>
      <c r="AA82" s="148"/>
      <c r="AB82" s="148"/>
      <c r="AC82" s="148"/>
      <c r="AD82" s="148"/>
      <c r="AE82" s="148"/>
    </row>
    <row r="83" spans="1:63" s="2" customFormat="1" ht="22.9" customHeight="1">
      <c r="A83" s="34"/>
      <c r="B83" s="35"/>
      <c r="C83" s="75" t="s">
        <v>151</v>
      </c>
      <c r="D83" s="36"/>
      <c r="E83" s="36"/>
      <c r="F83" s="36"/>
      <c r="G83" s="36"/>
      <c r="H83" s="36"/>
      <c r="I83" s="36"/>
      <c r="J83" s="154">
        <f>BK83</f>
        <v>0</v>
      </c>
      <c r="K83" s="36"/>
      <c r="L83" s="39"/>
      <c r="M83" s="71"/>
      <c r="N83" s="155"/>
      <c r="O83" s="72"/>
      <c r="P83" s="156">
        <f>P84</f>
        <v>0</v>
      </c>
      <c r="Q83" s="72"/>
      <c r="R83" s="156">
        <f>R84</f>
        <v>0</v>
      </c>
      <c r="S83" s="72"/>
      <c r="T83" s="157">
        <f>T84</f>
        <v>0</v>
      </c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T83" s="16" t="s">
        <v>80</v>
      </c>
      <c r="AU83" s="16" t="s">
        <v>135</v>
      </c>
      <c r="BK83" s="158">
        <f>BK84</f>
        <v>0</v>
      </c>
    </row>
    <row r="84" spans="2:63" s="12" customFormat="1" ht="25.9" customHeight="1">
      <c r="B84" s="159"/>
      <c r="C84" s="160"/>
      <c r="D84" s="161" t="s">
        <v>80</v>
      </c>
      <c r="E84" s="162" t="s">
        <v>152</v>
      </c>
      <c r="F84" s="162" t="s">
        <v>153</v>
      </c>
      <c r="G84" s="160"/>
      <c r="H84" s="160"/>
      <c r="I84" s="163"/>
      <c r="J84" s="164">
        <f>BK84</f>
        <v>0</v>
      </c>
      <c r="K84" s="160"/>
      <c r="L84" s="165"/>
      <c r="M84" s="166"/>
      <c r="N84" s="167"/>
      <c r="O84" s="167"/>
      <c r="P84" s="168">
        <f>P85</f>
        <v>0</v>
      </c>
      <c r="Q84" s="167"/>
      <c r="R84" s="168">
        <f>R85</f>
        <v>0</v>
      </c>
      <c r="S84" s="167"/>
      <c r="T84" s="169">
        <f>T85</f>
        <v>0</v>
      </c>
      <c r="AR84" s="170" t="s">
        <v>154</v>
      </c>
      <c r="AT84" s="171" t="s">
        <v>80</v>
      </c>
      <c r="AU84" s="171" t="s">
        <v>81</v>
      </c>
      <c r="AY84" s="170" t="s">
        <v>155</v>
      </c>
      <c r="BK84" s="172">
        <f>BK85</f>
        <v>0</v>
      </c>
    </row>
    <row r="85" spans="2:63" s="12" customFormat="1" ht="22.9" customHeight="1">
      <c r="B85" s="159"/>
      <c r="C85" s="160"/>
      <c r="D85" s="161" t="s">
        <v>80</v>
      </c>
      <c r="E85" s="173" t="s">
        <v>182</v>
      </c>
      <c r="F85" s="173" t="s">
        <v>183</v>
      </c>
      <c r="G85" s="160"/>
      <c r="H85" s="160"/>
      <c r="I85" s="163"/>
      <c r="J85" s="174">
        <f>BK85</f>
        <v>0</v>
      </c>
      <c r="K85" s="160"/>
      <c r="L85" s="165"/>
      <c r="M85" s="166"/>
      <c r="N85" s="167"/>
      <c r="O85" s="167"/>
      <c r="P85" s="168">
        <f>P86+P94</f>
        <v>0</v>
      </c>
      <c r="Q85" s="167"/>
      <c r="R85" s="168">
        <f>R86+R94</f>
        <v>0</v>
      </c>
      <c r="S85" s="167"/>
      <c r="T85" s="169">
        <f>T86+T94</f>
        <v>0</v>
      </c>
      <c r="AR85" s="170" t="s">
        <v>154</v>
      </c>
      <c r="AT85" s="171" t="s">
        <v>80</v>
      </c>
      <c r="AU85" s="171" t="s">
        <v>89</v>
      </c>
      <c r="AY85" s="170" t="s">
        <v>155</v>
      </c>
      <c r="BK85" s="172">
        <f>BK86+BK94</f>
        <v>0</v>
      </c>
    </row>
    <row r="86" spans="2:63" s="12" customFormat="1" ht="20.85" customHeight="1">
      <c r="B86" s="159"/>
      <c r="C86" s="160"/>
      <c r="D86" s="161" t="s">
        <v>80</v>
      </c>
      <c r="E86" s="173" t="s">
        <v>697</v>
      </c>
      <c r="F86" s="173" t="s">
        <v>698</v>
      </c>
      <c r="G86" s="160"/>
      <c r="H86" s="160"/>
      <c r="I86" s="163"/>
      <c r="J86" s="174">
        <f>BK86</f>
        <v>0</v>
      </c>
      <c r="K86" s="160"/>
      <c r="L86" s="165"/>
      <c r="M86" s="166"/>
      <c r="N86" s="167"/>
      <c r="O86" s="167"/>
      <c r="P86" s="168">
        <f>SUM(P87:P93)</f>
        <v>0</v>
      </c>
      <c r="Q86" s="167"/>
      <c r="R86" s="168">
        <f>SUM(R87:R93)</f>
        <v>0</v>
      </c>
      <c r="S86" s="167"/>
      <c r="T86" s="169">
        <f>SUM(T87:T93)</f>
        <v>0</v>
      </c>
      <c r="AR86" s="170" t="s">
        <v>154</v>
      </c>
      <c r="AT86" s="171" t="s">
        <v>80</v>
      </c>
      <c r="AU86" s="171" t="s">
        <v>91</v>
      </c>
      <c r="AY86" s="170" t="s">
        <v>155</v>
      </c>
      <c r="BK86" s="172">
        <f>SUM(BK87:BK93)</f>
        <v>0</v>
      </c>
    </row>
    <row r="87" spans="1:65" s="2" customFormat="1" ht="24">
      <c r="A87" s="34"/>
      <c r="B87" s="35"/>
      <c r="C87" s="210" t="s">
        <v>89</v>
      </c>
      <c r="D87" s="210" t="s">
        <v>152</v>
      </c>
      <c r="E87" s="211" t="s">
        <v>699</v>
      </c>
      <c r="F87" s="212" t="s">
        <v>700</v>
      </c>
      <c r="G87" s="213" t="s">
        <v>161</v>
      </c>
      <c r="H87" s="214">
        <v>1</v>
      </c>
      <c r="I87" s="215"/>
      <c r="J87" s="216">
        <f>ROUND(I87*H87,2)</f>
        <v>0</v>
      </c>
      <c r="K87" s="212" t="s">
        <v>180</v>
      </c>
      <c r="L87" s="217"/>
      <c r="M87" s="218" t="s">
        <v>44</v>
      </c>
      <c r="N87" s="219" t="s">
        <v>52</v>
      </c>
      <c r="O87" s="64"/>
      <c r="P87" s="184">
        <f>O87*H87</f>
        <v>0</v>
      </c>
      <c r="Q87" s="184">
        <v>0</v>
      </c>
      <c r="R87" s="184">
        <f>Q87*H87</f>
        <v>0</v>
      </c>
      <c r="S87" s="184">
        <v>0</v>
      </c>
      <c r="T87" s="185">
        <f>S87*H87</f>
        <v>0</v>
      </c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R87" s="186" t="s">
        <v>91</v>
      </c>
      <c r="AT87" s="186" t="s">
        <v>152</v>
      </c>
      <c r="AU87" s="186" t="s">
        <v>154</v>
      </c>
      <c r="AY87" s="16" t="s">
        <v>155</v>
      </c>
      <c r="BE87" s="187">
        <f>IF(N87="základní",J87,0)</f>
        <v>0</v>
      </c>
      <c r="BF87" s="187">
        <f>IF(N87="snížená",J87,0)</f>
        <v>0</v>
      </c>
      <c r="BG87" s="187">
        <f>IF(N87="zákl. přenesená",J87,0)</f>
        <v>0</v>
      </c>
      <c r="BH87" s="187">
        <f>IF(N87="sníž. přenesená",J87,0)</f>
        <v>0</v>
      </c>
      <c r="BI87" s="187">
        <f>IF(N87="nulová",J87,0)</f>
        <v>0</v>
      </c>
      <c r="BJ87" s="16" t="s">
        <v>89</v>
      </c>
      <c r="BK87" s="187">
        <f>ROUND(I87*H87,2)</f>
        <v>0</v>
      </c>
      <c r="BL87" s="16" t="s">
        <v>89</v>
      </c>
      <c r="BM87" s="186" t="s">
        <v>701</v>
      </c>
    </row>
    <row r="88" spans="2:51" s="13" customFormat="1" ht="12">
      <c r="B88" s="188"/>
      <c r="C88" s="189"/>
      <c r="D88" s="190" t="s">
        <v>164</v>
      </c>
      <c r="E88" s="191" t="s">
        <v>44</v>
      </c>
      <c r="F88" s="192" t="s">
        <v>702</v>
      </c>
      <c r="G88" s="189"/>
      <c r="H88" s="191" t="s">
        <v>44</v>
      </c>
      <c r="I88" s="193"/>
      <c r="J88" s="189"/>
      <c r="K88" s="189"/>
      <c r="L88" s="194"/>
      <c r="M88" s="195"/>
      <c r="N88" s="196"/>
      <c r="O88" s="196"/>
      <c r="P88" s="196"/>
      <c r="Q88" s="196"/>
      <c r="R88" s="196"/>
      <c r="S88" s="196"/>
      <c r="T88" s="197"/>
      <c r="AT88" s="198" t="s">
        <v>164</v>
      </c>
      <c r="AU88" s="198" t="s">
        <v>154</v>
      </c>
      <c r="AV88" s="13" t="s">
        <v>89</v>
      </c>
      <c r="AW88" s="13" t="s">
        <v>42</v>
      </c>
      <c r="AX88" s="13" t="s">
        <v>81</v>
      </c>
      <c r="AY88" s="198" t="s">
        <v>155</v>
      </c>
    </row>
    <row r="89" spans="2:51" s="14" customFormat="1" ht="12">
      <c r="B89" s="199"/>
      <c r="C89" s="200"/>
      <c r="D89" s="190" t="s">
        <v>164</v>
      </c>
      <c r="E89" s="201" t="s">
        <v>44</v>
      </c>
      <c r="F89" s="202" t="s">
        <v>89</v>
      </c>
      <c r="G89" s="200"/>
      <c r="H89" s="203">
        <v>1</v>
      </c>
      <c r="I89" s="204"/>
      <c r="J89" s="200"/>
      <c r="K89" s="200"/>
      <c r="L89" s="205"/>
      <c r="M89" s="206"/>
      <c r="N89" s="207"/>
      <c r="O89" s="207"/>
      <c r="P89" s="207"/>
      <c r="Q89" s="207"/>
      <c r="R89" s="207"/>
      <c r="S89" s="207"/>
      <c r="T89" s="208"/>
      <c r="AT89" s="209" t="s">
        <v>164</v>
      </c>
      <c r="AU89" s="209" t="s">
        <v>154</v>
      </c>
      <c r="AV89" s="14" t="s">
        <v>91</v>
      </c>
      <c r="AW89" s="14" t="s">
        <v>42</v>
      </c>
      <c r="AX89" s="14" t="s">
        <v>89</v>
      </c>
      <c r="AY89" s="209" t="s">
        <v>155</v>
      </c>
    </row>
    <row r="90" spans="1:65" s="2" customFormat="1" ht="16.5" customHeight="1">
      <c r="A90" s="34"/>
      <c r="B90" s="35"/>
      <c r="C90" s="210" t="s">
        <v>91</v>
      </c>
      <c r="D90" s="210" t="s">
        <v>152</v>
      </c>
      <c r="E90" s="211" t="s">
        <v>703</v>
      </c>
      <c r="F90" s="212" t="s">
        <v>704</v>
      </c>
      <c r="G90" s="213" t="s">
        <v>161</v>
      </c>
      <c r="H90" s="214">
        <v>11</v>
      </c>
      <c r="I90" s="215"/>
      <c r="J90" s="216">
        <f>ROUND(I90*H90,2)</f>
        <v>0</v>
      </c>
      <c r="K90" s="212" t="s">
        <v>180</v>
      </c>
      <c r="L90" s="217"/>
      <c r="M90" s="218" t="s">
        <v>44</v>
      </c>
      <c r="N90" s="219" t="s">
        <v>52</v>
      </c>
      <c r="O90" s="64"/>
      <c r="P90" s="184">
        <f>O90*H90</f>
        <v>0</v>
      </c>
      <c r="Q90" s="184">
        <v>0</v>
      </c>
      <c r="R90" s="184">
        <f>Q90*H90</f>
        <v>0</v>
      </c>
      <c r="S90" s="184">
        <v>0</v>
      </c>
      <c r="T90" s="185">
        <f>S90*H90</f>
        <v>0</v>
      </c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R90" s="186" t="s">
        <v>91</v>
      </c>
      <c r="AT90" s="186" t="s">
        <v>152</v>
      </c>
      <c r="AU90" s="186" t="s">
        <v>154</v>
      </c>
      <c r="AY90" s="16" t="s">
        <v>155</v>
      </c>
      <c r="BE90" s="187">
        <f>IF(N90="základní",J90,0)</f>
        <v>0</v>
      </c>
      <c r="BF90" s="187">
        <f>IF(N90="snížená",J90,0)</f>
        <v>0</v>
      </c>
      <c r="BG90" s="187">
        <f>IF(N90="zákl. přenesená",J90,0)</f>
        <v>0</v>
      </c>
      <c r="BH90" s="187">
        <f>IF(N90="sníž. přenesená",J90,0)</f>
        <v>0</v>
      </c>
      <c r="BI90" s="187">
        <f>IF(N90="nulová",J90,0)</f>
        <v>0</v>
      </c>
      <c r="BJ90" s="16" t="s">
        <v>89</v>
      </c>
      <c r="BK90" s="187">
        <f>ROUND(I90*H90,2)</f>
        <v>0</v>
      </c>
      <c r="BL90" s="16" t="s">
        <v>89</v>
      </c>
      <c r="BM90" s="186" t="s">
        <v>705</v>
      </c>
    </row>
    <row r="91" spans="2:51" s="14" customFormat="1" ht="12">
      <c r="B91" s="199"/>
      <c r="C91" s="200"/>
      <c r="D91" s="190" t="s">
        <v>164</v>
      </c>
      <c r="E91" s="201" t="s">
        <v>44</v>
      </c>
      <c r="F91" s="202" t="s">
        <v>223</v>
      </c>
      <c r="G91" s="200"/>
      <c r="H91" s="203">
        <v>11</v>
      </c>
      <c r="I91" s="204"/>
      <c r="J91" s="200"/>
      <c r="K91" s="200"/>
      <c r="L91" s="205"/>
      <c r="M91" s="206"/>
      <c r="N91" s="207"/>
      <c r="O91" s="207"/>
      <c r="P91" s="207"/>
      <c r="Q91" s="207"/>
      <c r="R91" s="207"/>
      <c r="S91" s="207"/>
      <c r="T91" s="208"/>
      <c r="AT91" s="209" t="s">
        <v>164</v>
      </c>
      <c r="AU91" s="209" t="s">
        <v>154</v>
      </c>
      <c r="AV91" s="14" t="s">
        <v>91</v>
      </c>
      <c r="AW91" s="14" t="s">
        <v>42</v>
      </c>
      <c r="AX91" s="14" t="s">
        <v>89</v>
      </c>
      <c r="AY91" s="209" t="s">
        <v>155</v>
      </c>
    </row>
    <row r="92" spans="1:65" s="2" customFormat="1" ht="24">
      <c r="A92" s="34"/>
      <c r="B92" s="35"/>
      <c r="C92" s="210" t="s">
        <v>154</v>
      </c>
      <c r="D92" s="210" t="s">
        <v>152</v>
      </c>
      <c r="E92" s="211" t="s">
        <v>706</v>
      </c>
      <c r="F92" s="212" t="s">
        <v>707</v>
      </c>
      <c r="G92" s="213" t="s">
        <v>161</v>
      </c>
      <c r="H92" s="214">
        <v>11</v>
      </c>
      <c r="I92" s="215"/>
      <c r="J92" s="216">
        <f>ROUND(I92*H92,2)</f>
        <v>0</v>
      </c>
      <c r="K92" s="212" t="s">
        <v>180</v>
      </c>
      <c r="L92" s="217"/>
      <c r="M92" s="218" t="s">
        <v>44</v>
      </c>
      <c r="N92" s="219" t="s">
        <v>52</v>
      </c>
      <c r="O92" s="64"/>
      <c r="P92" s="184">
        <f>O92*H92</f>
        <v>0</v>
      </c>
      <c r="Q92" s="184">
        <v>0</v>
      </c>
      <c r="R92" s="184">
        <f>Q92*H92</f>
        <v>0</v>
      </c>
      <c r="S92" s="184">
        <v>0</v>
      </c>
      <c r="T92" s="185">
        <f>S92*H92</f>
        <v>0</v>
      </c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R92" s="186" t="s">
        <v>91</v>
      </c>
      <c r="AT92" s="186" t="s">
        <v>152</v>
      </c>
      <c r="AU92" s="186" t="s">
        <v>154</v>
      </c>
      <c r="AY92" s="16" t="s">
        <v>155</v>
      </c>
      <c r="BE92" s="187">
        <f>IF(N92="základní",J92,0)</f>
        <v>0</v>
      </c>
      <c r="BF92" s="187">
        <f>IF(N92="snížená",J92,0)</f>
        <v>0</v>
      </c>
      <c r="BG92" s="187">
        <f>IF(N92="zákl. přenesená",J92,0)</f>
        <v>0</v>
      </c>
      <c r="BH92" s="187">
        <f>IF(N92="sníž. přenesená",J92,0)</f>
        <v>0</v>
      </c>
      <c r="BI92" s="187">
        <f>IF(N92="nulová",J92,0)</f>
        <v>0</v>
      </c>
      <c r="BJ92" s="16" t="s">
        <v>89</v>
      </c>
      <c r="BK92" s="187">
        <f>ROUND(I92*H92,2)</f>
        <v>0</v>
      </c>
      <c r="BL92" s="16" t="s">
        <v>89</v>
      </c>
      <c r="BM92" s="186" t="s">
        <v>708</v>
      </c>
    </row>
    <row r="93" spans="2:51" s="14" customFormat="1" ht="12">
      <c r="B93" s="199"/>
      <c r="C93" s="200"/>
      <c r="D93" s="190" t="s">
        <v>164</v>
      </c>
      <c r="E93" s="201" t="s">
        <v>44</v>
      </c>
      <c r="F93" s="202" t="s">
        <v>223</v>
      </c>
      <c r="G93" s="200"/>
      <c r="H93" s="203">
        <v>11</v>
      </c>
      <c r="I93" s="204"/>
      <c r="J93" s="200"/>
      <c r="K93" s="200"/>
      <c r="L93" s="205"/>
      <c r="M93" s="206"/>
      <c r="N93" s="207"/>
      <c r="O93" s="207"/>
      <c r="P93" s="207"/>
      <c r="Q93" s="207"/>
      <c r="R93" s="207"/>
      <c r="S93" s="207"/>
      <c r="T93" s="208"/>
      <c r="AT93" s="209" t="s">
        <v>164</v>
      </c>
      <c r="AU93" s="209" t="s">
        <v>154</v>
      </c>
      <c r="AV93" s="14" t="s">
        <v>91</v>
      </c>
      <c r="AW93" s="14" t="s">
        <v>42</v>
      </c>
      <c r="AX93" s="14" t="s">
        <v>89</v>
      </c>
      <c r="AY93" s="209" t="s">
        <v>155</v>
      </c>
    </row>
    <row r="94" spans="2:63" s="12" customFormat="1" ht="20.85" customHeight="1">
      <c r="B94" s="159"/>
      <c r="C94" s="160"/>
      <c r="D94" s="161" t="s">
        <v>80</v>
      </c>
      <c r="E94" s="173" t="s">
        <v>709</v>
      </c>
      <c r="F94" s="173" t="s">
        <v>710</v>
      </c>
      <c r="G94" s="160"/>
      <c r="H94" s="160"/>
      <c r="I94" s="163"/>
      <c r="J94" s="174">
        <f>BK94</f>
        <v>0</v>
      </c>
      <c r="K94" s="160"/>
      <c r="L94" s="165"/>
      <c r="M94" s="166"/>
      <c r="N94" s="167"/>
      <c r="O94" s="167"/>
      <c r="P94" s="168">
        <f>SUM(P95:P102)</f>
        <v>0</v>
      </c>
      <c r="Q94" s="167"/>
      <c r="R94" s="168">
        <f>SUM(R95:R102)</f>
        <v>0</v>
      </c>
      <c r="S94" s="167"/>
      <c r="T94" s="169">
        <f>SUM(T95:T102)</f>
        <v>0</v>
      </c>
      <c r="AR94" s="170" t="s">
        <v>154</v>
      </c>
      <c r="AT94" s="171" t="s">
        <v>80</v>
      </c>
      <c r="AU94" s="171" t="s">
        <v>91</v>
      </c>
      <c r="AY94" s="170" t="s">
        <v>155</v>
      </c>
      <c r="BK94" s="172">
        <f>SUM(BK95:BK102)</f>
        <v>0</v>
      </c>
    </row>
    <row r="95" spans="1:65" s="2" customFormat="1" ht="36">
      <c r="A95" s="34"/>
      <c r="B95" s="35"/>
      <c r="C95" s="210" t="s">
        <v>173</v>
      </c>
      <c r="D95" s="210" t="s">
        <v>152</v>
      </c>
      <c r="E95" s="211" t="s">
        <v>711</v>
      </c>
      <c r="F95" s="212" t="s">
        <v>712</v>
      </c>
      <c r="G95" s="213" t="s">
        <v>161</v>
      </c>
      <c r="H95" s="214">
        <v>1</v>
      </c>
      <c r="I95" s="215"/>
      <c r="J95" s="216">
        <f>ROUND(I95*H95,2)</f>
        <v>0</v>
      </c>
      <c r="K95" s="212" t="s">
        <v>180</v>
      </c>
      <c r="L95" s="217"/>
      <c r="M95" s="218" t="s">
        <v>44</v>
      </c>
      <c r="N95" s="219" t="s">
        <v>52</v>
      </c>
      <c r="O95" s="64"/>
      <c r="P95" s="184">
        <f>O95*H95</f>
        <v>0</v>
      </c>
      <c r="Q95" s="184">
        <v>0</v>
      </c>
      <c r="R95" s="184">
        <f>Q95*H95</f>
        <v>0</v>
      </c>
      <c r="S95" s="184">
        <v>0</v>
      </c>
      <c r="T95" s="185">
        <f>S95*H95</f>
        <v>0</v>
      </c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R95" s="186" t="s">
        <v>91</v>
      </c>
      <c r="AT95" s="186" t="s">
        <v>152</v>
      </c>
      <c r="AU95" s="186" t="s">
        <v>154</v>
      </c>
      <c r="AY95" s="16" t="s">
        <v>155</v>
      </c>
      <c r="BE95" s="187">
        <f>IF(N95="základní",J95,0)</f>
        <v>0</v>
      </c>
      <c r="BF95" s="187">
        <f>IF(N95="snížená",J95,0)</f>
        <v>0</v>
      </c>
      <c r="BG95" s="187">
        <f>IF(N95="zákl. přenesená",J95,0)</f>
        <v>0</v>
      </c>
      <c r="BH95" s="187">
        <f>IF(N95="sníž. přenesená",J95,0)</f>
        <v>0</v>
      </c>
      <c r="BI95" s="187">
        <f>IF(N95="nulová",J95,0)</f>
        <v>0</v>
      </c>
      <c r="BJ95" s="16" t="s">
        <v>89</v>
      </c>
      <c r="BK95" s="187">
        <f>ROUND(I95*H95,2)</f>
        <v>0</v>
      </c>
      <c r="BL95" s="16" t="s">
        <v>89</v>
      </c>
      <c r="BM95" s="186" t="s">
        <v>713</v>
      </c>
    </row>
    <row r="96" spans="2:51" s="14" customFormat="1" ht="12">
      <c r="B96" s="199"/>
      <c r="C96" s="200"/>
      <c r="D96" s="190" t="s">
        <v>164</v>
      </c>
      <c r="E96" s="201" t="s">
        <v>44</v>
      </c>
      <c r="F96" s="202" t="s">
        <v>89</v>
      </c>
      <c r="G96" s="200"/>
      <c r="H96" s="203">
        <v>1</v>
      </c>
      <c r="I96" s="204"/>
      <c r="J96" s="200"/>
      <c r="K96" s="200"/>
      <c r="L96" s="205"/>
      <c r="M96" s="206"/>
      <c r="N96" s="207"/>
      <c r="O96" s="207"/>
      <c r="P96" s="207"/>
      <c r="Q96" s="207"/>
      <c r="R96" s="207"/>
      <c r="S96" s="207"/>
      <c r="T96" s="208"/>
      <c r="AT96" s="209" t="s">
        <v>164</v>
      </c>
      <c r="AU96" s="209" t="s">
        <v>154</v>
      </c>
      <c r="AV96" s="14" t="s">
        <v>91</v>
      </c>
      <c r="AW96" s="14" t="s">
        <v>42</v>
      </c>
      <c r="AX96" s="14" t="s">
        <v>89</v>
      </c>
      <c r="AY96" s="209" t="s">
        <v>155</v>
      </c>
    </row>
    <row r="97" spans="1:65" s="2" customFormat="1" ht="16.5" customHeight="1">
      <c r="A97" s="34"/>
      <c r="B97" s="35"/>
      <c r="C97" s="210" t="s">
        <v>177</v>
      </c>
      <c r="D97" s="210" t="s">
        <v>152</v>
      </c>
      <c r="E97" s="211" t="s">
        <v>714</v>
      </c>
      <c r="F97" s="212" t="s">
        <v>715</v>
      </c>
      <c r="G97" s="213" t="s">
        <v>161</v>
      </c>
      <c r="H97" s="214">
        <v>1</v>
      </c>
      <c r="I97" s="215"/>
      <c r="J97" s="216">
        <f>ROUND(I97*H97,2)</f>
        <v>0</v>
      </c>
      <c r="K97" s="212" t="s">
        <v>180</v>
      </c>
      <c r="L97" s="217"/>
      <c r="M97" s="218" t="s">
        <v>44</v>
      </c>
      <c r="N97" s="219" t="s">
        <v>52</v>
      </c>
      <c r="O97" s="64"/>
      <c r="P97" s="184">
        <f>O97*H97</f>
        <v>0</v>
      </c>
      <c r="Q97" s="184">
        <v>0</v>
      </c>
      <c r="R97" s="184">
        <f>Q97*H97</f>
        <v>0</v>
      </c>
      <c r="S97" s="184">
        <v>0</v>
      </c>
      <c r="T97" s="185">
        <f>S97*H97</f>
        <v>0</v>
      </c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R97" s="186" t="s">
        <v>91</v>
      </c>
      <c r="AT97" s="186" t="s">
        <v>152</v>
      </c>
      <c r="AU97" s="186" t="s">
        <v>154</v>
      </c>
      <c r="AY97" s="16" t="s">
        <v>155</v>
      </c>
      <c r="BE97" s="187">
        <f>IF(N97="základní",J97,0)</f>
        <v>0</v>
      </c>
      <c r="BF97" s="187">
        <f>IF(N97="snížená",J97,0)</f>
        <v>0</v>
      </c>
      <c r="BG97" s="187">
        <f>IF(N97="zákl. přenesená",J97,0)</f>
        <v>0</v>
      </c>
      <c r="BH97" s="187">
        <f>IF(N97="sníž. přenesená",J97,0)</f>
        <v>0</v>
      </c>
      <c r="BI97" s="187">
        <f>IF(N97="nulová",J97,0)</f>
        <v>0</v>
      </c>
      <c r="BJ97" s="16" t="s">
        <v>89</v>
      </c>
      <c r="BK97" s="187">
        <f>ROUND(I97*H97,2)</f>
        <v>0</v>
      </c>
      <c r="BL97" s="16" t="s">
        <v>89</v>
      </c>
      <c r="BM97" s="186" t="s">
        <v>716</v>
      </c>
    </row>
    <row r="98" spans="2:51" s="14" customFormat="1" ht="12">
      <c r="B98" s="199"/>
      <c r="C98" s="200"/>
      <c r="D98" s="190" t="s">
        <v>164</v>
      </c>
      <c r="E98" s="201" t="s">
        <v>44</v>
      </c>
      <c r="F98" s="202" t="s">
        <v>89</v>
      </c>
      <c r="G98" s="200"/>
      <c r="H98" s="203">
        <v>1</v>
      </c>
      <c r="I98" s="204"/>
      <c r="J98" s="200"/>
      <c r="K98" s="200"/>
      <c r="L98" s="205"/>
      <c r="M98" s="206"/>
      <c r="N98" s="207"/>
      <c r="O98" s="207"/>
      <c r="P98" s="207"/>
      <c r="Q98" s="207"/>
      <c r="R98" s="207"/>
      <c r="S98" s="207"/>
      <c r="T98" s="208"/>
      <c r="AT98" s="209" t="s">
        <v>164</v>
      </c>
      <c r="AU98" s="209" t="s">
        <v>154</v>
      </c>
      <c r="AV98" s="14" t="s">
        <v>91</v>
      </c>
      <c r="AW98" s="14" t="s">
        <v>42</v>
      </c>
      <c r="AX98" s="14" t="s">
        <v>89</v>
      </c>
      <c r="AY98" s="209" t="s">
        <v>155</v>
      </c>
    </row>
    <row r="99" spans="1:65" s="2" customFormat="1" ht="36">
      <c r="A99" s="34"/>
      <c r="B99" s="35"/>
      <c r="C99" s="210" t="s">
        <v>184</v>
      </c>
      <c r="D99" s="210" t="s">
        <v>152</v>
      </c>
      <c r="E99" s="211" t="s">
        <v>717</v>
      </c>
      <c r="F99" s="212" t="s">
        <v>718</v>
      </c>
      <c r="G99" s="213" t="s">
        <v>161</v>
      </c>
      <c r="H99" s="214">
        <v>1</v>
      </c>
      <c r="I99" s="215"/>
      <c r="J99" s="216">
        <f>ROUND(I99*H99,2)</f>
        <v>0</v>
      </c>
      <c r="K99" s="212" t="s">
        <v>180</v>
      </c>
      <c r="L99" s="217"/>
      <c r="M99" s="218" t="s">
        <v>44</v>
      </c>
      <c r="N99" s="219" t="s">
        <v>52</v>
      </c>
      <c r="O99" s="64"/>
      <c r="P99" s="184">
        <f>O99*H99</f>
        <v>0</v>
      </c>
      <c r="Q99" s="184">
        <v>0</v>
      </c>
      <c r="R99" s="184">
        <f>Q99*H99</f>
        <v>0</v>
      </c>
      <c r="S99" s="184">
        <v>0</v>
      </c>
      <c r="T99" s="185">
        <f>S99*H99</f>
        <v>0</v>
      </c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R99" s="186" t="s">
        <v>91</v>
      </c>
      <c r="AT99" s="186" t="s">
        <v>152</v>
      </c>
      <c r="AU99" s="186" t="s">
        <v>154</v>
      </c>
      <c r="AY99" s="16" t="s">
        <v>155</v>
      </c>
      <c r="BE99" s="187">
        <f>IF(N99="základní",J99,0)</f>
        <v>0</v>
      </c>
      <c r="BF99" s="187">
        <f>IF(N99="snížená",J99,0)</f>
        <v>0</v>
      </c>
      <c r="BG99" s="187">
        <f>IF(N99="zákl. přenesená",J99,0)</f>
        <v>0</v>
      </c>
      <c r="BH99" s="187">
        <f>IF(N99="sníž. přenesená",J99,0)</f>
        <v>0</v>
      </c>
      <c r="BI99" s="187">
        <f>IF(N99="nulová",J99,0)</f>
        <v>0</v>
      </c>
      <c r="BJ99" s="16" t="s">
        <v>89</v>
      </c>
      <c r="BK99" s="187">
        <f>ROUND(I99*H99,2)</f>
        <v>0</v>
      </c>
      <c r="BL99" s="16" t="s">
        <v>89</v>
      </c>
      <c r="BM99" s="186" t="s">
        <v>719</v>
      </c>
    </row>
    <row r="100" spans="2:51" s="14" customFormat="1" ht="12">
      <c r="B100" s="199"/>
      <c r="C100" s="200"/>
      <c r="D100" s="190" t="s">
        <v>164</v>
      </c>
      <c r="E100" s="201" t="s">
        <v>44</v>
      </c>
      <c r="F100" s="202" t="s">
        <v>89</v>
      </c>
      <c r="G100" s="200"/>
      <c r="H100" s="203">
        <v>1</v>
      </c>
      <c r="I100" s="204"/>
      <c r="J100" s="200"/>
      <c r="K100" s="200"/>
      <c r="L100" s="205"/>
      <c r="M100" s="206"/>
      <c r="N100" s="207"/>
      <c r="O100" s="207"/>
      <c r="P100" s="207"/>
      <c r="Q100" s="207"/>
      <c r="R100" s="207"/>
      <c r="S100" s="207"/>
      <c r="T100" s="208"/>
      <c r="AT100" s="209" t="s">
        <v>164</v>
      </c>
      <c r="AU100" s="209" t="s">
        <v>154</v>
      </c>
      <c r="AV100" s="14" t="s">
        <v>91</v>
      </c>
      <c r="AW100" s="14" t="s">
        <v>42</v>
      </c>
      <c r="AX100" s="14" t="s">
        <v>89</v>
      </c>
      <c r="AY100" s="209" t="s">
        <v>155</v>
      </c>
    </row>
    <row r="101" spans="1:65" s="2" customFormat="1" ht="21.75" customHeight="1">
      <c r="A101" s="34"/>
      <c r="B101" s="35"/>
      <c r="C101" s="210" t="s">
        <v>188</v>
      </c>
      <c r="D101" s="210" t="s">
        <v>152</v>
      </c>
      <c r="E101" s="211" t="s">
        <v>720</v>
      </c>
      <c r="F101" s="212" t="s">
        <v>721</v>
      </c>
      <c r="G101" s="213" t="s">
        <v>161</v>
      </c>
      <c r="H101" s="214">
        <v>1</v>
      </c>
      <c r="I101" s="215"/>
      <c r="J101" s="216">
        <f>ROUND(I101*H101,2)</f>
        <v>0</v>
      </c>
      <c r="K101" s="212" t="s">
        <v>180</v>
      </c>
      <c r="L101" s="217"/>
      <c r="M101" s="218" t="s">
        <v>44</v>
      </c>
      <c r="N101" s="219" t="s">
        <v>52</v>
      </c>
      <c r="O101" s="64"/>
      <c r="P101" s="184">
        <f>O101*H101</f>
        <v>0</v>
      </c>
      <c r="Q101" s="184">
        <v>0</v>
      </c>
      <c r="R101" s="184">
        <f>Q101*H101</f>
        <v>0</v>
      </c>
      <c r="S101" s="184">
        <v>0</v>
      </c>
      <c r="T101" s="185">
        <f>S101*H101</f>
        <v>0</v>
      </c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R101" s="186" t="s">
        <v>91</v>
      </c>
      <c r="AT101" s="186" t="s">
        <v>152</v>
      </c>
      <c r="AU101" s="186" t="s">
        <v>154</v>
      </c>
      <c r="AY101" s="16" t="s">
        <v>155</v>
      </c>
      <c r="BE101" s="187">
        <f>IF(N101="základní",J101,0)</f>
        <v>0</v>
      </c>
      <c r="BF101" s="187">
        <f>IF(N101="snížená",J101,0)</f>
        <v>0</v>
      </c>
      <c r="BG101" s="187">
        <f>IF(N101="zákl. přenesená",J101,0)</f>
        <v>0</v>
      </c>
      <c r="BH101" s="187">
        <f>IF(N101="sníž. přenesená",J101,0)</f>
        <v>0</v>
      </c>
      <c r="BI101" s="187">
        <f>IF(N101="nulová",J101,0)</f>
        <v>0</v>
      </c>
      <c r="BJ101" s="16" t="s">
        <v>89</v>
      </c>
      <c r="BK101" s="187">
        <f>ROUND(I101*H101,2)</f>
        <v>0</v>
      </c>
      <c r="BL101" s="16" t="s">
        <v>89</v>
      </c>
      <c r="BM101" s="186" t="s">
        <v>722</v>
      </c>
    </row>
    <row r="102" spans="2:51" s="14" customFormat="1" ht="12">
      <c r="B102" s="199"/>
      <c r="C102" s="200"/>
      <c r="D102" s="190" t="s">
        <v>164</v>
      </c>
      <c r="E102" s="201" t="s">
        <v>44</v>
      </c>
      <c r="F102" s="202" t="s">
        <v>89</v>
      </c>
      <c r="G102" s="200"/>
      <c r="H102" s="203">
        <v>1</v>
      </c>
      <c r="I102" s="204"/>
      <c r="J102" s="200"/>
      <c r="K102" s="200"/>
      <c r="L102" s="205"/>
      <c r="M102" s="220"/>
      <c r="N102" s="221"/>
      <c r="O102" s="221"/>
      <c r="P102" s="221"/>
      <c r="Q102" s="221"/>
      <c r="R102" s="221"/>
      <c r="S102" s="221"/>
      <c r="T102" s="222"/>
      <c r="AT102" s="209" t="s">
        <v>164</v>
      </c>
      <c r="AU102" s="209" t="s">
        <v>154</v>
      </c>
      <c r="AV102" s="14" t="s">
        <v>91</v>
      </c>
      <c r="AW102" s="14" t="s">
        <v>42</v>
      </c>
      <c r="AX102" s="14" t="s">
        <v>89</v>
      </c>
      <c r="AY102" s="209" t="s">
        <v>155</v>
      </c>
    </row>
    <row r="103" spans="1:31" s="2" customFormat="1" ht="6.95" customHeight="1">
      <c r="A103" s="34"/>
      <c r="B103" s="47"/>
      <c r="C103" s="48"/>
      <c r="D103" s="48"/>
      <c r="E103" s="48"/>
      <c r="F103" s="48"/>
      <c r="G103" s="48"/>
      <c r="H103" s="48"/>
      <c r="I103" s="48"/>
      <c r="J103" s="48"/>
      <c r="K103" s="48"/>
      <c r="L103" s="39"/>
      <c r="M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</row>
  </sheetData>
  <sheetProtection algorithmName="SHA-512" hashValue="Gdyw7WfF4/qFvOQLYcma2zF58dIutXdU+tgWHQKsQ0zXRqZA3XCNIBBsGnekwXAjBv0jtOHwvWIBozctC/ijvA==" saltValue="UtA6tB/b+xtdsxPBCt9pZxj/W6Aq5zF+5yUWi3Hq8N1wvcZDhhZ0M303GCD5hAnZdiqK3K5DZI2zyb/VBnz+Lg==" spinCount="100000" sheet="1" objects="1" scenarios="1" formatColumns="0" formatRows="0" autoFilter="0"/>
  <autoFilter ref="C82:K102"/>
  <mergeCells count="9">
    <mergeCell ref="E50:H50"/>
    <mergeCell ref="E73:H73"/>
    <mergeCell ref="E75:H75"/>
    <mergeCell ref="L2:V2"/>
    <mergeCell ref="E7:H7"/>
    <mergeCell ref="E9:H9"/>
    <mergeCell ref="E18:H18"/>
    <mergeCell ref="E27:H27"/>
    <mergeCell ref="E48:H48"/>
  </mergeCells>
  <printOptions/>
  <pageMargins left="0.3937007874015748" right="0.3937007874015748" top="0.3937007874015748" bottom="0.3937007874015748" header="0" footer="0"/>
  <pageSetup fitToHeight="100" fitToWidth="1" horizontalDpi="600" verticalDpi="600" orientation="portrait" paperSize="9" scale="76" r:id="rId2"/>
  <headerFooter>
    <oddFooter>&amp;CStrana &amp;P z 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91"/>
  <sheetViews>
    <sheetView showGridLines="0" tabSelected="1" workbookViewId="0" topLeftCell="A65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AT2" s="16" t="s">
        <v>128</v>
      </c>
    </row>
    <row r="3" spans="2:46" s="1" customFormat="1" ht="6.95" customHeight="1">
      <c r="B3" s="101"/>
      <c r="C3" s="102"/>
      <c r="D3" s="102"/>
      <c r="E3" s="102"/>
      <c r="F3" s="102"/>
      <c r="G3" s="102"/>
      <c r="H3" s="102"/>
      <c r="I3" s="102"/>
      <c r="J3" s="102"/>
      <c r="K3" s="102"/>
      <c r="L3" s="19"/>
      <c r="AT3" s="16" t="s">
        <v>91</v>
      </c>
    </row>
    <row r="4" spans="2:46" s="1" customFormat="1" ht="24.95" customHeight="1">
      <c r="B4" s="19"/>
      <c r="D4" s="103" t="s">
        <v>129</v>
      </c>
      <c r="L4" s="19"/>
      <c r="M4" s="104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05" t="s">
        <v>16</v>
      </c>
      <c r="L6" s="19"/>
    </row>
    <row r="7" spans="2:12" s="1" customFormat="1" ht="16.5" customHeight="1">
      <c r="B7" s="19"/>
      <c r="E7" s="266" t="str">
        <f>'Rekapitulace stavby'!K6</f>
        <v>Zvýšení bezpečnosti na průtahu městem Vyškov - modernizace SSZ</v>
      </c>
      <c r="F7" s="267"/>
      <c r="G7" s="267"/>
      <c r="H7" s="267"/>
      <c r="L7" s="19"/>
    </row>
    <row r="8" spans="1:31" s="2" customFormat="1" ht="12" customHeight="1">
      <c r="A8" s="34"/>
      <c r="B8" s="39"/>
      <c r="C8" s="34"/>
      <c r="D8" s="105" t="s">
        <v>130</v>
      </c>
      <c r="E8" s="34"/>
      <c r="F8" s="34"/>
      <c r="G8" s="34"/>
      <c r="H8" s="34"/>
      <c r="I8" s="34"/>
      <c r="J8" s="34"/>
      <c r="K8" s="34"/>
      <c r="L8" s="106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30" customHeight="1">
      <c r="A9" s="34"/>
      <c r="B9" s="39"/>
      <c r="C9" s="34"/>
      <c r="D9" s="34"/>
      <c r="E9" s="268" t="s">
        <v>723</v>
      </c>
      <c r="F9" s="269"/>
      <c r="G9" s="269"/>
      <c r="H9" s="269"/>
      <c r="I9" s="34"/>
      <c r="J9" s="34"/>
      <c r="K9" s="34"/>
      <c r="L9" s="106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106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05" t="s">
        <v>18</v>
      </c>
      <c r="E11" s="34"/>
      <c r="F11" s="107" t="s">
        <v>19</v>
      </c>
      <c r="G11" s="34"/>
      <c r="H11" s="34"/>
      <c r="I11" s="105" t="s">
        <v>20</v>
      </c>
      <c r="J11" s="107" t="s">
        <v>44</v>
      </c>
      <c r="K11" s="34"/>
      <c r="L11" s="106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05" t="s">
        <v>22</v>
      </c>
      <c r="E12" s="34"/>
      <c r="F12" s="107" t="s">
        <v>23</v>
      </c>
      <c r="G12" s="34"/>
      <c r="H12" s="34"/>
      <c r="I12" s="105" t="s">
        <v>24</v>
      </c>
      <c r="J12" s="108" t="str">
        <f>'Rekapitulace stavby'!AN8</f>
        <v>15. 10. 2020</v>
      </c>
      <c r="K12" s="34"/>
      <c r="L12" s="106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106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05" t="s">
        <v>30</v>
      </c>
      <c r="E14" s="34"/>
      <c r="F14" s="34"/>
      <c r="G14" s="34"/>
      <c r="H14" s="34"/>
      <c r="I14" s="105" t="s">
        <v>31</v>
      </c>
      <c r="J14" s="107" t="s">
        <v>32</v>
      </c>
      <c r="K14" s="34"/>
      <c r="L14" s="106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07" t="s">
        <v>33</v>
      </c>
      <c r="F15" s="34"/>
      <c r="G15" s="34"/>
      <c r="H15" s="34"/>
      <c r="I15" s="105" t="s">
        <v>34</v>
      </c>
      <c r="J15" s="107" t="s">
        <v>35</v>
      </c>
      <c r="K15" s="34"/>
      <c r="L15" s="106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106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05" t="s">
        <v>36</v>
      </c>
      <c r="E17" s="34"/>
      <c r="F17" s="34"/>
      <c r="G17" s="34"/>
      <c r="H17" s="34"/>
      <c r="I17" s="105" t="s">
        <v>31</v>
      </c>
      <c r="J17" s="29" t="str">
        <f>'Rekapitulace stavby'!AN13</f>
        <v>Vyplň údaj</v>
      </c>
      <c r="K17" s="34"/>
      <c r="L17" s="106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270" t="str">
        <f>'Rekapitulace stavby'!E14</f>
        <v>Vyplň údaj</v>
      </c>
      <c r="F18" s="271"/>
      <c r="G18" s="271"/>
      <c r="H18" s="271"/>
      <c r="I18" s="105" t="s">
        <v>34</v>
      </c>
      <c r="J18" s="29" t="str">
        <f>'Rekapitulace stavby'!AN14</f>
        <v>Vyplň údaj</v>
      </c>
      <c r="K18" s="34"/>
      <c r="L18" s="106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106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05" t="s">
        <v>38</v>
      </c>
      <c r="E20" s="34"/>
      <c r="F20" s="34"/>
      <c r="G20" s="34"/>
      <c r="H20" s="34"/>
      <c r="I20" s="105" t="s">
        <v>31</v>
      </c>
      <c r="J20" s="107" t="s">
        <v>39</v>
      </c>
      <c r="K20" s="34"/>
      <c r="L20" s="106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07" t="s">
        <v>40</v>
      </c>
      <c r="F21" s="34"/>
      <c r="G21" s="34"/>
      <c r="H21" s="34"/>
      <c r="I21" s="105" t="s">
        <v>34</v>
      </c>
      <c r="J21" s="107" t="s">
        <v>41</v>
      </c>
      <c r="K21" s="34"/>
      <c r="L21" s="106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106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05" t="s">
        <v>43</v>
      </c>
      <c r="E23" s="34"/>
      <c r="F23" s="34"/>
      <c r="G23" s="34"/>
      <c r="H23" s="34"/>
      <c r="I23" s="105" t="s">
        <v>31</v>
      </c>
      <c r="J23" s="107" t="s">
        <v>44</v>
      </c>
      <c r="K23" s="34"/>
      <c r="L23" s="106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07" t="s">
        <v>40</v>
      </c>
      <c r="F24" s="34"/>
      <c r="G24" s="34"/>
      <c r="H24" s="34"/>
      <c r="I24" s="105" t="s">
        <v>34</v>
      </c>
      <c r="J24" s="107" t="s">
        <v>44</v>
      </c>
      <c r="K24" s="34"/>
      <c r="L24" s="106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106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05" t="s">
        <v>45</v>
      </c>
      <c r="E26" s="34"/>
      <c r="F26" s="34"/>
      <c r="G26" s="34"/>
      <c r="H26" s="34"/>
      <c r="I26" s="34"/>
      <c r="J26" s="34"/>
      <c r="K26" s="34"/>
      <c r="L26" s="106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11"/>
      <c r="B27" s="112"/>
      <c r="C27" s="111"/>
      <c r="D27" s="111"/>
      <c r="E27" s="272" t="s">
        <v>44</v>
      </c>
      <c r="F27" s="272"/>
      <c r="G27" s="272"/>
      <c r="H27" s="272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106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14"/>
      <c r="E29" s="114"/>
      <c r="F29" s="114"/>
      <c r="G29" s="114"/>
      <c r="H29" s="114"/>
      <c r="I29" s="114"/>
      <c r="J29" s="114"/>
      <c r="K29" s="114"/>
      <c r="L29" s="106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15" t="s">
        <v>47</v>
      </c>
      <c r="E30" s="34"/>
      <c r="F30" s="34"/>
      <c r="G30" s="34"/>
      <c r="H30" s="34"/>
      <c r="I30" s="34"/>
      <c r="J30" s="116">
        <f>ROUND(J82,2)</f>
        <v>0</v>
      </c>
      <c r="K30" s="34"/>
      <c r="L30" s="106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14"/>
      <c r="E31" s="114"/>
      <c r="F31" s="114"/>
      <c r="G31" s="114"/>
      <c r="H31" s="114"/>
      <c r="I31" s="114"/>
      <c r="J31" s="114"/>
      <c r="K31" s="114"/>
      <c r="L31" s="106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17" t="s">
        <v>49</v>
      </c>
      <c r="G32" s="34"/>
      <c r="H32" s="34"/>
      <c r="I32" s="117" t="s">
        <v>48</v>
      </c>
      <c r="J32" s="117" t="s">
        <v>50</v>
      </c>
      <c r="K32" s="34"/>
      <c r="L32" s="106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18" t="s">
        <v>51</v>
      </c>
      <c r="E33" s="105" t="s">
        <v>52</v>
      </c>
      <c r="F33" s="119">
        <f>ROUND((SUM(BE82:BE90)),2)</f>
        <v>0</v>
      </c>
      <c r="G33" s="34"/>
      <c r="H33" s="34"/>
      <c r="I33" s="120">
        <v>0.21</v>
      </c>
      <c r="J33" s="119">
        <f>ROUND(((SUM(BE82:BE90))*I33),2)</f>
        <v>0</v>
      </c>
      <c r="K33" s="34"/>
      <c r="L33" s="106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05" t="s">
        <v>53</v>
      </c>
      <c r="F34" s="119">
        <f>ROUND((SUM(BF82:BF90)),2)</f>
        <v>0</v>
      </c>
      <c r="G34" s="34"/>
      <c r="H34" s="34"/>
      <c r="I34" s="120">
        <v>0.15</v>
      </c>
      <c r="J34" s="119">
        <f>ROUND(((SUM(BF82:BF90))*I34),2)</f>
        <v>0</v>
      </c>
      <c r="K34" s="34"/>
      <c r="L34" s="106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05" t="s">
        <v>54</v>
      </c>
      <c r="F35" s="119">
        <f>ROUND((SUM(BG82:BG90)),2)</f>
        <v>0</v>
      </c>
      <c r="G35" s="34"/>
      <c r="H35" s="34"/>
      <c r="I35" s="120">
        <v>0.21</v>
      </c>
      <c r="J35" s="119">
        <f>0</f>
        <v>0</v>
      </c>
      <c r="K35" s="34"/>
      <c r="L35" s="106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05" t="s">
        <v>55</v>
      </c>
      <c r="F36" s="119">
        <f>ROUND((SUM(BH82:BH90)),2)</f>
        <v>0</v>
      </c>
      <c r="G36" s="34"/>
      <c r="H36" s="34"/>
      <c r="I36" s="120">
        <v>0.15</v>
      </c>
      <c r="J36" s="119">
        <f>0</f>
        <v>0</v>
      </c>
      <c r="K36" s="34"/>
      <c r="L36" s="106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05" t="s">
        <v>56</v>
      </c>
      <c r="F37" s="119">
        <f>ROUND((SUM(BI82:BI90)),2)</f>
        <v>0</v>
      </c>
      <c r="G37" s="34"/>
      <c r="H37" s="34"/>
      <c r="I37" s="120">
        <v>0</v>
      </c>
      <c r="J37" s="119">
        <f>0</f>
        <v>0</v>
      </c>
      <c r="K37" s="34"/>
      <c r="L37" s="106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106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21"/>
      <c r="D39" s="122" t="s">
        <v>57</v>
      </c>
      <c r="E39" s="123"/>
      <c r="F39" s="123"/>
      <c r="G39" s="124" t="s">
        <v>58</v>
      </c>
      <c r="H39" s="125" t="s">
        <v>59</v>
      </c>
      <c r="I39" s="123"/>
      <c r="J39" s="126">
        <f>SUM(J30:J37)</f>
        <v>0</v>
      </c>
      <c r="K39" s="127"/>
      <c r="L39" s="106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128"/>
      <c r="C40" s="129"/>
      <c r="D40" s="129"/>
      <c r="E40" s="129"/>
      <c r="F40" s="129"/>
      <c r="G40" s="129"/>
      <c r="H40" s="129"/>
      <c r="I40" s="129"/>
      <c r="J40" s="129"/>
      <c r="K40" s="129"/>
      <c r="L40" s="106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4" spans="1:31" s="2" customFormat="1" ht="6.95" customHeight="1">
      <c r="A44" s="34"/>
      <c r="B44" s="130"/>
      <c r="C44" s="131"/>
      <c r="D44" s="131"/>
      <c r="E44" s="131"/>
      <c r="F44" s="131"/>
      <c r="G44" s="131"/>
      <c r="H44" s="131"/>
      <c r="I44" s="131"/>
      <c r="J44" s="131"/>
      <c r="K44" s="131"/>
      <c r="L44" s="106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2" customFormat="1" ht="24.95" customHeight="1">
      <c r="A45" s="34"/>
      <c r="B45" s="35"/>
      <c r="C45" s="22" t="s">
        <v>132</v>
      </c>
      <c r="D45" s="36"/>
      <c r="E45" s="36"/>
      <c r="F45" s="36"/>
      <c r="G45" s="36"/>
      <c r="H45" s="36"/>
      <c r="I45" s="36"/>
      <c r="J45" s="36"/>
      <c r="K45" s="36"/>
      <c r="L45" s="106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pans="1:31" s="2" customFormat="1" ht="6.95" customHeight="1">
      <c r="A46" s="34"/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106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12" customHeight="1">
      <c r="A47" s="34"/>
      <c r="B47" s="35"/>
      <c r="C47" s="28" t="s">
        <v>16</v>
      </c>
      <c r="D47" s="36"/>
      <c r="E47" s="36"/>
      <c r="F47" s="36"/>
      <c r="G47" s="36"/>
      <c r="H47" s="36"/>
      <c r="I47" s="36"/>
      <c r="J47" s="36"/>
      <c r="K47" s="36"/>
      <c r="L47" s="106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16.5" customHeight="1">
      <c r="A48" s="34"/>
      <c r="B48" s="35"/>
      <c r="C48" s="36"/>
      <c r="D48" s="36"/>
      <c r="E48" s="264" t="str">
        <f>E7</f>
        <v>Zvýšení bezpečnosti na průtahu městem Vyškov - modernizace SSZ</v>
      </c>
      <c r="F48" s="265"/>
      <c r="G48" s="265"/>
      <c r="H48" s="265"/>
      <c r="I48" s="36"/>
      <c r="J48" s="36"/>
      <c r="K48" s="36"/>
      <c r="L48" s="106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28" t="s">
        <v>130</v>
      </c>
      <c r="D49" s="36"/>
      <c r="E49" s="36"/>
      <c r="F49" s="36"/>
      <c r="G49" s="36"/>
      <c r="H49" s="36"/>
      <c r="I49" s="36"/>
      <c r="J49" s="36"/>
      <c r="K49" s="36"/>
      <c r="L49" s="106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30" customHeight="1">
      <c r="A50" s="34"/>
      <c r="B50" s="35"/>
      <c r="C50" s="36"/>
      <c r="D50" s="36"/>
      <c r="E50" s="227" t="str">
        <f>E9</f>
        <v>VRN - Náklady spojené s provozem SSZ v následném období</v>
      </c>
      <c r="F50" s="263"/>
      <c r="G50" s="263"/>
      <c r="H50" s="263"/>
      <c r="I50" s="36"/>
      <c r="J50" s="36"/>
      <c r="K50" s="36"/>
      <c r="L50" s="106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31" s="2" customFormat="1" ht="6.95" customHeight="1">
      <c r="A51" s="34"/>
      <c r="B51" s="35"/>
      <c r="C51" s="36"/>
      <c r="D51" s="36"/>
      <c r="E51" s="36"/>
      <c r="F51" s="36"/>
      <c r="G51" s="36"/>
      <c r="H51" s="36"/>
      <c r="I51" s="36"/>
      <c r="J51" s="36"/>
      <c r="K51" s="36"/>
      <c r="L51" s="106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31" s="2" customFormat="1" ht="12" customHeight="1">
      <c r="A52" s="34"/>
      <c r="B52" s="35"/>
      <c r="C52" s="28" t="s">
        <v>22</v>
      </c>
      <c r="D52" s="36"/>
      <c r="E52" s="36"/>
      <c r="F52" s="26" t="str">
        <f>F12</f>
        <v>Vyškov</v>
      </c>
      <c r="G52" s="36"/>
      <c r="H52" s="36"/>
      <c r="I52" s="28" t="s">
        <v>24</v>
      </c>
      <c r="J52" s="59" t="str">
        <f>IF(J12="","",J12)</f>
        <v>15. 10. 2020</v>
      </c>
      <c r="K52" s="36"/>
      <c r="L52" s="106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6.95" customHeight="1">
      <c r="A53" s="34"/>
      <c r="B53" s="35"/>
      <c r="C53" s="36"/>
      <c r="D53" s="36"/>
      <c r="E53" s="36"/>
      <c r="F53" s="36"/>
      <c r="G53" s="36"/>
      <c r="H53" s="36"/>
      <c r="I53" s="36"/>
      <c r="J53" s="36"/>
      <c r="K53" s="36"/>
      <c r="L53" s="106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15.2" customHeight="1">
      <c r="A54" s="34"/>
      <c r="B54" s="35"/>
      <c r="C54" s="28" t="s">
        <v>30</v>
      </c>
      <c r="D54" s="36"/>
      <c r="E54" s="36"/>
      <c r="F54" s="26" t="str">
        <f>E15</f>
        <v>VYTEZA, s. r.o.</v>
      </c>
      <c r="G54" s="36"/>
      <c r="H54" s="36"/>
      <c r="I54" s="28" t="s">
        <v>38</v>
      </c>
      <c r="J54" s="32" t="str">
        <f>E21</f>
        <v>Ing. Luděk Obrdlík</v>
      </c>
      <c r="K54" s="36"/>
      <c r="L54" s="106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15.2" customHeight="1">
      <c r="A55" s="34"/>
      <c r="B55" s="35"/>
      <c r="C55" s="28" t="s">
        <v>36</v>
      </c>
      <c r="D55" s="36"/>
      <c r="E55" s="36"/>
      <c r="F55" s="26" t="str">
        <f>IF(E18="","",E18)</f>
        <v>Vyplň údaj</v>
      </c>
      <c r="G55" s="36"/>
      <c r="H55" s="36"/>
      <c r="I55" s="28" t="s">
        <v>43</v>
      </c>
      <c r="J55" s="32" t="str">
        <f>E24</f>
        <v>Ing. Luděk Obrdlík</v>
      </c>
      <c r="K55" s="36"/>
      <c r="L55" s="106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0.35" customHeight="1">
      <c r="A56" s="34"/>
      <c r="B56" s="35"/>
      <c r="C56" s="36"/>
      <c r="D56" s="36"/>
      <c r="E56" s="36"/>
      <c r="F56" s="36"/>
      <c r="G56" s="36"/>
      <c r="H56" s="36"/>
      <c r="I56" s="36"/>
      <c r="J56" s="36"/>
      <c r="K56" s="36"/>
      <c r="L56" s="106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29.25" customHeight="1">
      <c r="A57" s="34"/>
      <c r="B57" s="35"/>
      <c r="C57" s="132" t="s">
        <v>133</v>
      </c>
      <c r="D57" s="133"/>
      <c r="E57" s="133"/>
      <c r="F57" s="133"/>
      <c r="G57" s="133"/>
      <c r="H57" s="133"/>
      <c r="I57" s="133"/>
      <c r="J57" s="134" t="s">
        <v>134</v>
      </c>
      <c r="K57" s="133"/>
      <c r="L57" s="106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0.35" customHeight="1">
      <c r="A58" s="34"/>
      <c r="B58" s="35"/>
      <c r="C58" s="36"/>
      <c r="D58" s="36"/>
      <c r="E58" s="36"/>
      <c r="F58" s="36"/>
      <c r="G58" s="36"/>
      <c r="H58" s="36"/>
      <c r="I58" s="36"/>
      <c r="J58" s="36"/>
      <c r="K58" s="36"/>
      <c r="L58" s="106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47" s="2" customFormat="1" ht="22.9" customHeight="1">
      <c r="A59" s="34"/>
      <c r="B59" s="35"/>
      <c r="C59" s="135" t="s">
        <v>79</v>
      </c>
      <c r="D59" s="36"/>
      <c r="E59" s="36"/>
      <c r="F59" s="36"/>
      <c r="G59" s="36"/>
      <c r="H59" s="36"/>
      <c r="I59" s="36"/>
      <c r="J59" s="77">
        <f>J82</f>
        <v>0</v>
      </c>
      <c r="K59" s="36"/>
      <c r="L59" s="106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U59" s="16" t="s">
        <v>135</v>
      </c>
    </row>
    <row r="60" spans="2:12" s="9" customFormat="1" ht="24.95" customHeight="1">
      <c r="B60" s="136"/>
      <c r="C60" s="137"/>
      <c r="D60" s="138" t="s">
        <v>724</v>
      </c>
      <c r="E60" s="139"/>
      <c r="F60" s="139"/>
      <c r="G60" s="139"/>
      <c r="H60" s="139"/>
      <c r="I60" s="139"/>
      <c r="J60" s="140">
        <f>J83</f>
        <v>0</v>
      </c>
      <c r="K60" s="137"/>
      <c r="L60" s="141"/>
    </row>
    <row r="61" spans="2:12" s="10" customFormat="1" ht="19.9" customHeight="1">
      <c r="B61" s="142"/>
      <c r="C61" s="143"/>
      <c r="D61" s="144" t="s">
        <v>725</v>
      </c>
      <c r="E61" s="145"/>
      <c r="F61" s="145"/>
      <c r="G61" s="145"/>
      <c r="H61" s="145"/>
      <c r="I61" s="145"/>
      <c r="J61" s="146">
        <f>J84</f>
        <v>0</v>
      </c>
      <c r="K61" s="143"/>
      <c r="L61" s="147"/>
    </row>
    <row r="62" spans="2:12" s="10" customFormat="1" ht="19.9" customHeight="1">
      <c r="B62" s="142"/>
      <c r="C62" s="143"/>
      <c r="D62" s="144" t="s">
        <v>726</v>
      </c>
      <c r="E62" s="145"/>
      <c r="F62" s="145"/>
      <c r="G62" s="145"/>
      <c r="H62" s="145"/>
      <c r="I62" s="145"/>
      <c r="J62" s="146">
        <f>J88</f>
        <v>0</v>
      </c>
      <c r="K62" s="143"/>
      <c r="L62" s="147"/>
    </row>
    <row r="63" spans="1:31" s="2" customFormat="1" ht="21.75" customHeight="1">
      <c r="A63" s="34"/>
      <c r="B63" s="35"/>
      <c r="C63" s="36"/>
      <c r="D63" s="36"/>
      <c r="E63" s="36"/>
      <c r="F63" s="36"/>
      <c r="G63" s="36"/>
      <c r="H63" s="36"/>
      <c r="I63" s="36"/>
      <c r="J63" s="36"/>
      <c r="K63" s="36"/>
      <c r="L63" s="106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</row>
    <row r="64" spans="1:31" s="2" customFormat="1" ht="6.95" customHeight="1">
      <c r="A64" s="34"/>
      <c r="B64" s="47"/>
      <c r="C64" s="48"/>
      <c r="D64" s="48"/>
      <c r="E64" s="48"/>
      <c r="F64" s="48"/>
      <c r="G64" s="48"/>
      <c r="H64" s="48"/>
      <c r="I64" s="48"/>
      <c r="J64" s="48"/>
      <c r="K64" s="48"/>
      <c r="L64" s="106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</row>
    <row r="68" spans="1:31" s="2" customFormat="1" ht="6.95" customHeight="1">
      <c r="A68" s="34"/>
      <c r="B68" s="49"/>
      <c r="C68" s="50"/>
      <c r="D68" s="50"/>
      <c r="E68" s="50"/>
      <c r="F68" s="50"/>
      <c r="G68" s="50"/>
      <c r="H68" s="50"/>
      <c r="I68" s="50"/>
      <c r="J68" s="50"/>
      <c r="K68" s="50"/>
      <c r="L68" s="106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</row>
    <row r="69" spans="1:31" s="2" customFormat="1" ht="24.95" customHeight="1">
      <c r="A69" s="34"/>
      <c r="B69" s="35"/>
      <c r="C69" s="22" t="s">
        <v>139</v>
      </c>
      <c r="D69" s="36"/>
      <c r="E69" s="36"/>
      <c r="F69" s="36"/>
      <c r="G69" s="36"/>
      <c r="H69" s="36"/>
      <c r="I69" s="36"/>
      <c r="J69" s="36"/>
      <c r="K69" s="36"/>
      <c r="L69" s="106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</row>
    <row r="70" spans="1:31" s="2" customFormat="1" ht="6.95" customHeight="1">
      <c r="A70" s="34"/>
      <c r="B70" s="35"/>
      <c r="C70" s="36"/>
      <c r="D70" s="36"/>
      <c r="E70" s="36"/>
      <c r="F70" s="36"/>
      <c r="G70" s="36"/>
      <c r="H70" s="36"/>
      <c r="I70" s="36"/>
      <c r="J70" s="36"/>
      <c r="K70" s="36"/>
      <c r="L70" s="106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</row>
    <row r="71" spans="1:31" s="2" customFormat="1" ht="12" customHeight="1">
      <c r="A71" s="34"/>
      <c r="B71" s="35"/>
      <c r="C71" s="28" t="s">
        <v>16</v>
      </c>
      <c r="D71" s="36"/>
      <c r="E71" s="36"/>
      <c r="F71" s="36"/>
      <c r="G71" s="36"/>
      <c r="H71" s="36"/>
      <c r="I71" s="36"/>
      <c r="J71" s="36"/>
      <c r="K71" s="36"/>
      <c r="L71" s="106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</row>
    <row r="72" spans="1:31" s="2" customFormat="1" ht="16.5" customHeight="1">
      <c r="A72" s="34"/>
      <c r="B72" s="35"/>
      <c r="C72" s="36"/>
      <c r="D72" s="36"/>
      <c r="E72" s="264" t="str">
        <f>E7</f>
        <v>Zvýšení bezpečnosti na průtahu městem Vyškov - modernizace SSZ</v>
      </c>
      <c r="F72" s="265"/>
      <c r="G72" s="265"/>
      <c r="H72" s="265"/>
      <c r="I72" s="36"/>
      <c r="J72" s="36"/>
      <c r="K72" s="36"/>
      <c r="L72" s="106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</row>
    <row r="73" spans="1:31" s="2" customFormat="1" ht="12" customHeight="1">
      <c r="A73" s="34"/>
      <c r="B73" s="35"/>
      <c r="C73" s="28" t="s">
        <v>130</v>
      </c>
      <c r="D73" s="36"/>
      <c r="E73" s="36"/>
      <c r="F73" s="36"/>
      <c r="G73" s="36"/>
      <c r="H73" s="36"/>
      <c r="I73" s="36"/>
      <c r="J73" s="36"/>
      <c r="K73" s="36"/>
      <c r="L73" s="106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</row>
    <row r="74" spans="1:31" s="2" customFormat="1" ht="30" customHeight="1">
      <c r="A74" s="34"/>
      <c r="B74" s="35"/>
      <c r="C74" s="36"/>
      <c r="D74" s="36"/>
      <c r="E74" s="227" t="str">
        <f>E9</f>
        <v>VRN - Náklady spojené s provozem SSZ v následném období</v>
      </c>
      <c r="F74" s="263"/>
      <c r="G74" s="263"/>
      <c r="H74" s="263"/>
      <c r="I74" s="36"/>
      <c r="J74" s="36"/>
      <c r="K74" s="36"/>
      <c r="L74" s="106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</row>
    <row r="75" spans="1:31" s="2" customFormat="1" ht="6.95" customHeight="1">
      <c r="A75" s="34"/>
      <c r="B75" s="35"/>
      <c r="C75" s="36"/>
      <c r="D75" s="36"/>
      <c r="E75" s="36"/>
      <c r="F75" s="36"/>
      <c r="G75" s="36"/>
      <c r="H75" s="36"/>
      <c r="I75" s="36"/>
      <c r="J75" s="36"/>
      <c r="K75" s="36"/>
      <c r="L75" s="106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6" spans="1:31" s="2" customFormat="1" ht="12" customHeight="1">
      <c r="A76" s="34"/>
      <c r="B76" s="35"/>
      <c r="C76" s="28" t="s">
        <v>22</v>
      </c>
      <c r="D76" s="36"/>
      <c r="E76" s="36"/>
      <c r="F76" s="26" t="str">
        <f>F12</f>
        <v>Vyškov</v>
      </c>
      <c r="G76" s="36"/>
      <c r="H76" s="36"/>
      <c r="I76" s="28" t="s">
        <v>24</v>
      </c>
      <c r="J76" s="59" t="str">
        <f>IF(J12="","",J12)</f>
        <v>15. 10. 2020</v>
      </c>
      <c r="K76" s="36"/>
      <c r="L76" s="106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6.95" customHeight="1">
      <c r="A77" s="34"/>
      <c r="B77" s="35"/>
      <c r="C77" s="36"/>
      <c r="D77" s="36"/>
      <c r="E77" s="36"/>
      <c r="F77" s="36"/>
      <c r="G77" s="36"/>
      <c r="H77" s="36"/>
      <c r="I77" s="36"/>
      <c r="J77" s="36"/>
      <c r="K77" s="36"/>
      <c r="L77" s="106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:31" s="2" customFormat="1" ht="15.2" customHeight="1">
      <c r="A78" s="34"/>
      <c r="B78" s="35"/>
      <c r="C78" s="28" t="s">
        <v>30</v>
      </c>
      <c r="D78" s="36"/>
      <c r="E78" s="36"/>
      <c r="F78" s="26" t="str">
        <f>E15</f>
        <v>VYTEZA, s. r.o.</v>
      </c>
      <c r="G78" s="36"/>
      <c r="H78" s="36"/>
      <c r="I78" s="28" t="s">
        <v>38</v>
      </c>
      <c r="J78" s="32" t="str">
        <f>E21</f>
        <v>Ing. Luděk Obrdlík</v>
      </c>
      <c r="K78" s="36"/>
      <c r="L78" s="106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2" customFormat="1" ht="15.2" customHeight="1">
      <c r="A79" s="34"/>
      <c r="B79" s="35"/>
      <c r="C79" s="28" t="s">
        <v>36</v>
      </c>
      <c r="D79" s="36"/>
      <c r="E79" s="36"/>
      <c r="F79" s="26" t="str">
        <f>IF(E18="","",E18)</f>
        <v>Vyplň údaj</v>
      </c>
      <c r="G79" s="36"/>
      <c r="H79" s="36"/>
      <c r="I79" s="28" t="s">
        <v>43</v>
      </c>
      <c r="J79" s="32" t="str">
        <f>E24</f>
        <v>Ing. Luděk Obrdlík</v>
      </c>
      <c r="K79" s="36"/>
      <c r="L79" s="106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2" customFormat="1" ht="10.35" customHeight="1">
      <c r="A80" s="34"/>
      <c r="B80" s="35"/>
      <c r="C80" s="36"/>
      <c r="D80" s="36"/>
      <c r="E80" s="36"/>
      <c r="F80" s="36"/>
      <c r="G80" s="36"/>
      <c r="H80" s="36"/>
      <c r="I80" s="36"/>
      <c r="J80" s="36"/>
      <c r="K80" s="36"/>
      <c r="L80" s="106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</row>
    <row r="81" spans="1:31" s="11" customFormat="1" ht="29.25" customHeight="1">
      <c r="A81" s="148"/>
      <c r="B81" s="149"/>
      <c r="C81" s="150" t="s">
        <v>140</v>
      </c>
      <c r="D81" s="151" t="s">
        <v>66</v>
      </c>
      <c r="E81" s="151" t="s">
        <v>62</v>
      </c>
      <c r="F81" s="151" t="s">
        <v>63</v>
      </c>
      <c r="G81" s="151" t="s">
        <v>141</v>
      </c>
      <c r="H81" s="151" t="s">
        <v>142</v>
      </c>
      <c r="I81" s="151" t="s">
        <v>143</v>
      </c>
      <c r="J81" s="151" t="s">
        <v>134</v>
      </c>
      <c r="K81" s="152" t="s">
        <v>144</v>
      </c>
      <c r="L81" s="153"/>
      <c r="M81" s="68" t="s">
        <v>44</v>
      </c>
      <c r="N81" s="69" t="s">
        <v>51</v>
      </c>
      <c r="O81" s="69" t="s">
        <v>145</v>
      </c>
      <c r="P81" s="69" t="s">
        <v>146</v>
      </c>
      <c r="Q81" s="69" t="s">
        <v>147</v>
      </c>
      <c r="R81" s="69" t="s">
        <v>148</v>
      </c>
      <c r="S81" s="69" t="s">
        <v>149</v>
      </c>
      <c r="T81" s="70" t="s">
        <v>150</v>
      </c>
      <c r="U81" s="148"/>
      <c r="V81" s="148"/>
      <c r="W81" s="148"/>
      <c r="X81" s="148"/>
      <c r="Y81" s="148"/>
      <c r="Z81" s="148"/>
      <c r="AA81" s="148"/>
      <c r="AB81" s="148"/>
      <c r="AC81" s="148"/>
      <c r="AD81" s="148"/>
      <c r="AE81" s="148"/>
    </row>
    <row r="82" spans="1:63" s="2" customFormat="1" ht="22.9" customHeight="1">
      <c r="A82" s="34"/>
      <c r="B82" s="35"/>
      <c r="C82" s="75" t="s">
        <v>151</v>
      </c>
      <c r="D82" s="36"/>
      <c r="E82" s="36"/>
      <c r="F82" s="36"/>
      <c r="G82" s="36"/>
      <c r="H82" s="36"/>
      <c r="I82" s="36"/>
      <c r="J82" s="154">
        <f>BK82</f>
        <v>0</v>
      </c>
      <c r="K82" s="36"/>
      <c r="L82" s="39"/>
      <c r="M82" s="71"/>
      <c r="N82" s="155"/>
      <c r="O82" s="72"/>
      <c r="P82" s="156">
        <f>P83</f>
        <v>0</v>
      </c>
      <c r="Q82" s="72"/>
      <c r="R82" s="156">
        <f>R83</f>
        <v>0</v>
      </c>
      <c r="S82" s="72"/>
      <c r="T82" s="157">
        <f>T83</f>
        <v>0</v>
      </c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T82" s="16" t="s">
        <v>80</v>
      </c>
      <c r="AU82" s="16" t="s">
        <v>135</v>
      </c>
      <c r="BK82" s="158">
        <f>BK83</f>
        <v>0</v>
      </c>
    </row>
    <row r="83" spans="2:63" s="12" customFormat="1" ht="25.9" customHeight="1">
      <c r="B83" s="159"/>
      <c r="C83" s="160"/>
      <c r="D83" s="161" t="s">
        <v>80</v>
      </c>
      <c r="E83" s="162" t="s">
        <v>125</v>
      </c>
      <c r="F83" s="162" t="s">
        <v>125</v>
      </c>
      <c r="G83" s="160"/>
      <c r="H83" s="160"/>
      <c r="I83" s="163"/>
      <c r="J83" s="164">
        <f>BK83</f>
        <v>0</v>
      </c>
      <c r="K83" s="160"/>
      <c r="L83" s="165"/>
      <c r="M83" s="166"/>
      <c r="N83" s="167"/>
      <c r="O83" s="167"/>
      <c r="P83" s="168">
        <f>P84+P88</f>
        <v>0</v>
      </c>
      <c r="Q83" s="167"/>
      <c r="R83" s="168">
        <f>R84+R88</f>
        <v>0</v>
      </c>
      <c r="S83" s="167"/>
      <c r="T83" s="169">
        <f>T84+T88</f>
        <v>0</v>
      </c>
      <c r="AR83" s="170" t="s">
        <v>177</v>
      </c>
      <c r="AT83" s="171" t="s">
        <v>80</v>
      </c>
      <c r="AU83" s="171" t="s">
        <v>81</v>
      </c>
      <c r="AY83" s="170" t="s">
        <v>155</v>
      </c>
      <c r="BK83" s="172">
        <f>BK84+BK88</f>
        <v>0</v>
      </c>
    </row>
    <row r="84" spans="2:63" s="12" customFormat="1" ht="22.9" customHeight="1">
      <c r="B84" s="159"/>
      <c r="C84" s="160"/>
      <c r="D84" s="161" t="s">
        <v>80</v>
      </c>
      <c r="E84" s="173" t="s">
        <v>727</v>
      </c>
      <c r="F84" s="173" t="s">
        <v>728</v>
      </c>
      <c r="G84" s="160"/>
      <c r="H84" s="160"/>
      <c r="I84" s="163"/>
      <c r="J84" s="174">
        <f>BK84</f>
        <v>0</v>
      </c>
      <c r="K84" s="160"/>
      <c r="L84" s="165"/>
      <c r="M84" s="166"/>
      <c r="N84" s="167"/>
      <c r="O84" s="167"/>
      <c r="P84" s="168">
        <f>SUM(P85:P87)</f>
        <v>0</v>
      </c>
      <c r="Q84" s="167"/>
      <c r="R84" s="168">
        <f>SUM(R85:R87)</f>
        <v>0</v>
      </c>
      <c r="S84" s="167"/>
      <c r="T84" s="169">
        <f>SUM(T85:T87)</f>
        <v>0</v>
      </c>
      <c r="AR84" s="170" t="s">
        <v>177</v>
      </c>
      <c r="AT84" s="171" t="s">
        <v>80</v>
      </c>
      <c r="AU84" s="171" t="s">
        <v>89</v>
      </c>
      <c r="AY84" s="170" t="s">
        <v>155</v>
      </c>
      <c r="BK84" s="172">
        <f>SUM(BK85:BK87)</f>
        <v>0</v>
      </c>
    </row>
    <row r="85" spans="1:65" s="2" customFormat="1" ht="24">
      <c r="A85" s="34"/>
      <c r="B85" s="35"/>
      <c r="C85" s="210" t="s">
        <v>89</v>
      </c>
      <c r="D85" s="210" t="s">
        <v>152</v>
      </c>
      <c r="E85" s="211" t="s">
        <v>729</v>
      </c>
      <c r="F85" s="212" t="s">
        <v>730</v>
      </c>
      <c r="G85" s="213" t="s">
        <v>161</v>
      </c>
      <c r="H85" s="214">
        <v>55</v>
      </c>
      <c r="I85" s="215"/>
      <c r="J85" s="216">
        <f>ROUND(I85*H85,2)</f>
        <v>0</v>
      </c>
      <c r="K85" s="212" t="s">
        <v>180</v>
      </c>
      <c r="L85" s="217"/>
      <c r="M85" s="218" t="s">
        <v>44</v>
      </c>
      <c r="N85" s="219" t="s">
        <v>52</v>
      </c>
      <c r="O85" s="64"/>
      <c r="P85" s="184">
        <f>O85*H85</f>
        <v>0</v>
      </c>
      <c r="Q85" s="184">
        <v>0</v>
      </c>
      <c r="R85" s="184">
        <f>Q85*H85</f>
        <v>0</v>
      </c>
      <c r="S85" s="184">
        <v>0</v>
      </c>
      <c r="T85" s="185">
        <f>S85*H85</f>
        <v>0</v>
      </c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R85" s="186" t="s">
        <v>731</v>
      </c>
      <c r="AT85" s="186" t="s">
        <v>152</v>
      </c>
      <c r="AU85" s="186" t="s">
        <v>91</v>
      </c>
      <c r="AY85" s="16" t="s">
        <v>155</v>
      </c>
      <c r="BE85" s="187">
        <f>IF(N85="základní",J85,0)</f>
        <v>0</v>
      </c>
      <c r="BF85" s="187">
        <f>IF(N85="snížená",J85,0)</f>
        <v>0</v>
      </c>
      <c r="BG85" s="187">
        <f>IF(N85="zákl. přenesená",J85,0)</f>
        <v>0</v>
      </c>
      <c r="BH85" s="187">
        <f>IF(N85="sníž. přenesená",J85,0)</f>
        <v>0</v>
      </c>
      <c r="BI85" s="187">
        <f>IF(N85="nulová",J85,0)</f>
        <v>0</v>
      </c>
      <c r="BJ85" s="16" t="s">
        <v>89</v>
      </c>
      <c r="BK85" s="187">
        <f>ROUND(I85*H85,2)</f>
        <v>0</v>
      </c>
      <c r="BL85" s="16" t="s">
        <v>731</v>
      </c>
      <c r="BM85" s="186" t="s">
        <v>732</v>
      </c>
    </row>
    <row r="86" spans="2:51" s="13" customFormat="1" ht="12">
      <c r="B86" s="188"/>
      <c r="C86" s="189"/>
      <c r="D86" s="190" t="s">
        <v>164</v>
      </c>
      <c r="E86" s="191" t="s">
        <v>44</v>
      </c>
      <c r="F86" s="192" t="s">
        <v>733</v>
      </c>
      <c r="G86" s="189"/>
      <c r="H86" s="191" t="s">
        <v>44</v>
      </c>
      <c r="I86" s="193"/>
      <c r="J86" s="189"/>
      <c r="K86" s="189"/>
      <c r="L86" s="194"/>
      <c r="M86" s="195"/>
      <c r="N86" s="196"/>
      <c r="O86" s="196"/>
      <c r="P86" s="196"/>
      <c r="Q86" s="196"/>
      <c r="R86" s="196"/>
      <c r="S86" s="196"/>
      <c r="T86" s="197"/>
      <c r="AT86" s="198" t="s">
        <v>164</v>
      </c>
      <c r="AU86" s="198" t="s">
        <v>91</v>
      </c>
      <c r="AV86" s="13" t="s">
        <v>89</v>
      </c>
      <c r="AW86" s="13" t="s">
        <v>42</v>
      </c>
      <c r="AX86" s="13" t="s">
        <v>81</v>
      </c>
      <c r="AY86" s="198" t="s">
        <v>155</v>
      </c>
    </row>
    <row r="87" spans="2:51" s="14" customFormat="1" ht="12">
      <c r="B87" s="199"/>
      <c r="C87" s="200"/>
      <c r="D87" s="190" t="s">
        <v>164</v>
      </c>
      <c r="E87" s="201" t="s">
        <v>44</v>
      </c>
      <c r="F87" s="202" t="s">
        <v>734</v>
      </c>
      <c r="G87" s="200"/>
      <c r="H87" s="203">
        <v>55</v>
      </c>
      <c r="I87" s="204"/>
      <c r="J87" s="200"/>
      <c r="K87" s="200"/>
      <c r="L87" s="205"/>
      <c r="M87" s="206"/>
      <c r="N87" s="207"/>
      <c r="O87" s="207"/>
      <c r="P87" s="207"/>
      <c r="Q87" s="207"/>
      <c r="R87" s="207"/>
      <c r="S87" s="207"/>
      <c r="T87" s="208"/>
      <c r="AT87" s="209" t="s">
        <v>164</v>
      </c>
      <c r="AU87" s="209" t="s">
        <v>91</v>
      </c>
      <c r="AV87" s="14" t="s">
        <v>91</v>
      </c>
      <c r="AW87" s="14" t="s">
        <v>42</v>
      </c>
      <c r="AX87" s="14" t="s">
        <v>89</v>
      </c>
      <c r="AY87" s="209" t="s">
        <v>155</v>
      </c>
    </row>
    <row r="88" spans="2:63" s="12" customFormat="1" ht="22.9" customHeight="1">
      <c r="B88" s="159"/>
      <c r="C88" s="160"/>
      <c r="D88" s="161" t="s">
        <v>80</v>
      </c>
      <c r="E88" s="173" t="s">
        <v>735</v>
      </c>
      <c r="F88" s="173" t="s">
        <v>735</v>
      </c>
      <c r="G88" s="160"/>
      <c r="H88" s="160"/>
      <c r="I88" s="163"/>
      <c r="J88" s="174">
        <f>BK88</f>
        <v>0</v>
      </c>
      <c r="K88" s="160"/>
      <c r="L88" s="165"/>
      <c r="M88" s="166"/>
      <c r="N88" s="167"/>
      <c r="O88" s="167"/>
      <c r="P88" s="168">
        <f>SUM(P89:P90)</f>
        <v>0</v>
      </c>
      <c r="Q88" s="167"/>
      <c r="R88" s="168">
        <f>SUM(R89:R90)</f>
        <v>0</v>
      </c>
      <c r="S88" s="167"/>
      <c r="T88" s="169">
        <f>SUM(T89:T90)</f>
        <v>0</v>
      </c>
      <c r="AR88" s="170" t="s">
        <v>177</v>
      </c>
      <c r="AT88" s="171" t="s">
        <v>80</v>
      </c>
      <c r="AU88" s="171" t="s">
        <v>89</v>
      </c>
      <c r="AY88" s="170" t="s">
        <v>155</v>
      </c>
      <c r="BK88" s="172">
        <f>SUM(BK89:BK90)</f>
        <v>0</v>
      </c>
    </row>
    <row r="89" spans="1:65" s="2" customFormat="1" ht="48">
      <c r="A89" s="34"/>
      <c r="B89" s="35"/>
      <c r="C89" s="175" t="s">
        <v>91</v>
      </c>
      <c r="D89" s="175" t="s">
        <v>158</v>
      </c>
      <c r="E89" s="176" t="s">
        <v>736</v>
      </c>
      <c r="F89" s="177" t="s">
        <v>737</v>
      </c>
      <c r="G89" s="178" t="s">
        <v>161</v>
      </c>
      <c r="H89" s="179">
        <v>11</v>
      </c>
      <c r="I89" s="180"/>
      <c r="J89" s="181">
        <f>ROUND(I89*H89,2)</f>
        <v>0</v>
      </c>
      <c r="K89" s="177" t="s">
        <v>180</v>
      </c>
      <c r="L89" s="39"/>
      <c r="M89" s="182" t="s">
        <v>44</v>
      </c>
      <c r="N89" s="183" t="s">
        <v>52</v>
      </c>
      <c r="O89" s="64"/>
      <c r="P89" s="184">
        <f>O89*H89</f>
        <v>0</v>
      </c>
      <c r="Q89" s="184">
        <v>0</v>
      </c>
      <c r="R89" s="184">
        <f>Q89*H89</f>
        <v>0</v>
      </c>
      <c r="S89" s="184">
        <v>0</v>
      </c>
      <c r="T89" s="185">
        <f>S89*H89</f>
        <v>0</v>
      </c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R89" s="186" t="s">
        <v>731</v>
      </c>
      <c r="AT89" s="186" t="s">
        <v>158</v>
      </c>
      <c r="AU89" s="186" t="s">
        <v>91</v>
      </c>
      <c r="AY89" s="16" t="s">
        <v>155</v>
      </c>
      <c r="BE89" s="187">
        <f>IF(N89="základní",J89,0)</f>
        <v>0</v>
      </c>
      <c r="BF89" s="187">
        <f>IF(N89="snížená",J89,0)</f>
        <v>0</v>
      </c>
      <c r="BG89" s="187">
        <f>IF(N89="zákl. přenesená",J89,0)</f>
        <v>0</v>
      </c>
      <c r="BH89" s="187">
        <f>IF(N89="sníž. přenesená",J89,0)</f>
        <v>0</v>
      </c>
      <c r="BI89" s="187">
        <f>IF(N89="nulová",J89,0)</f>
        <v>0</v>
      </c>
      <c r="BJ89" s="16" t="s">
        <v>89</v>
      </c>
      <c r="BK89" s="187">
        <f>ROUND(I89*H89,2)</f>
        <v>0</v>
      </c>
      <c r="BL89" s="16" t="s">
        <v>731</v>
      </c>
      <c r="BM89" s="186" t="s">
        <v>738</v>
      </c>
    </row>
    <row r="90" spans="2:51" s="14" customFormat="1" ht="12">
      <c r="B90" s="199"/>
      <c r="C90" s="200"/>
      <c r="D90" s="190" t="s">
        <v>164</v>
      </c>
      <c r="E90" s="201" t="s">
        <v>44</v>
      </c>
      <c r="F90" s="202" t="s">
        <v>223</v>
      </c>
      <c r="G90" s="200"/>
      <c r="H90" s="203">
        <v>11</v>
      </c>
      <c r="I90" s="204"/>
      <c r="J90" s="200"/>
      <c r="K90" s="200"/>
      <c r="L90" s="205"/>
      <c r="M90" s="220"/>
      <c r="N90" s="221"/>
      <c r="O90" s="221"/>
      <c r="P90" s="221"/>
      <c r="Q90" s="221"/>
      <c r="R90" s="221"/>
      <c r="S90" s="221"/>
      <c r="T90" s="222"/>
      <c r="AT90" s="209" t="s">
        <v>164</v>
      </c>
      <c r="AU90" s="209" t="s">
        <v>91</v>
      </c>
      <c r="AV90" s="14" t="s">
        <v>91</v>
      </c>
      <c r="AW90" s="14" t="s">
        <v>42</v>
      </c>
      <c r="AX90" s="14" t="s">
        <v>89</v>
      </c>
      <c r="AY90" s="209" t="s">
        <v>155</v>
      </c>
    </row>
    <row r="91" spans="1:31" s="2" customFormat="1" ht="6.95" customHeight="1">
      <c r="A91" s="34"/>
      <c r="B91" s="47"/>
      <c r="C91" s="48"/>
      <c r="D91" s="48"/>
      <c r="E91" s="48"/>
      <c r="F91" s="48"/>
      <c r="G91" s="48"/>
      <c r="H91" s="48"/>
      <c r="I91" s="48"/>
      <c r="J91" s="48"/>
      <c r="K91" s="48"/>
      <c r="L91" s="39"/>
      <c r="M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</sheetData>
  <sheetProtection algorithmName="SHA-512" hashValue="BRigjdoD2jCt5etLqRwRhvFuFd2BPl+UUaR0nummHSh1hLIKpqgeokqfnnfbqtHmGKvIX79qZqGoGYoAAWbqcg==" saltValue="QKdC7XGnwMUt+5E7wZbChxZbLsrAcoeI40DZtgQfwuwi4wWu9stbnEektdaVkfp+7LwD1fklcv446kaweDP5og==" spinCount="100000" sheet="1" objects="1" scenarios="1" formatColumns="0" formatRows="0" autoFilter="0"/>
  <autoFilter ref="C81:K90"/>
  <mergeCells count="9">
    <mergeCell ref="E50:H50"/>
    <mergeCell ref="E72:H72"/>
    <mergeCell ref="E74:H74"/>
    <mergeCell ref="L2:V2"/>
    <mergeCell ref="E7:H7"/>
    <mergeCell ref="E9:H9"/>
    <mergeCell ref="E18:H18"/>
    <mergeCell ref="E27:H27"/>
    <mergeCell ref="E48:H48"/>
  </mergeCells>
  <printOptions/>
  <pageMargins left="0.3937007874015748" right="0.3937007874015748" top="0.3937007874015748" bottom="0.3937007874015748" header="0" footer="0"/>
  <pageSetup fitToHeight="100" fitToWidth="1" horizontalDpi="600" verticalDpi="600" orientation="portrait" paperSize="9" scale="76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AT2" s="16" t="s">
        <v>90</v>
      </c>
    </row>
    <row r="3" spans="2:46" s="1" customFormat="1" ht="6.95" customHeight="1">
      <c r="B3" s="101"/>
      <c r="C3" s="102"/>
      <c r="D3" s="102"/>
      <c r="E3" s="102"/>
      <c r="F3" s="102"/>
      <c r="G3" s="102"/>
      <c r="H3" s="102"/>
      <c r="I3" s="102"/>
      <c r="J3" s="102"/>
      <c r="K3" s="102"/>
      <c r="L3" s="19"/>
      <c r="AT3" s="16" t="s">
        <v>91</v>
      </c>
    </row>
    <row r="4" spans="2:46" s="1" customFormat="1" ht="24.95" customHeight="1">
      <c r="B4" s="19"/>
      <c r="D4" s="103" t="s">
        <v>129</v>
      </c>
      <c r="L4" s="19"/>
      <c r="M4" s="104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05" t="s">
        <v>16</v>
      </c>
      <c r="L6" s="19"/>
    </row>
    <row r="7" spans="2:12" s="1" customFormat="1" ht="16.5" customHeight="1">
      <c r="B7" s="19"/>
      <c r="E7" s="266" t="str">
        <f>'Rekapitulace stavby'!K6</f>
        <v>Zvýšení bezpečnosti na průtahu městem Vyškov - modernizace SSZ</v>
      </c>
      <c r="F7" s="267"/>
      <c r="G7" s="267"/>
      <c r="H7" s="267"/>
      <c r="L7" s="19"/>
    </row>
    <row r="8" spans="1:31" s="2" customFormat="1" ht="12" customHeight="1">
      <c r="A8" s="34"/>
      <c r="B8" s="39"/>
      <c r="C8" s="34"/>
      <c r="D8" s="105" t="s">
        <v>130</v>
      </c>
      <c r="E8" s="34"/>
      <c r="F8" s="34"/>
      <c r="G8" s="34"/>
      <c r="H8" s="34"/>
      <c r="I8" s="34"/>
      <c r="J8" s="34"/>
      <c r="K8" s="34"/>
      <c r="L8" s="106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30" customHeight="1">
      <c r="A9" s="34"/>
      <c r="B9" s="39"/>
      <c r="C9" s="34"/>
      <c r="D9" s="34"/>
      <c r="E9" s="268" t="s">
        <v>131</v>
      </c>
      <c r="F9" s="269"/>
      <c r="G9" s="269"/>
      <c r="H9" s="269"/>
      <c r="I9" s="34"/>
      <c r="J9" s="34"/>
      <c r="K9" s="34"/>
      <c r="L9" s="106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106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05" t="s">
        <v>18</v>
      </c>
      <c r="E11" s="34"/>
      <c r="F11" s="107" t="s">
        <v>19</v>
      </c>
      <c r="G11" s="34"/>
      <c r="H11" s="34"/>
      <c r="I11" s="105" t="s">
        <v>20</v>
      </c>
      <c r="J11" s="107" t="s">
        <v>21</v>
      </c>
      <c r="K11" s="34"/>
      <c r="L11" s="106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05" t="s">
        <v>22</v>
      </c>
      <c r="E12" s="34"/>
      <c r="F12" s="107" t="s">
        <v>23</v>
      </c>
      <c r="G12" s="34"/>
      <c r="H12" s="34"/>
      <c r="I12" s="105" t="s">
        <v>24</v>
      </c>
      <c r="J12" s="108" t="str">
        <f>'Rekapitulace stavby'!AN8</f>
        <v>15. 10. 2020</v>
      </c>
      <c r="K12" s="34"/>
      <c r="L12" s="106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21.75" customHeight="1">
      <c r="A13" s="34"/>
      <c r="B13" s="39"/>
      <c r="C13" s="34"/>
      <c r="D13" s="109" t="s">
        <v>26</v>
      </c>
      <c r="E13" s="34"/>
      <c r="F13" s="110" t="s">
        <v>27</v>
      </c>
      <c r="G13" s="34"/>
      <c r="H13" s="34"/>
      <c r="I13" s="109" t="s">
        <v>28</v>
      </c>
      <c r="J13" s="110" t="s">
        <v>29</v>
      </c>
      <c r="K13" s="34"/>
      <c r="L13" s="106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05" t="s">
        <v>30</v>
      </c>
      <c r="E14" s="34"/>
      <c r="F14" s="34"/>
      <c r="G14" s="34"/>
      <c r="H14" s="34"/>
      <c r="I14" s="105" t="s">
        <v>31</v>
      </c>
      <c r="J14" s="107" t="s">
        <v>32</v>
      </c>
      <c r="K14" s="34"/>
      <c r="L14" s="106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07" t="s">
        <v>33</v>
      </c>
      <c r="F15" s="34"/>
      <c r="G15" s="34"/>
      <c r="H15" s="34"/>
      <c r="I15" s="105" t="s">
        <v>34</v>
      </c>
      <c r="J15" s="107" t="s">
        <v>35</v>
      </c>
      <c r="K15" s="34"/>
      <c r="L15" s="106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106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05" t="s">
        <v>36</v>
      </c>
      <c r="E17" s="34"/>
      <c r="F17" s="34"/>
      <c r="G17" s="34"/>
      <c r="H17" s="34"/>
      <c r="I17" s="105" t="s">
        <v>31</v>
      </c>
      <c r="J17" s="29" t="str">
        <f>'Rekapitulace stavby'!AN13</f>
        <v>Vyplň údaj</v>
      </c>
      <c r="K17" s="34"/>
      <c r="L17" s="106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270" t="str">
        <f>'Rekapitulace stavby'!E14</f>
        <v>Vyplň údaj</v>
      </c>
      <c r="F18" s="271"/>
      <c r="G18" s="271"/>
      <c r="H18" s="271"/>
      <c r="I18" s="105" t="s">
        <v>34</v>
      </c>
      <c r="J18" s="29" t="str">
        <f>'Rekapitulace stavby'!AN14</f>
        <v>Vyplň údaj</v>
      </c>
      <c r="K18" s="34"/>
      <c r="L18" s="106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106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05" t="s">
        <v>38</v>
      </c>
      <c r="E20" s="34"/>
      <c r="F20" s="34"/>
      <c r="G20" s="34"/>
      <c r="H20" s="34"/>
      <c r="I20" s="105" t="s">
        <v>31</v>
      </c>
      <c r="J20" s="107" t="s">
        <v>39</v>
      </c>
      <c r="K20" s="34"/>
      <c r="L20" s="106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07" t="s">
        <v>40</v>
      </c>
      <c r="F21" s="34"/>
      <c r="G21" s="34"/>
      <c r="H21" s="34"/>
      <c r="I21" s="105" t="s">
        <v>34</v>
      </c>
      <c r="J21" s="107" t="s">
        <v>41</v>
      </c>
      <c r="K21" s="34"/>
      <c r="L21" s="106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106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05" t="s">
        <v>43</v>
      </c>
      <c r="E23" s="34"/>
      <c r="F23" s="34"/>
      <c r="G23" s="34"/>
      <c r="H23" s="34"/>
      <c r="I23" s="105" t="s">
        <v>31</v>
      </c>
      <c r="J23" s="107" t="s">
        <v>44</v>
      </c>
      <c r="K23" s="34"/>
      <c r="L23" s="106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07" t="s">
        <v>40</v>
      </c>
      <c r="F24" s="34"/>
      <c r="G24" s="34"/>
      <c r="H24" s="34"/>
      <c r="I24" s="105" t="s">
        <v>34</v>
      </c>
      <c r="J24" s="107" t="s">
        <v>44</v>
      </c>
      <c r="K24" s="34"/>
      <c r="L24" s="106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106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05" t="s">
        <v>45</v>
      </c>
      <c r="E26" s="34"/>
      <c r="F26" s="34"/>
      <c r="G26" s="34"/>
      <c r="H26" s="34"/>
      <c r="I26" s="34"/>
      <c r="J26" s="34"/>
      <c r="K26" s="34"/>
      <c r="L26" s="106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11"/>
      <c r="B27" s="112"/>
      <c r="C27" s="111"/>
      <c r="D27" s="111"/>
      <c r="E27" s="272" t="s">
        <v>44</v>
      </c>
      <c r="F27" s="272"/>
      <c r="G27" s="272"/>
      <c r="H27" s="272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106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14"/>
      <c r="E29" s="114"/>
      <c r="F29" s="114"/>
      <c r="G29" s="114"/>
      <c r="H29" s="114"/>
      <c r="I29" s="114"/>
      <c r="J29" s="114"/>
      <c r="K29" s="114"/>
      <c r="L29" s="106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15" t="s">
        <v>47</v>
      </c>
      <c r="E30" s="34"/>
      <c r="F30" s="34"/>
      <c r="G30" s="34"/>
      <c r="H30" s="34"/>
      <c r="I30" s="34"/>
      <c r="J30" s="116">
        <f>ROUND(J82,2)</f>
        <v>0</v>
      </c>
      <c r="K30" s="34"/>
      <c r="L30" s="106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14"/>
      <c r="E31" s="114"/>
      <c r="F31" s="114"/>
      <c r="G31" s="114"/>
      <c r="H31" s="114"/>
      <c r="I31" s="114"/>
      <c r="J31" s="114"/>
      <c r="K31" s="114"/>
      <c r="L31" s="106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17" t="s">
        <v>49</v>
      </c>
      <c r="G32" s="34"/>
      <c r="H32" s="34"/>
      <c r="I32" s="117" t="s">
        <v>48</v>
      </c>
      <c r="J32" s="117" t="s">
        <v>50</v>
      </c>
      <c r="K32" s="34"/>
      <c r="L32" s="106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18" t="s">
        <v>51</v>
      </c>
      <c r="E33" s="105" t="s">
        <v>52</v>
      </c>
      <c r="F33" s="119">
        <f>ROUND((SUM(BE82:BE108)),2)</f>
        <v>0</v>
      </c>
      <c r="G33" s="34"/>
      <c r="H33" s="34"/>
      <c r="I33" s="120">
        <v>0.21</v>
      </c>
      <c r="J33" s="119">
        <f>ROUND(((SUM(BE82:BE108))*I33),2)</f>
        <v>0</v>
      </c>
      <c r="K33" s="34"/>
      <c r="L33" s="106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05" t="s">
        <v>53</v>
      </c>
      <c r="F34" s="119">
        <f>ROUND((SUM(BF82:BF108)),2)</f>
        <v>0</v>
      </c>
      <c r="G34" s="34"/>
      <c r="H34" s="34"/>
      <c r="I34" s="120">
        <v>0.15</v>
      </c>
      <c r="J34" s="119">
        <f>ROUND(((SUM(BF82:BF108))*I34),2)</f>
        <v>0</v>
      </c>
      <c r="K34" s="34"/>
      <c r="L34" s="106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05" t="s">
        <v>54</v>
      </c>
      <c r="F35" s="119">
        <f>ROUND((SUM(BG82:BG108)),2)</f>
        <v>0</v>
      </c>
      <c r="G35" s="34"/>
      <c r="H35" s="34"/>
      <c r="I35" s="120">
        <v>0.21</v>
      </c>
      <c r="J35" s="119">
        <f>0</f>
        <v>0</v>
      </c>
      <c r="K35" s="34"/>
      <c r="L35" s="106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05" t="s">
        <v>55</v>
      </c>
      <c r="F36" s="119">
        <f>ROUND((SUM(BH82:BH108)),2)</f>
        <v>0</v>
      </c>
      <c r="G36" s="34"/>
      <c r="H36" s="34"/>
      <c r="I36" s="120">
        <v>0.15</v>
      </c>
      <c r="J36" s="119">
        <f>0</f>
        <v>0</v>
      </c>
      <c r="K36" s="34"/>
      <c r="L36" s="106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05" t="s">
        <v>56</v>
      </c>
      <c r="F37" s="119">
        <f>ROUND((SUM(BI82:BI108)),2)</f>
        <v>0</v>
      </c>
      <c r="G37" s="34"/>
      <c r="H37" s="34"/>
      <c r="I37" s="120">
        <v>0</v>
      </c>
      <c r="J37" s="119">
        <f>0</f>
        <v>0</v>
      </c>
      <c r="K37" s="34"/>
      <c r="L37" s="106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106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21"/>
      <c r="D39" s="122" t="s">
        <v>57</v>
      </c>
      <c r="E39" s="123"/>
      <c r="F39" s="123"/>
      <c r="G39" s="124" t="s">
        <v>58</v>
      </c>
      <c r="H39" s="125" t="s">
        <v>59</v>
      </c>
      <c r="I39" s="123"/>
      <c r="J39" s="126">
        <f>SUM(J30:J37)</f>
        <v>0</v>
      </c>
      <c r="K39" s="127"/>
      <c r="L39" s="106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128"/>
      <c r="C40" s="129"/>
      <c r="D40" s="129"/>
      <c r="E40" s="129"/>
      <c r="F40" s="129"/>
      <c r="G40" s="129"/>
      <c r="H40" s="129"/>
      <c r="I40" s="129"/>
      <c r="J40" s="129"/>
      <c r="K40" s="129"/>
      <c r="L40" s="106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4" spans="1:31" s="2" customFormat="1" ht="6.95" customHeight="1">
      <c r="A44" s="34"/>
      <c r="B44" s="130"/>
      <c r="C44" s="131"/>
      <c r="D44" s="131"/>
      <c r="E44" s="131"/>
      <c r="F44" s="131"/>
      <c r="G44" s="131"/>
      <c r="H44" s="131"/>
      <c r="I44" s="131"/>
      <c r="J44" s="131"/>
      <c r="K44" s="131"/>
      <c r="L44" s="106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2" customFormat="1" ht="24.95" customHeight="1">
      <c r="A45" s="34"/>
      <c r="B45" s="35"/>
      <c r="C45" s="22" t="s">
        <v>132</v>
      </c>
      <c r="D45" s="36"/>
      <c r="E45" s="36"/>
      <c r="F45" s="36"/>
      <c r="G45" s="36"/>
      <c r="H45" s="36"/>
      <c r="I45" s="36"/>
      <c r="J45" s="36"/>
      <c r="K45" s="36"/>
      <c r="L45" s="106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pans="1:31" s="2" customFormat="1" ht="6.95" customHeight="1">
      <c r="A46" s="34"/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106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12" customHeight="1">
      <c r="A47" s="34"/>
      <c r="B47" s="35"/>
      <c r="C47" s="28" t="s">
        <v>16</v>
      </c>
      <c r="D47" s="36"/>
      <c r="E47" s="36"/>
      <c r="F47" s="36"/>
      <c r="G47" s="36"/>
      <c r="H47" s="36"/>
      <c r="I47" s="36"/>
      <c r="J47" s="36"/>
      <c r="K47" s="36"/>
      <c r="L47" s="106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16.5" customHeight="1">
      <c r="A48" s="34"/>
      <c r="B48" s="35"/>
      <c r="C48" s="36"/>
      <c r="D48" s="36"/>
      <c r="E48" s="264" t="str">
        <f>E7</f>
        <v>Zvýšení bezpečnosti na průtahu městem Vyškov - modernizace SSZ</v>
      </c>
      <c r="F48" s="265"/>
      <c r="G48" s="265"/>
      <c r="H48" s="265"/>
      <c r="I48" s="36"/>
      <c r="J48" s="36"/>
      <c r="K48" s="36"/>
      <c r="L48" s="106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28" t="s">
        <v>130</v>
      </c>
      <c r="D49" s="36"/>
      <c r="E49" s="36"/>
      <c r="F49" s="36"/>
      <c r="G49" s="36"/>
      <c r="H49" s="36"/>
      <c r="I49" s="36"/>
      <c r="J49" s="36"/>
      <c r="K49" s="36"/>
      <c r="L49" s="106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30" customHeight="1">
      <c r="A50" s="34"/>
      <c r="B50" s="35"/>
      <c r="C50" s="36"/>
      <c r="D50" s="36"/>
      <c r="E50" s="227" t="str">
        <f>E9</f>
        <v>PS450 - SSZ přechodu pro chodce Brněnská – Na Nouzce</v>
      </c>
      <c r="F50" s="263"/>
      <c r="G50" s="263"/>
      <c r="H50" s="263"/>
      <c r="I50" s="36"/>
      <c r="J50" s="36"/>
      <c r="K50" s="36"/>
      <c r="L50" s="106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31" s="2" customFormat="1" ht="6.95" customHeight="1">
      <c r="A51" s="34"/>
      <c r="B51" s="35"/>
      <c r="C51" s="36"/>
      <c r="D51" s="36"/>
      <c r="E51" s="36"/>
      <c r="F51" s="36"/>
      <c r="G51" s="36"/>
      <c r="H51" s="36"/>
      <c r="I51" s="36"/>
      <c r="J51" s="36"/>
      <c r="K51" s="36"/>
      <c r="L51" s="106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31" s="2" customFormat="1" ht="12" customHeight="1">
      <c r="A52" s="34"/>
      <c r="B52" s="35"/>
      <c r="C52" s="28" t="s">
        <v>22</v>
      </c>
      <c r="D52" s="36"/>
      <c r="E52" s="36"/>
      <c r="F52" s="26" t="str">
        <f>F12</f>
        <v>Vyškov</v>
      </c>
      <c r="G52" s="36"/>
      <c r="H52" s="36"/>
      <c r="I52" s="28" t="s">
        <v>24</v>
      </c>
      <c r="J52" s="59" t="str">
        <f>IF(J12="","",J12)</f>
        <v>15. 10. 2020</v>
      </c>
      <c r="K52" s="36"/>
      <c r="L52" s="106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6.95" customHeight="1">
      <c r="A53" s="34"/>
      <c r="B53" s="35"/>
      <c r="C53" s="36"/>
      <c r="D53" s="36"/>
      <c r="E53" s="36"/>
      <c r="F53" s="36"/>
      <c r="G53" s="36"/>
      <c r="H53" s="36"/>
      <c r="I53" s="36"/>
      <c r="J53" s="36"/>
      <c r="K53" s="36"/>
      <c r="L53" s="106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15.2" customHeight="1">
      <c r="A54" s="34"/>
      <c r="B54" s="35"/>
      <c r="C54" s="28" t="s">
        <v>30</v>
      </c>
      <c r="D54" s="36"/>
      <c r="E54" s="36"/>
      <c r="F54" s="26" t="str">
        <f>E15</f>
        <v>VYTEZA, s. r.o.</v>
      </c>
      <c r="G54" s="36"/>
      <c r="H54" s="36"/>
      <c r="I54" s="28" t="s">
        <v>38</v>
      </c>
      <c r="J54" s="32" t="str">
        <f>E21</f>
        <v>Ing. Luděk Obrdlík</v>
      </c>
      <c r="K54" s="36"/>
      <c r="L54" s="106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15.2" customHeight="1">
      <c r="A55" s="34"/>
      <c r="B55" s="35"/>
      <c r="C55" s="28" t="s">
        <v>36</v>
      </c>
      <c r="D55" s="36"/>
      <c r="E55" s="36"/>
      <c r="F55" s="26" t="str">
        <f>IF(E18="","",E18)</f>
        <v>Vyplň údaj</v>
      </c>
      <c r="G55" s="36"/>
      <c r="H55" s="36"/>
      <c r="I55" s="28" t="s">
        <v>43</v>
      </c>
      <c r="J55" s="32" t="str">
        <f>E24</f>
        <v>Ing. Luděk Obrdlík</v>
      </c>
      <c r="K55" s="36"/>
      <c r="L55" s="106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0.35" customHeight="1">
      <c r="A56" s="34"/>
      <c r="B56" s="35"/>
      <c r="C56" s="36"/>
      <c r="D56" s="36"/>
      <c r="E56" s="36"/>
      <c r="F56" s="36"/>
      <c r="G56" s="36"/>
      <c r="H56" s="36"/>
      <c r="I56" s="36"/>
      <c r="J56" s="36"/>
      <c r="K56" s="36"/>
      <c r="L56" s="106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29.25" customHeight="1">
      <c r="A57" s="34"/>
      <c r="B57" s="35"/>
      <c r="C57" s="132" t="s">
        <v>133</v>
      </c>
      <c r="D57" s="133"/>
      <c r="E57" s="133"/>
      <c r="F57" s="133"/>
      <c r="G57" s="133"/>
      <c r="H57" s="133"/>
      <c r="I57" s="133"/>
      <c r="J57" s="134" t="s">
        <v>134</v>
      </c>
      <c r="K57" s="133"/>
      <c r="L57" s="106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0.35" customHeight="1">
      <c r="A58" s="34"/>
      <c r="B58" s="35"/>
      <c r="C58" s="36"/>
      <c r="D58" s="36"/>
      <c r="E58" s="36"/>
      <c r="F58" s="36"/>
      <c r="G58" s="36"/>
      <c r="H58" s="36"/>
      <c r="I58" s="36"/>
      <c r="J58" s="36"/>
      <c r="K58" s="36"/>
      <c r="L58" s="106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47" s="2" customFormat="1" ht="22.9" customHeight="1">
      <c r="A59" s="34"/>
      <c r="B59" s="35"/>
      <c r="C59" s="135" t="s">
        <v>79</v>
      </c>
      <c r="D59" s="36"/>
      <c r="E59" s="36"/>
      <c r="F59" s="36"/>
      <c r="G59" s="36"/>
      <c r="H59" s="36"/>
      <c r="I59" s="36"/>
      <c r="J59" s="77">
        <f>J82</f>
        <v>0</v>
      </c>
      <c r="K59" s="36"/>
      <c r="L59" s="106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U59" s="16" t="s">
        <v>135</v>
      </c>
    </row>
    <row r="60" spans="2:12" s="9" customFormat="1" ht="24.95" customHeight="1">
      <c r="B60" s="136"/>
      <c r="C60" s="137"/>
      <c r="D60" s="138" t="s">
        <v>136</v>
      </c>
      <c r="E60" s="139"/>
      <c r="F60" s="139"/>
      <c r="G60" s="139"/>
      <c r="H60" s="139"/>
      <c r="I60" s="139"/>
      <c r="J60" s="140">
        <f>J83</f>
        <v>0</v>
      </c>
      <c r="K60" s="137"/>
      <c r="L60" s="141"/>
    </row>
    <row r="61" spans="2:12" s="10" customFormat="1" ht="19.9" customHeight="1">
      <c r="B61" s="142"/>
      <c r="C61" s="143"/>
      <c r="D61" s="144" t="s">
        <v>137</v>
      </c>
      <c r="E61" s="145"/>
      <c r="F61" s="145"/>
      <c r="G61" s="145"/>
      <c r="H61" s="145"/>
      <c r="I61" s="145"/>
      <c r="J61" s="146">
        <f>J84</f>
        <v>0</v>
      </c>
      <c r="K61" s="143"/>
      <c r="L61" s="147"/>
    </row>
    <row r="62" spans="2:12" s="10" customFormat="1" ht="19.9" customHeight="1">
      <c r="B62" s="142"/>
      <c r="C62" s="143"/>
      <c r="D62" s="144" t="s">
        <v>138</v>
      </c>
      <c r="E62" s="145"/>
      <c r="F62" s="145"/>
      <c r="G62" s="145"/>
      <c r="H62" s="145"/>
      <c r="I62" s="145"/>
      <c r="J62" s="146">
        <f>J100</f>
        <v>0</v>
      </c>
      <c r="K62" s="143"/>
      <c r="L62" s="147"/>
    </row>
    <row r="63" spans="1:31" s="2" customFormat="1" ht="21.75" customHeight="1">
      <c r="A63" s="34"/>
      <c r="B63" s="35"/>
      <c r="C63" s="36"/>
      <c r="D63" s="36"/>
      <c r="E63" s="36"/>
      <c r="F63" s="36"/>
      <c r="G63" s="36"/>
      <c r="H63" s="36"/>
      <c r="I63" s="36"/>
      <c r="J63" s="36"/>
      <c r="K63" s="36"/>
      <c r="L63" s="106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</row>
    <row r="64" spans="1:31" s="2" customFormat="1" ht="6.95" customHeight="1">
      <c r="A64" s="34"/>
      <c r="B64" s="47"/>
      <c r="C64" s="48"/>
      <c r="D64" s="48"/>
      <c r="E64" s="48"/>
      <c r="F64" s="48"/>
      <c r="G64" s="48"/>
      <c r="H64" s="48"/>
      <c r="I64" s="48"/>
      <c r="J64" s="48"/>
      <c r="K64" s="48"/>
      <c r="L64" s="106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</row>
    <row r="68" spans="1:31" s="2" customFormat="1" ht="6.95" customHeight="1">
      <c r="A68" s="34"/>
      <c r="B68" s="49"/>
      <c r="C68" s="50"/>
      <c r="D68" s="50"/>
      <c r="E68" s="50"/>
      <c r="F68" s="50"/>
      <c r="G68" s="50"/>
      <c r="H68" s="50"/>
      <c r="I68" s="50"/>
      <c r="J68" s="50"/>
      <c r="K68" s="50"/>
      <c r="L68" s="106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</row>
    <row r="69" spans="1:31" s="2" customFormat="1" ht="24.95" customHeight="1">
      <c r="A69" s="34"/>
      <c r="B69" s="35"/>
      <c r="C69" s="22" t="s">
        <v>139</v>
      </c>
      <c r="D69" s="36"/>
      <c r="E69" s="36"/>
      <c r="F69" s="36"/>
      <c r="G69" s="36"/>
      <c r="H69" s="36"/>
      <c r="I69" s="36"/>
      <c r="J69" s="36"/>
      <c r="K69" s="36"/>
      <c r="L69" s="106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</row>
    <row r="70" spans="1:31" s="2" customFormat="1" ht="6.95" customHeight="1">
      <c r="A70" s="34"/>
      <c r="B70" s="35"/>
      <c r="C70" s="36"/>
      <c r="D70" s="36"/>
      <c r="E70" s="36"/>
      <c r="F70" s="36"/>
      <c r="G70" s="36"/>
      <c r="H70" s="36"/>
      <c r="I70" s="36"/>
      <c r="J70" s="36"/>
      <c r="K70" s="36"/>
      <c r="L70" s="106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</row>
    <row r="71" spans="1:31" s="2" customFormat="1" ht="12" customHeight="1">
      <c r="A71" s="34"/>
      <c r="B71" s="35"/>
      <c r="C71" s="28" t="s">
        <v>16</v>
      </c>
      <c r="D71" s="36"/>
      <c r="E71" s="36"/>
      <c r="F71" s="36"/>
      <c r="G71" s="36"/>
      <c r="H71" s="36"/>
      <c r="I71" s="36"/>
      <c r="J71" s="36"/>
      <c r="K71" s="36"/>
      <c r="L71" s="106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</row>
    <row r="72" spans="1:31" s="2" customFormat="1" ht="16.5" customHeight="1">
      <c r="A72" s="34"/>
      <c r="B72" s="35"/>
      <c r="C72" s="36"/>
      <c r="D72" s="36"/>
      <c r="E72" s="264" t="str">
        <f>E7</f>
        <v>Zvýšení bezpečnosti na průtahu městem Vyškov - modernizace SSZ</v>
      </c>
      <c r="F72" s="265"/>
      <c r="G72" s="265"/>
      <c r="H72" s="265"/>
      <c r="I72" s="36"/>
      <c r="J72" s="36"/>
      <c r="K72" s="36"/>
      <c r="L72" s="106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</row>
    <row r="73" spans="1:31" s="2" customFormat="1" ht="12" customHeight="1">
      <c r="A73" s="34"/>
      <c r="B73" s="35"/>
      <c r="C73" s="28" t="s">
        <v>130</v>
      </c>
      <c r="D73" s="36"/>
      <c r="E73" s="36"/>
      <c r="F73" s="36"/>
      <c r="G73" s="36"/>
      <c r="H73" s="36"/>
      <c r="I73" s="36"/>
      <c r="J73" s="36"/>
      <c r="K73" s="36"/>
      <c r="L73" s="106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</row>
    <row r="74" spans="1:31" s="2" customFormat="1" ht="30" customHeight="1">
      <c r="A74" s="34"/>
      <c r="B74" s="35"/>
      <c r="C74" s="36"/>
      <c r="D74" s="36"/>
      <c r="E74" s="227" t="str">
        <f>E9</f>
        <v>PS450 - SSZ přechodu pro chodce Brněnská – Na Nouzce</v>
      </c>
      <c r="F74" s="263"/>
      <c r="G74" s="263"/>
      <c r="H74" s="263"/>
      <c r="I74" s="36"/>
      <c r="J74" s="36"/>
      <c r="K74" s="36"/>
      <c r="L74" s="106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</row>
    <row r="75" spans="1:31" s="2" customFormat="1" ht="6.95" customHeight="1">
      <c r="A75" s="34"/>
      <c r="B75" s="35"/>
      <c r="C75" s="36"/>
      <c r="D75" s="36"/>
      <c r="E75" s="36"/>
      <c r="F75" s="36"/>
      <c r="G75" s="36"/>
      <c r="H75" s="36"/>
      <c r="I75" s="36"/>
      <c r="J75" s="36"/>
      <c r="K75" s="36"/>
      <c r="L75" s="106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6" spans="1:31" s="2" customFormat="1" ht="12" customHeight="1">
      <c r="A76" s="34"/>
      <c r="B76" s="35"/>
      <c r="C76" s="28" t="s">
        <v>22</v>
      </c>
      <c r="D76" s="36"/>
      <c r="E76" s="36"/>
      <c r="F76" s="26" t="str">
        <f>F12</f>
        <v>Vyškov</v>
      </c>
      <c r="G76" s="36"/>
      <c r="H76" s="36"/>
      <c r="I76" s="28" t="s">
        <v>24</v>
      </c>
      <c r="J76" s="59" t="str">
        <f>IF(J12="","",J12)</f>
        <v>15. 10. 2020</v>
      </c>
      <c r="K76" s="36"/>
      <c r="L76" s="106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6.95" customHeight="1">
      <c r="A77" s="34"/>
      <c r="B77" s="35"/>
      <c r="C77" s="36"/>
      <c r="D77" s="36"/>
      <c r="E77" s="36"/>
      <c r="F77" s="36"/>
      <c r="G77" s="36"/>
      <c r="H77" s="36"/>
      <c r="I77" s="36"/>
      <c r="J77" s="36"/>
      <c r="K77" s="36"/>
      <c r="L77" s="106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:31" s="2" customFormat="1" ht="15.2" customHeight="1">
      <c r="A78" s="34"/>
      <c r="B78" s="35"/>
      <c r="C78" s="28" t="s">
        <v>30</v>
      </c>
      <c r="D78" s="36"/>
      <c r="E78" s="36"/>
      <c r="F78" s="26" t="str">
        <f>E15</f>
        <v>VYTEZA, s. r.o.</v>
      </c>
      <c r="G78" s="36"/>
      <c r="H78" s="36"/>
      <c r="I78" s="28" t="s">
        <v>38</v>
      </c>
      <c r="J78" s="32" t="str">
        <f>E21</f>
        <v>Ing. Luděk Obrdlík</v>
      </c>
      <c r="K78" s="36"/>
      <c r="L78" s="106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2" customFormat="1" ht="15.2" customHeight="1">
      <c r="A79" s="34"/>
      <c r="B79" s="35"/>
      <c r="C79" s="28" t="s">
        <v>36</v>
      </c>
      <c r="D79" s="36"/>
      <c r="E79" s="36"/>
      <c r="F79" s="26" t="str">
        <f>IF(E18="","",E18)</f>
        <v>Vyplň údaj</v>
      </c>
      <c r="G79" s="36"/>
      <c r="H79" s="36"/>
      <c r="I79" s="28" t="s">
        <v>43</v>
      </c>
      <c r="J79" s="32" t="str">
        <f>E24</f>
        <v>Ing. Luděk Obrdlík</v>
      </c>
      <c r="K79" s="36"/>
      <c r="L79" s="106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2" customFormat="1" ht="10.35" customHeight="1">
      <c r="A80" s="34"/>
      <c r="B80" s="35"/>
      <c r="C80" s="36"/>
      <c r="D80" s="36"/>
      <c r="E80" s="36"/>
      <c r="F80" s="36"/>
      <c r="G80" s="36"/>
      <c r="H80" s="36"/>
      <c r="I80" s="36"/>
      <c r="J80" s="36"/>
      <c r="K80" s="36"/>
      <c r="L80" s="106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</row>
    <row r="81" spans="1:31" s="11" customFormat="1" ht="29.25" customHeight="1">
      <c r="A81" s="148"/>
      <c r="B81" s="149"/>
      <c r="C81" s="150" t="s">
        <v>140</v>
      </c>
      <c r="D81" s="151" t="s">
        <v>66</v>
      </c>
      <c r="E81" s="151" t="s">
        <v>62</v>
      </c>
      <c r="F81" s="151" t="s">
        <v>63</v>
      </c>
      <c r="G81" s="151" t="s">
        <v>141</v>
      </c>
      <c r="H81" s="151" t="s">
        <v>142</v>
      </c>
      <c r="I81" s="151" t="s">
        <v>143</v>
      </c>
      <c r="J81" s="151" t="s">
        <v>134</v>
      </c>
      <c r="K81" s="152" t="s">
        <v>144</v>
      </c>
      <c r="L81" s="153"/>
      <c r="M81" s="68" t="s">
        <v>44</v>
      </c>
      <c r="N81" s="69" t="s">
        <v>51</v>
      </c>
      <c r="O81" s="69" t="s">
        <v>145</v>
      </c>
      <c r="P81" s="69" t="s">
        <v>146</v>
      </c>
      <c r="Q81" s="69" t="s">
        <v>147</v>
      </c>
      <c r="R81" s="69" t="s">
        <v>148</v>
      </c>
      <c r="S81" s="69" t="s">
        <v>149</v>
      </c>
      <c r="T81" s="70" t="s">
        <v>150</v>
      </c>
      <c r="U81" s="148"/>
      <c r="V81" s="148"/>
      <c r="W81" s="148"/>
      <c r="X81" s="148"/>
      <c r="Y81" s="148"/>
      <c r="Z81" s="148"/>
      <c r="AA81" s="148"/>
      <c r="AB81" s="148"/>
      <c r="AC81" s="148"/>
      <c r="AD81" s="148"/>
      <c r="AE81" s="148"/>
    </row>
    <row r="82" spans="1:63" s="2" customFormat="1" ht="22.9" customHeight="1">
      <c r="A82" s="34"/>
      <c r="B82" s="35"/>
      <c r="C82" s="75" t="s">
        <v>151</v>
      </c>
      <c r="D82" s="36"/>
      <c r="E82" s="36"/>
      <c r="F82" s="36"/>
      <c r="G82" s="36"/>
      <c r="H82" s="36"/>
      <c r="I82" s="36"/>
      <c r="J82" s="154">
        <f>BK82</f>
        <v>0</v>
      </c>
      <c r="K82" s="36"/>
      <c r="L82" s="39"/>
      <c r="M82" s="71"/>
      <c r="N82" s="155"/>
      <c r="O82" s="72"/>
      <c r="P82" s="156">
        <f>P83</f>
        <v>0</v>
      </c>
      <c r="Q82" s="72"/>
      <c r="R82" s="156">
        <f>R83</f>
        <v>0.00816</v>
      </c>
      <c r="S82" s="72"/>
      <c r="T82" s="157">
        <f>T83</f>
        <v>0</v>
      </c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T82" s="16" t="s">
        <v>80</v>
      </c>
      <c r="AU82" s="16" t="s">
        <v>135</v>
      </c>
      <c r="BK82" s="158">
        <f>BK83</f>
        <v>0</v>
      </c>
    </row>
    <row r="83" spans="2:63" s="12" customFormat="1" ht="25.9" customHeight="1">
      <c r="B83" s="159"/>
      <c r="C83" s="160"/>
      <c r="D83" s="161" t="s">
        <v>80</v>
      </c>
      <c r="E83" s="162" t="s">
        <v>152</v>
      </c>
      <c r="F83" s="162" t="s">
        <v>153</v>
      </c>
      <c r="G83" s="160"/>
      <c r="H83" s="160"/>
      <c r="I83" s="163"/>
      <c r="J83" s="164">
        <f>BK83</f>
        <v>0</v>
      </c>
      <c r="K83" s="160"/>
      <c r="L83" s="165"/>
      <c r="M83" s="166"/>
      <c r="N83" s="167"/>
      <c r="O83" s="167"/>
      <c r="P83" s="168">
        <f>P84+P100</f>
        <v>0</v>
      </c>
      <c r="Q83" s="167"/>
      <c r="R83" s="168">
        <f>R84+R100</f>
        <v>0.00816</v>
      </c>
      <c r="S83" s="167"/>
      <c r="T83" s="169">
        <f>T84+T100</f>
        <v>0</v>
      </c>
      <c r="AR83" s="170" t="s">
        <v>154</v>
      </c>
      <c r="AT83" s="171" t="s">
        <v>80</v>
      </c>
      <c r="AU83" s="171" t="s">
        <v>81</v>
      </c>
      <c r="AY83" s="170" t="s">
        <v>155</v>
      </c>
      <c r="BK83" s="172">
        <f>BK84+BK100</f>
        <v>0</v>
      </c>
    </row>
    <row r="84" spans="2:63" s="12" customFormat="1" ht="22.9" customHeight="1">
      <c r="B84" s="159"/>
      <c r="C84" s="160"/>
      <c r="D84" s="161" t="s">
        <v>80</v>
      </c>
      <c r="E84" s="173" t="s">
        <v>156</v>
      </c>
      <c r="F84" s="173" t="s">
        <v>157</v>
      </c>
      <c r="G84" s="160"/>
      <c r="H84" s="160"/>
      <c r="I84" s="163"/>
      <c r="J84" s="174">
        <f>BK84</f>
        <v>0</v>
      </c>
      <c r="K84" s="160"/>
      <c r="L84" s="165"/>
      <c r="M84" s="166"/>
      <c r="N84" s="167"/>
      <c r="O84" s="167"/>
      <c r="P84" s="168">
        <f>SUM(P85:P99)</f>
        <v>0</v>
      </c>
      <c r="Q84" s="167"/>
      <c r="R84" s="168">
        <f>SUM(R85:R99)</f>
        <v>0.00816</v>
      </c>
      <c r="S84" s="167"/>
      <c r="T84" s="169">
        <f>SUM(T85:T99)</f>
        <v>0</v>
      </c>
      <c r="AR84" s="170" t="s">
        <v>154</v>
      </c>
      <c r="AT84" s="171" t="s">
        <v>80</v>
      </c>
      <c r="AU84" s="171" t="s">
        <v>89</v>
      </c>
      <c r="AY84" s="170" t="s">
        <v>155</v>
      </c>
      <c r="BK84" s="172">
        <f>SUM(BK85:BK99)</f>
        <v>0</v>
      </c>
    </row>
    <row r="85" spans="1:65" s="2" customFormat="1" ht="21.75" customHeight="1">
      <c r="A85" s="34"/>
      <c r="B85" s="35"/>
      <c r="C85" s="175" t="s">
        <v>89</v>
      </c>
      <c r="D85" s="175" t="s">
        <v>158</v>
      </c>
      <c r="E85" s="176" t="s">
        <v>159</v>
      </c>
      <c r="F85" s="177" t="s">
        <v>160</v>
      </c>
      <c r="G85" s="178" t="s">
        <v>161</v>
      </c>
      <c r="H85" s="179">
        <v>2</v>
      </c>
      <c r="I85" s="180"/>
      <c r="J85" s="181">
        <f>ROUND(I85*H85,2)</f>
        <v>0</v>
      </c>
      <c r="K85" s="177" t="s">
        <v>162</v>
      </c>
      <c r="L85" s="39"/>
      <c r="M85" s="182" t="s">
        <v>44</v>
      </c>
      <c r="N85" s="183" t="s">
        <v>52</v>
      </c>
      <c r="O85" s="64"/>
      <c r="P85" s="184">
        <f>O85*H85</f>
        <v>0</v>
      </c>
      <c r="Q85" s="184">
        <v>0</v>
      </c>
      <c r="R85" s="184">
        <f>Q85*H85</f>
        <v>0</v>
      </c>
      <c r="S85" s="184">
        <v>0</v>
      </c>
      <c r="T85" s="185">
        <f>S85*H85</f>
        <v>0</v>
      </c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R85" s="186" t="s">
        <v>89</v>
      </c>
      <c r="AT85" s="186" t="s">
        <v>158</v>
      </c>
      <c r="AU85" s="186" t="s">
        <v>91</v>
      </c>
      <c r="AY85" s="16" t="s">
        <v>155</v>
      </c>
      <c r="BE85" s="187">
        <f>IF(N85="základní",J85,0)</f>
        <v>0</v>
      </c>
      <c r="BF85" s="187">
        <f>IF(N85="snížená",J85,0)</f>
        <v>0</v>
      </c>
      <c r="BG85" s="187">
        <f>IF(N85="zákl. přenesená",J85,0)</f>
        <v>0</v>
      </c>
      <c r="BH85" s="187">
        <f>IF(N85="sníž. přenesená",J85,0)</f>
        <v>0</v>
      </c>
      <c r="BI85" s="187">
        <f>IF(N85="nulová",J85,0)</f>
        <v>0</v>
      </c>
      <c r="BJ85" s="16" t="s">
        <v>89</v>
      </c>
      <c r="BK85" s="187">
        <f>ROUND(I85*H85,2)</f>
        <v>0</v>
      </c>
      <c r="BL85" s="16" t="s">
        <v>89</v>
      </c>
      <c r="BM85" s="186" t="s">
        <v>163</v>
      </c>
    </row>
    <row r="86" spans="2:51" s="13" customFormat="1" ht="22.5">
      <c r="B86" s="188"/>
      <c r="C86" s="189"/>
      <c r="D86" s="190" t="s">
        <v>164</v>
      </c>
      <c r="E86" s="191" t="s">
        <v>44</v>
      </c>
      <c r="F86" s="192" t="s">
        <v>165</v>
      </c>
      <c r="G86" s="189"/>
      <c r="H86" s="191" t="s">
        <v>44</v>
      </c>
      <c r="I86" s="193"/>
      <c r="J86" s="189"/>
      <c r="K86" s="189"/>
      <c r="L86" s="194"/>
      <c r="M86" s="195"/>
      <c r="N86" s="196"/>
      <c r="O86" s="196"/>
      <c r="P86" s="196"/>
      <c r="Q86" s="196"/>
      <c r="R86" s="196"/>
      <c r="S86" s="196"/>
      <c r="T86" s="197"/>
      <c r="AT86" s="198" t="s">
        <v>164</v>
      </c>
      <c r="AU86" s="198" t="s">
        <v>91</v>
      </c>
      <c r="AV86" s="13" t="s">
        <v>89</v>
      </c>
      <c r="AW86" s="13" t="s">
        <v>42</v>
      </c>
      <c r="AX86" s="13" t="s">
        <v>81</v>
      </c>
      <c r="AY86" s="198" t="s">
        <v>155</v>
      </c>
    </row>
    <row r="87" spans="2:51" s="14" customFormat="1" ht="12">
      <c r="B87" s="199"/>
      <c r="C87" s="200"/>
      <c r="D87" s="190" t="s">
        <v>164</v>
      </c>
      <c r="E87" s="201" t="s">
        <v>44</v>
      </c>
      <c r="F87" s="202" t="s">
        <v>91</v>
      </c>
      <c r="G87" s="200"/>
      <c r="H87" s="203">
        <v>2</v>
      </c>
      <c r="I87" s="204"/>
      <c r="J87" s="200"/>
      <c r="K87" s="200"/>
      <c r="L87" s="205"/>
      <c r="M87" s="206"/>
      <c r="N87" s="207"/>
      <c r="O87" s="207"/>
      <c r="P87" s="207"/>
      <c r="Q87" s="207"/>
      <c r="R87" s="207"/>
      <c r="S87" s="207"/>
      <c r="T87" s="208"/>
      <c r="AT87" s="209" t="s">
        <v>164</v>
      </c>
      <c r="AU87" s="209" t="s">
        <v>91</v>
      </c>
      <c r="AV87" s="14" t="s">
        <v>91</v>
      </c>
      <c r="AW87" s="14" t="s">
        <v>42</v>
      </c>
      <c r="AX87" s="14" t="s">
        <v>89</v>
      </c>
      <c r="AY87" s="209" t="s">
        <v>155</v>
      </c>
    </row>
    <row r="88" spans="1:65" s="2" customFormat="1" ht="16.5" customHeight="1">
      <c r="A88" s="34"/>
      <c r="B88" s="35"/>
      <c r="C88" s="175" t="s">
        <v>91</v>
      </c>
      <c r="D88" s="175" t="s">
        <v>158</v>
      </c>
      <c r="E88" s="176" t="s">
        <v>166</v>
      </c>
      <c r="F88" s="177" t="s">
        <v>167</v>
      </c>
      <c r="G88" s="178" t="s">
        <v>161</v>
      </c>
      <c r="H88" s="179">
        <v>2</v>
      </c>
      <c r="I88" s="180"/>
      <c r="J88" s="181">
        <f>ROUND(I88*H88,2)</f>
        <v>0</v>
      </c>
      <c r="K88" s="177" t="s">
        <v>162</v>
      </c>
      <c r="L88" s="39"/>
      <c r="M88" s="182" t="s">
        <v>44</v>
      </c>
      <c r="N88" s="183" t="s">
        <v>52</v>
      </c>
      <c r="O88" s="64"/>
      <c r="P88" s="184">
        <f>O88*H88</f>
        <v>0</v>
      </c>
      <c r="Q88" s="184">
        <v>0</v>
      </c>
      <c r="R88" s="184">
        <f>Q88*H88</f>
        <v>0</v>
      </c>
      <c r="S88" s="184">
        <v>0</v>
      </c>
      <c r="T88" s="185">
        <f>S88*H88</f>
        <v>0</v>
      </c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R88" s="186" t="s">
        <v>89</v>
      </c>
      <c r="AT88" s="186" t="s">
        <v>158</v>
      </c>
      <c r="AU88" s="186" t="s">
        <v>91</v>
      </c>
      <c r="AY88" s="16" t="s">
        <v>155</v>
      </c>
      <c r="BE88" s="187">
        <f>IF(N88="základní",J88,0)</f>
        <v>0</v>
      </c>
      <c r="BF88" s="187">
        <f>IF(N88="snížená",J88,0)</f>
        <v>0</v>
      </c>
      <c r="BG88" s="187">
        <f>IF(N88="zákl. přenesená",J88,0)</f>
        <v>0</v>
      </c>
      <c r="BH88" s="187">
        <f>IF(N88="sníž. přenesená",J88,0)</f>
        <v>0</v>
      </c>
      <c r="BI88" s="187">
        <f>IF(N88="nulová",J88,0)</f>
        <v>0</v>
      </c>
      <c r="BJ88" s="16" t="s">
        <v>89</v>
      </c>
      <c r="BK88" s="187">
        <f>ROUND(I88*H88,2)</f>
        <v>0</v>
      </c>
      <c r="BL88" s="16" t="s">
        <v>89</v>
      </c>
      <c r="BM88" s="186" t="s">
        <v>168</v>
      </c>
    </row>
    <row r="89" spans="2:51" s="13" customFormat="1" ht="12">
      <c r="B89" s="188"/>
      <c r="C89" s="189"/>
      <c r="D89" s="190" t="s">
        <v>164</v>
      </c>
      <c r="E89" s="191" t="s">
        <v>44</v>
      </c>
      <c r="F89" s="192" t="s">
        <v>169</v>
      </c>
      <c r="G89" s="189"/>
      <c r="H89" s="191" t="s">
        <v>44</v>
      </c>
      <c r="I89" s="193"/>
      <c r="J89" s="189"/>
      <c r="K89" s="189"/>
      <c r="L89" s="194"/>
      <c r="M89" s="195"/>
      <c r="N89" s="196"/>
      <c r="O89" s="196"/>
      <c r="P89" s="196"/>
      <c r="Q89" s="196"/>
      <c r="R89" s="196"/>
      <c r="S89" s="196"/>
      <c r="T89" s="197"/>
      <c r="AT89" s="198" t="s">
        <v>164</v>
      </c>
      <c r="AU89" s="198" t="s">
        <v>91</v>
      </c>
      <c r="AV89" s="13" t="s">
        <v>89</v>
      </c>
      <c r="AW89" s="13" t="s">
        <v>42</v>
      </c>
      <c r="AX89" s="13" t="s">
        <v>81</v>
      </c>
      <c r="AY89" s="198" t="s">
        <v>155</v>
      </c>
    </row>
    <row r="90" spans="2:51" s="14" customFormat="1" ht="12">
      <c r="B90" s="199"/>
      <c r="C90" s="200"/>
      <c r="D90" s="190" t="s">
        <v>164</v>
      </c>
      <c r="E90" s="201" t="s">
        <v>44</v>
      </c>
      <c r="F90" s="202" t="s">
        <v>91</v>
      </c>
      <c r="G90" s="200"/>
      <c r="H90" s="203">
        <v>2</v>
      </c>
      <c r="I90" s="204"/>
      <c r="J90" s="200"/>
      <c r="K90" s="200"/>
      <c r="L90" s="205"/>
      <c r="M90" s="206"/>
      <c r="N90" s="207"/>
      <c r="O90" s="207"/>
      <c r="P90" s="207"/>
      <c r="Q90" s="207"/>
      <c r="R90" s="207"/>
      <c r="S90" s="207"/>
      <c r="T90" s="208"/>
      <c r="AT90" s="209" t="s">
        <v>164</v>
      </c>
      <c r="AU90" s="209" t="s">
        <v>91</v>
      </c>
      <c r="AV90" s="14" t="s">
        <v>91</v>
      </c>
      <c r="AW90" s="14" t="s">
        <v>42</v>
      </c>
      <c r="AX90" s="14" t="s">
        <v>89</v>
      </c>
      <c r="AY90" s="209" t="s">
        <v>155</v>
      </c>
    </row>
    <row r="91" spans="1:65" s="2" customFormat="1" ht="24">
      <c r="A91" s="34"/>
      <c r="B91" s="35"/>
      <c r="C91" s="175" t="s">
        <v>154</v>
      </c>
      <c r="D91" s="175" t="s">
        <v>158</v>
      </c>
      <c r="E91" s="176" t="s">
        <v>170</v>
      </c>
      <c r="F91" s="177" t="s">
        <v>171</v>
      </c>
      <c r="G91" s="178" t="s">
        <v>161</v>
      </c>
      <c r="H91" s="179">
        <v>2</v>
      </c>
      <c r="I91" s="180"/>
      <c r="J91" s="181">
        <f>ROUND(I91*H91,2)</f>
        <v>0</v>
      </c>
      <c r="K91" s="177" t="s">
        <v>162</v>
      </c>
      <c r="L91" s="39"/>
      <c r="M91" s="182" t="s">
        <v>44</v>
      </c>
      <c r="N91" s="183" t="s">
        <v>52</v>
      </c>
      <c r="O91" s="64"/>
      <c r="P91" s="184">
        <f>O91*H91</f>
        <v>0</v>
      </c>
      <c r="Q91" s="184">
        <v>0</v>
      </c>
      <c r="R91" s="184">
        <f>Q91*H91</f>
        <v>0</v>
      </c>
      <c r="S91" s="184">
        <v>0</v>
      </c>
      <c r="T91" s="185">
        <f>S91*H91</f>
        <v>0</v>
      </c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R91" s="186" t="s">
        <v>89</v>
      </c>
      <c r="AT91" s="186" t="s">
        <v>158</v>
      </c>
      <c r="AU91" s="186" t="s">
        <v>91</v>
      </c>
      <c r="AY91" s="16" t="s">
        <v>155</v>
      </c>
      <c r="BE91" s="187">
        <f>IF(N91="základní",J91,0)</f>
        <v>0</v>
      </c>
      <c r="BF91" s="187">
        <f>IF(N91="snížená",J91,0)</f>
        <v>0</v>
      </c>
      <c r="BG91" s="187">
        <f>IF(N91="zákl. přenesená",J91,0)</f>
        <v>0</v>
      </c>
      <c r="BH91" s="187">
        <f>IF(N91="sníž. přenesená",J91,0)</f>
        <v>0</v>
      </c>
      <c r="BI91" s="187">
        <f>IF(N91="nulová",J91,0)</f>
        <v>0</v>
      </c>
      <c r="BJ91" s="16" t="s">
        <v>89</v>
      </c>
      <c r="BK91" s="187">
        <f>ROUND(I91*H91,2)</f>
        <v>0</v>
      </c>
      <c r="BL91" s="16" t="s">
        <v>89</v>
      </c>
      <c r="BM91" s="186" t="s">
        <v>172</v>
      </c>
    </row>
    <row r="92" spans="2:51" s="13" customFormat="1" ht="22.5">
      <c r="B92" s="188"/>
      <c r="C92" s="189"/>
      <c r="D92" s="190" t="s">
        <v>164</v>
      </c>
      <c r="E92" s="191" t="s">
        <v>44</v>
      </c>
      <c r="F92" s="192" t="s">
        <v>165</v>
      </c>
      <c r="G92" s="189"/>
      <c r="H92" s="191" t="s">
        <v>44</v>
      </c>
      <c r="I92" s="193"/>
      <c r="J92" s="189"/>
      <c r="K92" s="189"/>
      <c r="L92" s="194"/>
      <c r="M92" s="195"/>
      <c r="N92" s="196"/>
      <c r="O92" s="196"/>
      <c r="P92" s="196"/>
      <c r="Q92" s="196"/>
      <c r="R92" s="196"/>
      <c r="S92" s="196"/>
      <c r="T92" s="197"/>
      <c r="AT92" s="198" t="s">
        <v>164</v>
      </c>
      <c r="AU92" s="198" t="s">
        <v>91</v>
      </c>
      <c r="AV92" s="13" t="s">
        <v>89</v>
      </c>
      <c r="AW92" s="13" t="s">
        <v>42</v>
      </c>
      <c r="AX92" s="13" t="s">
        <v>81</v>
      </c>
      <c r="AY92" s="198" t="s">
        <v>155</v>
      </c>
    </row>
    <row r="93" spans="2:51" s="14" customFormat="1" ht="12">
      <c r="B93" s="199"/>
      <c r="C93" s="200"/>
      <c r="D93" s="190" t="s">
        <v>164</v>
      </c>
      <c r="E93" s="201" t="s">
        <v>44</v>
      </c>
      <c r="F93" s="202" t="s">
        <v>91</v>
      </c>
      <c r="G93" s="200"/>
      <c r="H93" s="203">
        <v>2</v>
      </c>
      <c r="I93" s="204"/>
      <c r="J93" s="200"/>
      <c r="K93" s="200"/>
      <c r="L93" s="205"/>
      <c r="M93" s="206"/>
      <c r="N93" s="207"/>
      <c r="O93" s="207"/>
      <c r="P93" s="207"/>
      <c r="Q93" s="207"/>
      <c r="R93" s="207"/>
      <c r="S93" s="207"/>
      <c r="T93" s="208"/>
      <c r="AT93" s="209" t="s">
        <v>164</v>
      </c>
      <c r="AU93" s="209" t="s">
        <v>91</v>
      </c>
      <c r="AV93" s="14" t="s">
        <v>91</v>
      </c>
      <c r="AW93" s="14" t="s">
        <v>42</v>
      </c>
      <c r="AX93" s="14" t="s">
        <v>89</v>
      </c>
      <c r="AY93" s="209" t="s">
        <v>155</v>
      </c>
    </row>
    <row r="94" spans="1:65" s="2" customFormat="1" ht="24">
      <c r="A94" s="34"/>
      <c r="B94" s="35"/>
      <c r="C94" s="175" t="s">
        <v>173</v>
      </c>
      <c r="D94" s="175" t="s">
        <v>158</v>
      </c>
      <c r="E94" s="176" t="s">
        <v>174</v>
      </c>
      <c r="F94" s="177" t="s">
        <v>175</v>
      </c>
      <c r="G94" s="178" t="s">
        <v>161</v>
      </c>
      <c r="H94" s="179">
        <v>2</v>
      </c>
      <c r="I94" s="180"/>
      <c r="J94" s="181">
        <f>ROUND(I94*H94,2)</f>
        <v>0</v>
      </c>
      <c r="K94" s="177" t="s">
        <v>162</v>
      </c>
      <c r="L94" s="39"/>
      <c r="M94" s="182" t="s">
        <v>44</v>
      </c>
      <c r="N94" s="183" t="s">
        <v>52</v>
      </c>
      <c r="O94" s="64"/>
      <c r="P94" s="184">
        <f>O94*H94</f>
        <v>0</v>
      </c>
      <c r="Q94" s="184">
        <v>0</v>
      </c>
      <c r="R94" s="184">
        <f>Q94*H94</f>
        <v>0</v>
      </c>
      <c r="S94" s="184">
        <v>0</v>
      </c>
      <c r="T94" s="185">
        <f>S94*H94</f>
        <v>0</v>
      </c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R94" s="186" t="s">
        <v>89</v>
      </c>
      <c r="AT94" s="186" t="s">
        <v>158</v>
      </c>
      <c r="AU94" s="186" t="s">
        <v>91</v>
      </c>
      <c r="AY94" s="16" t="s">
        <v>155</v>
      </c>
      <c r="BE94" s="187">
        <f>IF(N94="základní",J94,0)</f>
        <v>0</v>
      </c>
      <c r="BF94" s="187">
        <f>IF(N94="snížená",J94,0)</f>
        <v>0</v>
      </c>
      <c r="BG94" s="187">
        <f>IF(N94="zákl. přenesená",J94,0)</f>
        <v>0</v>
      </c>
      <c r="BH94" s="187">
        <f>IF(N94="sníž. přenesená",J94,0)</f>
        <v>0</v>
      </c>
      <c r="BI94" s="187">
        <f>IF(N94="nulová",J94,0)</f>
        <v>0</v>
      </c>
      <c r="BJ94" s="16" t="s">
        <v>89</v>
      </c>
      <c r="BK94" s="187">
        <f>ROUND(I94*H94,2)</f>
        <v>0</v>
      </c>
      <c r="BL94" s="16" t="s">
        <v>89</v>
      </c>
      <c r="BM94" s="186" t="s">
        <v>176</v>
      </c>
    </row>
    <row r="95" spans="2:51" s="13" customFormat="1" ht="12">
      <c r="B95" s="188"/>
      <c r="C95" s="189"/>
      <c r="D95" s="190" t="s">
        <v>164</v>
      </c>
      <c r="E95" s="191" t="s">
        <v>44</v>
      </c>
      <c r="F95" s="192" t="s">
        <v>169</v>
      </c>
      <c r="G95" s="189"/>
      <c r="H95" s="191" t="s">
        <v>44</v>
      </c>
      <c r="I95" s="193"/>
      <c r="J95" s="189"/>
      <c r="K95" s="189"/>
      <c r="L95" s="194"/>
      <c r="M95" s="195"/>
      <c r="N95" s="196"/>
      <c r="O95" s="196"/>
      <c r="P95" s="196"/>
      <c r="Q95" s="196"/>
      <c r="R95" s="196"/>
      <c r="S95" s="196"/>
      <c r="T95" s="197"/>
      <c r="AT95" s="198" t="s">
        <v>164</v>
      </c>
      <c r="AU95" s="198" t="s">
        <v>91</v>
      </c>
      <c r="AV95" s="13" t="s">
        <v>89</v>
      </c>
      <c r="AW95" s="13" t="s">
        <v>42</v>
      </c>
      <c r="AX95" s="13" t="s">
        <v>81</v>
      </c>
      <c r="AY95" s="198" t="s">
        <v>155</v>
      </c>
    </row>
    <row r="96" spans="2:51" s="14" customFormat="1" ht="12">
      <c r="B96" s="199"/>
      <c r="C96" s="200"/>
      <c r="D96" s="190" t="s">
        <v>164</v>
      </c>
      <c r="E96" s="201" t="s">
        <v>44</v>
      </c>
      <c r="F96" s="202" t="s">
        <v>91</v>
      </c>
      <c r="G96" s="200"/>
      <c r="H96" s="203">
        <v>2</v>
      </c>
      <c r="I96" s="204"/>
      <c r="J96" s="200"/>
      <c r="K96" s="200"/>
      <c r="L96" s="205"/>
      <c r="M96" s="206"/>
      <c r="N96" s="207"/>
      <c r="O96" s="207"/>
      <c r="P96" s="207"/>
      <c r="Q96" s="207"/>
      <c r="R96" s="207"/>
      <c r="S96" s="207"/>
      <c r="T96" s="208"/>
      <c r="AT96" s="209" t="s">
        <v>164</v>
      </c>
      <c r="AU96" s="209" t="s">
        <v>91</v>
      </c>
      <c r="AV96" s="14" t="s">
        <v>91</v>
      </c>
      <c r="AW96" s="14" t="s">
        <v>42</v>
      </c>
      <c r="AX96" s="14" t="s">
        <v>89</v>
      </c>
      <c r="AY96" s="209" t="s">
        <v>155</v>
      </c>
    </row>
    <row r="97" spans="1:65" s="2" customFormat="1" ht="16.5" customHeight="1">
      <c r="A97" s="34"/>
      <c r="B97" s="35"/>
      <c r="C97" s="210" t="s">
        <v>177</v>
      </c>
      <c r="D97" s="210" t="s">
        <v>152</v>
      </c>
      <c r="E97" s="211" t="s">
        <v>178</v>
      </c>
      <c r="F97" s="212" t="s">
        <v>179</v>
      </c>
      <c r="G97" s="213" t="s">
        <v>161</v>
      </c>
      <c r="H97" s="214">
        <v>2</v>
      </c>
      <c r="I97" s="215"/>
      <c r="J97" s="216">
        <f>ROUND(I97*H97,2)</f>
        <v>0</v>
      </c>
      <c r="K97" s="212" t="s">
        <v>180</v>
      </c>
      <c r="L97" s="217"/>
      <c r="M97" s="218" t="s">
        <v>44</v>
      </c>
      <c r="N97" s="219" t="s">
        <v>52</v>
      </c>
      <c r="O97" s="64"/>
      <c r="P97" s="184">
        <f>O97*H97</f>
        <v>0</v>
      </c>
      <c r="Q97" s="184">
        <v>0.00408</v>
      </c>
      <c r="R97" s="184">
        <f>Q97*H97</f>
        <v>0.00816</v>
      </c>
      <c r="S97" s="184">
        <v>0</v>
      </c>
      <c r="T97" s="185">
        <f>S97*H97</f>
        <v>0</v>
      </c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R97" s="186" t="s">
        <v>91</v>
      </c>
      <c r="AT97" s="186" t="s">
        <v>152</v>
      </c>
      <c r="AU97" s="186" t="s">
        <v>91</v>
      </c>
      <c r="AY97" s="16" t="s">
        <v>155</v>
      </c>
      <c r="BE97" s="187">
        <f>IF(N97="základní",J97,0)</f>
        <v>0</v>
      </c>
      <c r="BF97" s="187">
        <f>IF(N97="snížená",J97,0)</f>
        <v>0</v>
      </c>
      <c r="BG97" s="187">
        <f>IF(N97="zákl. přenesená",J97,0)</f>
        <v>0</v>
      </c>
      <c r="BH97" s="187">
        <f>IF(N97="sníž. přenesená",J97,0)</f>
        <v>0</v>
      </c>
      <c r="BI97" s="187">
        <f>IF(N97="nulová",J97,0)</f>
        <v>0</v>
      </c>
      <c r="BJ97" s="16" t="s">
        <v>89</v>
      </c>
      <c r="BK97" s="187">
        <f>ROUND(I97*H97,2)</f>
        <v>0</v>
      </c>
      <c r="BL97" s="16" t="s">
        <v>89</v>
      </c>
      <c r="BM97" s="186" t="s">
        <v>181</v>
      </c>
    </row>
    <row r="98" spans="2:51" s="13" customFormat="1" ht="12">
      <c r="B98" s="188"/>
      <c r="C98" s="189"/>
      <c r="D98" s="190" t="s">
        <v>164</v>
      </c>
      <c r="E98" s="191" t="s">
        <v>44</v>
      </c>
      <c r="F98" s="192" t="s">
        <v>169</v>
      </c>
      <c r="G98" s="189"/>
      <c r="H98" s="191" t="s">
        <v>44</v>
      </c>
      <c r="I98" s="193"/>
      <c r="J98" s="189"/>
      <c r="K98" s="189"/>
      <c r="L98" s="194"/>
      <c r="M98" s="195"/>
      <c r="N98" s="196"/>
      <c r="O98" s="196"/>
      <c r="P98" s="196"/>
      <c r="Q98" s="196"/>
      <c r="R98" s="196"/>
      <c r="S98" s="196"/>
      <c r="T98" s="197"/>
      <c r="AT98" s="198" t="s">
        <v>164</v>
      </c>
      <c r="AU98" s="198" t="s">
        <v>91</v>
      </c>
      <c r="AV98" s="13" t="s">
        <v>89</v>
      </c>
      <c r="AW98" s="13" t="s">
        <v>42</v>
      </c>
      <c r="AX98" s="13" t="s">
        <v>81</v>
      </c>
      <c r="AY98" s="198" t="s">
        <v>155</v>
      </c>
    </row>
    <row r="99" spans="2:51" s="14" customFormat="1" ht="12">
      <c r="B99" s="199"/>
      <c r="C99" s="200"/>
      <c r="D99" s="190" t="s">
        <v>164</v>
      </c>
      <c r="E99" s="201" t="s">
        <v>44</v>
      </c>
      <c r="F99" s="202" t="s">
        <v>91</v>
      </c>
      <c r="G99" s="200"/>
      <c r="H99" s="203">
        <v>2</v>
      </c>
      <c r="I99" s="204"/>
      <c r="J99" s="200"/>
      <c r="K99" s="200"/>
      <c r="L99" s="205"/>
      <c r="M99" s="206"/>
      <c r="N99" s="207"/>
      <c r="O99" s="207"/>
      <c r="P99" s="207"/>
      <c r="Q99" s="207"/>
      <c r="R99" s="207"/>
      <c r="S99" s="207"/>
      <c r="T99" s="208"/>
      <c r="AT99" s="209" t="s">
        <v>164</v>
      </c>
      <c r="AU99" s="209" t="s">
        <v>91</v>
      </c>
      <c r="AV99" s="14" t="s">
        <v>91</v>
      </c>
      <c r="AW99" s="14" t="s">
        <v>42</v>
      </c>
      <c r="AX99" s="14" t="s">
        <v>89</v>
      </c>
      <c r="AY99" s="209" t="s">
        <v>155</v>
      </c>
    </row>
    <row r="100" spans="2:63" s="12" customFormat="1" ht="22.9" customHeight="1">
      <c r="B100" s="159"/>
      <c r="C100" s="160"/>
      <c r="D100" s="161" t="s">
        <v>80</v>
      </c>
      <c r="E100" s="173" t="s">
        <v>182</v>
      </c>
      <c r="F100" s="173" t="s">
        <v>183</v>
      </c>
      <c r="G100" s="160"/>
      <c r="H100" s="160"/>
      <c r="I100" s="163"/>
      <c r="J100" s="174">
        <f>BK100</f>
        <v>0</v>
      </c>
      <c r="K100" s="160"/>
      <c r="L100" s="165"/>
      <c r="M100" s="166"/>
      <c r="N100" s="167"/>
      <c r="O100" s="167"/>
      <c r="P100" s="168">
        <f>SUM(P101:P108)</f>
        <v>0</v>
      </c>
      <c r="Q100" s="167"/>
      <c r="R100" s="168">
        <f>SUM(R101:R108)</f>
        <v>0</v>
      </c>
      <c r="S100" s="167"/>
      <c r="T100" s="169">
        <f>SUM(T101:T108)</f>
        <v>0</v>
      </c>
      <c r="AR100" s="170" t="s">
        <v>154</v>
      </c>
      <c r="AT100" s="171" t="s">
        <v>80</v>
      </c>
      <c r="AU100" s="171" t="s">
        <v>89</v>
      </c>
      <c r="AY100" s="170" t="s">
        <v>155</v>
      </c>
      <c r="BK100" s="172">
        <f>SUM(BK101:BK108)</f>
        <v>0</v>
      </c>
    </row>
    <row r="101" spans="1:65" s="2" customFormat="1" ht="16.5" customHeight="1">
      <c r="A101" s="34"/>
      <c r="B101" s="35"/>
      <c r="C101" s="175" t="s">
        <v>184</v>
      </c>
      <c r="D101" s="175" t="s">
        <v>158</v>
      </c>
      <c r="E101" s="176" t="s">
        <v>185</v>
      </c>
      <c r="F101" s="177" t="s">
        <v>186</v>
      </c>
      <c r="G101" s="178" t="s">
        <v>161</v>
      </c>
      <c r="H101" s="179">
        <v>1</v>
      </c>
      <c r="I101" s="180"/>
      <c r="J101" s="181">
        <f>ROUND(I101*H101,2)</f>
        <v>0</v>
      </c>
      <c r="K101" s="177" t="s">
        <v>180</v>
      </c>
      <c r="L101" s="39"/>
      <c r="M101" s="182" t="s">
        <v>44</v>
      </c>
      <c r="N101" s="183" t="s">
        <v>52</v>
      </c>
      <c r="O101" s="64"/>
      <c r="P101" s="184">
        <f>O101*H101</f>
        <v>0</v>
      </c>
      <c r="Q101" s="184">
        <v>0</v>
      </c>
      <c r="R101" s="184">
        <f>Q101*H101</f>
        <v>0</v>
      </c>
      <c r="S101" s="184">
        <v>0</v>
      </c>
      <c r="T101" s="185">
        <f>S101*H101</f>
        <v>0</v>
      </c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R101" s="186" t="s">
        <v>89</v>
      </c>
      <c r="AT101" s="186" t="s">
        <v>158</v>
      </c>
      <c r="AU101" s="186" t="s">
        <v>91</v>
      </c>
      <c r="AY101" s="16" t="s">
        <v>155</v>
      </c>
      <c r="BE101" s="187">
        <f>IF(N101="základní",J101,0)</f>
        <v>0</v>
      </c>
      <c r="BF101" s="187">
        <f>IF(N101="snížená",J101,0)</f>
        <v>0</v>
      </c>
      <c r="BG101" s="187">
        <f>IF(N101="zákl. přenesená",J101,0)</f>
        <v>0</v>
      </c>
      <c r="BH101" s="187">
        <f>IF(N101="sníž. přenesená",J101,0)</f>
        <v>0</v>
      </c>
      <c r="BI101" s="187">
        <f>IF(N101="nulová",J101,0)</f>
        <v>0</v>
      </c>
      <c r="BJ101" s="16" t="s">
        <v>89</v>
      </c>
      <c r="BK101" s="187">
        <f>ROUND(I101*H101,2)</f>
        <v>0</v>
      </c>
      <c r="BL101" s="16" t="s">
        <v>89</v>
      </c>
      <c r="BM101" s="186" t="s">
        <v>187</v>
      </c>
    </row>
    <row r="102" spans="2:51" s="14" customFormat="1" ht="12">
      <c r="B102" s="199"/>
      <c r="C102" s="200"/>
      <c r="D102" s="190" t="s">
        <v>164</v>
      </c>
      <c r="E102" s="201" t="s">
        <v>44</v>
      </c>
      <c r="F102" s="202" t="s">
        <v>89</v>
      </c>
      <c r="G102" s="200"/>
      <c r="H102" s="203">
        <v>1</v>
      </c>
      <c r="I102" s="204"/>
      <c r="J102" s="200"/>
      <c r="K102" s="200"/>
      <c r="L102" s="205"/>
      <c r="M102" s="206"/>
      <c r="N102" s="207"/>
      <c r="O102" s="207"/>
      <c r="P102" s="207"/>
      <c r="Q102" s="207"/>
      <c r="R102" s="207"/>
      <c r="S102" s="207"/>
      <c r="T102" s="208"/>
      <c r="AT102" s="209" t="s">
        <v>164</v>
      </c>
      <c r="AU102" s="209" t="s">
        <v>91</v>
      </c>
      <c r="AV102" s="14" t="s">
        <v>91</v>
      </c>
      <c r="AW102" s="14" t="s">
        <v>42</v>
      </c>
      <c r="AX102" s="14" t="s">
        <v>89</v>
      </c>
      <c r="AY102" s="209" t="s">
        <v>155</v>
      </c>
    </row>
    <row r="103" spans="1:65" s="2" customFormat="1" ht="24">
      <c r="A103" s="34"/>
      <c r="B103" s="35"/>
      <c r="C103" s="210" t="s">
        <v>188</v>
      </c>
      <c r="D103" s="210" t="s">
        <v>152</v>
      </c>
      <c r="E103" s="211" t="s">
        <v>189</v>
      </c>
      <c r="F103" s="212" t="s">
        <v>190</v>
      </c>
      <c r="G103" s="213" t="s">
        <v>161</v>
      </c>
      <c r="H103" s="214">
        <v>1</v>
      </c>
      <c r="I103" s="215"/>
      <c r="J103" s="216">
        <f>ROUND(I103*H103,2)</f>
        <v>0</v>
      </c>
      <c r="K103" s="212" t="s">
        <v>180</v>
      </c>
      <c r="L103" s="217"/>
      <c r="M103" s="218" t="s">
        <v>44</v>
      </c>
      <c r="N103" s="219" t="s">
        <v>52</v>
      </c>
      <c r="O103" s="64"/>
      <c r="P103" s="184">
        <f>O103*H103</f>
        <v>0</v>
      </c>
      <c r="Q103" s="184">
        <v>0</v>
      </c>
      <c r="R103" s="184">
        <f>Q103*H103</f>
        <v>0</v>
      </c>
      <c r="S103" s="184">
        <v>0</v>
      </c>
      <c r="T103" s="185">
        <f>S103*H103</f>
        <v>0</v>
      </c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R103" s="186" t="s">
        <v>91</v>
      </c>
      <c r="AT103" s="186" t="s">
        <v>152</v>
      </c>
      <c r="AU103" s="186" t="s">
        <v>91</v>
      </c>
      <c r="AY103" s="16" t="s">
        <v>155</v>
      </c>
      <c r="BE103" s="187">
        <f>IF(N103="základní",J103,0)</f>
        <v>0</v>
      </c>
      <c r="BF103" s="187">
        <f>IF(N103="snížená",J103,0)</f>
        <v>0</v>
      </c>
      <c r="BG103" s="187">
        <f>IF(N103="zákl. přenesená",J103,0)</f>
        <v>0</v>
      </c>
      <c r="BH103" s="187">
        <f>IF(N103="sníž. přenesená",J103,0)</f>
        <v>0</v>
      </c>
      <c r="BI103" s="187">
        <f>IF(N103="nulová",J103,0)</f>
        <v>0</v>
      </c>
      <c r="BJ103" s="16" t="s">
        <v>89</v>
      </c>
      <c r="BK103" s="187">
        <f>ROUND(I103*H103,2)</f>
        <v>0</v>
      </c>
      <c r="BL103" s="16" t="s">
        <v>89</v>
      </c>
      <c r="BM103" s="186" t="s">
        <v>191</v>
      </c>
    </row>
    <row r="104" spans="2:51" s="14" customFormat="1" ht="12">
      <c r="B104" s="199"/>
      <c r="C104" s="200"/>
      <c r="D104" s="190" t="s">
        <v>164</v>
      </c>
      <c r="E104" s="201" t="s">
        <v>44</v>
      </c>
      <c r="F104" s="202" t="s">
        <v>89</v>
      </c>
      <c r="G104" s="200"/>
      <c r="H104" s="203">
        <v>1</v>
      </c>
      <c r="I104" s="204"/>
      <c r="J104" s="200"/>
      <c r="K104" s="200"/>
      <c r="L104" s="205"/>
      <c r="M104" s="206"/>
      <c r="N104" s="207"/>
      <c r="O104" s="207"/>
      <c r="P104" s="207"/>
      <c r="Q104" s="207"/>
      <c r="R104" s="207"/>
      <c r="S104" s="207"/>
      <c r="T104" s="208"/>
      <c r="AT104" s="209" t="s">
        <v>164</v>
      </c>
      <c r="AU104" s="209" t="s">
        <v>91</v>
      </c>
      <c r="AV104" s="14" t="s">
        <v>91</v>
      </c>
      <c r="AW104" s="14" t="s">
        <v>42</v>
      </c>
      <c r="AX104" s="14" t="s">
        <v>89</v>
      </c>
      <c r="AY104" s="209" t="s">
        <v>155</v>
      </c>
    </row>
    <row r="105" spans="1:65" s="2" customFormat="1" ht="21.75" customHeight="1">
      <c r="A105" s="34"/>
      <c r="B105" s="35"/>
      <c r="C105" s="175" t="s">
        <v>192</v>
      </c>
      <c r="D105" s="175" t="s">
        <v>158</v>
      </c>
      <c r="E105" s="176" t="s">
        <v>193</v>
      </c>
      <c r="F105" s="177" t="s">
        <v>194</v>
      </c>
      <c r="G105" s="178" t="s">
        <v>161</v>
      </c>
      <c r="H105" s="179">
        <v>1</v>
      </c>
      <c r="I105" s="180"/>
      <c r="J105" s="181">
        <f>ROUND(I105*H105,2)</f>
        <v>0</v>
      </c>
      <c r="K105" s="177" t="s">
        <v>195</v>
      </c>
      <c r="L105" s="39"/>
      <c r="M105" s="182" t="s">
        <v>44</v>
      </c>
      <c r="N105" s="183" t="s">
        <v>52</v>
      </c>
      <c r="O105" s="64"/>
      <c r="P105" s="184">
        <f>O105*H105</f>
        <v>0</v>
      </c>
      <c r="Q105" s="184">
        <v>0</v>
      </c>
      <c r="R105" s="184">
        <f>Q105*H105</f>
        <v>0</v>
      </c>
      <c r="S105" s="184">
        <v>0</v>
      </c>
      <c r="T105" s="185">
        <f>S105*H105</f>
        <v>0</v>
      </c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R105" s="186" t="s">
        <v>89</v>
      </c>
      <c r="AT105" s="186" t="s">
        <v>158</v>
      </c>
      <c r="AU105" s="186" t="s">
        <v>91</v>
      </c>
      <c r="AY105" s="16" t="s">
        <v>155</v>
      </c>
      <c r="BE105" s="187">
        <f>IF(N105="základní",J105,0)</f>
        <v>0</v>
      </c>
      <c r="BF105" s="187">
        <f>IF(N105="snížená",J105,0)</f>
        <v>0</v>
      </c>
      <c r="BG105" s="187">
        <f>IF(N105="zákl. přenesená",J105,0)</f>
        <v>0</v>
      </c>
      <c r="BH105" s="187">
        <f>IF(N105="sníž. přenesená",J105,0)</f>
        <v>0</v>
      </c>
      <c r="BI105" s="187">
        <f>IF(N105="nulová",J105,0)</f>
        <v>0</v>
      </c>
      <c r="BJ105" s="16" t="s">
        <v>89</v>
      </c>
      <c r="BK105" s="187">
        <f>ROUND(I105*H105,2)</f>
        <v>0</v>
      </c>
      <c r="BL105" s="16" t="s">
        <v>89</v>
      </c>
      <c r="BM105" s="186" t="s">
        <v>196</v>
      </c>
    </row>
    <row r="106" spans="2:51" s="14" customFormat="1" ht="12">
      <c r="B106" s="199"/>
      <c r="C106" s="200"/>
      <c r="D106" s="190" t="s">
        <v>164</v>
      </c>
      <c r="E106" s="201" t="s">
        <v>44</v>
      </c>
      <c r="F106" s="202" t="s">
        <v>89</v>
      </c>
      <c r="G106" s="200"/>
      <c r="H106" s="203">
        <v>1</v>
      </c>
      <c r="I106" s="204"/>
      <c r="J106" s="200"/>
      <c r="K106" s="200"/>
      <c r="L106" s="205"/>
      <c r="M106" s="206"/>
      <c r="N106" s="207"/>
      <c r="O106" s="207"/>
      <c r="P106" s="207"/>
      <c r="Q106" s="207"/>
      <c r="R106" s="207"/>
      <c r="S106" s="207"/>
      <c r="T106" s="208"/>
      <c r="AT106" s="209" t="s">
        <v>164</v>
      </c>
      <c r="AU106" s="209" t="s">
        <v>91</v>
      </c>
      <c r="AV106" s="14" t="s">
        <v>91</v>
      </c>
      <c r="AW106" s="14" t="s">
        <v>42</v>
      </c>
      <c r="AX106" s="14" t="s">
        <v>89</v>
      </c>
      <c r="AY106" s="209" t="s">
        <v>155</v>
      </c>
    </row>
    <row r="107" spans="1:65" s="2" customFormat="1" ht="24">
      <c r="A107" s="34"/>
      <c r="B107" s="35"/>
      <c r="C107" s="210" t="s">
        <v>197</v>
      </c>
      <c r="D107" s="210" t="s">
        <v>152</v>
      </c>
      <c r="E107" s="211" t="s">
        <v>198</v>
      </c>
      <c r="F107" s="212" t="s">
        <v>199</v>
      </c>
      <c r="G107" s="213" t="s">
        <v>161</v>
      </c>
      <c r="H107" s="214">
        <v>1</v>
      </c>
      <c r="I107" s="215"/>
      <c r="J107" s="216">
        <f>ROUND(I107*H107,2)</f>
        <v>0</v>
      </c>
      <c r="K107" s="212" t="s">
        <v>180</v>
      </c>
      <c r="L107" s="217"/>
      <c r="M107" s="218" t="s">
        <v>44</v>
      </c>
      <c r="N107" s="219" t="s">
        <v>52</v>
      </c>
      <c r="O107" s="64"/>
      <c r="P107" s="184">
        <f>O107*H107</f>
        <v>0</v>
      </c>
      <c r="Q107" s="184">
        <v>0</v>
      </c>
      <c r="R107" s="184">
        <f>Q107*H107</f>
        <v>0</v>
      </c>
      <c r="S107" s="184">
        <v>0</v>
      </c>
      <c r="T107" s="185">
        <f>S107*H107</f>
        <v>0</v>
      </c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R107" s="186" t="s">
        <v>91</v>
      </c>
      <c r="AT107" s="186" t="s">
        <v>152</v>
      </c>
      <c r="AU107" s="186" t="s">
        <v>91</v>
      </c>
      <c r="AY107" s="16" t="s">
        <v>155</v>
      </c>
      <c r="BE107" s="187">
        <f>IF(N107="základní",J107,0)</f>
        <v>0</v>
      </c>
      <c r="BF107" s="187">
        <f>IF(N107="snížená",J107,0)</f>
        <v>0</v>
      </c>
      <c r="BG107" s="187">
        <f>IF(N107="zákl. přenesená",J107,0)</f>
        <v>0</v>
      </c>
      <c r="BH107" s="187">
        <f>IF(N107="sníž. přenesená",J107,0)</f>
        <v>0</v>
      </c>
      <c r="BI107" s="187">
        <f>IF(N107="nulová",J107,0)</f>
        <v>0</v>
      </c>
      <c r="BJ107" s="16" t="s">
        <v>89</v>
      </c>
      <c r="BK107" s="187">
        <f>ROUND(I107*H107,2)</f>
        <v>0</v>
      </c>
      <c r="BL107" s="16" t="s">
        <v>89</v>
      </c>
      <c r="BM107" s="186" t="s">
        <v>200</v>
      </c>
    </row>
    <row r="108" spans="2:51" s="14" customFormat="1" ht="12">
      <c r="B108" s="199"/>
      <c r="C108" s="200"/>
      <c r="D108" s="190" t="s">
        <v>164</v>
      </c>
      <c r="E108" s="201" t="s">
        <v>44</v>
      </c>
      <c r="F108" s="202" t="s">
        <v>89</v>
      </c>
      <c r="G108" s="200"/>
      <c r="H108" s="203">
        <v>1</v>
      </c>
      <c r="I108" s="204"/>
      <c r="J108" s="200"/>
      <c r="K108" s="200"/>
      <c r="L108" s="205"/>
      <c r="M108" s="220"/>
      <c r="N108" s="221"/>
      <c r="O108" s="221"/>
      <c r="P108" s="221"/>
      <c r="Q108" s="221"/>
      <c r="R108" s="221"/>
      <c r="S108" s="221"/>
      <c r="T108" s="222"/>
      <c r="AT108" s="209" t="s">
        <v>164</v>
      </c>
      <c r="AU108" s="209" t="s">
        <v>91</v>
      </c>
      <c r="AV108" s="14" t="s">
        <v>91</v>
      </c>
      <c r="AW108" s="14" t="s">
        <v>42</v>
      </c>
      <c r="AX108" s="14" t="s">
        <v>89</v>
      </c>
      <c r="AY108" s="209" t="s">
        <v>155</v>
      </c>
    </row>
    <row r="109" spans="1:31" s="2" customFormat="1" ht="6.95" customHeight="1">
      <c r="A109" s="34"/>
      <c r="B109" s="47"/>
      <c r="C109" s="48"/>
      <c r="D109" s="48"/>
      <c r="E109" s="48"/>
      <c r="F109" s="48"/>
      <c r="G109" s="48"/>
      <c r="H109" s="48"/>
      <c r="I109" s="48"/>
      <c r="J109" s="48"/>
      <c r="K109" s="48"/>
      <c r="L109" s="39"/>
      <c r="M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</sheetData>
  <sheetProtection algorithmName="SHA-512" hashValue="VvchPiDFYmOJ7WDqy+DmDMFGoR7Amirsafry5hfgg6nCeaZRy1CVvzOhoBw0zUxbDkqA7lHsxKl+wBEo5VOXdg==" saltValue="OnyxXwNwj3ZQf29E/IRfJVAyh2S3vP0q2G7fWOX/mbXgZ+9dECpDn7/uBjeJuW87bS2zNWDD1jk08malygZTrQ==" spinCount="100000" sheet="1" objects="1" scenarios="1" formatColumns="0" formatRows="0" autoFilter="0"/>
  <autoFilter ref="C81:K108"/>
  <mergeCells count="9">
    <mergeCell ref="E50:H50"/>
    <mergeCell ref="E72:H72"/>
    <mergeCell ref="E74:H74"/>
    <mergeCell ref="L2:V2"/>
    <mergeCell ref="E7:H7"/>
    <mergeCell ref="E9:H9"/>
    <mergeCell ref="E18:H18"/>
    <mergeCell ref="E27:H27"/>
    <mergeCell ref="E48:H48"/>
  </mergeCells>
  <printOptions/>
  <pageMargins left="0.3937007874015748" right="0.3937007874015748" top="0.3937007874015748" bottom="0.3937007874015748" header="0" footer="0"/>
  <pageSetup fitToHeight="100" fitToWidth="1" horizontalDpi="600" verticalDpi="600" orientation="portrait" paperSize="9" scale="76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AT2" s="16" t="s">
        <v>94</v>
      </c>
    </row>
    <row r="3" spans="2:46" s="1" customFormat="1" ht="6.95" customHeight="1">
      <c r="B3" s="101"/>
      <c r="C3" s="102"/>
      <c r="D3" s="102"/>
      <c r="E3" s="102"/>
      <c r="F3" s="102"/>
      <c r="G3" s="102"/>
      <c r="H3" s="102"/>
      <c r="I3" s="102"/>
      <c r="J3" s="102"/>
      <c r="K3" s="102"/>
      <c r="L3" s="19"/>
      <c r="AT3" s="16" t="s">
        <v>91</v>
      </c>
    </row>
    <row r="4" spans="2:46" s="1" customFormat="1" ht="24.95" customHeight="1">
      <c r="B4" s="19"/>
      <c r="D4" s="103" t="s">
        <v>129</v>
      </c>
      <c r="L4" s="19"/>
      <c r="M4" s="104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05" t="s">
        <v>16</v>
      </c>
      <c r="L6" s="19"/>
    </row>
    <row r="7" spans="2:12" s="1" customFormat="1" ht="16.5" customHeight="1">
      <c r="B7" s="19"/>
      <c r="E7" s="266" t="str">
        <f>'Rekapitulace stavby'!K6</f>
        <v>Zvýšení bezpečnosti na průtahu městem Vyškov - modernizace SSZ</v>
      </c>
      <c r="F7" s="267"/>
      <c r="G7" s="267"/>
      <c r="H7" s="267"/>
      <c r="L7" s="19"/>
    </row>
    <row r="8" spans="1:31" s="2" customFormat="1" ht="12" customHeight="1">
      <c r="A8" s="34"/>
      <c r="B8" s="39"/>
      <c r="C8" s="34"/>
      <c r="D8" s="105" t="s">
        <v>130</v>
      </c>
      <c r="E8" s="34"/>
      <c r="F8" s="34"/>
      <c r="G8" s="34"/>
      <c r="H8" s="34"/>
      <c r="I8" s="34"/>
      <c r="J8" s="34"/>
      <c r="K8" s="34"/>
      <c r="L8" s="106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268" t="s">
        <v>201</v>
      </c>
      <c r="F9" s="269"/>
      <c r="G9" s="269"/>
      <c r="H9" s="269"/>
      <c r="I9" s="34"/>
      <c r="J9" s="34"/>
      <c r="K9" s="34"/>
      <c r="L9" s="106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106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05" t="s">
        <v>18</v>
      </c>
      <c r="E11" s="34"/>
      <c r="F11" s="107" t="s">
        <v>19</v>
      </c>
      <c r="G11" s="34"/>
      <c r="H11" s="34"/>
      <c r="I11" s="105" t="s">
        <v>20</v>
      </c>
      <c r="J11" s="107" t="s">
        <v>21</v>
      </c>
      <c r="K11" s="34"/>
      <c r="L11" s="106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05" t="s">
        <v>22</v>
      </c>
      <c r="E12" s="34"/>
      <c r="F12" s="107" t="s">
        <v>23</v>
      </c>
      <c r="G12" s="34"/>
      <c r="H12" s="34"/>
      <c r="I12" s="105" t="s">
        <v>24</v>
      </c>
      <c r="J12" s="108" t="str">
        <f>'Rekapitulace stavby'!AN8</f>
        <v>15. 10. 2020</v>
      </c>
      <c r="K12" s="34"/>
      <c r="L12" s="106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21.75" customHeight="1">
      <c r="A13" s="34"/>
      <c r="B13" s="39"/>
      <c r="C13" s="34"/>
      <c r="D13" s="109" t="s">
        <v>26</v>
      </c>
      <c r="E13" s="34"/>
      <c r="F13" s="110" t="s">
        <v>27</v>
      </c>
      <c r="G13" s="34"/>
      <c r="H13" s="34"/>
      <c r="I13" s="109" t="s">
        <v>28</v>
      </c>
      <c r="J13" s="110" t="s">
        <v>29</v>
      </c>
      <c r="K13" s="34"/>
      <c r="L13" s="106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05" t="s">
        <v>30</v>
      </c>
      <c r="E14" s="34"/>
      <c r="F14" s="34"/>
      <c r="G14" s="34"/>
      <c r="H14" s="34"/>
      <c r="I14" s="105" t="s">
        <v>31</v>
      </c>
      <c r="J14" s="107" t="s">
        <v>32</v>
      </c>
      <c r="K14" s="34"/>
      <c r="L14" s="106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07" t="s">
        <v>33</v>
      </c>
      <c r="F15" s="34"/>
      <c r="G15" s="34"/>
      <c r="H15" s="34"/>
      <c r="I15" s="105" t="s">
        <v>34</v>
      </c>
      <c r="J15" s="107" t="s">
        <v>35</v>
      </c>
      <c r="K15" s="34"/>
      <c r="L15" s="106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106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05" t="s">
        <v>36</v>
      </c>
      <c r="E17" s="34"/>
      <c r="F17" s="34"/>
      <c r="G17" s="34"/>
      <c r="H17" s="34"/>
      <c r="I17" s="105" t="s">
        <v>31</v>
      </c>
      <c r="J17" s="29" t="str">
        <f>'Rekapitulace stavby'!AN13</f>
        <v>Vyplň údaj</v>
      </c>
      <c r="K17" s="34"/>
      <c r="L17" s="106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270" t="str">
        <f>'Rekapitulace stavby'!E14</f>
        <v>Vyplň údaj</v>
      </c>
      <c r="F18" s="271"/>
      <c r="G18" s="271"/>
      <c r="H18" s="271"/>
      <c r="I18" s="105" t="s">
        <v>34</v>
      </c>
      <c r="J18" s="29" t="str">
        <f>'Rekapitulace stavby'!AN14</f>
        <v>Vyplň údaj</v>
      </c>
      <c r="K18" s="34"/>
      <c r="L18" s="106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106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05" t="s">
        <v>38</v>
      </c>
      <c r="E20" s="34"/>
      <c r="F20" s="34"/>
      <c r="G20" s="34"/>
      <c r="H20" s="34"/>
      <c r="I20" s="105" t="s">
        <v>31</v>
      </c>
      <c r="J20" s="107" t="s">
        <v>39</v>
      </c>
      <c r="K20" s="34"/>
      <c r="L20" s="106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07" t="s">
        <v>40</v>
      </c>
      <c r="F21" s="34"/>
      <c r="G21" s="34"/>
      <c r="H21" s="34"/>
      <c r="I21" s="105" t="s">
        <v>34</v>
      </c>
      <c r="J21" s="107" t="s">
        <v>41</v>
      </c>
      <c r="K21" s="34"/>
      <c r="L21" s="106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106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05" t="s">
        <v>43</v>
      </c>
      <c r="E23" s="34"/>
      <c r="F23" s="34"/>
      <c r="G23" s="34"/>
      <c r="H23" s="34"/>
      <c r="I23" s="105" t="s">
        <v>31</v>
      </c>
      <c r="J23" s="107" t="s">
        <v>44</v>
      </c>
      <c r="K23" s="34"/>
      <c r="L23" s="106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07" t="s">
        <v>40</v>
      </c>
      <c r="F24" s="34"/>
      <c r="G24" s="34"/>
      <c r="H24" s="34"/>
      <c r="I24" s="105" t="s">
        <v>34</v>
      </c>
      <c r="J24" s="107" t="s">
        <v>44</v>
      </c>
      <c r="K24" s="34"/>
      <c r="L24" s="106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106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05" t="s">
        <v>45</v>
      </c>
      <c r="E26" s="34"/>
      <c r="F26" s="34"/>
      <c r="G26" s="34"/>
      <c r="H26" s="34"/>
      <c r="I26" s="34"/>
      <c r="J26" s="34"/>
      <c r="K26" s="34"/>
      <c r="L26" s="106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11"/>
      <c r="B27" s="112"/>
      <c r="C27" s="111"/>
      <c r="D27" s="111"/>
      <c r="E27" s="272" t="s">
        <v>44</v>
      </c>
      <c r="F27" s="272"/>
      <c r="G27" s="272"/>
      <c r="H27" s="272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106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14"/>
      <c r="E29" s="114"/>
      <c r="F29" s="114"/>
      <c r="G29" s="114"/>
      <c r="H29" s="114"/>
      <c r="I29" s="114"/>
      <c r="J29" s="114"/>
      <c r="K29" s="114"/>
      <c r="L29" s="106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15" t="s">
        <v>47</v>
      </c>
      <c r="E30" s="34"/>
      <c r="F30" s="34"/>
      <c r="G30" s="34"/>
      <c r="H30" s="34"/>
      <c r="I30" s="34"/>
      <c r="J30" s="116">
        <f>ROUND(J82,2)</f>
        <v>0</v>
      </c>
      <c r="K30" s="34"/>
      <c r="L30" s="106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14"/>
      <c r="E31" s="114"/>
      <c r="F31" s="114"/>
      <c r="G31" s="114"/>
      <c r="H31" s="114"/>
      <c r="I31" s="114"/>
      <c r="J31" s="114"/>
      <c r="K31" s="114"/>
      <c r="L31" s="106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17" t="s">
        <v>49</v>
      </c>
      <c r="G32" s="34"/>
      <c r="H32" s="34"/>
      <c r="I32" s="117" t="s">
        <v>48</v>
      </c>
      <c r="J32" s="117" t="s">
        <v>50</v>
      </c>
      <c r="K32" s="34"/>
      <c r="L32" s="106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18" t="s">
        <v>51</v>
      </c>
      <c r="E33" s="105" t="s">
        <v>52</v>
      </c>
      <c r="F33" s="119">
        <f>ROUND((SUM(BE82:BE123)),2)</f>
        <v>0</v>
      </c>
      <c r="G33" s="34"/>
      <c r="H33" s="34"/>
      <c r="I33" s="120">
        <v>0.21</v>
      </c>
      <c r="J33" s="119">
        <f>ROUND(((SUM(BE82:BE123))*I33),2)</f>
        <v>0</v>
      </c>
      <c r="K33" s="34"/>
      <c r="L33" s="106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05" t="s">
        <v>53</v>
      </c>
      <c r="F34" s="119">
        <f>ROUND((SUM(BF82:BF123)),2)</f>
        <v>0</v>
      </c>
      <c r="G34" s="34"/>
      <c r="H34" s="34"/>
      <c r="I34" s="120">
        <v>0.15</v>
      </c>
      <c r="J34" s="119">
        <f>ROUND(((SUM(BF82:BF123))*I34),2)</f>
        <v>0</v>
      </c>
      <c r="K34" s="34"/>
      <c r="L34" s="106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05" t="s">
        <v>54</v>
      </c>
      <c r="F35" s="119">
        <f>ROUND((SUM(BG82:BG123)),2)</f>
        <v>0</v>
      </c>
      <c r="G35" s="34"/>
      <c r="H35" s="34"/>
      <c r="I35" s="120">
        <v>0.21</v>
      </c>
      <c r="J35" s="119">
        <f>0</f>
        <v>0</v>
      </c>
      <c r="K35" s="34"/>
      <c r="L35" s="106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05" t="s">
        <v>55</v>
      </c>
      <c r="F36" s="119">
        <f>ROUND((SUM(BH82:BH123)),2)</f>
        <v>0</v>
      </c>
      <c r="G36" s="34"/>
      <c r="H36" s="34"/>
      <c r="I36" s="120">
        <v>0.15</v>
      </c>
      <c r="J36" s="119">
        <f>0</f>
        <v>0</v>
      </c>
      <c r="K36" s="34"/>
      <c r="L36" s="106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05" t="s">
        <v>56</v>
      </c>
      <c r="F37" s="119">
        <f>ROUND((SUM(BI82:BI123)),2)</f>
        <v>0</v>
      </c>
      <c r="G37" s="34"/>
      <c r="H37" s="34"/>
      <c r="I37" s="120">
        <v>0</v>
      </c>
      <c r="J37" s="119">
        <f>0</f>
        <v>0</v>
      </c>
      <c r="K37" s="34"/>
      <c r="L37" s="106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106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21"/>
      <c r="D39" s="122" t="s">
        <v>57</v>
      </c>
      <c r="E39" s="123"/>
      <c r="F39" s="123"/>
      <c r="G39" s="124" t="s">
        <v>58</v>
      </c>
      <c r="H39" s="125" t="s">
        <v>59</v>
      </c>
      <c r="I39" s="123"/>
      <c r="J39" s="126">
        <f>SUM(J30:J37)</f>
        <v>0</v>
      </c>
      <c r="K39" s="127"/>
      <c r="L39" s="106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128"/>
      <c r="C40" s="129"/>
      <c r="D40" s="129"/>
      <c r="E40" s="129"/>
      <c r="F40" s="129"/>
      <c r="G40" s="129"/>
      <c r="H40" s="129"/>
      <c r="I40" s="129"/>
      <c r="J40" s="129"/>
      <c r="K40" s="129"/>
      <c r="L40" s="106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4" spans="1:31" s="2" customFormat="1" ht="6.95" customHeight="1">
      <c r="A44" s="34"/>
      <c r="B44" s="130"/>
      <c r="C44" s="131"/>
      <c r="D44" s="131"/>
      <c r="E44" s="131"/>
      <c r="F44" s="131"/>
      <c r="G44" s="131"/>
      <c r="H44" s="131"/>
      <c r="I44" s="131"/>
      <c r="J44" s="131"/>
      <c r="K44" s="131"/>
      <c r="L44" s="106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2" customFormat="1" ht="24.95" customHeight="1">
      <c r="A45" s="34"/>
      <c r="B45" s="35"/>
      <c r="C45" s="22" t="s">
        <v>132</v>
      </c>
      <c r="D45" s="36"/>
      <c r="E45" s="36"/>
      <c r="F45" s="36"/>
      <c r="G45" s="36"/>
      <c r="H45" s="36"/>
      <c r="I45" s="36"/>
      <c r="J45" s="36"/>
      <c r="K45" s="36"/>
      <c r="L45" s="106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pans="1:31" s="2" customFormat="1" ht="6.95" customHeight="1">
      <c r="A46" s="34"/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106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12" customHeight="1">
      <c r="A47" s="34"/>
      <c r="B47" s="35"/>
      <c r="C47" s="28" t="s">
        <v>16</v>
      </c>
      <c r="D47" s="36"/>
      <c r="E47" s="36"/>
      <c r="F47" s="36"/>
      <c r="G47" s="36"/>
      <c r="H47" s="36"/>
      <c r="I47" s="36"/>
      <c r="J47" s="36"/>
      <c r="K47" s="36"/>
      <c r="L47" s="106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16.5" customHeight="1">
      <c r="A48" s="34"/>
      <c r="B48" s="35"/>
      <c r="C48" s="36"/>
      <c r="D48" s="36"/>
      <c r="E48" s="264" t="str">
        <f>E7</f>
        <v>Zvýšení bezpečnosti na průtahu městem Vyškov - modernizace SSZ</v>
      </c>
      <c r="F48" s="265"/>
      <c r="G48" s="265"/>
      <c r="H48" s="265"/>
      <c r="I48" s="36"/>
      <c r="J48" s="36"/>
      <c r="K48" s="36"/>
      <c r="L48" s="106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28" t="s">
        <v>130</v>
      </c>
      <c r="D49" s="36"/>
      <c r="E49" s="36"/>
      <c r="F49" s="36"/>
      <c r="G49" s="36"/>
      <c r="H49" s="36"/>
      <c r="I49" s="36"/>
      <c r="J49" s="36"/>
      <c r="K49" s="36"/>
      <c r="L49" s="106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6.5" customHeight="1">
      <c r="A50" s="34"/>
      <c r="B50" s="35"/>
      <c r="C50" s="36"/>
      <c r="D50" s="36"/>
      <c r="E50" s="227" t="str">
        <f>E9</f>
        <v>PS451 - SSZ Brněnská - Tesco</v>
      </c>
      <c r="F50" s="263"/>
      <c r="G50" s="263"/>
      <c r="H50" s="263"/>
      <c r="I50" s="36"/>
      <c r="J50" s="36"/>
      <c r="K50" s="36"/>
      <c r="L50" s="106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31" s="2" customFormat="1" ht="6.95" customHeight="1">
      <c r="A51" s="34"/>
      <c r="B51" s="35"/>
      <c r="C51" s="36"/>
      <c r="D51" s="36"/>
      <c r="E51" s="36"/>
      <c r="F51" s="36"/>
      <c r="G51" s="36"/>
      <c r="H51" s="36"/>
      <c r="I51" s="36"/>
      <c r="J51" s="36"/>
      <c r="K51" s="36"/>
      <c r="L51" s="106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31" s="2" customFormat="1" ht="12" customHeight="1">
      <c r="A52" s="34"/>
      <c r="B52" s="35"/>
      <c r="C52" s="28" t="s">
        <v>22</v>
      </c>
      <c r="D52" s="36"/>
      <c r="E52" s="36"/>
      <c r="F52" s="26" t="str">
        <f>F12</f>
        <v>Vyškov</v>
      </c>
      <c r="G52" s="36"/>
      <c r="H52" s="36"/>
      <c r="I52" s="28" t="s">
        <v>24</v>
      </c>
      <c r="J52" s="59" t="str">
        <f>IF(J12="","",J12)</f>
        <v>15. 10. 2020</v>
      </c>
      <c r="K52" s="36"/>
      <c r="L52" s="106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6.95" customHeight="1">
      <c r="A53" s="34"/>
      <c r="B53" s="35"/>
      <c r="C53" s="36"/>
      <c r="D53" s="36"/>
      <c r="E53" s="36"/>
      <c r="F53" s="36"/>
      <c r="G53" s="36"/>
      <c r="H53" s="36"/>
      <c r="I53" s="36"/>
      <c r="J53" s="36"/>
      <c r="K53" s="36"/>
      <c r="L53" s="106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15.2" customHeight="1">
      <c r="A54" s="34"/>
      <c r="B54" s="35"/>
      <c r="C54" s="28" t="s">
        <v>30</v>
      </c>
      <c r="D54" s="36"/>
      <c r="E54" s="36"/>
      <c r="F54" s="26" t="str">
        <f>E15</f>
        <v>VYTEZA, s. r.o.</v>
      </c>
      <c r="G54" s="36"/>
      <c r="H54" s="36"/>
      <c r="I54" s="28" t="s">
        <v>38</v>
      </c>
      <c r="J54" s="32" t="str">
        <f>E21</f>
        <v>Ing. Luděk Obrdlík</v>
      </c>
      <c r="K54" s="36"/>
      <c r="L54" s="106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15.2" customHeight="1">
      <c r="A55" s="34"/>
      <c r="B55" s="35"/>
      <c r="C55" s="28" t="s">
        <v>36</v>
      </c>
      <c r="D55" s="36"/>
      <c r="E55" s="36"/>
      <c r="F55" s="26" t="str">
        <f>IF(E18="","",E18)</f>
        <v>Vyplň údaj</v>
      </c>
      <c r="G55" s="36"/>
      <c r="H55" s="36"/>
      <c r="I55" s="28" t="s">
        <v>43</v>
      </c>
      <c r="J55" s="32" t="str">
        <f>E24</f>
        <v>Ing. Luděk Obrdlík</v>
      </c>
      <c r="K55" s="36"/>
      <c r="L55" s="106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0.35" customHeight="1">
      <c r="A56" s="34"/>
      <c r="B56" s="35"/>
      <c r="C56" s="36"/>
      <c r="D56" s="36"/>
      <c r="E56" s="36"/>
      <c r="F56" s="36"/>
      <c r="G56" s="36"/>
      <c r="H56" s="36"/>
      <c r="I56" s="36"/>
      <c r="J56" s="36"/>
      <c r="K56" s="36"/>
      <c r="L56" s="106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29.25" customHeight="1">
      <c r="A57" s="34"/>
      <c r="B57" s="35"/>
      <c r="C57" s="132" t="s">
        <v>133</v>
      </c>
      <c r="D57" s="133"/>
      <c r="E57" s="133"/>
      <c r="F57" s="133"/>
      <c r="G57" s="133"/>
      <c r="H57" s="133"/>
      <c r="I57" s="133"/>
      <c r="J57" s="134" t="s">
        <v>134</v>
      </c>
      <c r="K57" s="133"/>
      <c r="L57" s="106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0.35" customHeight="1">
      <c r="A58" s="34"/>
      <c r="B58" s="35"/>
      <c r="C58" s="36"/>
      <c r="D58" s="36"/>
      <c r="E58" s="36"/>
      <c r="F58" s="36"/>
      <c r="G58" s="36"/>
      <c r="H58" s="36"/>
      <c r="I58" s="36"/>
      <c r="J58" s="36"/>
      <c r="K58" s="36"/>
      <c r="L58" s="106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47" s="2" customFormat="1" ht="22.9" customHeight="1">
      <c r="A59" s="34"/>
      <c r="B59" s="35"/>
      <c r="C59" s="135" t="s">
        <v>79</v>
      </c>
      <c r="D59" s="36"/>
      <c r="E59" s="36"/>
      <c r="F59" s="36"/>
      <c r="G59" s="36"/>
      <c r="H59" s="36"/>
      <c r="I59" s="36"/>
      <c r="J59" s="77">
        <f>J82</f>
        <v>0</v>
      </c>
      <c r="K59" s="36"/>
      <c r="L59" s="106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U59" s="16" t="s">
        <v>135</v>
      </c>
    </row>
    <row r="60" spans="2:12" s="9" customFormat="1" ht="24.95" customHeight="1">
      <c r="B60" s="136"/>
      <c r="C60" s="137"/>
      <c r="D60" s="138" t="s">
        <v>136</v>
      </c>
      <c r="E60" s="139"/>
      <c r="F60" s="139"/>
      <c r="G60" s="139"/>
      <c r="H60" s="139"/>
      <c r="I60" s="139"/>
      <c r="J60" s="140">
        <f>J83</f>
        <v>0</v>
      </c>
      <c r="K60" s="137"/>
      <c r="L60" s="141"/>
    </row>
    <row r="61" spans="2:12" s="10" customFormat="1" ht="19.9" customHeight="1">
      <c r="B61" s="142"/>
      <c r="C61" s="143"/>
      <c r="D61" s="144" t="s">
        <v>137</v>
      </c>
      <c r="E61" s="145"/>
      <c r="F61" s="145"/>
      <c r="G61" s="145"/>
      <c r="H61" s="145"/>
      <c r="I61" s="145"/>
      <c r="J61" s="146">
        <f>J84</f>
        <v>0</v>
      </c>
      <c r="K61" s="143"/>
      <c r="L61" s="147"/>
    </row>
    <row r="62" spans="2:12" s="10" customFormat="1" ht="19.9" customHeight="1">
      <c r="B62" s="142"/>
      <c r="C62" s="143"/>
      <c r="D62" s="144" t="s">
        <v>138</v>
      </c>
      <c r="E62" s="145"/>
      <c r="F62" s="145"/>
      <c r="G62" s="145"/>
      <c r="H62" s="145"/>
      <c r="I62" s="145"/>
      <c r="J62" s="146">
        <f>J109</f>
        <v>0</v>
      </c>
      <c r="K62" s="143"/>
      <c r="L62" s="147"/>
    </row>
    <row r="63" spans="1:31" s="2" customFormat="1" ht="21.75" customHeight="1">
      <c r="A63" s="34"/>
      <c r="B63" s="35"/>
      <c r="C63" s="36"/>
      <c r="D63" s="36"/>
      <c r="E63" s="36"/>
      <c r="F63" s="36"/>
      <c r="G63" s="36"/>
      <c r="H63" s="36"/>
      <c r="I63" s="36"/>
      <c r="J63" s="36"/>
      <c r="K63" s="36"/>
      <c r="L63" s="106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</row>
    <row r="64" spans="1:31" s="2" customFormat="1" ht="6.95" customHeight="1">
      <c r="A64" s="34"/>
      <c r="B64" s="47"/>
      <c r="C64" s="48"/>
      <c r="D64" s="48"/>
      <c r="E64" s="48"/>
      <c r="F64" s="48"/>
      <c r="G64" s="48"/>
      <c r="H64" s="48"/>
      <c r="I64" s="48"/>
      <c r="J64" s="48"/>
      <c r="K64" s="48"/>
      <c r="L64" s="106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</row>
    <row r="68" spans="1:31" s="2" customFormat="1" ht="6.95" customHeight="1">
      <c r="A68" s="34"/>
      <c r="B68" s="49"/>
      <c r="C68" s="50"/>
      <c r="D68" s="50"/>
      <c r="E68" s="50"/>
      <c r="F68" s="50"/>
      <c r="G68" s="50"/>
      <c r="H68" s="50"/>
      <c r="I68" s="50"/>
      <c r="J68" s="50"/>
      <c r="K68" s="50"/>
      <c r="L68" s="106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</row>
    <row r="69" spans="1:31" s="2" customFormat="1" ht="24.95" customHeight="1">
      <c r="A69" s="34"/>
      <c r="B69" s="35"/>
      <c r="C69" s="22" t="s">
        <v>139</v>
      </c>
      <c r="D69" s="36"/>
      <c r="E69" s="36"/>
      <c r="F69" s="36"/>
      <c r="G69" s="36"/>
      <c r="H69" s="36"/>
      <c r="I69" s="36"/>
      <c r="J69" s="36"/>
      <c r="K69" s="36"/>
      <c r="L69" s="106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</row>
    <row r="70" spans="1:31" s="2" customFormat="1" ht="6.95" customHeight="1">
      <c r="A70" s="34"/>
      <c r="B70" s="35"/>
      <c r="C70" s="36"/>
      <c r="D70" s="36"/>
      <c r="E70" s="36"/>
      <c r="F70" s="36"/>
      <c r="G70" s="36"/>
      <c r="H70" s="36"/>
      <c r="I70" s="36"/>
      <c r="J70" s="36"/>
      <c r="K70" s="36"/>
      <c r="L70" s="106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</row>
    <row r="71" spans="1:31" s="2" customFormat="1" ht="12" customHeight="1">
      <c r="A71" s="34"/>
      <c r="B71" s="35"/>
      <c r="C71" s="28" t="s">
        <v>16</v>
      </c>
      <c r="D71" s="36"/>
      <c r="E71" s="36"/>
      <c r="F71" s="36"/>
      <c r="G71" s="36"/>
      <c r="H71" s="36"/>
      <c r="I71" s="36"/>
      <c r="J71" s="36"/>
      <c r="K71" s="36"/>
      <c r="L71" s="106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</row>
    <row r="72" spans="1:31" s="2" customFormat="1" ht="16.5" customHeight="1">
      <c r="A72" s="34"/>
      <c r="B72" s="35"/>
      <c r="C72" s="36"/>
      <c r="D72" s="36"/>
      <c r="E72" s="264" t="str">
        <f>E7</f>
        <v>Zvýšení bezpečnosti na průtahu městem Vyškov - modernizace SSZ</v>
      </c>
      <c r="F72" s="265"/>
      <c r="G72" s="265"/>
      <c r="H72" s="265"/>
      <c r="I72" s="36"/>
      <c r="J72" s="36"/>
      <c r="K72" s="36"/>
      <c r="L72" s="106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</row>
    <row r="73" spans="1:31" s="2" customFormat="1" ht="12" customHeight="1">
      <c r="A73" s="34"/>
      <c r="B73" s="35"/>
      <c r="C73" s="28" t="s">
        <v>130</v>
      </c>
      <c r="D73" s="36"/>
      <c r="E73" s="36"/>
      <c r="F73" s="36"/>
      <c r="G73" s="36"/>
      <c r="H73" s="36"/>
      <c r="I73" s="36"/>
      <c r="J73" s="36"/>
      <c r="K73" s="36"/>
      <c r="L73" s="106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</row>
    <row r="74" spans="1:31" s="2" customFormat="1" ht="16.5" customHeight="1">
      <c r="A74" s="34"/>
      <c r="B74" s="35"/>
      <c r="C74" s="36"/>
      <c r="D74" s="36"/>
      <c r="E74" s="227" t="str">
        <f>E9</f>
        <v>PS451 - SSZ Brněnská - Tesco</v>
      </c>
      <c r="F74" s="263"/>
      <c r="G74" s="263"/>
      <c r="H74" s="263"/>
      <c r="I74" s="36"/>
      <c r="J74" s="36"/>
      <c r="K74" s="36"/>
      <c r="L74" s="106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</row>
    <row r="75" spans="1:31" s="2" customFormat="1" ht="6.95" customHeight="1">
      <c r="A75" s="34"/>
      <c r="B75" s="35"/>
      <c r="C75" s="36"/>
      <c r="D75" s="36"/>
      <c r="E75" s="36"/>
      <c r="F75" s="36"/>
      <c r="G75" s="36"/>
      <c r="H75" s="36"/>
      <c r="I75" s="36"/>
      <c r="J75" s="36"/>
      <c r="K75" s="36"/>
      <c r="L75" s="106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6" spans="1:31" s="2" customFormat="1" ht="12" customHeight="1">
      <c r="A76" s="34"/>
      <c r="B76" s="35"/>
      <c r="C76" s="28" t="s">
        <v>22</v>
      </c>
      <c r="D76" s="36"/>
      <c r="E76" s="36"/>
      <c r="F76" s="26" t="str">
        <f>F12</f>
        <v>Vyškov</v>
      </c>
      <c r="G76" s="36"/>
      <c r="H76" s="36"/>
      <c r="I76" s="28" t="s">
        <v>24</v>
      </c>
      <c r="J76" s="59" t="str">
        <f>IF(J12="","",J12)</f>
        <v>15. 10. 2020</v>
      </c>
      <c r="K76" s="36"/>
      <c r="L76" s="106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6.95" customHeight="1">
      <c r="A77" s="34"/>
      <c r="B77" s="35"/>
      <c r="C77" s="36"/>
      <c r="D77" s="36"/>
      <c r="E77" s="36"/>
      <c r="F77" s="36"/>
      <c r="G77" s="36"/>
      <c r="H77" s="36"/>
      <c r="I77" s="36"/>
      <c r="J77" s="36"/>
      <c r="K77" s="36"/>
      <c r="L77" s="106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:31" s="2" customFormat="1" ht="15.2" customHeight="1">
      <c r="A78" s="34"/>
      <c r="B78" s="35"/>
      <c r="C78" s="28" t="s">
        <v>30</v>
      </c>
      <c r="D78" s="36"/>
      <c r="E78" s="36"/>
      <c r="F78" s="26" t="str">
        <f>E15</f>
        <v>VYTEZA, s. r.o.</v>
      </c>
      <c r="G78" s="36"/>
      <c r="H78" s="36"/>
      <c r="I78" s="28" t="s">
        <v>38</v>
      </c>
      <c r="J78" s="32" t="str">
        <f>E21</f>
        <v>Ing. Luděk Obrdlík</v>
      </c>
      <c r="K78" s="36"/>
      <c r="L78" s="106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2" customFormat="1" ht="15.2" customHeight="1">
      <c r="A79" s="34"/>
      <c r="B79" s="35"/>
      <c r="C79" s="28" t="s">
        <v>36</v>
      </c>
      <c r="D79" s="36"/>
      <c r="E79" s="36"/>
      <c r="F79" s="26" t="str">
        <f>IF(E18="","",E18)</f>
        <v>Vyplň údaj</v>
      </c>
      <c r="G79" s="36"/>
      <c r="H79" s="36"/>
      <c r="I79" s="28" t="s">
        <v>43</v>
      </c>
      <c r="J79" s="32" t="str">
        <f>E24</f>
        <v>Ing. Luděk Obrdlík</v>
      </c>
      <c r="K79" s="36"/>
      <c r="L79" s="106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2" customFormat="1" ht="10.35" customHeight="1">
      <c r="A80" s="34"/>
      <c r="B80" s="35"/>
      <c r="C80" s="36"/>
      <c r="D80" s="36"/>
      <c r="E80" s="36"/>
      <c r="F80" s="36"/>
      <c r="G80" s="36"/>
      <c r="H80" s="36"/>
      <c r="I80" s="36"/>
      <c r="J80" s="36"/>
      <c r="K80" s="36"/>
      <c r="L80" s="106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</row>
    <row r="81" spans="1:31" s="11" customFormat="1" ht="29.25" customHeight="1">
      <c r="A81" s="148"/>
      <c r="B81" s="149"/>
      <c r="C81" s="150" t="s">
        <v>140</v>
      </c>
      <c r="D81" s="151" t="s">
        <v>66</v>
      </c>
      <c r="E81" s="151" t="s">
        <v>62</v>
      </c>
      <c r="F81" s="151" t="s">
        <v>63</v>
      </c>
      <c r="G81" s="151" t="s">
        <v>141</v>
      </c>
      <c r="H81" s="151" t="s">
        <v>142</v>
      </c>
      <c r="I81" s="151" t="s">
        <v>143</v>
      </c>
      <c r="J81" s="151" t="s">
        <v>134</v>
      </c>
      <c r="K81" s="152" t="s">
        <v>144</v>
      </c>
      <c r="L81" s="153"/>
      <c r="M81" s="68" t="s">
        <v>44</v>
      </c>
      <c r="N81" s="69" t="s">
        <v>51</v>
      </c>
      <c r="O81" s="69" t="s">
        <v>145</v>
      </c>
      <c r="P81" s="69" t="s">
        <v>146</v>
      </c>
      <c r="Q81" s="69" t="s">
        <v>147</v>
      </c>
      <c r="R81" s="69" t="s">
        <v>148</v>
      </c>
      <c r="S81" s="69" t="s">
        <v>149</v>
      </c>
      <c r="T81" s="70" t="s">
        <v>150</v>
      </c>
      <c r="U81" s="148"/>
      <c r="V81" s="148"/>
      <c r="W81" s="148"/>
      <c r="X81" s="148"/>
      <c r="Y81" s="148"/>
      <c r="Z81" s="148"/>
      <c r="AA81" s="148"/>
      <c r="AB81" s="148"/>
      <c r="AC81" s="148"/>
      <c r="AD81" s="148"/>
      <c r="AE81" s="148"/>
    </row>
    <row r="82" spans="1:63" s="2" customFormat="1" ht="22.9" customHeight="1">
      <c r="A82" s="34"/>
      <c r="B82" s="35"/>
      <c r="C82" s="75" t="s">
        <v>151</v>
      </c>
      <c r="D82" s="36"/>
      <c r="E82" s="36"/>
      <c r="F82" s="36"/>
      <c r="G82" s="36"/>
      <c r="H82" s="36"/>
      <c r="I82" s="36"/>
      <c r="J82" s="154">
        <f>BK82</f>
        <v>0</v>
      </c>
      <c r="K82" s="36"/>
      <c r="L82" s="39"/>
      <c r="M82" s="71"/>
      <c r="N82" s="155"/>
      <c r="O82" s="72"/>
      <c r="P82" s="156">
        <f>P83</f>
        <v>0</v>
      </c>
      <c r="Q82" s="72"/>
      <c r="R82" s="156">
        <f>R83</f>
        <v>0.024980000000000002</v>
      </c>
      <c r="S82" s="72"/>
      <c r="T82" s="157">
        <f>T83</f>
        <v>0</v>
      </c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T82" s="16" t="s">
        <v>80</v>
      </c>
      <c r="AU82" s="16" t="s">
        <v>135</v>
      </c>
      <c r="BK82" s="158">
        <f>BK83</f>
        <v>0</v>
      </c>
    </row>
    <row r="83" spans="2:63" s="12" customFormat="1" ht="25.9" customHeight="1">
      <c r="B83" s="159"/>
      <c r="C83" s="160"/>
      <c r="D83" s="161" t="s">
        <v>80</v>
      </c>
      <c r="E83" s="162" t="s">
        <v>152</v>
      </c>
      <c r="F83" s="162" t="s">
        <v>153</v>
      </c>
      <c r="G83" s="160"/>
      <c r="H83" s="160"/>
      <c r="I83" s="163"/>
      <c r="J83" s="164">
        <f>BK83</f>
        <v>0</v>
      </c>
      <c r="K83" s="160"/>
      <c r="L83" s="165"/>
      <c r="M83" s="166"/>
      <c r="N83" s="167"/>
      <c r="O83" s="167"/>
      <c r="P83" s="168">
        <f>P84+P109</f>
        <v>0</v>
      </c>
      <c r="Q83" s="167"/>
      <c r="R83" s="168">
        <f>R84+R109</f>
        <v>0.024980000000000002</v>
      </c>
      <c r="S83" s="167"/>
      <c r="T83" s="169">
        <f>T84+T109</f>
        <v>0</v>
      </c>
      <c r="AR83" s="170" t="s">
        <v>154</v>
      </c>
      <c r="AT83" s="171" t="s">
        <v>80</v>
      </c>
      <c r="AU83" s="171" t="s">
        <v>81</v>
      </c>
      <c r="AY83" s="170" t="s">
        <v>155</v>
      </c>
      <c r="BK83" s="172">
        <f>BK84+BK109</f>
        <v>0</v>
      </c>
    </row>
    <row r="84" spans="2:63" s="12" customFormat="1" ht="22.9" customHeight="1">
      <c r="B84" s="159"/>
      <c r="C84" s="160"/>
      <c r="D84" s="161" t="s">
        <v>80</v>
      </c>
      <c r="E84" s="173" t="s">
        <v>156</v>
      </c>
      <c r="F84" s="173" t="s">
        <v>157</v>
      </c>
      <c r="G84" s="160"/>
      <c r="H84" s="160"/>
      <c r="I84" s="163"/>
      <c r="J84" s="174">
        <f>BK84</f>
        <v>0</v>
      </c>
      <c r="K84" s="160"/>
      <c r="L84" s="165"/>
      <c r="M84" s="166"/>
      <c r="N84" s="167"/>
      <c r="O84" s="167"/>
      <c r="P84" s="168">
        <f>SUM(P85:P108)</f>
        <v>0</v>
      </c>
      <c r="Q84" s="167"/>
      <c r="R84" s="168">
        <f>SUM(R85:R108)</f>
        <v>0.024980000000000002</v>
      </c>
      <c r="S84" s="167"/>
      <c r="T84" s="169">
        <f>SUM(T85:T108)</f>
        <v>0</v>
      </c>
      <c r="AR84" s="170" t="s">
        <v>154</v>
      </c>
      <c r="AT84" s="171" t="s">
        <v>80</v>
      </c>
      <c r="AU84" s="171" t="s">
        <v>89</v>
      </c>
      <c r="AY84" s="170" t="s">
        <v>155</v>
      </c>
      <c r="BK84" s="172">
        <f>SUM(BK85:BK108)</f>
        <v>0</v>
      </c>
    </row>
    <row r="85" spans="1:65" s="2" customFormat="1" ht="21.75" customHeight="1">
      <c r="A85" s="34"/>
      <c r="B85" s="35"/>
      <c r="C85" s="175" t="s">
        <v>89</v>
      </c>
      <c r="D85" s="175" t="s">
        <v>158</v>
      </c>
      <c r="E85" s="176" t="s">
        <v>159</v>
      </c>
      <c r="F85" s="177" t="s">
        <v>160</v>
      </c>
      <c r="G85" s="178" t="s">
        <v>161</v>
      </c>
      <c r="H85" s="179">
        <v>6</v>
      </c>
      <c r="I85" s="180"/>
      <c r="J85" s="181">
        <f>ROUND(I85*H85,2)</f>
        <v>0</v>
      </c>
      <c r="K85" s="177" t="s">
        <v>195</v>
      </c>
      <c r="L85" s="39"/>
      <c r="M85" s="182" t="s">
        <v>44</v>
      </c>
      <c r="N85" s="183" t="s">
        <v>52</v>
      </c>
      <c r="O85" s="64"/>
      <c r="P85" s="184">
        <f>O85*H85</f>
        <v>0</v>
      </c>
      <c r="Q85" s="184">
        <v>0</v>
      </c>
      <c r="R85" s="184">
        <f>Q85*H85</f>
        <v>0</v>
      </c>
      <c r="S85" s="184">
        <v>0</v>
      </c>
      <c r="T85" s="185">
        <f>S85*H85</f>
        <v>0</v>
      </c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R85" s="186" t="s">
        <v>89</v>
      </c>
      <c r="AT85" s="186" t="s">
        <v>158</v>
      </c>
      <c r="AU85" s="186" t="s">
        <v>91</v>
      </c>
      <c r="AY85" s="16" t="s">
        <v>155</v>
      </c>
      <c r="BE85" s="187">
        <f>IF(N85="základní",J85,0)</f>
        <v>0</v>
      </c>
      <c r="BF85" s="187">
        <f>IF(N85="snížená",J85,0)</f>
        <v>0</v>
      </c>
      <c r="BG85" s="187">
        <f>IF(N85="zákl. přenesená",J85,0)</f>
        <v>0</v>
      </c>
      <c r="BH85" s="187">
        <f>IF(N85="sníž. přenesená",J85,0)</f>
        <v>0</v>
      </c>
      <c r="BI85" s="187">
        <f>IF(N85="nulová",J85,0)</f>
        <v>0</v>
      </c>
      <c r="BJ85" s="16" t="s">
        <v>89</v>
      </c>
      <c r="BK85" s="187">
        <f>ROUND(I85*H85,2)</f>
        <v>0</v>
      </c>
      <c r="BL85" s="16" t="s">
        <v>89</v>
      </c>
      <c r="BM85" s="186" t="s">
        <v>202</v>
      </c>
    </row>
    <row r="86" spans="2:51" s="13" customFormat="1" ht="22.5">
      <c r="B86" s="188"/>
      <c r="C86" s="189"/>
      <c r="D86" s="190" t="s">
        <v>164</v>
      </c>
      <c r="E86" s="191" t="s">
        <v>44</v>
      </c>
      <c r="F86" s="192" t="s">
        <v>165</v>
      </c>
      <c r="G86" s="189"/>
      <c r="H86" s="191" t="s">
        <v>44</v>
      </c>
      <c r="I86" s="193"/>
      <c r="J86" s="189"/>
      <c r="K86" s="189"/>
      <c r="L86" s="194"/>
      <c r="M86" s="195"/>
      <c r="N86" s="196"/>
      <c r="O86" s="196"/>
      <c r="P86" s="196"/>
      <c r="Q86" s="196"/>
      <c r="R86" s="196"/>
      <c r="S86" s="196"/>
      <c r="T86" s="197"/>
      <c r="AT86" s="198" t="s">
        <v>164</v>
      </c>
      <c r="AU86" s="198" t="s">
        <v>91</v>
      </c>
      <c r="AV86" s="13" t="s">
        <v>89</v>
      </c>
      <c r="AW86" s="13" t="s">
        <v>42</v>
      </c>
      <c r="AX86" s="13" t="s">
        <v>81</v>
      </c>
      <c r="AY86" s="198" t="s">
        <v>155</v>
      </c>
    </row>
    <row r="87" spans="2:51" s="14" customFormat="1" ht="12">
      <c r="B87" s="199"/>
      <c r="C87" s="200"/>
      <c r="D87" s="190" t="s">
        <v>164</v>
      </c>
      <c r="E87" s="201" t="s">
        <v>44</v>
      </c>
      <c r="F87" s="202" t="s">
        <v>184</v>
      </c>
      <c r="G87" s="200"/>
      <c r="H87" s="203">
        <v>6</v>
      </c>
      <c r="I87" s="204"/>
      <c r="J87" s="200"/>
      <c r="K87" s="200"/>
      <c r="L87" s="205"/>
      <c r="M87" s="206"/>
      <c r="N87" s="207"/>
      <c r="O87" s="207"/>
      <c r="P87" s="207"/>
      <c r="Q87" s="207"/>
      <c r="R87" s="207"/>
      <c r="S87" s="207"/>
      <c r="T87" s="208"/>
      <c r="AT87" s="209" t="s">
        <v>164</v>
      </c>
      <c r="AU87" s="209" t="s">
        <v>91</v>
      </c>
      <c r="AV87" s="14" t="s">
        <v>91</v>
      </c>
      <c r="AW87" s="14" t="s">
        <v>42</v>
      </c>
      <c r="AX87" s="14" t="s">
        <v>89</v>
      </c>
      <c r="AY87" s="209" t="s">
        <v>155</v>
      </c>
    </row>
    <row r="88" spans="1:65" s="2" customFormat="1" ht="16.5" customHeight="1">
      <c r="A88" s="34"/>
      <c r="B88" s="35"/>
      <c r="C88" s="175" t="s">
        <v>91</v>
      </c>
      <c r="D88" s="175" t="s">
        <v>158</v>
      </c>
      <c r="E88" s="176" t="s">
        <v>166</v>
      </c>
      <c r="F88" s="177" t="s">
        <v>167</v>
      </c>
      <c r="G88" s="178" t="s">
        <v>161</v>
      </c>
      <c r="H88" s="179">
        <v>6</v>
      </c>
      <c r="I88" s="180"/>
      <c r="J88" s="181">
        <f>ROUND(I88*H88,2)</f>
        <v>0</v>
      </c>
      <c r="K88" s="177" t="s">
        <v>195</v>
      </c>
      <c r="L88" s="39"/>
      <c r="M88" s="182" t="s">
        <v>44</v>
      </c>
      <c r="N88" s="183" t="s">
        <v>52</v>
      </c>
      <c r="O88" s="64"/>
      <c r="P88" s="184">
        <f>O88*H88</f>
        <v>0</v>
      </c>
      <c r="Q88" s="184">
        <v>0</v>
      </c>
      <c r="R88" s="184">
        <f>Q88*H88</f>
        <v>0</v>
      </c>
      <c r="S88" s="184">
        <v>0</v>
      </c>
      <c r="T88" s="185">
        <f>S88*H88</f>
        <v>0</v>
      </c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R88" s="186" t="s">
        <v>89</v>
      </c>
      <c r="AT88" s="186" t="s">
        <v>158</v>
      </c>
      <c r="AU88" s="186" t="s">
        <v>91</v>
      </c>
      <c r="AY88" s="16" t="s">
        <v>155</v>
      </c>
      <c r="BE88" s="187">
        <f>IF(N88="základní",J88,0)</f>
        <v>0</v>
      </c>
      <c r="BF88" s="187">
        <f>IF(N88="snížená",J88,0)</f>
        <v>0</v>
      </c>
      <c r="BG88" s="187">
        <f>IF(N88="zákl. přenesená",J88,0)</f>
        <v>0</v>
      </c>
      <c r="BH88" s="187">
        <f>IF(N88="sníž. přenesená",J88,0)</f>
        <v>0</v>
      </c>
      <c r="BI88" s="187">
        <f>IF(N88="nulová",J88,0)</f>
        <v>0</v>
      </c>
      <c r="BJ88" s="16" t="s">
        <v>89</v>
      </c>
      <c r="BK88" s="187">
        <f>ROUND(I88*H88,2)</f>
        <v>0</v>
      </c>
      <c r="BL88" s="16" t="s">
        <v>89</v>
      </c>
      <c r="BM88" s="186" t="s">
        <v>203</v>
      </c>
    </row>
    <row r="89" spans="2:51" s="13" customFormat="1" ht="12">
      <c r="B89" s="188"/>
      <c r="C89" s="189"/>
      <c r="D89" s="190" t="s">
        <v>164</v>
      </c>
      <c r="E89" s="191" t="s">
        <v>44</v>
      </c>
      <c r="F89" s="192" t="s">
        <v>169</v>
      </c>
      <c r="G89" s="189"/>
      <c r="H89" s="191" t="s">
        <v>44</v>
      </c>
      <c r="I89" s="193"/>
      <c r="J89" s="189"/>
      <c r="K89" s="189"/>
      <c r="L89" s="194"/>
      <c r="M89" s="195"/>
      <c r="N89" s="196"/>
      <c r="O89" s="196"/>
      <c r="P89" s="196"/>
      <c r="Q89" s="196"/>
      <c r="R89" s="196"/>
      <c r="S89" s="196"/>
      <c r="T89" s="197"/>
      <c r="AT89" s="198" t="s">
        <v>164</v>
      </c>
      <c r="AU89" s="198" t="s">
        <v>91</v>
      </c>
      <c r="AV89" s="13" t="s">
        <v>89</v>
      </c>
      <c r="AW89" s="13" t="s">
        <v>42</v>
      </c>
      <c r="AX89" s="13" t="s">
        <v>81</v>
      </c>
      <c r="AY89" s="198" t="s">
        <v>155</v>
      </c>
    </row>
    <row r="90" spans="2:51" s="14" customFormat="1" ht="12">
      <c r="B90" s="199"/>
      <c r="C90" s="200"/>
      <c r="D90" s="190" t="s">
        <v>164</v>
      </c>
      <c r="E90" s="201" t="s">
        <v>44</v>
      </c>
      <c r="F90" s="202" t="s">
        <v>184</v>
      </c>
      <c r="G90" s="200"/>
      <c r="H90" s="203">
        <v>6</v>
      </c>
      <c r="I90" s="204"/>
      <c r="J90" s="200"/>
      <c r="K90" s="200"/>
      <c r="L90" s="205"/>
      <c r="M90" s="206"/>
      <c r="N90" s="207"/>
      <c r="O90" s="207"/>
      <c r="P90" s="207"/>
      <c r="Q90" s="207"/>
      <c r="R90" s="207"/>
      <c r="S90" s="207"/>
      <c r="T90" s="208"/>
      <c r="AT90" s="209" t="s">
        <v>164</v>
      </c>
      <c r="AU90" s="209" t="s">
        <v>91</v>
      </c>
      <c r="AV90" s="14" t="s">
        <v>91</v>
      </c>
      <c r="AW90" s="14" t="s">
        <v>42</v>
      </c>
      <c r="AX90" s="14" t="s">
        <v>89</v>
      </c>
      <c r="AY90" s="209" t="s">
        <v>155</v>
      </c>
    </row>
    <row r="91" spans="1:65" s="2" customFormat="1" ht="24">
      <c r="A91" s="34"/>
      <c r="B91" s="35"/>
      <c r="C91" s="175" t="s">
        <v>154</v>
      </c>
      <c r="D91" s="175" t="s">
        <v>158</v>
      </c>
      <c r="E91" s="176" t="s">
        <v>170</v>
      </c>
      <c r="F91" s="177" t="s">
        <v>171</v>
      </c>
      <c r="G91" s="178" t="s">
        <v>161</v>
      </c>
      <c r="H91" s="179">
        <v>6</v>
      </c>
      <c r="I91" s="180"/>
      <c r="J91" s="181">
        <f>ROUND(I91*H91,2)</f>
        <v>0</v>
      </c>
      <c r="K91" s="177" t="s">
        <v>195</v>
      </c>
      <c r="L91" s="39"/>
      <c r="M91" s="182" t="s">
        <v>44</v>
      </c>
      <c r="N91" s="183" t="s">
        <v>52</v>
      </c>
      <c r="O91" s="64"/>
      <c r="P91" s="184">
        <f>O91*H91</f>
        <v>0</v>
      </c>
      <c r="Q91" s="184">
        <v>0</v>
      </c>
      <c r="R91" s="184">
        <f>Q91*H91</f>
        <v>0</v>
      </c>
      <c r="S91" s="184">
        <v>0</v>
      </c>
      <c r="T91" s="185">
        <f>S91*H91</f>
        <v>0</v>
      </c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R91" s="186" t="s">
        <v>89</v>
      </c>
      <c r="AT91" s="186" t="s">
        <v>158</v>
      </c>
      <c r="AU91" s="186" t="s">
        <v>91</v>
      </c>
      <c r="AY91" s="16" t="s">
        <v>155</v>
      </c>
      <c r="BE91" s="187">
        <f>IF(N91="základní",J91,0)</f>
        <v>0</v>
      </c>
      <c r="BF91" s="187">
        <f>IF(N91="snížená",J91,0)</f>
        <v>0</v>
      </c>
      <c r="BG91" s="187">
        <f>IF(N91="zákl. přenesená",J91,0)</f>
        <v>0</v>
      </c>
      <c r="BH91" s="187">
        <f>IF(N91="sníž. přenesená",J91,0)</f>
        <v>0</v>
      </c>
      <c r="BI91" s="187">
        <f>IF(N91="nulová",J91,0)</f>
        <v>0</v>
      </c>
      <c r="BJ91" s="16" t="s">
        <v>89</v>
      </c>
      <c r="BK91" s="187">
        <f>ROUND(I91*H91,2)</f>
        <v>0</v>
      </c>
      <c r="BL91" s="16" t="s">
        <v>89</v>
      </c>
      <c r="BM91" s="186" t="s">
        <v>204</v>
      </c>
    </row>
    <row r="92" spans="2:51" s="13" customFormat="1" ht="22.5">
      <c r="B92" s="188"/>
      <c r="C92" s="189"/>
      <c r="D92" s="190" t="s">
        <v>164</v>
      </c>
      <c r="E92" s="191" t="s">
        <v>44</v>
      </c>
      <c r="F92" s="192" t="s">
        <v>165</v>
      </c>
      <c r="G92" s="189"/>
      <c r="H92" s="191" t="s">
        <v>44</v>
      </c>
      <c r="I92" s="193"/>
      <c r="J92" s="189"/>
      <c r="K92" s="189"/>
      <c r="L92" s="194"/>
      <c r="M92" s="195"/>
      <c r="N92" s="196"/>
      <c r="O92" s="196"/>
      <c r="P92" s="196"/>
      <c r="Q92" s="196"/>
      <c r="R92" s="196"/>
      <c r="S92" s="196"/>
      <c r="T92" s="197"/>
      <c r="AT92" s="198" t="s">
        <v>164</v>
      </c>
      <c r="AU92" s="198" t="s">
        <v>91</v>
      </c>
      <c r="AV92" s="13" t="s">
        <v>89</v>
      </c>
      <c r="AW92" s="13" t="s">
        <v>42</v>
      </c>
      <c r="AX92" s="13" t="s">
        <v>81</v>
      </c>
      <c r="AY92" s="198" t="s">
        <v>155</v>
      </c>
    </row>
    <row r="93" spans="2:51" s="14" customFormat="1" ht="12">
      <c r="B93" s="199"/>
      <c r="C93" s="200"/>
      <c r="D93" s="190" t="s">
        <v>164</v>
      </c>
      <c r="E93" s="201" t="s">
        <v>44</v>
      </c>
      <c r="F93" s="202" t="s">
        <v>184</v>
      </c>
      <c r="G93" s="200"/>
      <c r="H93" s="203">
        <v>6</v>
      </c>
      <c r="I93" s="204"/>
      <c r="J93" s="200"/>
      <c r="K93" s="200"/>
      <c r="L93" s="205"/>
      <c r="M93" s="206"/>
      <c r="N93" s="207"/>
      <c r="O93" s="207"/>
      <c r="P93" s="207"/>
      <c r="Q93" s="207"/>
      <c r="R93" s="207"/>
      <c r="S93" s="207"/>
      <c r="T93" s="208"/>
      <c r="AT93" s="209" t="s">
        <v>164</v>
      </c>
      <c r="AU93" s="209" t="s">
        <v>91</v>
      </c>
      <c r="AV93" s="14" t="s">
        <v>91</v>
      </c>
      <c r="AW93" s="14" t="s">
        <v>42</v>
      </c>
      <c r="AX93" s="14" t="s">
        <v>89</v>
      </c>
      <c r="AY93" s="209" t="s">
        <v>155</v>
      </c>
    </row>
    <row r="94" spans="1:65" s="2" customFormat="1" ht="24">
      <c r="A94" s="34"/>
      <c r="B94" s="35"/>
      <c r="C94" s="175" t="s">
        <v>173</v>
      </c>
      <c r="D94" s="175" t="s">
        <v>158</v>
      </c>
      <c r="E94" s="176" t="s">
        <v>174</v>
      </c>
      <c r="F94" s="177" t="s">
        <v>175</v>
      </c>
      <c r="G94" s="178" t="s">
        <v>161</v>
      </c>
      <c r="H94" s="179">
        <v>6</v>
      </c>
      <c r="I94" s="180"/>
      <c r="J94" s="181">
        <f>ROUND(I94*H94,2)</f>
        <v>0</v>
      </c>
      <c r="K94" s="177" t="s">
        <v>195</v>
      </c>
      <c r="L94" s="39"/>
      <c r="M94" s="182" t="s">
        <v>44</v>
      </c>
      <c r="N94" s="183" t="s">
        <v>52</v>
      </c>
      <c r="O94" s="64"/>
      <c r="P94" s="184">
        <f>O94*H94</f>
        <v>0</v>
      </c>
      <c r="Q94" s="184">
        <v>0</v>
      </c>
      <c r="R94" s="184">
        <f>Q94*H94</f>
        <v>0</v>
      </c>
      <c r="S94" s="184">
        <v>0</v>
      </c>
      <c r="T94" s="185">
        <f>S94*H94</f>
        <v>0</v>
      </c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R94" s="186" t="s">
        <v>89</v>
      </c>
      <c r="AT94" s="186" t="s">
        <v>158</v>
      </c>
      <c r="AU94" s="186" t="s">
        <v>91</v>
      </c>
      <c r="AY94" s="16" t="s">
        <v>155</v>
      </c>
      <c r="BE94" s="187">
        <f>IF(N94="základní",J94,0)</f>
        <v>0</v>
      </c>
      <c r="BF94" s="187">
        <f>IF(N94="snížená",J94,0)</f>
        <v>0</v>
      </c>
      <c r="BG94" s="187">
        <f>IF(N94="zákl. přenesená",J94,0)</f>
        <v>0</v>
      </c>
      <c r="BH94" s="187">
        <f>IF(N94="sníž. přenesená",J94,0)</f>
        <v>0</v>
      </c>
      <c r="BI94" s="187">
        <f>IF(N94="nulová",J94,0)</f>
        <v>0</v>
      </c>
      <c r="BJ94" s="16" t="s">
        <v>89</v>
      </c>
      <c r="BK94" s="187">
        <f>ROUND(I94*H94,2)</f>
        <v>0</v>
      </c>
      <c r="BL94" s="16" t="s">
        <v>89</v>
      </c>
      <c r="BM94" s="186" t="s">
        <v>205</v>
      </c>
    </row>
    <row r="95" spans="2:51" s="13" customFormat="1" ht="12">
      <c r="B95" s="188"/>
      <c r="C95" s="189"/>
      <c r="D95" s="190" t="s">
        <v>164</v>
      </c>
      <c r="E95" s="191" t="s">
        <v>44</v>
      </c>
      <c r="F95" s="192" t="s">
        <v>169</v>
      </c>
      <c r="G95" s="189"/>
      <c r="H95" s="191" t="s">
        <v>44</v>
      </c>
      <c r="I95" s="193"/>
      <c r="J95" s="189"/>
      <c r="K95" s="189"/>
      <c r="L95" s="194"/>
      <c r="M95" s="195"/>
      <c r="N95" s="196"/>
      <c r="O95" s="196"/>
      <c r="P95" s="196"/>
      <c r="Q95" s="196"/>
      <c r="R95" s="196"/>
      <c r="S95" s="196"/>
      <c r="T95" s="197"/>
      <c r="AT95" s="198" t="s">
        <v>164</v>
      </c>
      <c r="AU95" s="198" t="s">
        <v>91</v>
      </c>
      <c r="AV95" s="13" t="s">
        <v>89</v>
      </c>
      <c r="AW95" s="13" t="s">
        <v>42</v>
      </c>
      <c r="AX95" s="13" t="s">
        <v>81</v>
      </c>
      <c r="AY95" s="198" t="s">
        <v>155</v>
      </c>
    </row>
    <row r="96" spans="2:51" s="14" customFormat="1" ht="12">
      <c r="B96" s="199"/>
      <c r="C96" s="200"/>
      <c r="D96" s="190" t="s">
        <v>164</v>
      </c>
      <c r="E96" s="201" t="s">
        <v>44</v>
      </c>
      <c r="F96" s="202" t="s">
        <v>184</v>
      </c>
      <c r="G96" s="200"/>
      <c r="H96" s="203">
        <v>6</v>
      </c>
      <c r="I96" s="204"/>
      <c r="J96" s="200"/>
      <c r="K96" s="200"/>
      <c r="L96" s="205"/>
      <c r="M96" s="206"/>
      <c r="N96" s="207"/>
      <c r="O96" s="207"/>
      <c r="P96" s="207"/>
      <c r="Q96" s="207"/>
      <c r="R96" s="207"/>
      <c r="S96" s="207"/>
      <c r="T96" s="208"/>
      <c r="AT96" s="209" t="s">
        <v>164</v>
      </c>
      <c r="AU96" s="209" t="s">
        <v>91</v>
      </c>
      <c r="AV96" s="14" t="s">
        <v>91</v>
      </c>
      <c r="AW96" s="14" t="s">
        <v>42</v>
      </c>
      <c r="AX96" s="14" t="s">
        <v>89</v>
      </c>
      <c r="AY96" s="209" t="s">
        <v>155</v>
      </c>
    </row>
    <row r="97" spans="1:65" s="2" customFormat="1" ht="16.5" customHeight="1">
      <c r="A97" s="34"/>
      <c r="B97" s="35"/>
      <c r="C97" s="210" t="s">
        <v>177</v>
      </c>
      <c r="D97" s="210" t="s">
        <v>152</v>
      </c>
      <c r="E97" s="211" t="s">
        <v>206</v>
      </c>
      <c r="F97" s="212" t="s">
        <v>179</v>
      </c>
      <c r="G97" s="213" t="s">
        <v>161</v>
      </c>
      <c r="H97" s="214">
        <v>6</v>
      </c>
      <c r="I97" s="215"/>
      <c r="J97" s="216">
        <f>ROUND(I97*H97,2)</f>
        <v>0</v>
      </c>
      <c r="K97" s="212" t="s">
        <v>180</v>
      </c>
      <c r="L97" s="217"/>
      <c r="M97" s="218" t="s">
        <v>44</v>
      </c>
      <c r="N97" s="219" t="s">
        <v>52</v>
      </c>
      <c r="O97" s="64"/>
      <c r="P97" s="184">
        <f>O97*H97</f>
        <v>0</v>
      </c>
      <c r="Q97" s="184">
        <v>0.00408</v>
      </c>
      <c r="R97" s="184">
        <f>Q97*H97</f>
        <v>0.024480000000000002</v>
      </c>
      <c r="S97" s="184">
        <v>0</v>
      </c>
      <c r="T97" s="185">
        <f>S97*H97</f>
        <v>0</v>
      </c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R97" s="186" t="s">
        <v>91</v>
      </c>
      <c r="AT97" s="186" t="s">
        <v>152</v>
      </c>
      <c r="AU97" s="186" t="s">
        <v>91</v>
      </c>
      <c r="AY97" s="16" t="s">
        <v>155</v>
      </c>
      <c r="BE97" s="187">
        <f>IF(N97="základní",J97,0)</f>
        <v>0</v>
      </c>
      <c r="BF97" s="187">
        <f>IF(N97="snížená",J97,0)</f>
        <v>0</v>
      </c>
      <c r="BG97" s="187">
        <f>IF(N97="zákl. přenesená",J97,0)</f>
        <v>0</v>
      </c>
      <c r="BH97" s="187">
        <f>IF(N97="sníž. přenesená",J97,0)</f>
        <v>0</v>
      </c>
      <c r="BI97" s="187">
        <f>IF(N97="nulová",J97,0)</f>
        <v>0</v>
      </c>
      <c r="BJ97" s="16" t="s">
        <v>89</v>
      </c>
      <c r="BK97" s="187">
        <f>ROUND(I97*H97,2)</f>
        <v>0</v>
      </c>
      <c r="BL97" s="16" t="s">
        <v>89</v>
      </c>
      <c r="BM97" s="186" t="s">
        <v>207</v>
      </c>
    </row>
    <row r="98" spans="2:51" s="13" customFormat="1" ht="12">
      <c r="B98" s="188"/>
      <c r="C98" s="189"/>
      <c r="D98" s="190" t="s">
        <v>164</v>
      </c>
      <c r="E98" s="191" t="s">
        <v>44</v>
      </c>
      <c r="F98" s="192" t="s">
        <v>169</v>
      </c>
      <c r="G98" s="189"/>
      <c r="H98" s="191" t="s">
        <v>44</v>
      </c>
      <c r="I98" s="193"/>
      <c r="J98" s="189"/>
      <c r="K98" s="189"/>
      <c r="L98" s="194"/>
      <c r="M98" s="195"/>
      <c r="N98" s="196"/>
      <c r="O98" s="196"/>
      <c r="P98" s="196"/>
      <c r="Q98" s="196"/>
      <c r="R98" s="196"/>
      <c r="S98" s="196"/>
      <c r="T98" s="197"/>
      <c r="AT98" s="198" t="s">
        <v>164</v>
      </c>
      <c r="AU98" s="198" t="s">
        <v>91</v>
      </c>
      <c r="AV98" s="13" t="s">
        <v>89</v>
      </c>
      <c r="AW98" s="13" t="s">
        <v>42</v>
      </c>
      <c r="AX98" s="13" t="s">
        <v>81</v>
      </c>
      <c r="AY98" s="198" t="s">
        <v>155</v>
      </c>
    </row>
    <row r="99" spans="2:51" s="14" customFormat="1" ht="12">
      <c r="B99" s="199"/>
      <c r="C99" s="200"/>
      <c r="D99" s="190" t="s">
        <v>164</v>
      </c>
      <c r="E99" s="201" t="s">
        <v>44</v>
      </c>
      <c r="F99" s="202" t="s">
        <v>184</v>
      </c>
      <c r="G99" s="200"/>
      <c r="H99" s="203">
        <v>6</v>
      </c>
      <c r="I99" s="204"/>
      <c r="J99" s="200"/>
      <c r="K99" s="200"/>
      <c r="L99" s="205"/>
      <c r="M99" s="206"/>
      <c r="N99" s="207"/>
      <c r="O99" s="207"/>
      <c r="P99" s="207"/>
      <c r="Q99" s="207"/>
      <c r="R99" s="207"/>
      <c r="S99" s="207"/>
      <c r="T99" s="208"/>
      <c r="AT99" s="209" t="s">
        <v>164</v>
      </c>
      <c r="AU99" s="209" t="s">
        <v>91</v>
      </c>
      <c r="AV99" s="14" t="s">
        <v>91</v>
      </c>
      <c r="AW99" s="14" t="s">
        <v>42</v>
      </c>
      <c r="AX99" s="14" t="s">
        <v>89</v>
      </c>
      <c r="AY99" s="209" t="s">
        <v>155</v>
      </c>
    </row>
    <row r="100" spans="1:65" s="2" customFormat="1" ht="24">
      <c r="A100" s="34"/>
      <c r="B100" s="35"/>
      <c r="C100" s="175" t="s">
        <v>184</v>
      </c>
      <c r="D100" s="175" t="s">
        <v>158</v>
      </c>
      <c r="E100" s="176" t="s">
        <v>208</v>
      </c>
      <c r="F100" s="177" t="s">
        <v>209</v>
      </c>
      <c r="G100" s="178" t="s">
        <v>161</v>
      </c>
      <c r="H100" s="179">
        <v>1</v>
      </c>
      <c r="I100" s="180"/>
      <c r="J100" s="181">
        <f>ROUND(I100*H100,2)</f>
        <v>0</v>
      </c>
      <c r="K100" s="177" t="s">
        <v>195</v>
      </c>
      <c r="L100" s="39"/>
      <c r="M100" s="182" t="s">
        <v>44</v>
      </c>
      <c r="N100" s="183" t="s">
        <v>52</v>
      </c>
      <c r="O100" s="64"/>
      <c r="P100" s="184">
        <f>O100*H100</f>
        <v>0</v>
      </c>
      <c r="Q100" s="184">
        <v>0</v>
      </c>
      <c r="R100" s="184">
        <f>Q100*H100</f>
        <v>0</v>
      </c>
      <c r="S100" s="184">
        <v>0</v>
      </c>
      <c r="T100" s="185">
        <f>S100*H100</f>
        <v>0</v>
      </c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R100" s="186" t="s">
        <v>89</v>
      </c>
      <c r="AT100" s="186" t="s">
        <v>158</v>
      </c>
      <c r="AU100" s="186" t="s">
        <v>91</v>
      </c>
      <c r="AY100" s="16" t="s">
        <v>155</v>
      </c>
      <c r="BE100" s="187">
        <f>IF(N100="základní",J100,0)</f>
        <v>0</v>
      </c>
      <c r="BF100" s="187">
        <f>IF(N100="snížená",J100,0)</f>
        <v>0</v>
      </c>
      <c r="BG100" s="187">
        <f>IF(N100="zákl. přenesená",J100,0)</f>
        <v>0</v>
      </c>
      <c r="BH100" s="187">
        <f>IF(N100="sníž. přenesená",J100,0)</f>
        <v>0</v>
      </c>
      <c r="BI100" s="187">
        <f>IF(N100="nulová",J100,0)</f>
        <v>0</v>
      </c>
      <c r="BJ100" s="16" t="s">
        <v>89</v>
      </c>
      <c r="BK100" s="187">
        <f>ROUND(I100*H100,2)</f>
        <v>0</v>
      </c>
      <c r="BL100" s="16" t="s">
        <v>89</v>
      </c>
      <c r="BM100" s="186" t="s">
        <v>210</v>
      </c>
    </row>
    <row r="101" spans="2:51" s="13" customFormat="1" ht="12">
      <c r="B101" s="188"/>
      <c r="C101" s="189"/>
      <c r="D101" s="190" t="s">
        <v>164</v>
      </c>
      <c r="E101" s="191" t="s">
        <v>44</v>
      </c>
      <c r="F101" s="192" t="s">
        <v>211</v>
      </c>
      <c r="G101" s="189"/>
      <c r="H101" s="191" t="s">
        <v>44</v>
      </c>
      <c r="I101" s="193"/>
      <c r="J101" s="189"/>
      <c r="K101" s="189"/>
      <c r="L101" s="194"/>
      <c r="M101" s="195"/>
      <c r="N101" s="196"/>
      <c r="O101" s="196"/>
      <c r="P101" s="196"/>
      <c r="Q101" s="196"/>
      <c r="R101" s="196"/>
      <c r="S101" s="196"/>
      <c r="T101" s="197"/>
      <c r="AT101" s="198" t="s">
        <v>164</v>
      </c>
      <c r="AU101" s="198" t="s">
        <v>91</v>
      </c>
      <c r="AV101" s="13" t="s">
        <v>89</v>
      </c>
      <c r="AW101" s="13" t="s">
        <v>42</v>
      </c>
      <c r="AX101" s="13" t="s">
        <v>81</v>
      </c>
      <c r="AY101" s="198" t="s">
        <v>155</v>
      </c>
    </row>
    <row r="102" spans="2:51" s="14" customFormat="1" ht="12">
      <c r="B102" s="199"/>
      <c r="C102" s="200"/>
      <c r="D102" s="190" t="s">
        <v>164</v>
      </c>
      <c r="E102" s="201" t="s">
        <v>44</v>
      </c>
      <c r="F102" s="202" t="s">
        <v>89</v>
      </c>
      <c r="G102" s="200"/>
      <c r="H102" s="203">
        <v>1</v>
      </c>
      <c r="I102" s="204"/>
      <c r="J102" s="200"/>
      <c r="K102" s="200"/>
      <c r="L102" s="205"/>
      <c r="M102" s="206"/>
      <c r="N102" s="207"/>
      <c r="O102" s="207"/>
      <c r="P102" s="207"/>
      <c r="Q102" s="207"/>
      <c r="R102" s="207"/>
      <c r="S102" s="207"/>
      <c r="T102" s="208"/>
      <c r="AT102" s="209" t="s">
        <v>164</v>
      </c>
      <c r="AU102" s="209" t="s">
        <v>91</v>
      </c>
      <c r="AV102" s="14" t="s">
        <v>91</v>
      </c>
      <c r="AW102" s="14" t="s">
        <v>42</v>
      </c>
      <c r="AX102" s="14" t="s">
        <v>89</v>
      </c>
      <c r="AY102" s="209" t="s">
        <v>155</v>
      </c>
    </row>
    <row r="103" spans="1:65" s="2" customFormat="1" ht="24">
      <c r="A103" s="34"/>
      <c r="B103" s="35"/>
      <c r="C103" s="175" t="s">
        <v>188</v>
      </c>
      <c r="D103" s="175" t="s">
        <v>158</v>
      </c>
      <c r="E103" s="176" t="s">
        <v>212</v>
      </c>
      <c r="F103" s="177" t="s">
        <v>213</v>
      </c>
      <c r="G103" s="178" t="s">
        <v>161</v>
      </c>
      <c r="H103" s="179">
        <v>1</v>
      </c>
      <c r="I103" s="180"/>
      <c r="J103" s="181">
        <f>ROUND(I103*H103,2)</f>
        <v>0</v>
      </c>
      <c r="K103" s="177" t="s">
        <v>195</v>
      </c>
      <c r="L103" s="39"/>
      <c r="M103" s="182" t="s">
        <v>44</v>
      </c>
      <c r="N103" s="183" t="s">
        <v>52</v>
      </c>
      <c r="O103" s="64"/>
      <c r="P103" s="184">
        <f>O103*H103</f>
        <v>0</v>
      </c>
      <c r="Q103" s="184">
        <v>0</v>
      </c>
      <c r="R103" s="184">
        <f>Q103*H103</f>
        <v>0</v>
      </c>
      <c r="S103" s="184">
        <v>0</v>
      </c>
      <c r="T103" s="185">
        <f>S103*H103</f>
        <v>0</v>
      </c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R103" s="186" t="s">
        <v>89</v>
      </c>
      <c r="AT103" s="186" t="s">
        <v>158</v>
      </c>
      <c r="AU103" s="186" t="s">
        <v>91</v>
      </c>
      <c r="AY103" s="16" t="s">
        <v>155</v>
      </c>
      <c r="BE103" s="187">
        <f>IF(N103="základní",J103,0)</f>
        <v>0</v>
      </c>
      <c r="BF103" s="187">
        <f>IF(N103="snížená",J103,0)</f>
        <v>0</v>
      </c>
      <c r="BG103" s="187">
        <f>IF(N103="zákl. přenesená",J103,0)</f>
        <v>0</v>
      </c>
      <c r="BH103" s="187">
        <f>IF(N103="sníž. přenesená",J103,0)</f>
        <v>0</v>
      </c>
      <c r="BI103" s="187">
        <f>IF(N103="nulová",J103,0)</f>
        <v>0</v>
      </c>
      <c r="BJ103" s="16" t="s">
        <v>89</v>
      </c>
      <c r="BK103" s="187">
        <f>ROUND(I103*H103,2)</f>
        <v>0</v>
      </c>
      <c r="BL103" s="16" t="s">
        <v>89</v>
      </c>
      <c r="BM103" s="186" t="s">
        <v>214</v>
      </c>
    </row>
    <row r="104" spans="2:51" s="13" customFormat="1" ht="12">
      <c r="B104" s="188"/>
      <c r="C104" s="189"/>
      <c r="D104" s="190" t="s">
        <v>164</v>
      </c>
      <c r="E104" s="191" t="s">
        <v>44</v>
      </c>
      <c r="F104" s="192" t="s">
        <v>215</v>
      </c>
      <c r="G104" s="189"/>
      <c r="H104" s="191" t="s">
        <v>44</v>
      </c>
      <c r="I104" s="193"/>
      <c r="J104" s="189"/>
      <c r="K104" s="189"/>
      <c r="L104" s="194"/>
      <c r="M104" s="195"/>
      <c r="N104" s="196"/>
      <c r="O104" s="196"/>
      <c r="P104" s="196"/>
      <c r="Q104" s="196"/>
      <c r="R104" s="196"/>
      <c r="S104" s="196"/>
      <c r="T104" s="197"/>
      <c r="AT104" s="198" t="s">
        <v>164</v>
      </c>
      <c r="AU104" s="198" t="s">
        <v>91</v>
      </c>
      <c r="AV104" s="13" t="s">
        <v>89</v>
      </c>
      <c r="AW104" s="13" t="s">
        <v>42</v>
      </c>
      <c r="AX104" s="13" t="s">
        <v>81</v>
      </c>
      <c r="AY104" s="198" t="s">
        <v>155</v>
      </c>
    </row>
    <row r="105" spans="2:51" s="14" customFormat="1" ht="12">
      <c r="B105" s="199"/>
      <c r="C105" s="200"/>
      <c r="D105" s="190" t="s">
        <v>164</v>
      </c>
      <c r="E105" s="201" t="s">
        <v>44</v>
      </c>
      <c r="F105" s="202" t="s">
        <v>89</v>
      </c>
      <c r="G105" s="200"/>
      <c r="H105" s="203">
        <v>1</v>
      </c>
      <c r="I105" s="204"/>
      <c r="J105" s="200"/>
      <c r="K105" s="200"/>
      <c r="L105" s="205"/>
      <c r="M105" s="206"/>
      <c r="N105" s="207"/>
      <c r="O105" s="207"/>
      <c r="P105" s="207"/>
      <c r="Q105" s="207"/>
      <c r="R105" s="207"/>
      <c r="S105" s="207"/>
      <c r="T105" s="208"/>
      <c r="AT105" s="209" t="s">
        <v>164</v>
      </c>
      <c r="AU105" s="209" t="s">
        <v>91</v>
      </c>
      <c r="AV105" s="14" t="s">
        <v>91</v>
      </c>
      <c r="AW105" s="14" t="s">
        <v>42</v>
      </c>
      <c r="AX105" s="14" t="s">
        <v>89</v>
      </c>
      <c r="AY105" s="209" t="s">
        <v>155</v>
      </c>
    </row>
    <row r="106" spans="1:65" s="2" customFormat="1" ht="16.5" customHeight="1">
      <c r="A106" s="34"/>
      <c r="B106" s="35"/>
      <c r="C106" s="210" t="s">
        <v>192</v>
      </c>
      <c r="D106" s="210" t="s">
        <v>152</v>
      </c>
      <c r="E106" s="211" t="s">
        <v>216</v>
      </c>
      <c r="F106" s="212" t="s">
        <v>217</v>
      </c>
      <c r="G106" s="213" t="s">
        <v>161</v>
      </c>
      <c r="H106" s="214">
        <v>1</v>
      </c>
      <c r="I106" s="215"/>
      <c r="J106" s="216">
        <f>ROUND(I106*H106,2)</f>
        <v>0</v>
      </c>
      <c r="K106" s="212" t="s">
        <v>180</v>
      </c>
      <c r="L106" s="217"/>
      <c r="M106" s="218" t="s">
        <v>44</v>
      </c>
      <c r="N106" s="219" t="s">
        <v>52</v>
      </c>
      <c r="O106" s="64"/>
      <c r="P106" s="184">
        <f>O106*H106</f>
        <v>0</v>
      </c>
      <c r="Q106" s="184">
        <v>0.0005</v>
      </c>
      <c r="R106" s="184">
        <f>Q106*H106</f>
        <v>0.0005</v>
      </c>
      <c r="S106" s="184">
        <v>0</v>
      </c>
      <c r="T106" s="185">
        <f>S106*H106</f>
        <v>0</v>
      </c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R106" s="186" t="s">
        <v>91</v>
      </c>
      <c r="AT106" s="186" t="s">
        <v>152</v>
      </c>
      <c r="AU106" s="186" t="s">
        <v>91</v>
      </c>
      <c r="AY106" s="16" t="s">
        <v>155</v>
      </c>
      <c r="BE106" s="187">
        <f>IF(N106="základní",J106,0)</f>
        <v>0</v>
      </c>
      <c r="BF106" s="187">
        <f>IF(N106="snížená",J106,0)</f>
        <v>0</v>
      </c>
      <c r="BG106" s="187">
        <f>IF(N106="zákl. přenesená",J106,0)</f>
        <v>0</v>
      </c>
      <c r="BH106" s="187">
        <f>IF(N106="sníž. přenesená",J106,0)</f>
        <v>0</v>
      </c>
      <c r="BI106" s="187">
        <f>IF(N106="nulová",J106,0)</f>
        <v>0</v>
      </c>
      <c r="BJ106" s="16" t="s">
        <v>89</v>
      </c>
      <c r="BK106" s="187">
        <f>ROUND(I106*H106,2)</f>
        <v>0</v>
      </c>
      <c r="BL106" s="16" t="s">
        <v>89</v>
      </c>
      <c r="BM106" s="186" t="s">
        <v>218</v>
      </c>
    </row>
    <row r="107" spans="2:51" s="13" customFormat="1" ht="12">
      <c r="B107" s="188"/>
      <c r="C107" s="189"/>
      <c r="D107" s="190" t="s">
        <v>164</v>
      </c>
      <c r="E107" s="191" t="s">
        <v>44</v>
      </c>
      <c r="F107" s="192" t="s">
        <v>215</v>
      </c>
      <c r="G107" s="189"/>
      <c r="H107" s="191" t="s">
        <v>44</v>
      </c>
      <c r="I107" s="193"/>
      <c r="J107" s="189"/>
      <c r="K107" s="189"/>
      <c r="L107" s="194"/>
      <c r="M107" s="195"/>
      <c r="N107" s="196"/>
      <c r="O107" s="196"/>
      <c r="P107" s="196"/>
      <c r="Q107" s="196"/>
      <c r="R107" s="196"/>
      <c r="S107" s="196"/>
      <c r="T107" s="197"/>
      <c r="AT107" s="198" t="s">
        <v>164</v>
      </c>
      <c r="AU107" s="198" t="s">
        <v>91</v>
      </c>
      <c r="AV107" s="13" t="s">
        <v>89</v>
      </c>
      <c r="AW107" s="13" t="s">
        <v>42</v>
      </c>
      <c r="AX107" s="13" t="s">
        <v>81</v>
      </c>
      <c r="AY107" s="198" t="s">
        <v>155</v>
      </c>
    </row>
    <row r="108" spans="2:51" s="14" customFormat="1" ht="12">
      <c r="B108" s="199"/>
      <c r="C108" s="200"/>
      <c r="D108" s="190" t="s">
        <v>164</v>
      </c>
      <c r="E108" s="201" t="s">
        <v>44</v>
      </c>
      <c r="F108" s="202" t="s">
        <v>89</v>
      </c>
      <c r="G108" s="200"/>
      <c r="H108" s="203">
        <v>1</v>
      </c>
      <c r="I108" s="204"/>
      <c r="J108" s="200"/>
      <c r="K108" s="200"/>
      <c r="L108" s="205"/>
      <c r="M108" s="206"/>
      <c r="N108" s="207"/>
      <c r="O108" s="207"/>
      <c r="P108" s="207"/>
      <c r="Q108" s="207"/>
      <c r="R108" s="207"/>
      <c r="S108" s="207"/>
      <c r="T108" s="208"/>
      <c r="AT108" s="209" t="s">
        <v>164</v>
      </c>
      <c r="AU108" s="209" t="s">
        <v>91</v>
      </c>
      <c r="AV108" s="14" t="s">
        <v>91</v>
      </c>
      <c r="AW108" s="14" t="s">
        <v>42</v>
      </c>
      <c r="AX108" s="14" t="s">
        <v>89</v>
      </c>
      <c r="AY108" s="209" t="s">
        <v>155</v>
      </c>
    </row>
    <row r="109" spans="2:63" s="12" customFormat="1" ht="22.9" customHeight="1">
      <c r="B109" s="159"/>
      <c r="C109" s="160"/>
      <c r="D109" s="161" t="s">
        <v>80</v>
      </c>
      <c r="E109" s="173" t="s">
        <v>182</v>
      </c>
      <c r="F109" s="173" t="s">
        <v>183</v>
      </c>
      <c r="G109" s="160"/>
      <c r="H109" s="160"/>
      <c r="I109" s="163"/>
      <c r="J109" s="174">
        <f>BK109</f>
        <v>0</v>
      </c>
      <c r="K109" s="160"/>
      <c r="L109" s="165"/>
      <c r="M109" s="166"/>
      <c r="N109" s="167"/>
      <c r="O109" s="167"/>
      <c r="P109" s="168">
        <f>SUM(P110:P123)</f>
        <v>0</v>
      </c>
      <c r="Q109" s="167"/>
      <c r="R109" s="168">
        <f>SUM(R110:R123)</f>
        <v>0</v>
      </c>
      <c r="S109" s="167"/>
      <c r="T109" s="169">
        <f>SUM(T110:T123)</f>
        <v>0</v>
      </c>
      <c r="AR109" s="170" t="s">
        <v>154</v>
      </c>
      <c r="AT109" s="171" t="s">
        <v>80</v>
      </c>
      <c r="AU109" s="171" t="s">
        <v>89</v>
      </c>
      <c r="AY109" s="170" t="s">
        <v>155</v>
      </c>
      <c r="BK109" s="172">
        <f>SUM(BK110:BK123)</f>
        <v>0</v>
      </c>
    </row>
    <row r="110" spans="1:65" s="2" customFormat="1" ht="16.5" customHeight="1">
      <c r="A110" s="34"/>
      <c r="B110" s="35"/>
      <c r="C110" s="175" t="s">
        <v>197</v>
      </c>
      <c r="D110" s="175" t="s">
        <v>158</v>
      </c>
      <c r="E110" s="176" t="s">
        <v>185</v>
      </c>
      <c r="F110" s="177" t="s">
        <v>186</v>
      </c>
      <c r="G110" s="178" t="s">
        <v>161</v>
      </c>
      <c r="H110" s="179">
        <v>1</v>
      </c>
      <c r="I110" s="180"/>
      <c r="J110" s="181">
        <f>ROUND(I110*H110,2)</f>
        <v>0</v>
      </c>
      <c r="K110" s="177" t="s">
        <v>180</v>
      </c>
      <c r="L110" s="39"/>
      <c r="M110" s="182" t="s">
        <v>44</v>
      </c>
      <c r="N110" s="183" t="s">
        <v>52</v>
      </c>
      <c r="O110" s="64"/>
      <c r="P110" s="184">
        <f>O110*H110</f>
        <v>0</v>
      </c>
      <c r="Q110" s="184">
        <v>0</v>
      </c>
      <c r="R110" s="184">
        <f>Q110*H110</f>
        <v>0</v>
      </c>
      <c r="S110" s="184">
        <v>0</v>
      </c>
      <c r="T110" s="185">
        <f>S110*H110</f>
        <v>0</v>
      </c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R110" s="186" t="s">
        <v>89</v>
      </c>
      <c r="AT110" s="186" t="s">
        <v>158</v>
      </c>
      <c r="AU110" s="186" t="s">
        <v>91</v>
      </c>
      <c r="AY110" s="16" t="s">
        <v>155</v>
      </c>
      <c r="BE110" s="187">
        <f>IF(N110="základní",J110,0)</f>
        <v>0</v>
      </c>
      <c r="BF110" s="187">
        <f>IF(N110="snížená",J110,0)</f>
        <v>0</v>
      </c>
      <c r="BG110" s="187">
        <f>IF(N110="zákl. přenesená",J110,0)</f>
        <v>0</v>
      </c>
      <c r="BH110" s="187">
        <f>IF(N110="sníž. přenesená",J110,0)</f>
        <v>0</v>
      </c>
      <c r="BI110" s="187">
        <f>IF(N110="nulová",J110,0)</f>
        <v>0</v>
      </c>
      <c r="BJ110" s="16" t="s">
        <v>89</v>
      </c>
      <c r="BK110" s="187">
        <f>ROUND(I110*H110,2)</f>
        <v>0</v>
      </c>
      <c r="BL110" s="16" t="s">
        <v>89</v>
      </c>
      <c r="BM110" s="186" t="s">
        <v>219</v>
      </c>
    </row>
    <row r="111" spans="2:51" s="14" customFormat="1" ht="12">
      <c r="B111" s="199"/>
      <c r="C111" s="200"/>
      <c r="D111" s="190" t="s">
        <v>164</v>
      </c>
      <c r="E111" s="201" t="s">
        <v>44</v>
      </c>
      <c r="F111" s="202" t="s">
        <v>89</v>
      </c>
      <c r="G111" s="200"/>
      <c r="H111" s="203">
        <v>1</v>
      </c>
      <c r="I111" s="204"/>
      <c r="J111" s="200"/>
      <c r="K111" s="200"/>
      <c r="L111" s="205"/>
      <c r="M111" s="206"/>
      <c r="N111" s="207"/>
      <c r="O111" s="207"/>
      <c r="P111" s="207"/>
      <c r="Q111" s="207"/>
      <c r="R111" s="207"/>
      <c r="S111" s="207"/>
      <c r="T111" s="208"/>
      <c r="AT111" s="209" t="s">
        <v>164</v>
      </c>
      <c r="AU111" s="209" t="s">
        <v>91</v>
      </c>
      <c r="AV111" s="14" t="s">
        <v>91</v>
      </c>
      <c r="AW111" s="14" t="s">
        <v>42</v>
      </c>
      <c r="AX111" s="14" t="s">
        <v>89</v>
      </c>
      <c r="AY111" s="209" t="s">
        <v>155</v>
      </c>
    </row>
    <row r="112" spans="1:65" s="2" customFormat="1" ht="24">
      <c r="A112" s="34"/>
      <c r="B112" s="35"/>
      <c r="C112" s="210" t="s">
        <v>220</v>
      </c>
      <c r="D112" s="210" t="s">
        <v>152</v>
      </c>
      <c r="E112" s="211" t="s">
        <v>221</v>
      </c>
      <c r="F112" s="212" t="s">
        <v>190</v>
      </c>
      <c r="G112" s="213" t="s">
        <v>161</v>
      </c>
      <c r="H112" s="214">
        <v>1</v>
      </c>
      <c r="I112" s="215"/>
      <c r="J112" s="216">
        <f>ROUND(I112*H112,2)</f>
        <v>0</v>
      </c>
      <c r="K112" s="212" t="s">
        <v>180</v>
      </c>
      <c r="L112" s="217"/>
      <c r="M112" s="218" t="s">
        <v>44</v>
      </c>
      <c r="N112" s="219" t="s">
        <v>52</v>
      </c>
      <c r="O112" s="64"/>
      <c r="P112" s="184">
        <f>O112*H112</f>
        <v>0</v>
      </c>
      <c r="Q112" s="184">
        <v>0</v>
      </c>
      <c r="R112" s="184">
        <f>Q112*H112</f>
        <v>0</v>
      </c>
      <c r="S112" s="184">
        <v>0</v>
      </c>
      <c r="T112" s="185">
        <f>S112*H112</f>
        <v>0</v>
      </c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R112" s="186" t="s">
        <v>91</v>
      </c>
      <c r="AT112" s="186" t="s">
        <v>152</v>
      </c>
      <c r="AU112" s="186" t="s">
        <v>91</v>
      </c>
      <c r="AY112" s="16" t="s">
        <v>155</v>
      </c>
      <c r="BE112" s="187">
        <f>IF(N112="základní",J112,0)</f>
        <v>0</v>
      </c>
      <c r="BF112" s="187">
        <f>IF(N112="snížená",J112,0)</f>
        <v>0</v>
      </c>
      <c r="BG112" s="187">
        <f>IF(N112="zákl. přenesená",J112,0)</f>
        <v>0</v>
      </c>
      <c r="BH112" s="187">
        <f>IF(N112="sníž. přenesená",J112,0)</f>
        <v>0</v>
      </c>
      <c r="BI112" s="187">
        <f>IF(N112="nulová",J112,0)</f>
        <v>0</v>
      </c>
      <c r="BJ112" s="16" t="s">
        <v>89</v>
      </c>
      <c r="BK112" s="187">
        <f>ROUND(I112*H112,2)</f>
        <v>0</v>
      </c>
      <c r="BL112" s="16" t="s">
        <v>89</v>
      </c>
      <c r="BM112" s="186" t="s">
        <v>222</v>
      </c>
    </row>
    <row r="113" spans="2:51" s="14" customFormat="1" ht="12">
      <c r="B113" s="199"/>
      <c r="C113" s="200"/>
      <c r="D113" s="190" t="s">
        <v>164</v>
      </c>
      <c r="E113" s="201" t="s">
        <v>44</v>
      </c>
      <c r="F113" s="202" t="s">
        <v>89</v>
      </c>
      <c r="G113" s="200"/>
      <c r="H113" s="203">
        <v>1</v>
      </c>
      <c r="I113" s="204"/>
      <c r="J113" s="200"/>
      <c r="K113" s="200"/>
      <c r="L113" s="205"/>
      <c r="M113" s="206"/>
      <c r="N113" s="207"/>
      <c r="O113" s="207"/>
      <c r="P113" s="207"/>
      <c r="Q113" s="207"/>
      <c r="R113" s="207"/>
      <c r="S113" s="207"/>
      <c r="T113" s="208"/>
      <c r="AT113" s="209" t="s">
        <v>164</v>
      </c>
      <c r="AU113" s="209" t="s">
        <v>91</v>
      </c>
      <c r="AV113" s="14" t="s">
        <v>91</v>
      </c>
      <c r="AW113" s="14" t="s">
        <v>42</v>
      </c>
      <c r="AX113" s="14" t="s">
        <v>89</v>
      </c>
      <c r="AY113" s="209" t="s">
        <v>155</v>
      </c>
    </row>
    <row r="114" spans="1:65" s="2" customFormat="1" ht="16.5" customHeight="1">
      <c r="A114" s="34"/>
      <c r="B114" s="35"/>
      <c r="C114" s="175" t="s">
        <v>223</v>
      </c>
      <c r="D114" s="175" t="s">
        <v>158</v>
      </c>
      <c r="E114" s="176" t="s">
        <v>224</v>
      </c>
      <c r="F114" s="177" t="s">
        <v>225</v>
      </c>
      <c r="G114" s="178" t="s">
        <v>161</v>
      </c>
      <c r="H114" s="179">
        <v>1</v>
      </c>
      <c r="I114" s="180"/>
      <c r="J114" s="181">
        <f>ROUND(I114*H114,2)</f>
        <v>0</v>
      </c>
      <c r="K114" s="177" t="s">
        <v>195</v>
      </c>
      <c r="L114" s="39"/>
      <c r="M114" s="182" t="s">
        <v>44</v>
      </c>
      <c r="N114" s="183" t="s">
        <v>52</v>
      </c>
      <c r="O114" s="64"/>
      <c r="P114" s="184">
        <f>O114*H114</f>
        <v>0</v>
      </c>
      <c r="Q114" s="184">
        <v>0</v>
      </c>
      <c r="R114" s="184">
        <f>Q114*H114</f>
        <v>0</v>
      </c>
      <c r="S114" s="184">
        <v>0</v>
      </c>
      <c r="T114" s="185">
        <f>S114*H114</f>
        <v>0</v>
      </c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R114" s="186" t="s">
        <v>89</v>
      </c>
      <c r="AT114" s="186" t="s">
        <v>158</v>
      </c>
      <c r="AU114" s="186" t="s">
        <v>91</v>
      </c>
      <c r="AY114" s="16" t="s">
        <v>155</v>
      </c>
      <c r="BE114" s="187">
        <f>IF(N114="základní",J114,0)</f>
        <v>0</v>
      </c>
      <c r="BF114" s="187">
        <f>IF(N114="snížená",J114,0)</f>
        <v>0</v>
      </c>
      <c r="BG114" s="187">
        <f>IF(N114="zákl. přenesená",J114,0)</f>
        <v>0</v>
      </c>
      <c r="BH114" s="187">
        <f>IF(N114="sníž. přenesená",J114,0)</f>
        <v>0</v>
      </c>
      <c r="BI114" s="187">
        <f>IF(N114="nulová",J114,0)</f>
        <v>0</v>
      </c>
      <c r="BJ114" s="16" t="s">
        <v>89</v>
      </c>
      <c r="BK114" s="187">
        <f>ROUND(I114*H114,2)</f>
        <v>0</v>
      </c>
      <c r="BL114" s="16" t="s">
        <v>89</v>
      </c>
      <c r="BM114" s="186" t="s">
        <v>226</v>
      </c>
    </row>
    <row r="115" spans="2:51" s="14" customFormat="1" ht="12">
      <c r="B115" s="199"/>
      <c r="C115" s="200"/>
      <c r="D115" s="190" t="s">
        <v>164</v>
      </c>
      <c r="E115" s="201" t="s">
        <v>44</v>
      </c>
      <c r="F115" s="202" t="s">
        <v>89</v>
      </c>
      <c r="G115" s="200"/>
      <c r="H115" s="203">
        <v>1</v>
      </c>
      <c r="I115" s="204"/>
      <c r="J115" s="200"/>
      <c r="K115" s="200"/>
      <c r="L115" s="205"/>
      <c r="M115" s="206"/>
      <c r="N115" s="207"/>
      <c r="O115" s="207"/>
      <c r="P115" s="207"/>
      <c r="Q115" s="207"/>
      <c r="R115" s="207"/>
      <c r="S115" s="207"/>
      <c r="T115" s="208"/>
      <c r="AT115" s="209" t="s">
        <v>164</v>
      </c>
      <c r="AU115" s="209" t="s">
        <v>91</v>
      </c>
      <c r="AV115" s="14" t="s">
        <v>91</v>
      </c>
      <c r="AW115" s="14" t="s">
        <v>42</v>
      </c>
      <c r="AX115" s="14" t="s">
        <v>89</v>
      </c>
      <c r="AY115" s="209" t="s">
        <v>155</v>
      </c>
    </row>
    <row r="116" spans="1:65" s="2" customFormat="1" ht="21.75" customHeight="1">
      <c r="A116" s="34"/>
      <c r="B116" s="35"/>
      <c r="C116" s="210" t="s">
        <v>227</v>
      </c>
      <c r="D116" s="210" t="s">
        <v>152</v>
      </c>
      <c r="E116" s="211" t="s">
        <v>228</v>
      </c>
      <c r="F116" s="212" t="s">
        <v>229</v>
      </c>
      <c r="G116" s="213" t="s">
        <v>161</v>
      </c>
      <c r="H116" s="214">
        <v>1</v>
      </c>
      <c r="I116" s="215"/>
      <c r="J116" s="216">
        <f>ROUND(I116*H116,2)</f>
        <v>0</v>
      </c>
      <c r="K116" s="212" t="s">
        <v>180</v>
      </c>
      <c r="L116" s="217"/>
      <c r="M116" s="218" t="s">
        <v>44</v>
      </c>
      <c r="N116" s="219" t="s">
        <v>52</v>
      </c>
      <c r="O116" s="64"/>
      <c r="P116" s="184">
        <f>O116*H116</f>
        <v>0</v>
      </c>
      <c r="Q116" s="184">
        <v>0</v>
      </c>
      <c r="R116" s="184">
        <f>Q116*H116</f>
        <v>0</v>
      </c>
      <c r="S116" s="184">
        <v>0</v>
      </c>
      <c r="T116" s="185">
        <f>S116*H116</f>
        <v>0</v>
      </c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R116" s="186" t="s">
        <v>91</v>
      </c>
      <c r="AT116" s="186" t="s">
        <v>152</v>
      </c>
      <c r="AU116" s="186" t="s">
        <v>91</v>
      </c>
      <c r="AY116" s="16" t="s">
        <v>155</v>
      </c>
      <c r="BE116" s="187">
        <f>IF(N116="základní",J116,0)</f>
        <v>0</v>
      </c>
      <c r="BF116" s="187">
        <f>IF(N116="snížená",J116,0)</f>
        <v>0</v>
      </c>
      <c r="BG116" s="187">
        <f>IF(N116="zákl. přenesená",J116,0)</f>
        <v>0</v>
      </c>
      <c r="BH116" s="187">
        <f>IF(N116="sníž. přenesená",J116,0)</f>
        <v>0</v>
      </c>
      <c r="BI116" s="187">
        <f>IF(N116="nulová",J116,0)</f>
        <v>0</v>
      </c>
      <c r="BJ116" s="16" t="s">
        <v>89</v>
      </c>
      <c r="BK116" s="187">
        <f>ROUND(I116*H116,2)</f>
        <v>0</v>
      </c>
      <c r="BL116" s="16" t="s">
        <v>89</v>
      </c>
      <c r="BM116" s="186" t="s">
        <v>230</v>
      </c>
    </row>
    <row r="117" spans="2:51" s="14" customFormat="1" ht="12">
      <c r="B117" s="199"/>
      <c r="C117" s="200"/>
      <c r="D117" s="190" t="s">
        <v>164</v>
      </c>
      <c r="E117" s="201" t="s">
        <v>44</v>
      </c>
      <c r="F117" s="202" t="s">
        <v>89</v>
      </c>
      <c r="G117" s="200"/>
      <c r="H117" s="203">
        <v>1</v>
      </c>
      <c r="I117" s="204"/>
      <c r="J117" s="200"/>
      <c r="K117" s="200"/>
      <c r="L117" s="205"/>
      <c r="M117" s="206"/>
      <c r="N117" s="207"/>
      <c r="O117" s="207"/>
      <c r="P117" s="207"/>
      <c r="Q117" s="207"/>
      <c r="R117" s="207"/>
      <c r="S117" s="207"/>
      <c r="T117" s="208"/>
      <c r="AT117" s="209" t="s">
        <v>164</v>
      </c>
      <c r="AU117" s="209" t="s">
        <v>91</v>
      </c>
      <c r="AV117" s="14" t="s">
        <v>91</v>
      </c>
      <c r="AW117" s="14" t="s">
        <v>42</v>
      </c>
      <c r="AX117" s="14" t="s">
        <v>89</v>
      </c>
      <c r="AY117" s="209" t="s">
        <v>155</v>
      </c>
    </row>
    <row r="118" spans="1:65" s="2" customFormat="1" ht="21.75" customHeight="1">
      <c r="A118" s="34"/>
      <c r="B118" s="35"/>
      <c r="C118" s="175" t="s">
        <v>231</v>
      </c>
      <c r="D118" s="175" t="s">
        <v>158</v>
      </c>
      <c r="E118" s="176" t="s">
        <v>232</v>
      </c>
      <c r="F118" s="177" t="s">
        <v>233</v>
      </c>
      <c r="G118" s="178" t="s">
        <v>161</v>
      </c>
      <c r="H118" s="179">
        <v>2</v>
      </c>
      <c r="I118" s="180"/>
      <c r="J118" s="181">
        <f>ROUND(I118*H118,2)</f>
        <v>0</v>
      </c>
      <c r="K118" s="177" t="s">
        <v>195</v>
      </c>
      <c r="L118" s="39"/>
      <c r="M118" s="182" t="s">
        <v>44</v>
      </c>
      <c r="N118" s="183" t="s">
        <v>52</v>
      </c>
      <c r="O118" s="64"/>
      <c r="P118" s="184">
        <f>O118*H118</f>
        <v>0</v>
      </c>
      <c r="Q118" s="184">
        <v>0</v>
      </c>
      <c r="R118" s="184">
        <f>Q118*H118</f>
        <v>0</v>
      </c>
      <c r="S118" s="184">
        <v>0</v>
      </c>
      <c r="T118" s="185">
        <f>S118*H118</f>
        <v>0</v>
      </c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R118" s="186" t="s">
        <v>89</v>
      </c>
      <c r="AT118" s="186" t="s">
        <v>158</v>
      </c>
      <c r="AU118" s="186" t="s">
        <v>91</v>
      </c>
      <c r="AY118" s="16" t="s">
        <v>155</v>
      </c>
      <c r="BE118" s="187">
        <f>IF(N118="základní",J118,0)</f>
        <v>0</v>
      </c>
      <c r="BF118" s="187">
        <f>IF(N118="snížená",J118,0)</f>
        <v>0</v>
      </c>
      <c r="BG118" s="187">
        <f>IF(N118="zákl. přenesená",J118,0)</f>
        <v>0</v>
      </c>
      <c r="BH118" s="187">
        <f>IF(N118="sníž. přenesená",J118,0)</f>
        <v>0</v>
      </c>
      <c r="BI118" s="187">
        <f>IF(N118="nulová",J118,0)</f>
        <v>0</v>
      </c>
      <c r="BJ118" s="16" t="s">
        <v>89</v>
      </c>
      <c r="BK118" s="187">
        <f>ROUND(I118*H118,2)</f>
        <v>0</v>
      </c>
      <c r="BL118" s="16" t="s">
        <v>89</v>
      </c>
      <c r="BM118" s="186" t="s">
        <v>234</v>
      </c>
    </row>
    <row r="119" spans="2:51" s="14" customFormat="1" ht="12">
      <c r="B119" s="199"/>
      <c r="C119" s="200"/>
      <c r="D119" s="190" t="s">
        <v>164</v>
      </c>
      <c r="E119" s="201" t="s">
        <v>44</v>
      </c>
      <c r="F119" s="202" t="s">
        <v>235</v>
      </c>
      <c r="G119" s="200"/>
      <c r="H119" s="203">
        <v>2</v>
      </c>
      <c r="I119" s="204"/>
      <c r="J119" s="200"/>
      <c r="K119" s="200"/>
      <c r="L119" s="205"/>
      <c r="M119" s="206"/>
      <c r="N119" s="207"/>
      <c r="O119" s="207"/>
      <c r="P119" s="207"/>
      <c r="Q119" s="207"/>
      <c r="R119" s="207"/>
      <c r="S119" s="207"/>
      <c r="T119" s="208"/>
      <c r="AT119" s="209" t="s">
        <v>164</v>
      </c>
      <c r="AU119" s="209" t="s">
        <v>91</v>
      </c>
      <c r="AV119" s="14" t="s">
        <v>91</v>
      </c>
      <c r="AW119" s="14" t="s">
        <v>42</v>
      </c>
      <c r="AX119" s="14" t="s">
        <v>89</v>
      </c>
      <c r="AY119" s="209" t="s">
        <v>155</v>
      </c>
    </row>
    <row r="120" spans="1:65" s="2" customFormat="1" ht="24">
      <c r="A120" s="34"/>
      <c r="B120" s="35"/>
      <c r="C120" s="210" t="s">
        <v>236</v>
      </c>
      <c r="D120" s="210" t="s">
        <v>152</v>
      </c>
      <c r="E120" s="211" t="s">
        <v>237</v>
      </c>
      <c r="F120" s="212" t="s">
        <v>238</v>
      </c>
      <c r="G120" s="213" t="s">
        <v>161</v>
      </c>
      <c r="H120" s="214">
        <v>5</v>
      </c>
      <c r="I120" s="215"/>
      <c r="J120" s="216">
        <f>ROUND(I120*H120,2)</f>
        <v>0</v>
      </c>
      <c r="K120" s="212" t="s">
        <v>180</v>
      </c>
      <c r="L120" s="217"/>
      <c r="M120" s="218" t="s">
        <v>44</v>
      </c>
      <c r="N120" s="219" t="s">
        <v>52</v>
      </c>
      <c r="O120" s="64"/>
      <c r="P120" s="184">
        <f>O120*H120</f>
        <v>0</v>
      </c>
      <c r="Q120" s="184">
        <v>0</v>
      </c>
      <c r="R120" s="184">
        <f>Q120*H120</f>
        <v>0</v>
      </c>
      <c r="S120" s="184">
        <v>0</v>
      </c>
      <c r="T120" s="185">
        <f>S120*H120</f>
        <v>0</v>
      </c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R120" s="186" t="s">
        <v>91</v>
      </c>
      <c r="AT120" s="186" t="s">
        <v>152</v>
      </c>
      <c r="AU120" s="186" t="s">
        <v>91</v>
      </c>
      <c r="AY120" s="16" t="s">
        <v>155</v>
      </c>
      <c r="BE120" s="187">
        <f>IF(N120="základní",J120,0)</f>
        <v>0</v>
      </c>
      <c r="BF120" s="187">
        <f>IF(N120="snížená",J120,0)</f>
        <v>0</v>
      </c>
      <c r="BG120" s="187">
        <f>IF(N120="zákl. přenesená",J120,0)</f>
        <v>0</v>
      </c>
      <c r="BH120" s="187">
        <f>IF(N120="sníž. přenesená",J120,0)</f>
        <v>0</v>
      </c>
      <c r="BI120" s="187">
        <f>IF(N120="nulová",J120,0)</f>
        <v>0</v>
      </c>
      <c r="BJ120" s="16" t="s">
        <v>89</v>
      </c>
      <c r="BK120" s="187">
        <f>ROUND(I120*H120,2)</f>
        <v>0</v>
      </c>
      <c r="BL120" s="16" t="s">
        <v>89</v>
      </c>
      <c r="BM120" s="186" t="s">
        <v>239</v>
      </c>
    </row>
    <row r="121" spans="2:51" s="14" customFormat="1" ht="12">
      <c r="B121" s="199"/>
      <c r="C121" s="200"/>
      <c r="D121" s="190" t="s">
        <v>164</v>
      </c>
      <c r="E121" s="201" t="s">
        <v>44</v>
      </c>
      <c r="F121" s="202" t="s">
        <v>177</v>
      </c>
      <c r="G121" s="200"/>
      <c r="H121" s="203">
        <v>5</v>
      </c>
      <c r="I121" s="204"/>
      <c r="J121" s="200"/>
      <c r="K121" s="200"/>
      <c r="L121" s="205"/>
      <c r="M121" s="206"/>
      <c r="N121" s="207"/>
      <c r="O121" s="207"/>
      <c r="P121" s="207"/>
      <c r="Q121" s="207"/>
      <c r="R121" s="207"/>
      <c r="S121" s="207"/>
      <c r="T121" s="208"/>
      <c r="AT121" s="209" t="s">
        <v>164</v>
      </c>
      <c r="AU121" s="209" t="s">
        <v>91</v>
      </c>
      <c r="AV121" s="14" t="s">
        <v>91</v>
      </c>
      <c r="AW121" s="14" t="s">
        <v>42</v>
      </c>
      <c r="AX121" s="14" t="s">
        <v>89</v>
      </c>
      <c r="AY121" s="209" t="s">
        <v>155</v>
      </c>
    </row>
    <row r="122" spans="1:65" s="2" customFormat="1" ht="24">
      <c r="A122" s="34"/>
      <c r="B122" s="35"/>
      <c r="C122" s="210" t="s">
        <v>8</v>
      </c>
      <c r="D122" s="210" t="s">
        <v>152</v>
      </c>
      <c r="E122" s="211" t="s">
        <v>240</v>
      </c>
      <c r="F122" s="212" t="s">
        <v>241</v>
      </c>
      <c r="G122" s="213" t="s">
        <v>161</v>
      </c>
      <c r="H122" s="214">
        <v>1</v>
      </c>
      <c r="I122" s="215"/>
      <c r="J122" s="216">
        <f>ROUND(I122*H122,2)</f>
        <v>0</v>
      </c>
      <c r="K122" s="212" t="s">
        <v>180</v>
      </c>
      <c r="L122" s="217"/>
      <c r="M122" s="218" t="s">
        <v>44</v>
      </c>
      <c r="N122" s="219" t="s">
        <v>52</v>
      </c>
      <c r="O122" s="64"/>
      <c r="P122" s="184">
        <f>O122*H122</f>
        <v>0</v>
      </c>
      <c r="Q122" s="184">
        <v>0</v>
      </c>
      <c r="R122" s="184">
        <f>Q122*H122</f>
        <v>0</v>
      </c>
      <c r="S122" s="184">
        <v>0</v>
      </c>
      <c r="T122" s="185">
        <f>S122*H122</f>
        <v>0</v>
      </c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R122" s="186" t="s">
        <v>91</v>
      </c>
      <c r="AT122" s="186" t="s">
        <v>152</v>
      </c>
      <c r="AU122" s="186" t="s">
        <v>91</v>
      </c>
      <c r="AY122" s="16" t="s">
        <v>155</v>
      </c>
      <c r="BE122" s="187">
        <f>IF(N122="základní",J122,0)</f>
        <v>0</v>
      </c>
      <c r="BF122" s="187">
        <f>IF(N122="snížená",J122,0)</f>
        <v>0</v>
      </c>
      <c r="BG122" s="187">
        <f>IF(N122="zákl. přenesená",J122,0)</f>
        <v>0</v>
      </c>
      <c r="BH122" s="187">
        <f>IF(N122="sníž. přenesená",J122,0)</f>
        <v>0</v>
      </c>
      <c r="BI122" s="187">
        <f>IF(N122="nulová",J122,0)</f>
        <v>0</v>
      </c>
      <c r="BJ122" s="16" t="s">
        <v>89</v>
      </c>
      <c r="BK122" s="187">
        <f>ROUND(I122*H122,2)</f>
        <v>0</v>
      </c>
      <c r="BL122" s="16" t="s">
        <v>89</v>
      </c>
      <c r="BM122" s="186" t="s">
        <v>242</v>
      </c>
    </row>
    <row r="123" spans="2:51" s="14" customFormat="1" ht="12">
      <c r="B123" s="199"/>
      <c r="C123" s="200"/>
      <c r="D123" s="190" t="s">
        <v>164</v>
      </c>
      <c r="E123" s="201" t="s">
        <v>44</v>
      </c>
      <c r="F123" s="202" t="s">
        <v>89</v>
      </c>
      <c r="G123" s="200"/>
      <c r="H123" s="203">
        <v>1</v>
      </c>
      <c r="I123" s="204"/>
      <c r="J123" s="200"/>
      <c r="K123" s="200"/>
      <c r="L123" s="205"/>
      <c r="M123" s="220"/>
      <c r="N123" s="221"/>
      <c r="O123" s="221"/>
      <c r="P123" s="221"/>
      <c r="Q123" s="221"/>
      <c r="R123" s="221"/>
      <c r="S123" s="221"/>
      <c r="T123" s="222"/>
      <c r="AT123" s="209" t="s">
        <v>164</v>
      </c>
      <c r="AU123" s="209" t="s">
        <v>91</v>
      </c>
      <c r="AV123" s="14" t="s">
        <v>91</v>
      </c>
      <c r="AW123" s="14" t="s">
        <v>42</v>
      </c>
      <c r="AX123" s="14" t="s">
        <v>89</v>
      </c>
      <c r="AY123" s="209" t="s">
        <v>155</v>
      </c>
    </row>
    <row r="124" spans="1:31" s="2" customFormat="1" ht="6.95" customHeight="1">
      <c r="A124" s="34"/>
      <c r="B124" s="47"/>
      <c r="C124" s="48"/>
      <c r="D124" s="48"/>
      <c r="E124" s="48"/>
      <c r="F124" s="48"/>
      <c r="G124" s="48"/>
      <c r="H124" s="48"/>
      <c r="I124" s="48"/>
      <c r="J124" s="48"/>
      <c r="K124" s="48"/>
      <c r="L124" s="39"/>
      <c r="M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</sheetData>
  <sheetProtection algorithmName="SHA-512" hashValue="VrbyAQkfRRUxwRSIM5sRrsip8DJyNF5BDQDdv6IvOC7rWji19bIpbnS8yRhhrZSf14XwIfww0Ey10T8nm+92dg==" saltValue="bxe0KMAxfeka9C9z+IE5GLY70E7NYdxqcGeLAx2ttPpouuE/zwi5yZIflJfJMW2q3jvv6EluOBlOo60mJbm9MA==" spinCount="100000" sheet="1" objects="1" scenarios="1" formatColumns="0" formatRows="0" autoFilter="0"/>
  <autoFilter ref="C81:K123"/>
  <mergeCells count="9">
    <mergeCell ref="E50:H50"/>
    <mergeCell ref="E72:H72"/>
    <mergeCell ref="E74:H74"/>
    <mergeCell ref="L2:V2"/>
    <mergeCell ref="E7:H7"/>
    <mergeCell ref="E9:H9"/>
    <mergeCell ref="E18:H18"/>
    <mergeCell ref="E27:H27"/>
    <mergeCell ref="E48:H48"/>
  </mergeCells>
  <printOptions/>
  <pageMargins left="0.3937007874015748" right="0.3937007874015748" top="0.3937007874015748" bottom="0.3937007874015748" header="0" footer="0"/>
  <pageSetup fitToHeight="100" fitToWidth="1" horizontalDpi="600" verticalDpi="600" orientation="portrait" paperSize="9" scale="76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1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AT2" s="16" t="s">
        <v>97</v>
      </c>
    </row>
    <row r="3" spans="2:46" s="1" customFormat="1" ht="6.95" customHeight="1">
      <c r="B3" s="101"/>
      <c r="C3" s="102"/>
      <c r="D3" s="102"/>
      <c r="E3" s="102"/>
      <c r="F3" s="102"/>
      <c r="G3" s="102"/>
      <c r="H3" s="102"/>
      <c r="I3" s="102"/>
      <c r="J3" s="102"/>
      <c r="K3" s="102"/>
      <c r="L3" s="19"/>
      <c r="AT3" s="16" t="s">
        <v>91</v>
      </c>
    </row>
    <row r="4" spans="2:46" s="1" customFormat="1" ht="24.95" customHeight="1">
      <c r="B4" s="19"/>
      <c r="D4" s="103" t="s">
        <v>129</v>
      </c>
      <c r="L4" s="19"/>
      <c r="M4" s="104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05" t="s">
        <v>16</v>
      </c>
      <c r="L6" s="19"/>
    </row>
    <row r="7" spans="2:12" s="1" customFormat="1" ht="16.5" customHeight="1">
      <c r="B7" s="19"/>
      <c r="E7" s="266" t="str">
        <f>'Rekapitulace stavby'!K6</f>
        <v>Zvýšení bezpečnosti na průtahu městem Vyškov - modernizace SSZ</v>
      </c>
      <c r="F7" s="267"/>
      <c r="G7" s="267"/>
      <c r="H7" s="267"/>
      <c r="L7" s="19"/>
    </row>
    <row r="8" spans="1:31" s="2" customFormat="1" ht="12" customHeight="1">
      <c r="A8" s="34"/>
      <c r="B8" s="39"/>
      <c r="C8" s="34"/>
      <c r="D8" s="105" t="s">
        <v>130</v>
      </c>
      <c r="E8" s="34"/>
      <c r="F8" s="34"/>
      <c r="G8" s="34"/>
      <c r="H8" s="34"/>
      <c r="I8" s="34"/>
      <c r="J8" s="34"/>
      <c r="K8" s="34"/>
      <c r="L8" s="106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268" t="s">
        <v>243</v>
      </c>
      <c r="F9" s="269"/>
      <c r="G9" s="269"/>
      <c r="H9" s="269"/>
      <c r="I9" s="34"/>
      <c r="J9" s="34"/>
      <c r="K9" s="34"/>
      <c r="L9" s="106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106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05" t="s">
        <v>18</v>
      </c>
      <c r="E11" s="34"/>
      <c r="F11" s="107" t="s">
        <v>19</v>
      </c>
      <c r="G11" s="34"/>
      <c r="H11" s="34"/>
      <c r="I11" s="105" t="s">
        <v>20</v>
      </c>
      <c r="J11" s="107" t="s">
        <v>21</v>
      </c>
      <c r="K11" s="34"/>
      <c r="L11" s="106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05" t="s">
        <v>22</v>
      </c>
      <c r="E12" s="34"/>
      <c r="F12" s="107" t="s">
        <v>23</v>
      </c>
      <c r="G12" s="34"/>
      <c r="H12" s="34"/>
      <c r="I12" s="105" t="s">
        <v>24</v>
      </c>
      <c r="J12" s="108" t="str">
        <f>'Rekapitulace stavby'!AN8</f>
        <v>15. 10. 2020</v>
      </c>
      <c r="K12" s="34"/>
      <c r="L12" s="106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21.75" customHeight="1">
      <c r="A13" s="34"/>
      <c r="B13" s="39"/>
      <c r="C13" s="34"/>
      <c r="D13" s="109" t="s">
        <v>26</v>
      </c>
      <c r="E13" s="34"/>
      <c r="F13" s="110" t="s">
        <v>27</v>
      </c>
      <c r="G13" s="34"/>
      <c r="H13" s="34"/>
      <c r="I13" s="109" t="s">
        <v>28</v>
      </c>
      <c r="J13" s="110" t="s">
        <v>29</v>
      </c>
      <c r="K13" s="34"/>
      <c r="L13" s="106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05" t="s">
        <v>30</v>
      </c>
      <c r="E14" s="34"/>
      <c r="F14" s="34"/>
      <c r="G14" s="34"/>
      <c r="H14" s="34"/>
      <c r="I14" s="105" t="s">
        <v>31</v>
      </c>
      <c r="J14" s="107" t="s">
        <v>32</v>
      </c>
      <c r="K14" s="34"/>
      <c r="L14" s="106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07" t="s">
        <v>33</v>
      </c>
      <c r="F15" s="34"/>
      <c r="G15" s="34"/>
      <c r="H15" s="34"/>
      <c r="I15" s="105" t="s">
        <v>34</v>
      </c>
      <c r="J15" s="107" t="s">
        <v>35</v>
      </c>
      <c r="K15" s="34"/>
      <c r="L15" s="106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106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05" t="s">
        <v>36</v>
      </c>
      <c r="E17" s="34"/>
      <c r="F17" s="34"/>
      <c r="G17" s="34"/>
      <c r="H17" s="34"/>
      <c r="I17" s="105" t="s">
        <v>31</v>
      </c>
      <c r="J17" s="29" t="str">
        <f>'Rekapitulace stavby'!AN13</f>
        <v>Vyplň údaj</v>
      </c>
      <c r="K17" s="34"/>
      <c r="L17" s="106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270" t="str">
        <f>'Rekapitulace stavby'!E14</f>
        <v>Vyplň údaj</v>
      </c>
      <c r="F18" s="271"/>
      <c r="G18" s="271"/>
      <c r="H18" s="271"/>
      <c r="I18" s="105" t="s">
        <v>34</v>
      </c>
      <c r="J18" s="29" t="str">
        <f>'Rekapitulace stavby'!AN14</f>
        <v>Vyplň údaj</v>
      </c>
      <c r="K18" s="34"/>
      <c r="L18" s="106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106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05" t="s">
        <v>38</v>
      </c>
      <c r="E20" s="34"/>
      <c r="F20" s="34"/>
      <c r="G20" s="34"/>
      <c r="H20" s="34"/>
      <c r="I20" s="105" t="s">
        <v>31</v>
      </c>
      <c r="J20" s="107" t="s">
        <v>39</v>
      </c>
      <c r="K20" s="34"/>
      <c r="L20" s="106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07" t="s">
        <v>40</v>
      </c>
      <c r="F21" s="34"/>
      <c r="G21" s="34"/>
      <c r="H21" s="34"/>
      <c r="I21" s="105" t="s">
        <v>34</v>
      </c>
      <c r="J21" s="107" t="s">
        <v>41</v>
      </c>
      <c r="K21" s="34"/>
      <c r="L21" s="106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106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05" t="s">
        <v>43</v>
      </c>
      <c r="E23" s="34"/>
      <c r="F23" s="34"/>
      <c r="G23" s="34"/>
      <c r="H23" s="34"/>
      <c r="I23" s="105" t="s">
        <v>31</v>
      </c>
      <c r="J23" s="107" t="s">
        <v>44</v>
      </c>
      <c r="K23" s="34"/>
      <c r="L23" s="106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07" t="s">
        <v>40</v>
      </c>
      <c r="F24" s="34"/>
      <c r="G24" s="34"/>
      <c r="H24" s="34"/>
      <c r="I24" s="105" t="s">
        <v>34</v>
      </c>
      <c r="J24" s="107" t="s">
        <v>44</v>
      </c>
      <c r="K24" s="34"/>
      <c r="L24" s="106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106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05" t="s">
        <v>45</v>
      </c>
      <c r="E26" s="34"/>
      <c r="F26" s="34"/>
      <c r="G26" s="34"/>
      <c r="H26" s="34"/>
      <c r="I26" s="34"/>
      <c r="J26" s="34"/>
      <c r="K26" s="34"/>
      <c r="L26" s="106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11"/>
      <c r="B27" s="112"/>
      <c r="C27" s="111"/>
      <c r="D27" s="111"/>
      <c r="E27" s="272" t="s">
        <v>44</v>
      </c>
      <c r="F27" s="272"/>
      <c r="G27" s="272"/>
      <c r="H27" s="272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106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14"/>
      <c r="E29" s="114"/>
      <c r="F29" s="114"/>
      <c r="G29" s="114"/>
      <c r="H29" s="114"/>
      <c r="I29" s="114"/>
      <c r="J29" s="114"/>
      <c r="K29" s="114"/>
      <c r="L29" s="106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15" t="s">
        <v>47</v>
      </c>
      <c r="E30" s="34"/>
      <c r="F30" s="34"/>
      <c r="G30" s="34"/>
      <c r="H30" s="34"/>
      <c r="I30" s="34"/>
      <c r="J30" s="116">
        <f>ROUND(J84,2)</f>
        <v>0</v>
      </c>
      <c r="K30" s="34"/>
      <c r="L30" s="106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14"/>
      <c r="E31" s="114"/>
      <c r="F31" s="114"/>
      <c r="G31" s="114"/>
      <c r="H31" s="114"/>
      <c r="I31" s="114"/>
      <c r="J31" s="114"/>
      <c r="K31" s="114"/>
      <c r="L31" s="106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17" t="s">
        <v>49</v>
      </c>
      <c r="G32" s="34"/>
      <c r="H32" s="34"/>
      <c r="I32" s="117" t="s">
        <v>48</v>
      </c>
      <c r="J32" s="117" t="s">
        <v>50</v>
      </c>
      <c r="K32" s="34"/>
      <c r="L32" s="106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18" t="s">
        <v>51</v>
      </c>
      <c r="E33" s="105" t="s">
        <v>52</v>
      </c>
      <c r="F33" s="119">
        <f>ROUND((SUM(BE84:BE214)),2)</f>
        <v>0</v>
      </c>
      <c r="G33" s="34"/>
      <c r="H33" s="34"/>
      <c r="I33" s="120">
        <v>0.21</v>
      </c>
      <c r="J33" s="119">
        <f>ROUND(((SUM(BE84:BE214))*I33),2)</f>
        <v>0</v>
      </c>
      <c r="K33" s="34"/>
      <c r="L33" s="106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05" t="s">
        <v>53</v>
      </c>
      <c r="F34" s="119">
        <f>ROUND((SUM(BF84:BF214)),2)</f>
        <v>0</v>
      </c>
      <c r="G34" s="34"/>
      <c r="H34" s="34"/>
      <c r="I34" s="120">
        <v>0.15</v>
      </c>
      <c r="J34" s="119">
        <f>ROUND(((SUM(BF84:BF214))*I34),2)</f>
        <v>0</v>
      </c>
      <c r="K34" s="34"/>
      <c r="L34" s="106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05" t="s">
        <v>54</v>
      </c>
      <c r="F35" s="119">
        <f>ROUND((SUM(BG84:BG214)),2)</f>
        <v>0</v>
      </c>
      <c r="G35" s="34"/>
      <c r="H35" s="34"/>
      <c r="I35" s="120">
        <v>0.21</v>
      </c>
      <c r="J35" s="119">
        <f>0</f>
        <v>0</v>
      </c>
      <c r="K35" s="34"/>
      <c r="L35" s="106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05" t="s">
        <v>55</v>
      </c>
      <c r="F36" s="119">
        <f>ROUND((SUM(BH84:BH214)),2)</f>
        <v>0</v>
      </c>
      <c r="G36" s="34"/>
      <c r="H36" s="34"/>
      <c r="I36" s="120">
        <v>0.15</v>
      </c>
      <c r="J36" s="119">
        <f>0</f>
        <v>0</v>
      </c>
      <c r="K36" s="34"/>
      <c r="L36" s="106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05" t="s">
        <v>56</v>
      </c>
      <c r="F37" s="119">
        <f>ROUND((SUM(BI84:BI214)),2)</f>
        <v>0</v>
      </c>
      <c r="G37" s="34"/>
      <c r="H37" s="34"/>
      <c r="I37" s="120">
        <v>0</v>
      </c>
      <c r="J37" s="119">
        <f>0</f>
        <v>0</v>
      </c>
      <c r="K37" s="34"/>
      <c r="L37" s="106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106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21"/>
      <c r="D39" s="122" t="s">
        <v>57</v>
      </c>
      <c r="E39" s="123"/>
      <c r="F39" s="123"/>
      <c r="G39" s="124" t="s">
        <v>58</v>
      </c>
      <c r="H39" s="125" t="s">
        <v>59</v>
      </c>
      <c r="I39" s="123"/>
      <c r="J39" s="126">
        <f>SUM(J30:J37)</f>
        <v>0</v>
      </c>
      <c r="K39" s="127"/>
      <c r="L39" s="106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128"/>
      <c r="C40" s="129"/>
      <c r="D40" s="129"/>
      <c r="E40" s="129"/>
      <c r="F40" s="129"/>
      <c r="G40" s="129"/>
      <c r="H40" s="129"/>
      <c r="I40" s="129"/>
      <c r="J40" s="129"/>
      <c r="K40" s="129"/>
      <c r="L40" s="106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4" spans="1:31" s="2" customFormat="1" ht="6.95" customHeight="1">
      <c r="A44" s="34"/>
      <c r="B44" s="130"/>
      <c r="C44" s="131"/>
      <c r="D44" s="131"/>
      <c r="E44" s="131"/>
      <c r="F44" s="131"/>
      <c r="G44" s="131"/>
      <c r="H44" s="131"/>
      <c r="I44" s="131"/>
      <c r="J44" s="131"/>
      <c r="K44" s="131"/>
      <c r="L44" s="106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2" customFormat="1" ht="24.95" customHeight="1">
      <c r="A45" s="34"/>
      <c r="B45" s="35"/>
      <c r="C45" s="22" t="s">
        <v>132</v>
      </c>
      <c r="D45" s="36"/>
      <c r="E45" s="36"/>
      <c r="F45" s="36"/>
      <c r="G45" s="36"/>
      <c r="H45" s="36"/>
      <c r="I45" s="36"/>
      <c r="J45" s="36"/>
      <c r="K45" s="36"/>
      <c r="L45" s="106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pans="1:31" s="2" customFormat="1" ht="6.95" customHeight="1">
      <c r="A46" s="34"/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106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12" customHeight="1">
      <c r="A47" s="34"/>
      <c r="B47" s="35"/>
      <c r="C47" s="28" t="s">
        <v>16</v>
      </c>
      <c r="D47" s="36"/>
      <c r="E47" s="36"/>
      <c r="F47" s="36"/>
      <c r="G47" s="36"/>
      <c r="H47" s="36"/>
      <c r="I47" s="36"/>
      <c r="J47" s="36"/>
      <c r="K47" s="36"/>
      <c r="L47" s="106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16.5" customHeight="1">
      <c r="A48" s="34"/>
      <c r="B48" s="35"/>
      <c r="C48" s="36"/>
      <c r="D48" s="36"/>
      <c r="E48" s="264" t="str">
        <f>E7</f>
        <v>Zvýšení bezpečnosti na průtahu městem Vyškov - modernizace SSZ</v>
      </c>
      <c r="F48" s="265"/>
      <c r="G48" s="265"/>
      <c r="H48" s="265"/>
      <c r="I48" s="36"/>
      <c r="J48" s="36"/>
      <c r="K48" s="36"/>
      <c r="L48" s="106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28" t="s">
        <v>130</v>
      </c>
      <c r="D49" s="36"/>
      <c r="E49" s="36"/>
      <c r="F49" s="36"/>
      <c r="G49" s="36"/>
      <c r="H49" s="36"/>
      <c r="I49" s="36"/>
      <c r="J49" s="36"/>
      <c r="K49" s="36"/>
      <c r="L49" s="106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6.5" customHeight="1">
      <c r="A50" s="34"/>
      <c r="B50" s="35"/>
      <c r="C50" s="36"/>
      <c r="D50" s="36"/>
      <c r="E50" s="227" t="str">
        <f>E9</f>
        <v>PS452 - SSZ Purkyňova x Brněnská</v>
      </c>
      <c r="F50" s="263"/>
      <c r="G50" s="263"/>
      <c r="H50" s="263"/>
      <c r="I50" s="36"/>
      <c r="J50" s="36"/>
      <c r="K50" s="36"/>
      <c r="L50" s="106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31" s="2" customFormat="1" ht="6.95" customHeight="1">
      <c r="A51" s="34"/>
      <c r="B51" s="35"/>
      <c r="C51" s="36"/>
      <c r="D51" s="36"/>
      <c r="E51" s="36"/>
      <c r="F51" s="36"/>
      <c r="G51" s="36"/>
      <c r="H51" s="36"/>
      <c r="I51" s="36"/>
      <c r="J51" s="36"/>
      <c r="K51" s="36"/>
      <c r="L51" s="106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31" s="2" customFormat="1" ht="12" customHeight="1">
      <c r="A52" s="34"/>
      <c r="B52" s="35"/>
      <c r="C52" s="28" t="s">
        <v>22</v>
      </c>
      <c r="D52" s="36"/>
      <c r="E52" s="36"/>
      <c r="F52" s="26" t="str">
        <f>F12</f>
        <v>Vyškov</v>
      </c>
      <c r="G52" s="36"/>
      <c r="H52" s="36"/>
      <c r="I52" s="28" t="s">
        <v>24</v>
      </c>
      <c r="J52" s="59" t="str">
        <f>IF(J12="","",J12)</f>
        <v>15. 10. 2020</v>
      </c>
      <c r="K52" s="36"/>
      <c r="L52" s="106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6.95" customHeight="1">
      <c r="A53" s="34"/>
      <c r="B53" s="35"/>
      <c r="C53" s="36"/>
      <c r="D53" s="36"/>
      <c r="E53" s="36"/>
      <c r="F53" s="36"/>
      <c r="G53" s="36"/>
      <c r="H53" s="36"/>
      <c r="I53" s="36"/>
      <c r="J53" s="36"/>
      <c r="K53" s="36"/>
      <c r="L53" s="106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15.2" customHeight="1">
      <c r="A54" s="34"/>
      <c r="B54" s="35"/>
      <c r="C54" s="28" t="s">
        <v>30</v>
      </c>
      <c r="D54" s="36"/>
      <c r="E54" s="36"/>
      <c r="F54" s="26" t="str">
        <f>E15</f>
        <v>VYTEZA, s. r.o.</v>
      </c>
      <c r="G54" s="36"/>
      <c r="H54" s="36"/>
      <c r="I54" s="28" t="s">
        <v>38</v>
      </c>
      <c r="J54" s="32" t="str">
        <f>E21</f>
        <v>Ing. Luděk Obrdlík</v>
      </c>
      <c r="K54" s="36"/>
      <c r="L54" s="106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15.2" customHeight="1">
      <c r="A55" s="34"/>
      <c r="B55" s="35"/>
      <c r="C55" s="28" t="s">
        <v>36</v>
      </c>
      <c r="D55" s="36"/>
      <c r="E55" s="36"/>
      <c r="F55" s="26" t="str">
        <f>IF(E18="","",E18)</f>
        <v>Vyplň údaj</v>
      </c>
      <c r="G55" s="36"/>
      <c r="H55" s="36"/>
      <c r="I55" s="28" t="s">
        <v>43</v>
      </c>
      <c r="J55" s="32" t="str">
        <f>E24</f>
        <v>Ing. Luděk Obrdlík</v>
      </c>
      <c r="K55" s="36"/>
      <c r="L55" s="106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0.35" customHeight="1">
      <c r="A56" s="34"/>
      <c r="B56" s="35"/>
      <c r="C56" s="36"/>
      <c r="D56" s="36"/>
      <c r="E56" s="36"/>
      <c r="F56" s="36"/>
      <c r="G56" s="36"/>
      <c r="H56" s="36"/>
      <c r="I56" s="36"/>
      <c r="J56" s="36"/>
      <c r="K56" s="36"/>
      <c r="L56" s="106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29.25" customHeight="1">
      <c r="A57" s="34"/>
      <c r="B57" s="35"/>
      <c r="C57" s="132" t="s">
        <v>133</v>
      </c>
      <c r="D57" s="133"/>
      <c r="E57" s="133"/>
      <c r="F57" s="133"/>
      <c r="G57" s="133"/>
      <c r="H57" s="133"/>
      <c r="I57" s="133"/>
      <c r="J57" s="134" t="s">
        <v>134</v>
      </c>
      <c r="K57" s="133"/>
      <c r="L57" s="106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0.35" customHeight="1">
      <c r="A58" s="34"/>
      <c r="B58" s="35"/>
      <c r="C58" s="36"/>
      <c r="D58" s="36"/>
      <c r="E58" s="36"/>
      <c r="F58" s="36"/>
      <c r="G58" s="36"/>
      <c r="H58" s="36"/>
      <c r="I58" s="36"/>
      <c r="J58" s="36"/>
      <c r="K58" s="36"/>
      <c r="L58" s="106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47" s="2" customFormat="1" ht="22.9" customHeight="1">
      <c r="A59" s="34"/>
      <c r="B59" s="35"/>
      <c r="C59" s="135" t="s">
        <v>79</v>
      </c>
      <c r="D59" s="36"/>
      <c r="E59" s="36"/>
      <c r="F59" s="36"/>
      <c r="G59" s="36"/>
      <c r="H59" s="36"/>
      <c r="I59" s="36"/>
      <c r="J59" s="77">
        <f>J84</f>
        <v>0</v>
      </c>
      <c r="K59" s="36"/>
      <c r="L59" s="106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U59" s="16" t="s">
        <v>135</v>
      </c>
    </row>
    <row r="60" spans="2:12" s="9" customFormat="1" ht="24.95" customHeight="1">
      <c r="B60" s="136"/>
      <c r="C60" s="137"/>
      <c r="D60" s="138" t="s">
        <v>136</v>
      </c>
      <c r="E60" s="139"/>
      <c r="F60" s="139"/>
      <c r="G60" s="139"/>
      <c r="H60" s="139"/>
      <c r="I60" s="139"/>
      <c r="J60" s="140">
        <f>J85</f>
        <v>0</v>
      </c>
      <c r="K60" s="137"/>
      <c r="L60" s="141"/>
    </row>
    <row r="61" spans="2:12" s="10" customFormat="1" ht="19.9" customHeight="1">
      <c r="B61" s="142"/>
      <c r="C61" s="143"/>
      <c r="D61" s="144" t="s">
        <v>137</v>
      </c>
      <c r="E61" s="145"/>
      <c r="F61" s="145"/>
      <c r="G61" s="145"/>
      <c r="H61" s="145"/>
      <c r="I61" s="145"/>
      <c r="J61" s="146">
        <f>J86</f>
        <v>0</v>
      </c>
      <c r="K61" s="143"/>
      <c r="L61" s="147"/>
    </row>
    <row r="62" spans="2:12" s="10" customFormat="1" ht="19.9" customHeight="1">
      <c r="B62" s="142"/>
      <c r="C62" s="143"/>
      <c r="D62" s="144" t="s">
        <v>138</v>
      </c>
      <c r="E62" s="145"/>
      <c r="F62" s="145"/>
      <c r="G62" s="145"/>
      <c r="H62" s="145"/>
      <c r="I62" s="145"/>
      <c r="J62" s="146">
        <f>J102</f>
        <v>0</v>
      </c>
      <c r="K62" s="143"/>
      <c r="L62" s="147"/>
    </row>
    <row r="63" spans="2:12" s="9" customFormat="1" ht="24.95" customHeight="1">
      <c r="B63" s="136"/>
      <c r="C63" s="137"/>
      <c r="D63" s="138" t="s">
        <v>244</v>
      </c>
      <c r="E63" s="139"/>
      <c r="F63" s="139"/>
      <c r="G63" s="139"/>
      <c r="H63" s="139"/>
      <c r="I63" s="139"/>
      <c r="J63" s="140">
        <f>J211</f>
        <v>0</v>
      </c>
      <c r="K63" s="137"/>
      <c r="L63" s="141"/>
    </row>
    <row r="64" spans="2:12" s="10" customFormat="1" ht="19.9" customHeight="1">
      <c r="B64" s="142"/>
      <c r="C64" s="143"/>
      <c r="D64" s="144" t="s">
        <v>245</v>
      </c>
      <c r="E64" s="145"/>
      <c r="F64" s="145"/>
      <c r="G64" s="145"/>
      <c r="H64" s="145"/>
      <c r="I64" s="145"/>
      <c r="J64" s="146">
        <f>J212</f>
        <v>0</v>
      </c>
      <c r="K64" s="143"/>
      <c r="L64" s="147"/>
    </row>
    <row r="65" spans="1:31" s="2" customFormat="1" ht="21.75" customHeight="1">
      <c r="A65" s="34"/>
      <c r="B65" s="35"/>
      <c r="C65" s="36"/>
      <c r="D65" s="36"/>
      <c r="E65" s="36"/>
      <c r="F65" s="36"/>
      <c r="G65" s="36"/>
      <c r="H65" s="36"/>
      <c r="I65" s="36"/>
      <c r="J65" s="36"/>
      <c r="K65" s="36"/>
      <c r="L65" s="106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1:31" s="2" customFormat="1" ht="6.95" customHeight="1">
      <c r="A66" s="34"/>
      <c r="B66" s="47"/>
      <c r="C66" s="48"/>
      <c r="D66" s="48"/>
      <c r="E66" s="48"/>
      <c r="F66" s="48"/>
      <c r="G66" s="48"/>
      <c r="H66" s="48"/>
      <c r="I66" s="48"/>
      <c r="J66" s="48"/>
      <c r="K66" s="48"/>
      <c r="L66" s="106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</row>
    <row r="70" spans="1:31" s="2" customFormat="1" ht="6.95" customHeight="1">
      <c r="A70" s="34"/>
      <c r="B70" s="49"/>
      <c r="C70" s="50"/>
      <c r="D70" s="50"/>
      <c r="E70" s="50"/>
      <c r="F70" s="50"/>
      <c r="G70" s="50"/>
      <c r="H70" s="50"/>
      <c r="I70" s="50"/>
      <c r="J70" s="50"/>
      <c r="K70" s="50"/>
      <c r="L70" s="106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</row>
    <row r="71" spans="1:31" s="2" customFormat="1" ht="24.95" customHeight="1">
      <c r="A71" s="34"/>
      <c r="B71" s="35"/>
      <c r="C71" s="22" t="s">
        <v>139</v>
      </c>
      <c r="D71" s="36"/>
      <c r="E71" s="36"/>
      <c r="F71" s="36"/>
      <c r="G71" s="36"/>
      <c r="H71" s="36"/>
      <c r="I71" s="36"/>
      <c r="J71" s="36"/>
      <c r="K71" s="36"/>
      <c r="L71" s="106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</row>
    <row r="72" spans="1:31" s="2" customFormat="1" ht="6.95" customHeight="1">
      <c r="A72" s="34"/>
      <c r="B72" s="35"/>
      <c r="C72" s="36"/>
      <c r="D72" s="36"/>
      <c r="E72" s="36"/>
      <c r="F72" s="36"/>
      <c r="G72" s="36"/>
      <c r="H72" s="36"/>
      <c r="I72" s="36"/>
      <c r="J72" s="36"/>
      <c r="K72" s="36"/>
      <c r="L72" s="106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</row>
    <row r="73" spans="1:31" s="2" customFormat="1" ht="12" customHeight="1">
      <c r="A73" s="34"/>
      <c r="B73" s="35"/>
      <c r="C73" s="28" t="s">
        <v>16</v>
      </c>
      <c r="D73" s="36"/>
      <c r="E73" s="36"/>
      <c r="F73" s="36"/>
      <c r="G73" s="36"/>
      <c r="H73" s="36"/>
      <c r="I73" s="36"/>
      <c r="J73" s="36"/>
      <c r="K73" s="36"/>
      <c r="L73" s="106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</row>
    <row r="74" spans="1:31" s="2" customFormat="1" ht="16.5" customHeight="1">
      <c r="A74" s="34"/>
      <c r="B74" s="35"/>
      <c r="C74" s="36"/>
      <c r="D74" s="36"/>
      <c r="E74" s="264" t="str">
        <f>E7</f>
        <v>Zvýšení bezpečnosti na průtahu městem Vyškov - modernizace SSZ</v>
      </c>
      <c r="F74" s="265"/>
      <c r="G74" s="265"/>
      <c r="H74" s="265"/>
      <c r="I74" s="36"/>
      <c r="J74" s="36"/>
      <c r="K74" s="36"/>
      <c r="L74" s="106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</row>
    <row r="75" spans="1:31" s="2" customFormat="1" ht="12" customHeight="1">
      <c r="A75" s="34"/>
      <c r="B75" s="35"/>
      <c r="C75" s="28" t="s">
        <v>130</v>
      </c>
      <c r="D75" s="36"/>
      <c r="E75" s="36"/>
      <c r="F75" s="36"/>
      <c r="G75" s="36"/>
      <c r="H75" s="36"/>
      <c r="I75" s="36"/>
      <c r="J75" s="36"/>
      <c r="K75" s="36"/>
      <c r="L75" s="106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6" spans="1:31" s="2" customFormat="1" ht="16.5" customHeight="1">
      <c r="A76" s="34"/>
      <c r="B76" s="35"/>
      <c r="C76" s="36"/>
      <c r="D76" s="36"/>
      <c r="E76" s="227" t="str">
        <f>E9</f>
        <v>PS452 - SSZ Purkyňova x Brněnská</v>
      </c>
      <c r="F76" s="263"/>
      <c r="G76" s="263"/>
      <c r="H76" s="263"/>
      <c r="I76" s="36"/>
      <c r="J76" s="36"/>
      <c r="K76" s="36"/>
      <c r="L76" s="106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6.95" customHeight="1">
      <c r="A77" s="34"/>
      <c r="B77" s="35"/>
      <c r="C77" s="36"/>
      <c r="D77" s="36"/>
      <c r="E77" s="36"/>
      <c r="F77" s="36"/>
      <c r="G77" s="36"/>
      <c r="H77" s="36"/>
      <c r="I77" s="36"/>
      <c r="J77" s="36"/>
      <c r="K77" s="36"/>
      <c r="L77" s="106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:31" s="2" customFormat="1" ht="12" customHeight="1">
      <c r="A78" s="34"/>
      <c r="B78" s="35"/>
      <c r="C78" s="28" t="s">
        <v>22</v>
      </c>
      <c r="D78" s="36"/>
      <c r="E78" s="36"/>
      <c r="F78" s="26" t="str">
        <f>F12</f>
        <v>Vyškov</v>
      </c>
      <c r="G78" s="36"/>
      <c r="H78" s="36"/>
      <c r="I78" s="28" t="s">
        <v>24</v>
      </c>
      <c r="J78" s="59" t="str">
        <f>IF(J12="","",J12)</f>
        <v>15. 10. 2020</v>
      </c>
      <c r="K78" s="36"/>
      <c r="L78" s="106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2" customFormat="1" ht="6.95" customHeight="1">
      <c r="A79" s="34"/>
      <c r="B79" s="35"/>
      <c r="C79" s="36"/>
      <c r="D79" s="36"/>
      <c r="E79" s="36"/>
      <c r="F79" s="36"/>
      <c r="G79" s="36"/>
      <c r="H79" s="36"/>
      <c r="I79" s="36"/>
      <c r="J79" s="36"/>
      <c r="K79" s="36"/>
      <c r="L79" s="106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2" customFormat="1" ht="15.2" customHeight="1">
      <c r="A80" s="34"/>
      <c r="B80" s="35"/>
      <c r="C80" s="28" t="s">
        <v>30</v>
      </c>
      <c r="D80" s="36"/>
      <c r="E80" s="36"/>
      <c r="F80" s="26" t="str">
        <f>E15</f>
        <v>VYTEZA, s. r.o.</v>
      </c>
      <c r="G80" s="36"/>
      <c r="H80" s="36"/>
      <c r="I80" s="28" t="s">
        <v>38</v>
      </c>
      <c r="J80" s="32" t="str">
        <f>E21</f>
        <v>Ing. Luděk Obrdlík</v>
      </c>
      <c r="K80" s="36"/>
      <c r="L80" s="106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</row>
    <row r="81" spans="1:31" s="2" customFormat="1" ht="15.2" customHeight="1">
      <c r="A81" s="34"/>
      <c r="B81" s="35"/>
      <c r="C81" s="28" t="s">
        <v>36</v>
      </c>
      <c r="D81" s="36"/>
      <c r="E81" s="36"/>
      <c r="F81" s="26" t="str">
        <f>IF(E18="","",E18)</f>
        <v>Vyplň údaj</v>
      </c>
      <c r="G81" s="36"/>
      <c r="H81" s="36"/>
      <c r="I81" s="28" t="s">
        <v>43</v>
      </c>
      <c r="J81" s="32" t="str">
        <f>E24</f>
        <v>Ing. Luděk Obrdlík</v>
      </c>
      <c r="K81" s="36"/>
      <c r="L81" s="106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10.35" customHeight="1">
      <c r="A82" s="34"/>
      <c r="B82" s="35"/>
      <c r="C82" s="36"/>
      <c r="D82" s="36"/>
      <c r="E82" s="36"/>
      <c r="F82" s="36"/>
      <c r="G82" s="36"/>
      <c r="H82" s="36"/>
      <c r="I82" s="36"/>
      <c r="J82" s="36"/>
      <c r="K82" s="36"/>
      <c r="L82" s="106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11" customFormat="1" ht="29.25" customHeight="1">
      <c r="A83" s="148"/>
      <c r="B83" s="149"/>
      <c r="C83" s="150" t="s">
        <v>140</v>
      </c>
      <c r="D83" s="151" t="s">
        <v>66</v>
      </c>
      <c r="E83" s="151" t="s">
        <v>62</v>
      </c>
      <c r="F83" s="151" t="s">
        <v>63</v>
      </c>
      <c r="G83" s="151" t="s">
        <v>141</v>
      </c>
      <c r="H83" s="151" t="s">
        <v>142</v>
      </c>
      <c r="I83" s="151" t="s">
        <v>143</v>
      </c>
      <c r="J83" s="151" t="s">
        <v>134</v>
      </c>
      <c r="K83" s="152" t="s">
        <v>144</v>
      </c>
      <c r="L83" s="153"/>
      <c r="M83" s="68" t="s">
        <v>44</v>
      </c>
      <c r="N83" s="69" t="s">
        <v>51</v>
      </c>
      <c r="O83" s="69" t="s">
        <v>145</v>
      </c>
      <c r="P83" s="69" t="s">
        <v>146</v>
      </c>
      <c r="Q83" s="69" t="s">
        <v>147</v>
      </c>
      <c r="R83" s="69" t="s">
        <v>148</v>
      </c>
      <c r="S83" s="69" t="s">
        <v>149</v>
      </c>
      <c r="T83" s="70" t="s">
        <v>150</v>
      </c>
      <c r="U83" s="148"/>
      <c r="V83" s="148"/>
      <c r="W83" s="148"/>
      <c r="X83" s="148"/>
      <c r="Y83" s="148"/>
      <c r="Z83" s="148"/>
      <c r="AA83" s="148"/>
      <c r="AB83" s="148"/>
      <c r="AC83" s="148"/>
      <c r="AD83" s="148"/>
      <c r="AE83" s="148"/>
    </row>
    <row r="84" spans="1:63" s="2" customFormat="1" ht="22.9" customHeight="1">
      <c r="A84" s="34"/>
      <c r="B84" s="35"/>
      <c r="C84" s="75" t="s">
        <v>151</v>
      </c>
      <c r="D84" s="36"/>
      <c r="E84" s="36"/>
      <c r="F84" s="36"/>
      <c r="G84" s="36"/>
      <c r="H84" s="36"/>
      <c r="I84" s="36"/>
      <c r="J84" s="154">
        <f>BK84</f>
        <v>0</v>
      </c>
      <c r="K84" s="36"/>
      <c r="L84" s="39"/>
      <c r="M84" s="71"/>
      <c r="N84" s="155"/>
      <c r="O84" s="72"/>
      <c r="P84" s="156">
        <f>P85+P211</f>
        <v>0</v>
      </c>
      <c r="Q84" s="72"/>
      <c r="R84" s="156">
        <f>R85+R211</f>
        <v>0.01932</v>
      </c>
      <c r="S84" s="72"/>
      <c r="T84" s="157">
        <f>T85+T211</f>
        <v>0</v>
      </c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T84" s="16" t="s">
        <v>80</v>
      </c>
      <c r="AU84" s="16" t="s">
        <v>135</v>
      </c>
      <c r="BK84" s="158">
        <f>BK85+BK211</f>
        <v>0</v>
      </c>
    </row>
    <row r="85" spans="2:63" s="12" customFormat="1" ht="25.9" customHeight="1">
      <c r="B85" s="159"/>
      <c r="C85" s="160"/>
      <c r="D85" s="161" t="s">
        <v>80</v>
      </c>
      <c r="E85" s="162" t="s">
        <v>152</v>
      </c>
      <c r="F85" s="162" t="s">
        <v>153</v>
      </c>
      <c r="G85" s="160"/>
      <c r="H85" s="160"/>
      <c r="I85" s="163"/>
      <c r="J85" s="164">
        <f>BK85</f>
        <v>0</v>
      </c>
      <c r="K85" s="160"/>
      <c r="L85" s="165"/>
      <c r="M85" s="166"/>
      <c r="N85" s="167"/>
      <c r="O85" s="167"/>
      <c r="P85" s="168">
        <f>P86+P102</f>
        <v>0</v>
      </c>
      <c r="Q85" s="167"/>
      <c r="R85" s="168">
        <f>R86+R102</f>
        <v>0.01932</v>
      </c>
      <c r="S85" s="167"/>
      <c r="T85" s="169">
        <f>T86+T102</f>
        <v>0</v>
      </c>
      <c r="AR85" s="170" t="s">
        <v>154</v>
      </c>
      <c r="AT85" s="171" t="s">
        <v>80</v>
      </c>
      <c r="AU85" s="171" t="s">
        <v>81</v>
      </c>
      <c r="AY85" s="170" t="s">
        <v>155</v>
      </c>
      <c r="BK85" s="172">
        <f>BK86+BK102</f>
        <v>0</v>
      </c>
    </row>
    <row r="86" spans="2:63" s="12" customFormat="1" ht="22.9" customHeight="1">
      <c r="B86" s="159"/>
      <c r="C86" s="160"/>
      <c r="D86" s="161" t="s">
        <v>80</v>
      </c>
      <c r="E86" s="173" t="s">
        <v>156</v>
      </c>
      <c r="F86" s="173" t="s">
        <v>157</v>
      </c>
      <c r="G86" s="160"/>
      <c r="H86" s="160"/>
      <c r="I86" s="163"/>
      <c r="J86" s="174">
        <f>BK86</f>
        <v>0</v>
      </c>
      <c r="K86" s="160"/>
      <c r="L86" s="165"/>
      <c r="M86" s="166"/>
      <c r="N86" s="167"/>
      <c r="O86" s="167"/>
      <c r="P86" s="168">
        <f>SUM(P87:P101)</f>
        <v>0</v>
      </c>
      <c r="Q86" s="167"/>
      <c r="R86" s="168">
        <f>SUM(R87:R101)</f>
        <v>0.01632</v>
      </c>
      <c r="S86" s="167"/>
      <c r="T86" s="169">
        <f>SUM(T87:T101)</f>
        <v>0</v>
      </c>
      <c r="AR86" s="170" t="s">
        <v>154</v>
      </c>
      <c r="AT86" s="171" t="s">
        <v>80</v>
      </c>
      <c r="AU86" s="171" t="s">
        <v>89</v>
      </c>
      <c r="AY86" s="170" t="s">
        <v>155</v>
      </c>
      <c r="BK86" s="172">
        <f>SUM(BK87:BK101)</f>
        <v>0</v>
      </c>
    </row>
    <row r="87" spans="1:65" s="2" customFormat="1" ht="21.75" customHeight="1">
      <c r="A87" s="34"/>
      <c r="B87" s="35"/>
      <c r="C87" s="175" t="s">
        <v>89</v>
      </c>
      <c r="D87" s="175" t="s">
        <v>158</v>
      </c>
      <c r="E87" s="176" t="s">
        <v>159</v>
      </c>
      <c r="F87" s="177" t="s">
        <v>160</v>
      </c>
      <c r="G87" s="178" t="s">
        <v>161</v>
      </c>
      <c r="H87" s="179">
        <v>4</v>
      </c>
      <c r="I87" s="180"/>
      <c r="J87" s="181">
        <f>ROUND(I87*H87,2)</f>
        <v>0</v>
      </c>
      <c r="K87" s="177" t="s">
        <v>195</v>
      </c>
      <c r="L87" s="39"/>
      <c r="M87" s="182" t="s">
        <v>44</v>
      </c>
      <c r="N87" s="183" t="s">
        <v>52</v>
      </c>
      <c r="O87" s="64"/>
      <c r="P87" s="184">
        <f>O87*H87</f>
        <v>0</v>
      </c>
      <c r="Q87" s="184">
        <v>0</v>
      </c>
      <c r="R87" s="184">
        <f>Q87*H87</f>
        <v>0</v>
      </c>
      <c r="S87" s="184">
        <v>0</v>
      </c>
      <c r="T87" s="185">
        <f>S87*H87</f>
        <v>0</v>
      </c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R87" s="186" t="s">
        <v>89</v>
      </c>
      <c r="AT87" s="186" t="s">
        <v>158</v>
      </c>
      <c r="AU87" s="186" t="s">
        <v>91</v>
      </c>
      <c r="AY87" s="16" t="s">
        <v>155</v>
      </c>
      <c r="BE87" s="187">
        <f>IF(N87="základní",J87,0)</f>
        <v>0</v>
      </c>
      <c r="BF87" s="187">
        <f>IF(N87="snížená",J87,0)</f>
        <v>0</v>
      </c>
      <c r="BG87" s="187">
        <f>IF(N87="zákl. přenesená",J87,0)</f>
        <v>0</v>
      </c>
      <c r="BH87" s="187">
        <f>IF(N87="sníž. přenesená",J87,0)</f>
        <v>0</v>
      </c>
      <c r="BI87" s="187">
        <f>IF(N87="nulová",J87,0)</f>
        <v>0</v>
      </c>
      <c r="BJ87" s="16" t="s">
        <v>89</v>
      </c>
      <c r="BK87" s="187">
        <f>ROUND(I87*H87,2)</f>
        <v>0</v>
      </c>
      <c r="BL87" s="16" t="s">
        <v>89</v>
      </c>
      <c r="BM87" s="186" t="s">
        <v>246</v>
      </c>
    </row>
    <row r="88" spans="2:51" s="13" customFormat="1" ht="22.5">
      <c r="B88" s="188"/>
      <c r="C88" s="189"/>
      <c r="D88" s="190" t="s">
        <v>164</v>
      </c>
      <c r="E88" s="191" t="s">
        <v>44</v>
      </c>
      <c r="F88" s="192" t="s">
        <v>165</v>
      </c>
      <c r="G88" s="189"/>
      <c r="H88" s="191" t="s">
        <v>44</v>
      </c>
      <c r="I88" s="193"/>
      <c r="J88" s="189"/>
      <c r="K88" s="189"/>
      <c r="L88" s="194"/>
      <c r="M88" s="195"/>
      <c r="N88" s="196"/>
      <c r="O88" s="196"/>
      <c r="P88" s="196"/>
      <c r="Q88" s="196"/>
      <c r="R88" s="196"/>
      <c r="S88" s="196"/>
      <c r="T88" s="197"/>
      <c r="AT88" s="198" t="s">
        <v>164</v>
      </c>
      <c r="AU88" s="198" t="s">
        <v>91</v>
      </c>
      <c r="AV88" s="13" t="s">
        <v>89</v>
      </c>
      <c r="AW88" s="13" t="s">
        <v>42</v>
      </c>
      <c r="AX88" s="13" t="s">
        <v>81</v>
      </c>
      <c r="AY88" s="198" t="s">
        <v>155</v>
      </c>
    </row>
    <row r="89" spans="2:51" s="14" customFormat="1" ht="12">
      <c r="B89" s="199"/>
      <c r="C89" s="200"/>
      <c r="D89" s="190" t="s">
        <v>164</v>
      </c>
      <c r="E89" s="201" t="s">
        <v>44</v>
      </c>
      <c r="F89" s="202" t="s">
        <v>173</v>
      </c>
      <c r="G89" s="200"/>
      <c r="H89" s="203">
        <v>4</v>
      </c>
      <c r="I89" s="204"/>
      <c r="J89" s="200"/>
      <c r="K89" s="200"/>
      <c r="L89" s="205"/>
      <c r="M89" s="206"/>
      <c r="N89" s="207"/>
      <c r="O89" s="207"/>
      <c r="P89" s="207"/>
      <c r="Q89" s="207"/>
      <c r="R89" s="207"/>
      <c r="S89" s="207"/>
      <c r="T89" s="208"/>
      <c r="AT89" s="209" t="s">
        <v>164</v>
      </c>
      <c r="AU89" s="209" t="s">
        <v>91</v>
      </c>
      <c r="AV89" s="14" t="s">
        <v>91</v>
      </c>
      <c r="AW89" s="14" t="s">
        <v>42</v>
      </c>
      <c r="AX89" s="14" t="s">
        <v>89</v>
      </c>
      <c r="AY89" s="209" t="s">
        <v>155</v>
      </c>
    </row>
    <row r="90" spans="1:65" s="2" customFormat="1" ht="16.5" customHeight="1">
      <c r="A90" s="34"/>
      <c r="B90" s="35"/>
      <c r="C90" s="175" t="s">
        <v>91</v>
      </c>
      <c r="D90" s="175" t="s">
        <v>158</v>
      </c>
      <c r="E90" s="176" t="s">
        <v>166</v>
      </c>
      <c r="F90" s="177" t="s">
        <v>167</v>
      </c>
      <c r="G90" s="178" t="s">
        <v>161</v>
      </c>
      <c r="H90" s="179">
        <v>4</v>
      </c>
      <c r="I90" s="180"/>
      <c r="J90" s="181">
        <f>ROUND(I90*H90,2)</f>
        <v>0</v>
      </c>
      <c r="K90" s="177" t="s">
        <v>195</v>
      </c>
      <c r="L90" s="39"/>
      <c r="M90" s="182" t="s">
        <v>44</v>
      </c>
      <c r="N90" s="183" t="s">
        <v>52</v>
      </c>
      <c r="O90" s="64"/>
      <c r="P90" s="184">
        <f>O90*H90</f>
        <v>0</v>
      </c>
      <c r="Q90" s="184">
        <v>0</v>
      </c>
      <c r="R90" s="184">
        <f>Q90*H90</f>
        <v>0</v>
      </c>
      <c r="S90" s="184">
        <v>0</v>
      </c>
      <c r="T90" s="185">
        <f>S90*H90</f>
        <v>0</v>
      </c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R90" s="186" t="s">
        <v>89</v>
      </c>
      <c r="AT90" s="186" t="s">
        <v>158</v>
      </c>
      <c r="AU90" s="186" t="s">
        <v>91</v>
      </c>
      <c r="AY90" s="16" t="s">
        <v>155</v>
      </c>
      <c r="BE90" s="187">
        <f>IF(N90="základní",J90,0)</f>
        <v>0</v>
      </c>
      <c r="BF90" s="187">
        <f>IF(N90="snížená",J90,0)</f>
        <v>0</v>
      </c>
      <c r="BG90" s="187">
        <f>IF(N90="zákl. přenesená",J90,0)</f>
        <v>0</v>
      </c>
      <c r="BH90" s="187">
        <f>IF(N90="sníž. přenesená",J90,0)</f>
        <v>0</v>
      </c>
      <c r="BI90" s="187">
        <f>IF(N90="nulová",J90,0)</f>
        <v>0</v>
      </c>
      <c r="BJ90" s="16" t="s">
        <v>89</v>
      </c>
      <c r="BK90" s="187">
        <f>ROUND(I90*H90,2)</f>
        <v>0</v>
      </c>
      <c r="BL90" s="16" t="s">
        <v>89</v>
      </c>
      <c r="BM90" s="186" t="s">
        <v>247</v>
      </c>
    </row>
    <row r="91" spans="2:51" s="13" customFormat="1" ht="12">
      <c r="B91" s="188"/>
      <c r="C91" s="189"/>
      <c r="D91" s="190" t="s">
        <v>164</v>
      </c>
      <c r="E91" s="191" t="s">
        <v>44</v>
      </c>
      <c r="F91" s="192" t="s">
        <v>169</v>
      </c>
      <c r="G91" s="189"/>
      <c r="H91" s="191" t="s">
        <v>44</v>
      </c>
      <c r="I91" s="193"/>
      <c r="J91" s="189"/>
      <c r="K91" s="189"/>
      <c r="L91" s="194"/>
      <c r="M91" s="195"/>
      <c r="N91" s="196"/>
      <c r="O91" s="196"/>
      <c r="P91" s="196"/>
      <c r="Q91" s="196"/>
      <c r="R91" s="196"/>
      <c r="S91" s="196"/>
      <c r="T91" s="197"/>
      <c r="AT91" s="198" t="s">
        <v>164</v>
      </c>
      <c r="AU91" s="198" t="s">
        <v>91</v>
      </c>
      <c r="AV91" s="13" t="s">
        <v>89</v>
      </c>
      <c r="AW91" s="13" t="s">
        <v>42</v>
      </c>
      <c r="AX91" s="13" t="s">
        <v>81</v>
      </c>
      <c r="AY91" s="198" t="s">
        <v>155</v>
      </c>
    </row>
    <row r="92" spans="2:51" s="14" customFormat="1" ht="12">
      <c r="B92" s="199"/>
      <c r="C92" s="200"/>
      <c r="D92" s="190" t="s">
        <v>164</v>
      </c>
      <c r="E92" s="201" t="s">
        <v>44</v>
      </c>
      <c r="F92" s="202" t="s">
        <v>173</v>
      </c>
      <c r="G92" s="200"/>
      <c r="H92" s="203">
        <v>4</v>
      </c>
      <c r="I92" s="204"/>
      <c r="J92" s="200"/>
      <c r="K92" s="200"/>
      <c r="L92" s="205"/>
      <c r="M92" s="206"/>
      <c r="N92" s="207"/>
      <c r="O92" s="207"/>
      <c r="P92" s="207"/>
      <c r="Q92" s="207"/>
      <c r="R92" s="207"/>
      <c r="S92" s="207"/>
      <c r="T92" s="208"/>
      <c r="AT92" s="209" t="s">
        <v>164</v>
      </c>
      <c r="AU92" s="209" t="s">
        <v>91</v>
      </c>
      <c r="AV92" s="14" t="s">
        <v>91</v>
      </c>
      <c r="AW92" s="14" t="s">
        <v>42</v>
      </c>
      <c r="AX92" s="14" t="s">
        <v>89</v>
      </c>
      <c r="AY92" s="209" t="s">
        <v>155</v>
      </c>
    </row>
    <row r="93" spans="1:65" s="2" customFormat="1" ht="24">
      <c r="A93" s="34"/>
      <c r="B93" s="35"/>
      <c r="C93" s="175" t="s">
        <v>154</v>
      </c>
      <c r="D93" s="175" t="s">
        <v>158</v>
      </c>
      <c r="E93" s="176" t="s">
        <v>170</v>
      </c>
      <c r="F93" s="177" t="s">
        <v>171</v>
      </c>
      <c r="G93" s="178" t="s">
        <v>161</v>
      </c>
      <c r="H93" s="179">
        <v>4</v>
      </c>
      <c r="I93" s="180"/>
      <c r="J93" s="181">
        <f>ROUND(I93*H93,2)</f>
        <v>0</v>
      </c>
      <c r="K93" s="177" t="s">
        <v>195</v>
      </c>
      <c r="L93" s="39"/>
      <c r="M93" s="182" t="s">
        <v>44</v>
      </c>
      <c r="N93" s="183" t="s">
        <v>52</v>
      </c>
      <c r="O93" s="64"/>
      <c r="P93" s="184">
        <f>O93*H93</f>
        <v>0</v>
      </c>
      <c r="Q93" s="184">
        <v>0</v>
      </c>
      <c r="R93" s="184">
        <f>Q93*H93</f>
        <v>0</v>
      </c>
      <c r="S93" s="184">
        <v>0</v>
      </c>
      <c r="T93" s="185">
        <f>S93*H93</f>
        <v>0</v>
      </c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R93" s="186" t="s">
        <v>89</v>
      </c>
      <c r="AT93" s="186" t="s">
        <v>158</v>
      </c>
      <c r="AU93" s="186" t="s">
        <v>91</v>
      </c>
      <c r="AY93" s="16" t="s">
        <v>155</v>
      </c>
      <c r="BE93" s="187">
        <f>IF(N93="základní",J93,0)</f>
        <v>0</v>
      </c>
      <c r="BF93" s="187">
        <f>IF(N93="snížená",J93,0)</f>
        <v>0</v>
      </c>
      <c r="BG93" s="187">
        <f>IF(N93="zákl. přenesená",J93,0)</f>
        <v>0</v>
      </c>
      <c r="BH93" s="187">
        <f>IF(N93="sníž. přenesená",J93,0)</f>
        <v>0</v>
      </c>
      <c r="BI93" s="187">
        <f>IF(N93="nulová",J93,0)</f>
        <v>0</v>
      </c>
      <c r="BJ93" s="16" t="s">
        <v>89</v>
      </c>
      <c r="BK93" s="187">
        <f>ROUND(I93*H93,2)</f>
        <v>0</v>
      </c>
      <c r="BL93" s="16" t="s">
        <v>89</v>
      </c>
      <c r="BM93" s="186" t="s">
        <v>248</v>
      </c>
    </row>
    <row r="94" spans="2:51" s="13" customFormat="1" ht="22.5">
      <c r="B94" s="188"/>
      <c r="C94" s="189"/>
      <c r="D94" s="190" t="s">
        <v>164</v>
      </c>
      <c r="E94" s="191" t="s">
        <v>44</v>
      </c>
      <c r="F94" s="192" t="s">
        <v>165</v>
      </c>
      <c r="G94" s="189"/>
      <c r="H94" s="191" t="s">
        <v>44</v>
      </c>
      <c r="I94" s="193"/>
      <c r="J94" s="189"/>
      <c r="K94" s="189"/>
      <c r="L94" s="194"/>
      <c r="M94" s="195"/>
      <c r="N94" s="196"/>
      <c r="O94" s="196"/>
      <c r="P94" s="196"/>
      <c r="Q94" s="196"/>
      <c r="R94" s="196"/>
      <c r="S94" s="196"/>
      <c r="T94" s="197"/>
      <c r="AT94" s="198" t="s">
        <v>164</v>
      </c>
      <c r="AU94" s="198" t="s">
        <v>91</v>
      </c>
      <c r="AV94" s="13" t="s">
        <v>89</v>
      </c>
      <c r="AW94" s="13" t="s">
        <v>42</v>
      </c>
      <c r="AX94" s="13" t="s">
        <v>81</v>
      </c>
      <c r="AY94" s="198" t="s">
        <v>155</v>
      </c>
    </row>
    <row r="95" spans="2:51" s="14" customFormat="1" ht="12">
      <c r="B95" s="199"/>
      <c r="C95" s="200"/>
      <c r="D95" s="190" t="s">
        <v>164</v>
      </c>
      <c r="E95" s="201" t="s">
        <v>44</v>
      </c>
      <c r="F95" s="202" t="s">
        <v>173</v>
      </c>
      <c r="G95" s="200"/>
      <c r="H95" s="203">
        <v>4</v>
      </c>
      <c r="I95" s="204"/>
      <c r="J95" s="200"/>
      <c r="K95" s="200"/>
      <c r="L95" s="205"/>
      <c r="M95" s="206"/>
      <c r="N95" s="207"/>
      <c r="O95" s="207"/>
      <c r="P95" s="207"/>
      <c r="Q95" s="207"/>
      <c r="R95" s="207"/>
      <c r="S95" s="207"/>
      <c r="T95" s="208"/>
      <c r="AT95" s="209" t="s">
        <v>164</v>
      </c>
      <c r="AU95" s="209" t="s">
        <v>91</v>
      </c>
      <c r="AV95" s="14" t="s">
        <v>91</v>
      </c>
      <c r="AW95" s="14" t="s">
        <v>42</v>
      </c>
      <c r="AX95" s="14" t="s">
        <v>89</v>
      </c>
      <c r="AY95" s="209" t="s">
        <v>155</v>
      </c>
    </row>
    <row r="96" spans="1:65" s="2" customFormat="1" ht="24">
      <c r="A96" s="34"/>
      <c r="B96" s="35"/>
      <c r="C96" s="175" t="s">
        <v>173</v>
      </c>
      <c r="D96" s="175" t="s">
        <v>158</v>
      </c>
      <c r="E96" s="176" t="s">
        <v>174</v>
      </c>
      <c r="F96" s="177" t="s">
        <v>175</v>
      </c>
      <c r="G96" s="178" t="s">
        <v>161</v>
      </c>
      <c r="H96" s="179">
        <v>4</v>
      </c>
      <c r="I96" s="180"/>
      <c r="J96" s="181">
        <f>ROUND(I96*H96,2)</f>
        <v>0</v>
      </c>
      <c r="K96" s="177" t="s">
        <v>195</v>
      </c>
      <c r="L96" s="39"/>
      <c r="M96" s="182" t="s">
        <v>44</v>
      </c>
      <c r="N96" s="183" t="s">
        <v>52</v>
      </c>
      <c r="O96" s="64"/>
      <c r="P96" s="184">
        <f>O96*H96</f>
        <v>0</v>
      </c>
      <c r="Q96" s="184">
        <v>0</v>
      </c>
      <c r="R96" s="184">
        <f>Q96*H96</f>
        <v>0</v>
      </c>
      <c r="S96" s="184">
        <v>0</v>
      </c>
      <c r="T96" s="185">
        <f>S96*H96</f>
        <v>0</v>
      </c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R96" s="186" t="s">
        <v>89</v>
      </c>
      <c r="AT96" s="186" t="s">
        <v>158</v>
      </c>
      <c r="AU96" s="186" t="s">
        <v>91</v>
      </c>
      <c r="AY96" s="16" t="s">
        <v>155</v>
      </c>
      <c r="BE96" s="187">
        <f>IF(N96="základní",J96,0)</f>
        <v>0</v>
      </c>
      <c r="BF96" s="187">
        <f>IF(N96="snížená",J96,0)</f>
        <v>0</v>
      </c>
      <c r="BG96" s="187">
        <f>IF(N96="zákl. přenesená",J96,0)</f>
        <v>0</v>
      </c>
      <c r="BH96" s="187">
        <f>IF(N96="sníž. přenesená",J96,0)</f>
        <v>0</v>
      </c>
      <c r="BI96" s="187">
        <f>IF(N96="nulová",J96,0)</f>
        <v>0</v>
      </c>
      <c r="BJ96" s="16" t="s">
        <v>89</v>
      </c>
      <c r="BK96" s="187">
        <f>ROUND(I96*H96,2)</f>
        <v>0</v>
      </c>
      <c r="BL96" s="16" t="s">
        <v>89</v>
      </c>
      <c r="BM96" s="186" t="s">
        <v>249</v>
      </c>
    </row>
    <row r="97" spans="2:51" s="13" customFormat="1" ht="12">
      <c r="B97" s="188"/>
      <c r="C97" s="189"/>
      <c r="D97" s="190" t="s">
        <v>164</v>
      </c>
      <c r="E97" s="191" t="s">
        <v>44</v>
      </c>
      <c r="F97" s="192" t="s">
        <v>169</v>
      </c>
      <c r="G97" s="189"/>
      <c r="H97" s="191" t="s">
        <v>44</v>
      </c>
      <c r="I97" s="193"/>
      <c r="J97" s="189"/>
      <c r="K97" s="189"/>
      <c r="L97" s="194"/>
      <c r="M97" s="195"/>
      <c r="N97" s="196"/>
      <c r="O97" s="196"/>
      <c r="P97" s="196"/>
      <c r="Q97" s="196"/>
      <c r="R97" s="196"/>
      <c r="S97" s="196"/>
      <c r="T97" s="197"/>
      <c r="AT97" s="198" t="s">
        <v>164</v>
      </c>
      <c r="AU97" s="198" t="s">
        <v>91</v>
      </c>
      <c r="AV97" s="13" t="s">
        <v>89</v>
      </c>
      <c r="AW97" s="13" t="s">
        <v>42</v>
      </c>
      <c r="AX97" s="13" t="s">
        <v>81</v>
      </c>
      <c r="AY97" s="198" t="s">
        <v>155</v>
      </c>
    </row>
    <row r="98" spans="2:51" s="14" customFormat="1" ht="12">
      <c r="B98" s="199"/>
      <c r="C98" s="200"/>
      <c r="D98" s="190" t="s">
        <v>164</v>
      </c>
      <c r="E98" s="201" t="s">
        <v>44</v>
      </c>
      <c r="F98" s="202" t="s">
        <v>173</v>
      </c>
      <c r="G98" s="200"/>
      <c r="H98" s="203">
        <v>4</v>
      </c>
      <c r="I98" s="204"/>
      <c r="J98" s="200"/>
      <c r="K98" s="200"/>
      <c r="L98" s="205"/>
      <c r="M98" s="206"/>
      <c r="N98" s="207"/>
      <c r="O98" s="207"/>
      <c r="P98" s="207"/>
      <c r="Q98" s="207"/>
      <c r="R98" s="207"/>
      <c r="S98" s="207"/>
      <c r="T98" s="208"/>
      <c r="AT98" s="209" t="s">
        <v>164</v>
      </c>
      <c r="AU98" s="209" t="s">
        <v>91</v>
      </c>
      <c r="AV98" s="14" t="s">
        <v>91</v>
      </c>
      <c r="AW98" s="14" t="s">
        <v>42</v>
      </c>
      <c r="AX98" s="14" t="s">
        <v>89</v>
      </c>
      <c r="AY98" s="209" t="s">
        <v>155</v>
      </c>
    </row>
    <row r="99" spans="1:65" s="2" customFormat="1" ht="16.5" customHeight="1">
      <c r="A99" s="34"/>
      <c r="B99" s="35"/>
      <c r="C99" s="210" t="s">
        <v>177</v>
      </c>
      <c r="D99" s="210" t="s">
        <v>152</v>
      </c>
      <c r="E99" s="211" t="s">
        <v>206</v>
      </c>
      <c r="F99" s="212" t="s">
        <v>179</v>
      </c>
      <c r="G99" s="213" t="s">
        <v>161</v>
      </c>
      <c r="H99" s="214">
        <v>4</v>
      </c>
      <c r="I99" s="215"/>
      <c r="J99" s="216">
        <f>ROUND(I99*H99,2)</f>
        <v>0</v>
      </c>
      <c r="K99" s="212" t="s">
        <v>180</v>
      </c>
      <c r="L99" s="217"/>
      <c r="M99" s="218" t="s">
        <v>44</v>
      </c>
      <c r="N99" s="219" t="s">
        <v>52</v>
      </c>
      <c r="O99" s="64"/>
      <c r="P99" s="184">
        <f>O99*H99</f>
        <v>0</v>
      </c>
      <c r="Q99" s="184">
        <v>0.00408</v>
      </c>
      <c r="R99" s="184">
        <f>Q99*H99</f>
        <v>0.01632</v>
      </c>
      <c r="S99" s="184">
        <v>0</v>
      </c>
      <c r="T99" s="185">
        <f>S99*H99</f>
        <v>0</v>
      </c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R99" s="186" t="s">
        <v>91</v>
      </c>
      <c r="AT99" s="186" t="s">
        <v>152</v>
      </c>
      <c r="AU99" s="186" t="s">
        <v>91</v>
      </c>
      <c r="AY99" s="16" t="s">
        <v>155</v>
      </c>
      <c r="BE99" s="187">
        <f>IF(N99="základní",J99,0)</f>
        <v>0</v>
      </c>
      <c r="BF99" s="187">
        <f>IF(N99="snížená",J99,0)</f>
        <v>0</v>
      </c>
      <c r="BG99" s="187">
        <f>IF(N99="zákl. přenesená",J99,0)</f>
        <v>0</v>
      </c>
      <c r="BH99" s="187">
        <f>IF(N99="sníž. přenesená",J99,0)</f>
        <v>0</v>
      </c>
      <c r="BI99" s="187">
        <f>IF(N99="nulová",J99,0)</f>
        <v>0</v>
      </c>
      <c r="BJ99" s="16" t="s">
        <v>89</v>
      </c>
      <c r="BK99" s="187">
        <f>ROUND(I99*H99,2)</f>
        <v>0</v>
      </c>
      <c r="BL99" s="16" t="s">
        <v>89</v>
      </c>
      <c r="BM99" s="186" t="s">
        <v>250</v>
      </c>
    </row>
    <row r="100" spans="2:51" s="13" customFormat="1" ht="12">
      <c r="B100" s="188"/>
      <c r="C100" s="189"/>
      <c r="D100" s="190" t="s">
        <v>164</v>
      </c>
      <c r="E100" s="191" t="s">
        <v>44</v>
      </c>
      <c r="F100" s="192" t="s">
        <v>169</v>
      </c>
      <c r="G100" s="189"/>
      <c r="H100" s="191" t="s">
        <v>44</v>
      </c>
      <c r="I100" s="193"/>
      <c r="J100" s="189"/>
      <c r="K100" s="189"/>
      <c r="L100" s="194"/>
      <c r="M100" s="195"/>
      <c r="N100" s="196"/>
      <c r="O100" s="196"/>
      <c r="P100" s="196"/>
      <c r="Q100" s="196"/>
      <c r="R100" s="196"/>
      <c r="S100" s="196"/>
      <c r="T100" s="197"/>
      <c r="AT100" s="198" t="s">
        <v>164</v>
      </c>
      <c r="AU100" s="198" t="s">
        <v>91</v>
      </c>
      <c r="AV100" s="13" t="s">
        <v>89</v>
      </c>
      <c r="AW100" s="13" t="s">
        <v>42</v>
      </c>
      <c r="AX100" s="13" t="s">
        <v>81</v>
      </c>
      <c r="AY100" s="198" t="s">
        <v>155</v>
      </c>
    </row>
    <row r="101" spans="2:51" s="14" customFormat="1" ht="12">
      <c r="B101" s="199"/>
      <c r="C101" s="200"/>
      <c r="D101" s="190" t="s">
        <v>164</v>
      </c>
      <c r="E101" s="201" t="s">
        <v>44</v>
      </c>
      <c r="F101" s="202" t="s">
        <v>173</v>
      </c>
      <c r="G101" s="200"/>
      <c r="H101" s="203">
        <v>4</v>
      </c>
      <c r="I101" s="204"/>
      <c r="J101" s="200"/>
      <c r="K101" s="200"/>
      <c r="L101" s="205"/>
      <c r="M101" s="206"/>
      <c r="N101" s="207"/>
      <c r="O101" s="207"/>
      <c r="P101" s="207"/>
      <c r="Q101" s="207"/>
      <c r="R101" s="207"/>
      <c r="S101" s="207"/>
      <c r="T101" s="208"/>
      <c r="AT101" s="209" t="s">
        <v>164</v>
      </c>
      <c r="AU101" s="209" t="s">
        <v>91</v>
      </c>
      <c r="AV101" s="14" t="s">
        <v>91</v>
      </c>
      <c r="AW101" s="14" t="s">
        <v>42</v>
      </c>
      <c r="AX101" s="14" t="s">
        <v>89</v>
      </c>
      <c r="AY101" s="209" t="s">
        <v>155</v>
      </c>
    </row>
    <row r="102" spans="2:63" s="12" customFormat="1" ht="22.9" customHeight="1">
      <c r="B102" s="159"/>
      <c r="C102" s="160"/>
      <c r="D102" s="161" t="s">
        <v>80</v>
      </c>
      <c r="E102" s="173" t="s">
        <v>182</v>
      </c>
      <c r="F102" s="173" t="s">
        <v>183</v>
      </c>
      <c r="G102" s="160"/>
      <c r="H102" s="160"/>
      <c r="I102" s="163"/>
      <c r="J102" s="174">
        <f>BK102</f>
        <v>0</v>
      </c>
      <c r="K102" s="160"/>
      <c r="L102" s="165"/>
      <c r="M102" s="166"/>
      <c r="N102" s="167"/>
      <c r="O102" s="167"/>
      <c r="P102" s="168">
        <f>SUM(P103:P210)</f>
        <v>0</v>
      </c>
      <c r="Q102" s="167"/>
      <c r="R102" s="168">
        <f>SUM(R103:R210)</f>
        <v>0.003</v>
      </c>
      <c r="S102" s="167"/>
      <c r="T102" s="169">
        <f>SUM(T103:T210)</f>
        <v>0</v>
      </c>
      <c r="AR102" s="170" t="s">
        <v>154</v>
      </c>
      <c r="AT102" s="171" t="s">
        <v>80</v>
      </c>
      <c r="AU102" s="171" t="s">
        <v>89</v>
      </c>
      <c r="AY102" s="170" t="s">
        <v>155</v>
      </c>
      <c r="BK102" s="172">
        <f>SUM(BK103:BK210)</f>
        <v>0</v>
      </c>
    </row>
    <row r="103" spans="1:65" s="2" customFormat="1" ht="16.5" customHeight="1">
      <c r="A103" s="34"/>
      <c r="B103" s="35"/>
      <c r="C103" s="175" t="s">
        <v>184</v>
      </c>
      <c r="D103" s="175" t="s">
        <v>158</v>
      </c>
      <c r="E103" s="176" t="s">
        <v>185</v>
      </c>
      <c r="F103" s="177" t="s">
        <v>186</v>
      </c>
      <c r="G103" s="178" t="s">
        <v>161</v>
      </c>
      <c r="H103" s="179">
        <v>1</v>
      </c>
      <c r="I103" s="180"/>
      <c r="J103" s="181">
        <f>ROUND(I103*H103,2)</f>
        <v>0</v>
      </c>
      <c r="K103" s="177" t="s">
        <v>180</v>
      </c>
      <c r="L103" s="39"/>
      <c r="M103" s="182" t="s">
        <v>44</v>
      </c>
      <c r="N103" s="183" t="s">
        <v>52</v>
      </c>
      <c r="O103" s="64"/>
      <c r="P103" s="184">
        <f>O103*H103</f>
        <v>0</v>
      </c>
      <c r="Q103" s="184">
        <v>0</v>
      </c>
      <c r="R103" s="184">
        <f>Q103*H103</f>
        <v>0</v>
      </c>
      <c r="S103" s="184">
        <v>0</v>
      </c>
      <c r="T103" s="185">
        <f>S103*H103</f>
        <v>0</v>
      </c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R103" s="186" t="s">
        <v>89</v>
      </c>
      <c r="AT103" s="186" t="s">
        <v>158</v>
      </c>
      <c r="AU103" s="186" t="s">
        <v>91</v>
      </c>
      <c r="AY103" s="16" t="s">
        <v>155</v>
      </c>
      <c r="BE103" s="187">
        <f>IF(N103="základní",J103,0)</f>
        <v>0</v>
      </c>
      <c r="BF103" s="187">
        <f>IF(N103="snížená",J103,0)</f>
        <v>0</v>
      </c>
      <c r="BG103" s="187">
        <f>IF(N103="zákl. přenesená",J103,0)</f>
        <v>0</v>
      </c>
      <c r="BH103" s="187">
        <f>IF(N103="sníž. přenesená",J103,0)</f>
        <v>0</v>
      </c>
      <c r="BI103" s="187">
        <f>IF(N103="nulová",J103,0)</f>
        <v>0</v>
      </c>
      <c r="BJ103" s="16" t="s">
        <v>89</v>
      </c>
      <c r="BK103" s="187">
        <f>ROUND(I103*H103,2)</f>
        <v>0</v>
      </c>
      <c r="BL103" s="16" t="s">
        <v>89</v>
      </c>
      <c r="BM103" s="186" t="s">
        <v>251</v>
      </c>
    </row>
    <row r="104" spans="2:51" s="14" customFormat="1" ht="12">
      <c r="B104" s="199"/>
      <c r="C104" s="200"/>
      <c r="D104" s="190" t="s">
        <v>164</v>
      </c>
      <c r="E104" s="201" t="s">
        <v>44</v>
      </c>
      <c r="F104" s="202" t="s">
        <v>89</v>
      </c>
      <c r="G104" s="200"/>
      <c r="H104" s="203">
        <v>1</v>
      </c>
      <c r="I104" s="204"/>
      <c r="J104" s="200"/>
      <c r="K104" s="200"/>
      <c r="L104" s="205"/>
      <c r="M104" s="206"/>
      <c r="N104" s="207"/>
      <c r="O104" s="207"/>
      <c r="P104" s="207"/>
      <c r="Q104" s="207"/>
      <c r="R104" s="207"/>
      <c r="S104" s="207"/>
      <c r="T104" s="208"/>
      <c r="AT104" s="209" t="s">
        <v>164</v>
      </c>
      <c r="AU104" s="209" t="s">
        <v>91</v>
      </c>
      <c r="AV104" s="14" t="s">
        <v>91</v>
      </c>
      <c r="AW104" s="14" t="s">
        <v>42</v>
      </c>
      <c r="AX104" s="14" t="s">
        <v>89</v>
      </c>
      <c r="AY104" s="209" t="s">
        <v>155</v>
      </c>
    </row>
    <row r="105" spans="1:65" s="2" customFormat="1" ht="24">
      <c r="A105" s="34"/>
      <c r="B105" s="35"/>
      <c r="C105" s="210" t="s">
        <v>188</v>
      </c>
      <c r="D105" s="210" t="s">
        <v>152</v>
      </c>
      <c r="E105" s="211" t="s">
        <v>221</v>
      </c>
      <c r="F105" s="212" t="s">
        <v>190</v>
      </c>
      <c r="G105" s="213" t="s">
        <v>161</v>
      </c>
      <c r="H105" s="214">
        <v>1</v>
      </c>
      <c r="I105" s="215"/>
      <c r="J105" s="216">
        <f>ROUND(I105*H105,2)</f>
        <v>0</v>
      </c>
      <c r="K105" s="212" t="s">
        <v>180</v>
      </c>
      <c r="L105" s="217"/>
      <c r="M105" s="218" t="s">
        <v>44</v>
      </c>
      <c r="N105" s="219" t="s">
        <v>52</v>
      </c>
      <c r="O105" s="64"/>
      <c r="P105" s="184">
        <f>O105*H105</f>
        <v>0</v>
      </c>
      <c r="Q105" s="184">
        <v>0</v>
      </c>
      <c r="R105" s="184">
        <f>Q105*H105</f>
        <v>0</v>
      </c>
      <c r="S105" s="184">
        <v>0</v>
      </c>
      <c r="T105" s="185">
        <f>S105*H105</f>
        <v>0</v>
      </c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R105" s="186" t="s">
        <v>91</v>
      </c>
      <c r="AT105" s="186" t="s">
        <v>152</v>
      </c>
      <c r="AU105" s="186" t="s">
        <v>91</v>
      </c>
      <c r="AY105" s="16" t="s">
        <v>155</v>
      </c>
      <c r="BE105" s="187">
        <f>IF(N105="základní",J105,0)</f>
        <v>0</v>
      </c>
      <c r="BF105" s="187">
        <f>IF(N105="snížená",J105,0)</f>
        <v>0</v>
      </c>
      <c r="BG105" s="187">
        <f>IF(N105="zákl. přenesená",J105,0)</f>
        <v>0</v>
      </c>
      <c r="BH105" s="187">
        <f>IF(N105="sníž. přenesená",J105,0)</f>
        <v>0</v>
      </c>
      <c r="BI105" s="187">
        <f>IF(N105="nulová",J105,0)</f>
        <v>0</v>
      </c>
      <c r="BJ105" s="16" t="s">
        <v>89</v>
      </c>
      <c r="BK105" s="187">
        <f>ROUND(I105*H105,2)</f>
        <v>0</v>
      </c>
      <c r="BL105" s="16" t="s">
        <v>89</v>
      </c>
      <c r="BM105" s="186" t="s">
        <v>252</v>
      </c>
    </row>
    <row r="106" spans="2:51" s="14" customFormat="1" ht="12">
      <c r="B106" s="199"/>
      <c r="C106" s="200"/>
      <c r="D106" s="190" t="s">
        <v>164</v>
      </c>
      <c r="E106" s="201" t="s">
        <v>44</v>
      </c>
      <c r="F106" s="202" t="s">
        <v>89</v>
      </c>
      <c r="G106" s="200"/>
      <c r="H106" s="203">
        <v>1</v>
      </c>
      <c r="I106" s="204"/>
      <c r="J106" s="200"/>
      <c r="K106" s="200"/>
      <c r="L106" s="205"/>
      <c r="M106" s="206"/>
      <c r="N106" s="207"/>
      <c r="O106" s="207"/>
      <c r="P106" s="207"/>
      <c r="Q106" s="207"/>
      <c r="R106" s="207"/>
      <c r="S106" s="207"/>
      <c r="T106" s="208"/>
      <c r="AT106" s="209" t="s">
        <v>164</v>
      </c>
      <c r="AU106" s="209" t="s">
        <v>91</v>
      </c>
      <c r="AV106" s="14" t="s">
        <v>91</v>
      </c>
      <c r="AW106" s="14" t="s">
        <v>42</v>
      </c>
      <c r="AX106" s="14" t="s">
        <v>89</v>
      </c>
      <c r="AY106" s="209" t="s">
        <v>155</v>
      </c>
    </row>
    <row r="107" spans="1:65" s="2" customFormat="1" ht="72">
      <c r="A107" s="34"/>
      <c r="B107" s="35"/>
      <c r="C107" s="175" t="s">
        <v>192</v>
      </c>
      <c r="D107" s="175" t="s">
        <v>158</v>
      </c>
      <c r="E107" s="176" t="s">
        <v>253</v>
      </c>
      <c r="F107" s="177" t="s">
        <v>254</v>
      </c>
      <c r="G107" s="178" t="s">
        <v>161</v>
      </c>
      <c r="H107" s="179">
        <v>5</v>
      </c>
      <c r="I107" s="180"/>
      <c r="J107" s="181">
        <f>ROUND(I107*H107,2)</f>
        <v>0</v>
      </c>
      <c r="K107" s="177" t="s">
        <v>195</v>
      </c>
      <c r="L107" s="39"/>
      <c r="M107" s="182" t="s">
        <v>44</v>
      </c>
      <c r="N107" s="183" t="s">
        <v>52</v>
      </c>
      <c r="O107" s="64"/>
      <c r="P107" s="184">
        <f>O107*H107</f>
        <v>0</v>
      </c>
      <c r="Q107" s="184">
        <v>0</v>
      </c>
      <c r="R107" s="184">
        <f>Q107*H107</f>
        <v>0</v>
      </c>
      <c r="S107" s="184">
        <v>0</v>
      </c>
      <c r="T107" s="185">
        <f>S107*H107</f>
        <v>0</v>
      </c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R107" s="186" t="s">
        <v>89</v>
      </c>
      <c r="AT107" s="186" t="s">
        <v>158</v>
      </c>
      <c r="AU107" s="186" t="s">
        <v>91</v>
      </c>
      <c r="AY107" s="16" t="s">
        <v>155</v>
      </c>
      <c r="BE107" s="187">
        <f>IF(N107="základní",J107,0)</f>
        <v>0</v>
      </c>
      <c r="BF107" s="187">
        <f>IF(N107="snížená",J107,0)</f>
        <v>0</v>
      </c>
      <c r="BG107" s="187">
        <f>IF(N107="zákl. přenesená",J107,0)</f>
        <v>0</v>
      </c>
      <c r="BH107" s="187">
        <f>IF(N107="sníž. přenesená",J107,0)</f>
        <v>0</v>
      </c>
      <c r="BI107" s="187">
        <f>IF(N107="nulová",J107,0)</f>
        <v>0</v>
      </c>
      <c r="BJ107" s="16" t="s">
        <v>89</v>
      </c>
      <c r="BK107" s="187">
        <f>ROUND(I107*H107,2)</f>
        <v>0</v>
      </c>
      <c r="BL107" s="16" t="s">
        <v>89</v>
      </c>
      <c r="BM107" s="186" t="s">
        <v>255</v>
      </c>
    </row>
    <row r="108" spans="2:51" s="14" customFormat="1" ht="12">
      <c r="B108" s="199"/>
      <c r="C108" s="200"/>
      <c r="D108" s="190" t="s">
        <v>164</v>
      </c>
      <c r="E108" s="201" t="s">
        <v>44</v>
      </c>
      <c r="F108" s="202" t="s">
        <v>256</v>
      </c>
      <c r="G108" s="200"/>
      <c r="H108" s="203">
        <v>5</v>
      </c>
      <c r="I108" s="204"/>
      <c r="J108" s="200"/>
      <c r="K108" s="200"/>
      <c r="L108" s="205"/>
      <c r="M108" s="206"/>
      <c r="N108" s="207"/>
      <c r="O108" s="207"/>
      <c r="P108" s="207"/>
      <c r="Q108" s="207"/>
      <c r="R108" s="207"/>
      <c r="S108" s="207"/>
      <c r="T108" s="208"/>
      <c r="AT108" s="209" t="s">
        <v>164</v>
      </c>
      <c r="AU108" s="209" t="s">
        <v>91</v>
      </c>
      <c r="AV108" s="14" t="s">
        <v>91</v>
      </c>
      <c r="AW108" s="14" t="s">
        <v>42</v>
      </c>
      <c r="AX108" s="14" t="s">
        <v>89</v>
      </c>
      <c r="AY108" s="209" t="s">
        <v>155</v>
      </c>
    </row>
    <row r="109" spans="1:65" s="2" customFormat="1" ht="72">
      <c r="A109" s="34"/>
      <c r="B109" s="35"/>
      <c r="C109" s="175" t="s">
        <v>197</v>
      </c>
      <c r="D109" s="175" t="s">
        <v>158</v>
      </c>
      <c r="E109" s="176" t="s">
        <v>257</v>
      </c>
      <c r="F109" s="177" t="s">
        <v>258</v>
      </c>
      <c r="G109" s="178" t="s">
        <v>161</v>
      </c>
      <c r="H109" s="179">
        <v>5</v>
      </c>
      <c r="I109" s="180"/>
      <c r="J109" s="181">
        <f>ROUND(I109*H109,2)</f>
        <v>0</v>
      </c>
      <c r="K109" s="177" t="s">
        <v>195</v>
      </c>
      <c r="L109" s="39"/>
      <c r="M109" s="182" t="s">
        <v>44</v>
      </c>
      <c r="N109" s="183" t="s">
        <v>52</v>
      </c>
      <c r="O109" s="64"/>
      <c r="P109" s="184">
        <f>O109*H109</f>
        <v>0</v>
      </c>
      <c r="Q109" s="184">
        <v>0</v>
      </c>
      <c r="R109" s="184">
        <f>Q109*H109</f>
        <v>0</v>
      </c>
      <c r="S109" s="184">
        <v>0</v>
      </c>
      <c r="T109" s="185">
        <f>S109*H109</f>
        <v>0</v>
      </c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R109" s="186" t="s">
        <v>89</v>
      </c>
      <c r="AT109" s="186" t="s">
        <v>158</v>
      </c>
      <c r="AU109" s="186" t="s">
        <v>91</v>
      </c>
      <c r="AY109" s="16" t="s">
        <v>155</v>
      </c>
      <c r="BE109" s="187">
        <f>IF(N109="základní",J109,0)</f>
        <v>0</v>
      </c>
      <c r="BF109" s="187">
        <f>IF(N109="snížená",J109,0)</f>
        <v>0</v>
      </c>
      <c r="BG109" s="187">
        <f>IF(N109="zákl. přenesená",J109,0)</f>
        <v>0</v>
      </c>
      <c r="BH109" s="187">
        <f>IF(N109="sníž. přenesená",J109,0)</f>
        <v>0</v>
      </c>
      <c r="BI109" s="187">
        <f>IF(N109="nulová",J109,0)</f>
        <v>0</v>
      </c>
      <c r="BJ109" s="16" t="s">
        <v>89</v>
      </c>
      <c r="BK109" s="187">
        <f>ROUND(I109*H109,2)</f>
        <v>0</v>
      </c>
      <c r="BL109" s="16" t="s">
        <v>89</v>
      </c>
      <c r="BM109" s="186" t="s">
        <v>259</v>
      </c>
    </row>
    <row r="110" spans="2:51" s="14" customFormat="1" ht="12">
      <c r="B110" s="199"/>
      <c r="C110" s="200"/>
      <c r="D110" s="190" t="s">
        <v>164</v>
      </c>
      <c r="E110" s="201" t="s">
        <v>44</v>
      </c>
      <c r="F110" s="202" t="s">
        <v>256</v>
      </c>
      <c r="G110" s="200"/>
      <c r="H110" s="203">
        <v>5</v>
      </c>
      <c r="I110" s="204"/>
      <c r="J110" s="200"/>
      <c r="K110" s="200"/>
      <c r="L110" s="205"/>
      <c r="M110" s="206"/>
      <c r="N110" s="207"/>
      <c r="O110" s="207"/>
      <c r="P110" s="207"/>
      <c r="Q110" s="207"/>
      <c r="R110" s="207"/>
      <c r="S110" s="207"/>
      <c r="T110" s="208"/>
      <c r="AT110" s="209" t="s">
        <v>164</v>
      </c>
      <c r="AU110" s="209" t="s">
        <v>91</v>
      </c>
      <c r="AV110" s="14" t="s">
        <v>91</v>
      </c>
      <c r="AW110" s="14" t="s">
        <v>42</v>
      </c>
      <c r="AX110" s="14" t="s">
        <v>89</v>
      </c>
      <c r="AY110" s="209" t="s">
        <v>155</v>
      </c>
    </row>
    <row r="111" spans="1:65" s="2" customFormat="1" ht="66.75" customHeight="1">
      <c r="A111" s="34"/>
      <c r="B111" s="35"/>
      <c r="C111" s="175" t="s">
        <v>220</v>
      </c>
      <c r="D111" s="175" t="s">
        <v>158</v>
      </c>
      <c r="E111" s="176" t="s">
        <v>260</v>
      </c>
      <c r="F111" s="177" t="s">
        <v>261</v>
      </c>
      <c r="G111" s="178" t="s">
        <v>161</v>
      </c>
      <c r="H111" s="179">
        <v>5</v>
      </c>
      <c r="I111" s="180"/>
      <c r="J111" s="181">
        <f>ROUND(I111*H111,2)</f>
        <v>0</v>
      </c>
      <c r="K111" s="177" t="s">
        <v>195</v>
      </c>
      <c r="L111" s="39"/>
      <c r="M111" s="182" t="s">
        <v>44</v>
      </c>
      <c r="N111" s="183" t="s">
        <v>52</v>
      </c>
      <c r="O111" s="64"/>
      <c r="P111" s="184">
        <f>O111*H111</f>
        <v>0</v>
      </c>
      <c r="Q111" s="184">
        <v>0</v>
      </c>
      <c r="R111" s="184">
        <f>Q111*H111</f>
        <v>0</v>
      </c>
      <c r="S111" s="184">
        <v>0</v>
      </c>
      <c r="T111" s="185">
        <f>S111*H111</f>
        <v>0</v>
      </c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R111" s="186" t="s">
        <v>89</v>
      </c>
      <c r="AT111" s="186" t="s">
        <v>158</v>
      </c>
      <c r="AU111" s="186" t="s">
        <v>91</v>
      </c>
      <c r="AY111" s="16" t="s">
        <v>155</v>
      </c>
      <c r="BE111" s="187">
        <f>IF(N111="základní",J111,0)</f>
        <v>0</v>
      </c>
      <c r="BF111" s="187">
        <f>IF(N111="snížená",J111,0)</f>
        <v>0</v>
      </c>
      <c r="BG111" s="187">
        <f>IF(N111="zákl. přenesená",J111,0)</f>
        <v>0</v>
      </c>
      <c r="BH111" s="187">
        <f>IF(N111="sníž. přenesená",J111,0)</f>
        <v>0</v>
      </c>
      <c r="BI111" s="187">
        <f>IF(N111="nulová",J111,0)</f>
        <v>0</v>
      </c>
      <c r="BJ111" s="16" t="s">
        <v>89</v>
      </c>
      <c r="BK111" s="187">
        <f>ROUND(I111*H111,2)</f>
        <v>0</v>
      </c>
      <c r="BL111" s="16" t="s">
        <v>89</v>
      </c>
      <c r="BM111" s="186" t="s">
        <v>262</v>
      </c>
    </row>
    <row r="112" spans="2:51" s="14" customFormat="1" ht="12">
      <c r="B112" s="199"/>
      <c r="C112" s="200"/>
      <c r="D112" s="190" t="s">
        <v>164</v>
      </c>
      <c r="E112" s="201" t="s">
        <v>44</v>
      </c>
      <c r="F112" s="202" t="s">
        <v>256</v>
      </c>
      <c r="G112" s="200"/>
      <c r="H112" s="203">
        <v>5</v>
      </c>
      <c r="I112" s="204"/>
      <c r="J112" s="200"/>
      <c r="K112" s="200"/>
      <c r="L112" s="205"/>
      <c r="M112" s="206"/>
      <c r="N112" s="207"/>
      <c r="O112" s="207"/>
      <c r="P112" s="207"/>
      <c r="Q112" s="207"/>
      <c r="R112" s="207"/>
      <c r="S112" s="207"/>
      <c r="T112" s="208"/>
      <c r="AT112" s="209" t="s">
        <v>164</v>
      </c>
      <c r="AU112" s="209" t="s">
        <v>91</v>
      </c>
      <c r="AV112" s="14" t="s">
        <v>91</v>
      </c>
      <c r="AW112" s="14" t="s">
        <v>42</v>
      </c>
      <c r="AX112" s="14" t="s">
        <v>89</v>
      </c>
      <c r="AY112" s="209" t="s">
        <v>155</v>
      </c>
    </row>
    <row r="113" spans="1:65" s="2" customFormat="1" ht="60">
      <c r="A113" s="34"/>
      <c r="B113" s="35"/>
      <c r="C113" s="175" t="s">
        <v>223</v>
      </c>
      <c r="D113" s="175" t="s">
        <v>158</v>
      </c>
      <c r="E113" s="176" t="s">
        <v>263</v>
      </c>
      <c r="F113" s="177" t="s">
        <v>264</v>
      </c>
      <c r="G113" s="178" t="s">
        <v>161</v>
      </c>
      <c r="H113" s="179">
        <v>5</v>
      </c>
      <c r="I113" s="180"/>
      <c r="J113" s="181">
        <f>ROUND(I113*H113,2)</f>
        <v>0</v>
      </c>
      <c r="K113" s="177" t="s">
        <v>195</v>
      </c>
      <c r="L113" s="39"/>
      <c r="M113" s="182" t="s">
        <v>44</v>
      </c>
      <c r="N113" s="183" t="s">
        <v>52</v>
      </c>
      <c r="O113" s="64"/>
      <c r="P113" s="184">
        <f>O113*H113</f>
        <v>0</v>
      </c>
      <c r="Q113" s="184">
        <v>0</v>
      </c>
      <c r="R113" s="184">
        <f>Q113*H113</f>
        <v>0</v>
      </c>
      <c r="S113" s="184">
        <v>0</v>
      </c>
      <c r="T113" s="185">
        <f>S113*H113</f>
        <v>0</v>
      </c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R113" s="186" t="s">
        <v>89</v>
      </c>
      <c r="AT113" s="186" t="s">
        <v>158</v>
      </c>
      <c r="AU113" s="186" t="s">
        <v>91</v>
      </c>
      <c r="AY113" s="16" t="s">
        <v>155</v>
      </c>
      <c r="BE113" s="187">
        <f>IF(N113="základní",J113,0)</f>
        <v>0</v>
      </c>
      <c r="BF113" s="187">
        <f>IF(N113="snížená",J113,0)</f>
        <v>0</v>
      </c>
      <c r="BG113" s="187">
        <f>IF(N113="zákl. přenesená",J113,0)</f>
        <v>0</v>
      </c>
      <c r="BH113" s="187">
        <f>IF(N113="sníž. přenesená",J113,0)</f>
        <v>0</v>
      </c>
      <c r="BI113" s="187">
        <f>IF(N113="nulová",J113,0)</f>
        <v>0</v>
      </c>
      <c r="BJ113" s="16" t="s">
        <v>89</v>
      </c>
      <c r="BK113" s="187">
        <f>ROUND(I113*H113,2)</f>
        <v>0</v>
      </c>
      <c r="BL113" s="16" t="s">
        <v>89</v>
      </c>
      <c r="BM113" s="186" t="s">
        <v>265</v>
      </c>
    </row>
    <row r="114" spans="2:51" s="14" customFormat="1" ht="12">
      <c r="B114" s="199"/>
      <c r="C114" s="200"/>
      <c r="D114" s="190" t="s">
        <v>164</v>
      </c>
      <c r="E114" s="201" t="s">
        <v>44</v>
      </c>
      <c r="F114" s="202" t="s">
        <v>256</v>
      </c>
      <c r="G114" s="200"/>
      <c r="H114" s="203">
        <v>5</v>
      </c>
      <c r="I114" s="204"/>
      <c r="J114" s="200"/>
      <c r="K114" s="200"/>
      <c r="L114" s="205"/>
      <c r="M114" s="206"/>
      <c r="N114" s="207"/>
      <c r="O114" s="207"/>
      <c r="P114" s="207"/>
      <c r="Q114" s="207"/>
      <c r="R114" s="207"/>
      <c r="S114" s="207"/>
      <c r="T114" s="208"/>
      <c r="AT114" s="209" t="s">
        <v>164</v>
      </c>
      <c r="AU114" s="209" t="s">
        <v>91</v>
      </c>
      <c r="AV114" s="14" t="s">
        <v>91</v>
      </c>
      <c r="AW114" s="14" t="s">
        <v>42</v>
      </c>
      <c r="AX114" s="14" t="s">
        <v>89</v>
      </c>
      <c r="AY114" s="209" t="s">
        <v>155</v>
      </c>
    </row>
    <row r="115" spans="1:65" s="2" customFormat="1" ht="33" customHeight="1">
      <c r="A115" s="34"/>
      <c r="B115" s="35"/>
      <c r="C115" s="210" t="s">
        <v>227</v>
      </c>
      <c r="D115" s="210" t="s">
        <v>152</v>
      </c>
      <c r="E115" s="211" t="s">
        <v>266</v>
      </c>
      <c r="F115" s="212" t="s">
        <v>267</v>
      </c>
      <c r="G115" s="213" t="s">
        <v>161</v>
      </c>
      <c r="H115" s="214">
        <v>2</v>
      </c>
      <c r="I115" s="215"/>
      <c r="J115" s="216">
        <f>ROUND(I115*H115,2)</f>
        <v>0</v>
      </c>
      <c r="K115" s="212" t="s">
        <v>180</v>
      </c>
      <c r="L115" s="217"/>
      <c r="M115" s="218" t="s">
        <v>44</v>
      </c>
      <c r="N115" s="219" t="s">
        <v>52</v>
      </c>
      <c r="O115" s="64"/>
      <c r="P115" s="184">
        <f>O115*H115</f>
        <v>0</v>
      </c>
      <c r="Q115" s="184">
        <v>0</v>
      </c>
      <c r="R115" s="184">
        <f>Q115*H115</f>
        <v>0</v>
      </c>
      <c r="S115" s="184">
        <v>0</v>
      </c>
      <c r="T115" s="185">
        <f>S115*H115</f>
        <v>0</v>
      </c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R115" s="186" t="s">
        <v>91</v>
      </c>
      <c r="AT115" s="186" t="s">
        <v>152</v>
      </c>
      <c r="AU115" s="186" t="s">
        <v>91</v>
      </c>
      <c r="AY115" s="16" t="s">
        <v>155</v>
      </c>
      <c r="BE115" s="187">
        <f>IF(N115="základní",J115,0)</f>
        <v>0</v>
      </c>
      <c r="BF115" s="187">
        <f>IF(N115="snížená",J115,0)</f>
        <v>0</v>
      </c>
      <c r="BG115" s="187">
        <f>IF(N115="zákl. přenesená",J115,0)</f>
        <v>0</v>
      </c>
      <c r="BH115" s="187">
        <f>IF(N115="sníž. přenesená",J115,0)</f>
        <v>0</v>
      </c>
      <c r="BI115" s="187">
        <f>IF(N115="nulová",J115,0)</f>
        <v>0</v>
      </c>
      <c r="BJ115" s="16" t="s">
        <v>89</v>
      </c>
      <c r="BK115" s="187">
        <f>ROUND(I115*H115,2)</f>
        <v>0</v>
      </c>
      <c r="BL115" s="16" t="s">
        <v>89</v>
      </c>
      <c r="BM115" s="186" t="s">
        <v>268</v>
      </c>
    </row>
    <row r="116" spans="2:51" s="14" customFormat="1" ht="12">
      <c r="B116" s="199"/>
      <c r="C116" s="200"/>
      <c r="D116" s="190" t="s">
        <v>164</v>
      </c>
      <c r="E116" s="201" t="s">
        <v>44</v>
      </c>
      <c r="F116" s="202" t="s">
        <v>91</v>
      </c>
      <c r="G116" s="200"/>
      <c r="H116" s="203">
        <v>2</v>
      </c>
      <c r="I116" s="204"/>
      <c r="J116" s="200"/>
      <c r="K116" s="200"/>
      <c r="L116" s="205"/>
      <c r="M116" s="206"/>
      <c r="N116" s="207"/>
      <c r="O116" s="207"/>
      <c r="P116" s="207"/>
      <c r="Q116" s="207"/>
      <c r="R116" s="207"/>
      <c r="S116" s="207"/>
      <c r="T116" s="208"/>
      <c r="AT116" s="209" t="s">
        <v>164</v>
      </c>
      <c r="AU116" s="209" t="s">
        <v>91</v>
      </c>
      <c r="AV116" s="14" t="s">
        <v>91</v>
      </c>
      <c r="AW116" s="14" t="s">
        <v>42</v>
      </c>
      <c r="AX116" s="14" t="s">
        <v>89</v>
      </c>
      <c r="AY116" s="209" t="s">
        <v>155</v>
      </c>
    </row>
    <row r="117" spans="1:65" s="2" customFormat="1" ht="16.5" customHeight="1">
      <c r="A117" s="34"/>
      <c r="B117" s="35"/>
      <c r="C117" s="210" t="s">
        <v>231</v>
      </c>
      <c r="D117" s="210" t="s">
        <v>152</v>
      </c>
      <c r="E117" s="211" t="s">
        <v>269</v>
      </c>
      <c r="F117" s="212" t="s">
        <v>270</v>
      </c>
      <c r="G117" s="213" t="s">
        <v>161</v>
      </c>
      <c r="H117" s="214">
        <v>2</v>
      </c>
      <c r="I117" s="215"/>
      <c r="J117" s="216">
        <f>ROUND(I117*H117,2)</f>
        <v>0</v>
      </c>
      <c r="K117" s="212" t="s">
        <v>180</v>
      </c>
      <c r="L117" s="217"/>
      <c r="M117" s="218" t="s">
        <v>44</v>
      </c>
      <c r="N117" s="219" t="s">
        <v>52</v>
      </c>
      <c r="O117" s="64"/>
      <c r="P117" s="184">
        <f>O117*H117</f>
        <v>0</v>
      </c>
      <c r="Q117" s="184">
        <v>0</v>
      </c>
      <c r="R117" s="184">
        <f>Q117*H117</f>
        <v>0</v>
      </c>
      <c r="S117" s="184">
        <v>0</v>
      </c>
      <c r="T117" s="185">
        <f>S117*H117</f>
        <v>0</v>
      </c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R117" s="186" t="s">
        <v>91</v>
      </c>
      <c r="AT117" s="186" t="s">
        <v>152</v>
      </c>
      <c r="AU117" s="186" t="s">
        <v>91</v>
      </c>
      <c r="AY117" s="16" t="s">
        <v>155</v>
      </c>
      <c r="BE117" s="187">
        <f>IF(N117="základní",J117,0)</f>
        <v>0</v>
      </c>
      <c r="BF117" s="187">
        <f>IF(N117="snížená",J117,0)</f>
        <v>0</v>
      </c>
      <c r="BG117" s="187">
        <f>IF(N117="zákl. přenesená",J117,0)</f>
        <v>0</v>
      </c>
      <c r="BH117" s="187">
        <f>IF(N117="sníž. přenesená",J117,0)</f>
        <v>0</v>
      </c>
      <c r="BI117" s="187">
        <f>IF(N117="nulová",J117,0)</f>
        <v>0</v>
      </c>
      <c r="BJ117" s="16" t="s">
        <v>89</v>
      </c>
      <c r="BK117" s="187">
        <f>ROUND(I117*H117,2)</f>
        <v>0</v>
      </c>
      <c r="BL117" s="16" t="s">
        <v>89</v>
      </c>
      <c r="BM117" s="186" t="s">
        <v>271</v>
      </c>
    </row>
    <row r="118" spans="2:51" s="14" customFormat="1" ht="12">
      <c r="B118" s="199"/>
      <c r="C118" s="200"/>
      <c r="D118" s="190" t="s">
        <v>164</v>
      </c>
      <c r="E118" s="201" t="s">
        <v>44</v>
      </c>
      <c r="F118" s="202" t="s">
        <v>91</v>
      </c>
      <c r="G118" s="200"/>
      <c r="H118" s="203">
        <v>2</v>
      </c>
      <c r="I118" s="204"/>
      <c r="J118" s="200"/>
      <c r="K118" s="200"/>
      <c r="L118" s="205"/>
      <c r="M118" s="206"/>
      <c r="N118" s="207"/>
      <c r="O118" s="207"/>
      <c r="P118" s="207"/>
      <c r="Q118" s="207"/>
      <c r="R118" s="207"/>
      <c r="S118" s="207"/>
      <c r="T118" s="208"/>
      <c r="AT118" s="209" t="s">
        <v>164</v>
      </c>
      <c r="AU118" s="209" t="s">
        <v>91</v>
      </c>
      <c r="AV118" s="14" t="s">
        <v>91</v>
      </c>
      <c r="AW118" s="14" t="s">
        <v>42</v>
      </c>
      <c r="AX118" s="14" t="s">
        <v>89</v>
      </c>
      <c r="AY118" s="209" t="s">
        <v>155</v>
      </c>
    </row>
    <row r="119" spans="1:65" s="2" customFormat="1" ht="33" customHeight="1">
      <c r="A119" s="34"/>
      <c r="B119" s="35"/>
      <c r="C119" s="210" t="s">
        <v>236</v>
      </c>
      <c r="D119" s="210" t="s">
        <v>152</v>
      </c>
      <c r="E119" s="211" t="s">
        <v>272</v>
      </c>
      <c r="F119" s="212" t="s">
        <v>273</v>
      </c>
      <c r="G119" s="213" t="s">
        <v>161</v>
      </c>
      <c r="H119" s="214">
        <v>3</v>
      </c>
      <c r="I119" s="215"/>
      <c r="J119" s="216">
        <f>ROUND(I119*H119,2)</f>
        <v>0</v>
      </c>
      <c r="K119" s="212" t="s">
        <v>180</v>
      </c>
      <c r="L119" s="217"/>
      <c r="M119" s="218" t="s">
        <v>44</v>
      </c>
      <c r="N119" s="219" t="s">
        <v>52</v>
      </c>
      <c r="O119" s="64"/>
      <c r="P119" s="184">
        <f>O119*H119</f>
        <v>0</v>
      </c>
      <c r="Q119" s="184">
        <v>0</v>
      </c>
      <c r="R119" s="184">
        <f>Q119*H119</f>
        <v>0</v>
      </c>
      <c r="S119" s="184">
        <v>0</v>
      </c>
      <c r="T119" s="185">
        <f>S119*H119</f>
        <v>0</v>
      </c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R119" s="186" t="s">
        <v>91</v>
      </c>
      <c r="AT119" s="186" t="s">
        <v>152</v>
      </c>
      <c r="AU119" s="186" t="s">
        <v>91</v>
      </c>
      <c r="AY119" s="16" t="s">
        <v>155</v>
      </c>
      <c r="BE119" s="187">
        <f>IF(N119="základní",J119,0)</f>
        <v>0</v>
      </c>
      <c r="BF119" s="187">
        <f>IF(N119="snížená",J119,0)</f>
        <v>0</v>
      </c>
      <c r="BG119" s="187">
        <f>IF(N119="zákl. přenesená",J119,0)</f>
        <v>0</v>
      </c>
      <c r="BH119" s="187">
        <f>IF(N119="sníž. přenesená",J119,0)</f>
        <v>0</v>
      </c>
      <c r="BI119" s="187">
        <f>IF(N119="nulová",J119,0)</f>
        <v>0</v>
      </c>
      <c r="BJ119" s="16" t="s">
        <v>89</v>
      </c>
      <c r="BK119" s="187">
        <f>ROUND(I119*H119,2)</f>
        <v>0</v>
      </c>
      <c r="BL119" s="16" t="s">
        <v>89</v>
      </c>
      <c r="BM119" s="186" t="s">
        <v>274</v>
      </c>
    </row>
    <row r="120" spans="2:51" s="14" customFormat="1" ht="12">
      <c r="B120" s="199"/>
      <c r="C120" s="200"/>
      <c r="D120" s="190" t="s">
        <v>164</v>
      </c>
      <c r="E120" s="201" t="s">
        <v>44</v>
      </c>
      <c r="F120" s="202" t="s">
        <v>154</v>
      </c>
      <c r="G120" s="200"/>
      <c r="H120" s="203">
        <v>3</v>
      </c>
      <c r="I120" s="204"/>
      <c r="J120" s="200"/>
      <c r="K120" s="200"/>
      <c r="L120" s="205"/>
      <c r="M120" s="206"/>
      <c r="N120" s="207"/>
      <c r="O120" s="207"/>
      <c r="P120" s="207"/>
      <c r="Q120" s="207"/>
      <c r="R120" s="207"/>
      <c r="S120" s="207"/>
      <c r="T120" s="208"/>
      <c r="AT120" s="209" t="s">
        <v>164</v>
      </c>
      <c r="AU120" s="209" t="s">
        <v>91</v>
      </c>
      <c r="AV120" s="14" t="s">
        <v>91</v>
      </c>
      <c r="AW120" s="14" t="s">
        <v>42</v>
      </c>
      <c r="AX120" s="14" t="s">
        <v>89</v>
      </c>
      <c r="AY120" s="209" t="s">
        <v>155</v>
      </c>
    </row>
    <row r="121" spans="1:65" s="2" customFormat="1" ht="16.5" customHeight="1">
      <c r="A121" s="34"/>
      <c r="B121" s="35"/>
      <c r="C121" s="210" t="s">
        <v>8</v>
      </c>
      <c r="D121" s="210" t="s">
        <v>152</v>
      </c>
      <c r="E121" s="211" t="s">
        <v>275</v>
      </c>
      <c r="F121" s="212" t="s">
        <v>276</v>
      </c>
      <c r="G121" s="213" t="s">
        <v>161</v>
      </c>
      <c r="H121" s="214">
        <v>3</v>
      </c>
      <c r="I121" s="215"/>
      <c r="J121" s="216">
        <f>ROUND(I121*H121,2)</f>
        <v>0</v>
      </c>
      <c r="K121" s="212" t="s">
        <v>180</v>
      </c>
      <c r="L121" s="217"/>
      <c r="M121" s="218" t="s">
        <v>44</v>
      </c>
      <c r="N121" s="219" t="s">
        <v>52</v>
      </c>
      <c r="O121" s="64"/>
      <c r="P121" s="184">
        <f>O121*H121</f>
        <v>0</v>
      </c>
      <c r="Q121" s="184">
        <v>0</v>
      </c>
      <c r="R121" s="184">
        <f>Q121*H121</f>
        <v>0</v>
      </c>
      <c r="S121" s="184">
        <v>0</v>
      </c>
      <c r="T121" s="185">
        <f>S121*H121</f>
        <v>0</v>
      </c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R121" s="186" t="s">
        <v>91</v>
      </c>
      <c r="AT121" s="186" t="s">
        <v>152</v>
      </c>
      <c r="AU121" s="186" t="s">
        <v>91</v>
      </c>
      <c r="AY121" s="16" t="s">
        <v>155</v>
      </c>
      <c r="BE121" s="187">
        <f>IF(N121="základní",J121,0)</f>
        <v>0</v>
      </c>
      <c r="BF121" s="187">
        <f>IF(N121="snížená",J121,0)</f>
        <v>0</v>
      </c>
      <c r="BG121" s="187">
        <f>IF(N121="zákl. přenesená",J121,0)</f>
        <v>0</v>
      </c>
      <c r="BH121" s="187">
        <f>IF(N121="sníž. přenesená",J121,0)</f>
        <v>0</v>
      </c>
      <c r="BI121" s="187">
        <f>IF(N121="nulová",J121,0)</f>
        <v>0</v>
      </c>
      <c r="BJ121" s="16" t="s">
        <v>89</v>
      </c>
      <c r="BK121" s="187">
        <f>ROUND(I121*H121,2)</f>
        <v>0</v>
      </c>
      <c r="BL121" s="16" t="s">
        <v>89</v>
      </c>
      <c r="BM121" s="186" t="s">
        <v>277</v>
      </c>
    </row>
    <row r="122" spans="2:51" s="14" customFormat="1" ht="12">
      <c r="B122" s="199"/>
      <c r="C122" s="200"/>
      <c r="D122" s="190" t="s">
        <v>164</v>
      </c>
      <c r="E122" s="201" t="s">
        <v>44</v>
      </c>
      <c r="F122" s="202" t="s">
        <v>154</v>
      </c>
      <c r="G122" s="200"/>
      <c r="H122" s="203">
        <v>3</v>
      </c>
      <c r="I122" s="204"/>
      <c r="J122" s="200"/>
      <c r="K122" s="200"/>
      <c r="L122" s="205"/>
      <c r="M122" s="206"/>
      <c r="N122" s="207"/>
      <c r="O122" s="207"/>
      <c r="P122" s="207"/>
      <c r="Q122" s="207"/>
      <c r="R122" s="207"/>
      <c r="S122" s="207"/>
      <c r="T122" s="208"/>
      <c r="AT122" s="209" t="s">
        <v>164</v>
      </c>
      <c r="AU122" s="209" t="s">
        <v>91</v>
      </c>
      <c r="AV122" s="14" t="s">
        <v>91</v>
      </c>
      <c r="AW122" s="14" t="s">
        <v>42</v>
      </c>
      <c r="AX122" s="14" t="s">
        <v>89</v>
      </c>
      <c r="AY122" s="209" t="s">
        <v>155</v>
      </c>
    </row>
    <row r="123" spans="1:65" s="2" customFormat="1" ht="72">
      <c r="A123" s="34"/>
      <c r="B123" s="35"/>
      <c r="C123" s="175" t="s">
        <v>278</v>
      </c>
      <c r="D123" s="175" t="s">
        <v>158</v>
      </c>
      <c r="E123" s="176" t="s">
        <v>279</v>
      </c>
      <c r="F123" s="177" t="s">
        <v>280</v>
      </c>
      <c r="G123" s="178" t="s">
        <v>161</v>
      </c>
      <c r="H123" s="179">
        <v>1</v>
      </c>
      <c r="I123" s="180"/>
      <c r="J123" s="181">
        <f>ROUND(I123*H123,2)</f>
        <v>0</v>
      </c>
      <c r="K123" s="177" t="s">
        <v>195</v>
      </c>
      <c r="L123" s="39"/>
      <c r="M123" s="182" t="s">
        <v>44</v>
      </c>
      <c r="N123" s="183" t="s">
        <v>52</v>
      </c>
      <c r="O123" s="64"/>
      <c r="P123" s="184">
        <f>O123*H123</f>
        <v>0</v>
      </c>
      <c r="Q123" s="184">
        <v>0</v>
      </c>
      <c r="R123" s="184">
        <f>Q123*H123</f>
        <v>0</v>
      </c>
      <c r="S123" s="184">
        <v>0</v>
      </c>
      <c r="T123" s="185">
        <f>S123*H123</f>
        <v>0</v>
      </c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R123" s="186" t="s">
        <v>89</v>
      </c>
      <c r="AT123" s="186" t="s">
        <v>158</v>
      </c>
      <c r="AU123" s="186" t="s">
        <v>91</v>
      </c>
      <c r="AY123" s="16" t="s">
        <v>155</v>
      </c>
      <c r="BE123" s="187">
        <f>IF(N123="základní",J123,0)</f>
        <v>0</v>
      </c>
      <c r="BF123" s="187">
        <f>IF(N123="snížená",J123,0)</f>
        <v>0</v>
      </c>
      <c r="BG123" s="187">
        <f>IF(N123="zákl. přenesená",J123,0)</f>
        <v>0</v>
      </c>
      <c r="BH123" s="187">
        <f>IF(N123="sníž. přenesená",J123,0)</f>
        <v>0</v>
      </c>
      <c r="BI123" s="187">
        <f>IF(N123="nulová",J123,0)</f>
        <v>0</v>
      </c>
      <c r="BJ123" s="16" t="s">
        <v>89</v>
      </c>
      <c r="BK123" s="187">
        <f>ROUND(I123*H123,2)</f>
        <v>0</v>
      </c>
      <c r="BL123" s="16" t="s">
        <v>89</v>
      </c>
      <c r="BM123" s="186" t="s">
        <v>281</v>
      </c>
    </row>
    <row r="124" spans="2:51" s="14" customFormat="1" ht="12">
      <c r="B124" s="199"/>
      <c r="C124" s="200"/>
      <c r="D124" s="190" t="s">
        <v>164</v>
      </c>
      <c r="E124" s="201" t="s">
        <v>44</v>
      </c>
      <c r="F124" s="202" t="s">
        <v>89</v>
      </c>
      <c r="G124" s="200"/>
      <c r="H124" s="203">
        <v>1</v>
      </c>
      <c r="I124" s="204"/>
      <c r="J124" s="200"/>
      <c r="K124" s="200"/>
      <c r="L124" s="205"/>
      <c r="M124" s="206"/>
      <c r="N124" s="207"/>
      <c r="O124" s="207"/>
      <c r="P124" s="207"/>
      <c r="Q124" s="207"/>
      <c r="R124" s="207"/>
      <c r="S124" s="207"/>
      <c r="T124" s="208"/>
      <c r="AT124" s="209" t="s">
        <v>164</v>
      </c>
      <c r="AU124" s="209" t="s">
        <v>91</v>
      </c>
      <c r="AV124" s="14" t="s">
        <v>91</v>
      </c>
      <c r="AW124" s="14" t="s">
        <v>42</v>
      </c>
      <c r="AX124" s="14" t="s">
        <v>89</v>
      </c>
      <c r="AY124" s="209" t="s">
        <v>155</v>
      </c>
    </row>
    <row r="125" spans="1:65" s="2" customFormat="1" ht="72">
      <c r="A125" s="34"/>
      <c r="B125" s="35"/>
      <c r="C125" s="175" t="s">
        <v>282</v>
      </c>
      <c r="D125" s="175" t="s">
        <v>158</v>
      </c>
      <c r="E125" s="176" t="s">
        <v>283</v>
      </c>
      <c r="F125" s="177" t="s">
        <v>284</v>
      </c>
      <c r="G125" s="178" t="s">
        <v>161</v>
      </c>
      <c r="H125" s="179">
        <v>1</v>
      </c>
      <c r="I125" s="180"/>
      <c r="J125" s="181">
        <f>ROUND(I125*H125,2)</f>
        <v>0</v>
      </c>
      <c r="K125" s="177" t="s">
        <v>195</v>
      </c>
      <c r="L125" s="39"/>
      <c r="M125" s="182" t="s">
        <v>44</v>
      </c>
      <c r="N125" s="183" t="s">
        <v>52</v>
      </c>
      <c r="O125" s="64"/>
      <c r="P125" s="184">
        <f>O125*H125</f>
        <v>0</v>
      </c>
      <c r="Q125" s="184">
        <v>0</v>
      </c>
      <c r="R125" s="184">
        <f>Q125*H125</f>
        <v>0</v>
      </c>
      <c r="S125" s="184">
        <v>0</v>
      </c>
      <c r="T125" s="185">
        <f>S125*H125</f>
        <v>0</v>
      </c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R125" s="186" t="s">
        <v>89</v>
      </c>
      <c r="AT125" s="186" t="s">
        <v>158</v>
      </c>
      <c r="AU125" s="186" t="s">
        <v>91</v>
      </c>
      <c r="AY125" s="16" t="s">
        <v>155</v>
      </c>
      <c r="BE125" s="187">
        <f>IF(N125="základní",J125,0)</f>
        <v>0</v>
      </c>
      <c r="BF125" s="187">
        <f>IF(N125="snížená",J125,0)</f>
        <v>0</v>
      </c>
      <c r="BG125" s="187">
        <f>IF(N125="zákl. přenesená",J125,0)</f>
        <v>0</v>
      </c>
      <c r="BH125" s="187">
        <f>IF(N125="sníž. přenesená",J125,0)</f>
        <v>0</v>
      </c>
      <c r="BI125" s="187">
        <f>IF(N125="nulová",J125,0)</f>
        <v>0</v>
      </c>
      <c r="BJ125" s="16" t="s">
        <v>89</v>
      </c>
      <c r="BK125" s="187">
        <f>ROUND(I125*H125,2)</f>
        <v>0</v>
      </c>
      <c r="BL125" s="16" t="s">
        <v>89</v>
      </c>
      <c r="BM125" s="186" t="s">
        <v>285</v>
      </c>
    </row>
    <row r="126" spans="2:51" s="14" customFormat="1" ht="12">
      <c r="B126" s="199"/>
      <c r="C126" s="200"/>
      <c r="D126" s="190" t="s">
        <v>164</v>
      </c>
      <c r="E126" s="201" t="s">
        <v>44</v>
      </c>
      <c r="F126" s="202" t="s">
        <v>89</v>
      </c>
      <c r="G126" s="200"/>
      <c r="H126" s="203">
        <v>1</v>
      </c>
      <c r="I126" s="204"/>
      <c r="J126" s="200"/>
      <c r="K126" s="200"/>
      <c r="L126" s="205"/>
      <c r="M126" s="206"/>
      <c r="N126" s="207"/>
      <c r="O126" s="207"/>
      <c r="P126" s="207"/>
      <c r="Q126" s="207"/>
      <c r="R126" s="207"/>
      <c r="S126" s="207"/>
      <c r="T126" s="208"/>
      <c r="AT126" s="209" t="s">
        <v>164</v>
      </c>
      <c r="AU126" s="209" t="s">
        <v>91</v>
      </c>
      <c r="AV126" s="14" t="s">
        <v>91</v>
      </c>
      <c r="AW126" s="14" t="s">
        <v>42</v>
      </c>
      <c r="AX126" s="14" t="s">
        <v>89</v>
      </c>
      <c r="AY126" s="209" t="s">
        <v>155</v>
      </c>
    </row>
    <row r="127" spans="1:65" s="2" customFormat="1" ht="66.75" customHeight="1">
      <c r="A127" s="34"/>
      <c r="B127" s="35"/>
      <c r="C127" s="175" t="s">
        <v>286</v>
      </c>
      <c r="D127" s="175" t="s">
        <v>158</v>
      </c>
      <c r="E127" s="176" t="s">
        <v>287</v>
      </c>
      <c r="F127" s="177" t="s">
        <v>288</v>
      </c>
      <c r="G127" s="178" t="s">
        <v>161</v>
      </c>
      <c r="H127" s="179">
        <v>1</v>
      </c>
      <c r="I127" s="180"/>
      <c r="J127" s="181">
        <f>ROUND(I127*H127,2)</f>
        <v>0</v>
      </c>
      <c r="K127" s="177" t="s">
        <v>195</v>
      </c>
      <c r="L127" s="39"/>
      <c r="M127" s="182" t="s">
        <v>44</v>
      </c>
      <c r="N127" s="183" t="s">
        <v>52</v>
      </c>
      <c r="O127" s="64"/>
      <c r="P127" s="184">
        <f>O127*H127</f>
        <v>0</v>
      </c>
      <c r="Q127" s="184">
        <v>0</v>
      </c>
      <c r="R127" s="184">
        <f>Q127*H127</f>
        <v>0</v>
      </c>
      <c r="S127" s="184">
        <v>0</v>
      </c>
      <c r="T127" s="185">
        <f>S127*H127</f>
        <v>0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R127" s="186" t="s">
        <v>89</v>
      </c>
      <c r="AT127" s="186" t="s">
        <v>158</v>
      </c>
      <c r="AU127" s="186" t="s">
        <v>91</v>
      </c>
      <c r="AY127" s="16" t="s">
        <v>155</v>
      </c>
      <c r="BE127" s="187">
        <f>IF(N127="základní",J127,0)</f>
        <v>0</v>
      </c>
      <c r="BF127" s="187">
        <f>IF(N127="snížená",J127,0)</f>
        <v>0</v>
      </c>
      <c r="BG127" s="187">
        <f>IF(N127="zákl. přenesená",J127,0)</f>
        <v>0</v>
      </c>
      <c r="BH127" s="187">
        <f>IF(N127="sníž. přenesená",J127,0)</f>
        <v>0</v>
      </c>
      <c r="BI127" s="187">
        <f>IF(N127="nulová",J127,0)</f>
        <v>0</v>
      </c>
      <c r="BJ127" s="16" t="s">
        <v>89</v>
      </c>
      <c r="BK127" s="187">
        <f>ROUND(I127*H127,2)</f>
        <v>0</v>
      </c>
      <c r="BL127" s="16" t="s">
        <v>89</v>
      </c>
      <c r="BM127" s="186" t="s">
        <v>289</v>
      </c>
    </row>
    <row r="128" spans="2:51" s="14" customFormat="1" ht="12">
      <c r="B128" s="199"/>
      <c r="C128" s="200"/>
      <c r="D128" s="190" t="s">
        <v>164</v>
      </c>
      <c r="E128" s="201" t="s">
        <v>44</v>
      </c>
      <c r="F128" s="202" t="s">
        <v>89</v>
      </c>
      <c r="G128" s="200"/>
      <c r="H128" s="203">
        <v>1</v>
      </c>
      <c r="I128" s="204"/>
      <c r="J128" s="200"/>
      <c r="K128" s="200"/>
      <c r="L128" s="205"/>
      <c r="M128" s="206"/>
      <c r="N128" s="207"/>
      <c r="O128" s="207"/>
      <c r="P128" s="207"/>
      <c r="Q128" s="207"/>
      <c r="R128" s="207"/>
      <c r="S128" s="207"/>
      <c r="T128" s="208"/>
      <c r="AT128" s="209" t="s">
        <v>164</v>
      </c>
      <c r="AU128" s="209" t="s">
        <v>91</v>
      </c>
      <c r="AV128" s="14" t="s">
        <v>91</v>
      </c>
      <c r="AW128" s="14" t="s">
        <v>42</v>
      </c>
      <c r="AX128" s="14" t="s">
        <v>89</v>
      </c>
      <c r="AY128" s="209" t="s">
        <v>155</v>
      </c>
    </row>
    <row r="129" spans="1:65" s="2" customFormat="1" ht="60">
      <c r="A129" s="34"/>
      <c r="B129" s="35"/>
      <c r="C129" s="175" t="s">
        <v>290</v>
      </c>
      <c r="D129" s="175" t="s">
        <v>158</v>
      </c>
      <c r="E129" s="176" t="s">
        <v>291</v>
      </c>
      <c r="F129" s="177" t="s">
        <v>292</v>
      </c>
      <c r="G129" s="178" t="s">
        <v>161</v>
      </c>
      <c r="H129" s="179">
        <v>1</v>
      </c>
      <c r="I129" s="180"/>
      <c r="J129" s="181">
        <f>ROUND(I129*H129,2)</f>
        <v>0</v>
      </c>
      <c r="K129" s="177" t="s">
        <v>195</v>
      </c>
      <c r="L129" s="39"/>
      <c r="M129" s="182" t="s">
        <v>44</v>
      </c>
      <c r="N129" s="183" t="s">
        <v>52</v>
      </c>
      <c r="O129" s="64"/>
      <c r="P129" s="184">
        <f>O129*H129</f>
        <v>0</v>
      </c>
      <c r="Q129" s="184">
        <v>0</v>
      </c>
      <c r="R129" s="184">
        <f>Q129*H129</f>
        <v>0</v>
      </c>
      <c r="S129" s="184">
        <v>0</v>
      </c>
      <c r="T129" s="185">
        <f>S129*H129</f>
        <v>0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186" t="s">
        <v>89</v>
      </c>
      <c r="AT129" s="186" t="s">
        <v>158</v>
      </c>
      <c r="AU129" s="186" t="s">
        <v>91</v>
      </c>
      <c r="AY129" s="16" t="s">
        <v>155</v>
      </c>
      <c r="BE129" s="187">
        <f>IF(N129="základní",J129,0)</f>
        <v>0</v>
      </c>
      <c r="BF129" s="187">
        <f>IF(N129="snížená",J129,0)</f>
        <v>0</v>
      </c>
      <c r="BG129" s="187">
        <f>IF(N129="zákl. přenesená",J129,0)</f>
        <v>0</v>
      </c>
      <c r="BH129" s="187">
        <f>IF(N129="sníž. přenesená",J129,0)</f>
        <v>0</v>
      </c>
      <c r="BI129" s="187">
        <f>IF(N129="nulová",J129,0)</f>
        <v>0</v>
      </c>
      <c r="BJ129" s="16" t="s">
        <v>89</v>
      </c>
      <c r="BK129" s="187">
        <f>ROUND(I129*H129,2)</f>
        <v>0</v>
      </c>
      <c r="BL129" s="16" t="s">
        <v>89</v>
      </c>
      <c r="BM129" s="186" t="s">
        <v>293</v>
      </c>
    </row>
    <row r="130" spans="2:51" s="14" customFormat="1" ht="12">
      <c r="B130" s="199"/>
      <c r="C130" s="200"/>
      <c r="D130" s="190" t="s">
        <v>164</v>
      </c>
      <c r="E130" s="201" t="s">
        <v>44</v>
      </c>
      <c r="F130" s="202" t="s">
        <v>89</v>
      </c>
      <c r="G130" s="200"/>
      <c r="H130" s="203">
        <v>1</v>
      </c>
      <c r="I130" s="204"/>
      <c r="J130" s="200"/>
      <c r="K130" s="200"/>
      <c r="L130" s="205"/>
      <c r="M130" s="206"/>
      <c r="N130" s="207"/>
      <c r="O130" s="207"/>
      <c r="P130" s="207"/>
      <c r="Q130" s="207"/>
      <c r="R130" s="207"/>
      <c r="S130" s="207"/>
      <c r="T130" s="208"/>
      <c r="AT130" s="209" t="s">
        <v>164</v>
      </c>
      <c r="AU130" s="209" t="s">
        <v>91</v>
      </c>
      <c r="AV130" s="14" t="s">
        <v>91</v>
      </c>
      <c r="AW130" s="14" t="s">
        <v>42</v>
      </c>
      <c r="AX130" s="14" t="s">
        <v>89</v>
      </c>
      <c r="AY130" s="209" t="s">
        <v>155</v>
      </c>
    </row>
    <row r="131" spans="1:65" s="2" customFormat="1" ht="33" customHeight="1">
      <c r="A131" s="34"/>
      <c r="B131" s="35"/>
      <c r="C131" s="210" t="s">
        <v>294</v>
      </c>
      <c r="D131" s="210" t="s">
        <v>152</v>
      </c>
      <c r="E131" s="211" t="s">
        <v>266</v>
      </c>
      <c r="F131" s="212" t="s">
        <v>267</v>
      </c>
      <c r="G131" s="213" t="s">
        <v>161</v>
      </c>
      <c r="H131" s="214">
        <v>1</v>
      </c>
      <c r="I131" s="215"/>
      <c r="J131" s="216">
        <f>ROUND(I131*H131,2)</f>
        <v>0</v>
      </c>
      <c r="K131" s="212" t="s">
        <v>180</v>
      </c>
      <c r="L131" s="217"/>
      <c r="M131" s="218" t="s">
        <v>44</v>
      </c>
      <c r="N131" s="219" t="s">
        <v>52</v>
      </c>
      <c r="O131" s="64"/>
      <c r="P131" s="184">
        <f>O131*H131</f>
        <v>0</v>
      </c>
      <c r="Q131" s="184">
        <v>0</v>
      </c>
      <c r="R131" s="184">
        <f>Q131*H131</f>
        <v>0</v>
      </c>
      <c r="S131" s="184">
        <v>0</v>
      </c>
      <c r="T131" s="185">
        <f>S131*H131</f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186" t="s">
        <v>91</v>
      </c>
      <c r="AT131" s="186" t="s">
        <v>152</v>
      </c>
      <c r="AU131" s="186" t="s">
        <v>91</v>
      </c>
      <c r="AY131" s="16" t="s">
        <v>155</v>
      </c>
      <c r="BE131" s="187">
        <f>IF(N131="základní",J131,0)</f>
        <v>0</v>
      </c>
      <c r="BF131" s="187">
        <f>IF(N131="snížená",J131,0)</f>
        <v>0</v>
      </c>
      <c r="BG131" s="187">
        <f>IF(N131="zákl. přenesená",J131,0)</f>
        <v>0</v>
      </c>
      <c r="BH131" s="187">
        <f>IF(N131="sníž. přenesená",J131,0)</f>
        <v>0</v>
      </c>
      <c r="BI131" s="187">
        <f>IF(N131="nulová",J131,0)</f>
        <v>0</v>
      </c>
      <c r="BJ131" s="16" t="s">
        <v>89</v>
      </c>
      <c r="BK131" s="187">
        <f>ROUND(I131*H131,2)</f>
        <v>0</v>
      </c>
      <c r="BL131" s="16" t="s">
        <v>89</v>
      </c>
      <c r="BM131" s="186" t="s">
        <v>295</v>
      </c>
    </row>
    <row r="132" spans="2:51" s="14" customFormat="1" ht="12">
      <c r="B132" s="199"/>
      <c r="C132" s="200"/>
      <c r="D132" s="190" t="s">
        <v>164</v>
      </c>
      <c r="E132" s="201" t="s">
        <v>44</v>
      </c>
      <c r="F132" s="202" t="s">
        <v>89</v>
      </c>
      <c r="G132" s="200"/>
      <c r="H132" s="203">
        <v>1</v>
      </c>
      <c r="I132" s="204"/>
      <c r="J132" s="200"/>
      <c r="K132" s="200"/>
      <c r="L132" s="205"/>
      <c r="M132" s="206"/>
      <c r="N132" s="207"/>
      <c r="O132" s="207"/>
      <c r="P132" s="207"/>
      <c r="Q132" s="207"/>
      <c r="R132" s="207"/>
      <c r="S132" s="207"/>
      <c r="T132" s="208"/>
      <c r="AT132" s="209" t="s">
        <v>164</v>
      </c>
      <c r="AU132" s="209" t="s">
        <v>91</v>
      </c>
      <c r="AV132" s="14" t="s">
        <v>91</v>
      </c>
      <c r="AW132" s="14" t="s">
        <v>42</v>
      </c>
      <c r="AX132" s="14" t="s">
        <v>89</v>
      </c>
      <c r="AY132" s="209" t="s">
        <v>155</v>
      </c>
    </row>
    <row r="133" spans="1:65" s="2" customFormat="1" ht="16.5" customHeight="1">
      <c r="A133" s="34"/>
      <c r="B133" s="35"/>
      <c r="C133" s="210" t="s">
        <v>7</v>
      </c>
      <c r="D133" s="210" t="s">
        <v>152</v>
      </c>
      <c r="E133" s="211" t="s">
        <v>269</v>
      </c>
      <c r="F133" s="212" t="s">
        <v>270</v>
      </c>
      <c r="G133" s="213" t="s">
        <v>161</v>
      </c>
      <c r="H133" s="214">
        <v>1</v>
      </c>
      <c r="I133" s="215"/>
      <c r="J133" s="216">
        <f>ROUND(I133*H133,2)</f>
        <v>0</v>
      </c>
      <c r="K133" s="212" t="s">
        <v>180</v>
      </c>
      <c r="L133" s="217"/>
      <c r="M133" s="218" t="s">
        <v>44</v>
      </c>
      <c r="N133" s="219" t="s">
        <v>52</v>
      </c>
      <c r="O133" s="64"/>
      <c r="P133" s="184">
        <f>O133*H133</f>
        <v>0</v>
      </c>
      <c r="Q133" s="184">
        <v>0</v>
      </c>
      <c r="R133" s="184">
        <f>Q133*H133</f>
        <v>0</v>
      </c>
      <c r="S133" s="184">
        <v>0</v>
      </c>
      <c r="T133" s="185">
        <f>S133*H133</f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186" t="s">
        <v>91</v>
      </c>
      <c r="AT133" s="186" t="s">
        <v>152</v>
      </c>
      <c r="AU133" s="186" t="s">
        <v>91</v>
      </c>
      <c r="AY133" s="16" t="s">
        <v>155</v>
      </c>
      <c r="BE133" s="187">
        <f>IF(N133="základní",J133,0)</f>
        <v>0</v>
      </c>
      <c r="BF133" s="187">
        <f>IF(N133="snížená",J133,0)</f>
        <v>0</v>
      </c>
      <c r="BG133" s="187">
        <f>IF(N133="zákl. přenesená",J133,0)</f>
        <v>0</v>
      </c>
      <c r="BH133" s="187">
        <f>IF(N133="sníž. přenesená",J133,0)</f>
        <v>0</v>
      </c>
      <c r="BI133" s="187">
        <f>IF(N133="nulová",J133,0)</f>
        <v>0</v>
      </c>
      <c r="BJ133" s="16" t="s">
        <v>89</v>
      </c>
      <c r="BK133" s="187">
        <f>ROUND(I133*H133,2)</f>
        <v>0</v>
      </c>
      <c r="BL133" s="16" t="s">
        <v>89</v>
      </c>
      <c r="BM133" s="186" t="s">
        <v>296</v>
      </c>
    </row>
    <row r="134" spans="2:51" s="14" customFormat="1" ht="12">
      <c r="B134" s="199"/>
      <c r="C134" s="200"/>
      <c r="D134" s="190" t="s">
        <v>164</v>
      </c>
      <c r="E134" s="201" t="s">
        <v>44</v>
      </c>
      <c r="F134" s="202" t="s">
        <v>89</v>
      </c>
      <c r="G134" s="200"/>
      <c r="H134" s="203">
        <v>1</v>
      </c>
      <c r="I134" s="204"/>
      <c r="J134" s="200"/>
      <c r="K134" s="200"/>
      <c r="L134" s="205"/>
      <c r="M134" s="206"/>
      <c r="N134" s="207"/>
      <c r="O134" s="207"/>
      <c r="P134" s="207"/>
      <c r="Q134" s="207"/>
      <c r="R134" s="207"/>
      <c r="S134" s="207"/>
      <c r="T134" s="208"/>
      <c r="AT134" s="209" t="s">
        <v>164</v>
      </c>
      <c r="AU134" s="209" t="s">
        <v>91</v>
      </c>
      <c r="AV134" s="14" t="s">
        <v>91</v>
      </c>
      <c r="AW134" s="14" t="s">
        <v>42</v>
      </c>
      <c r="AX134" s="14" t="s">
        <v>89</v>
      </c>
      <c r="AY134" s="209" t="s">
        <v>155</v>
      </c>
    </row>
    <row r="135" spans="1:65" s="2" customFormat="1" ht="72">
      <c r="A135" s="34"/>
      <c r="B135" s="35"/>
      <c r="C135" s="175" t="s">
        <v>297</v>
      </c>
      <c r="D135" s="175" t="s">
        <v>158</v>
      </c>
      <c r="E135" s="176" t="s">
        <v>298</v>
      </c>
      <c r="F135" s="177" t="s">
        <v>299</v>
      </c>
      <c r="G135" s="178" t="s">
        <v>161</v>
      </c>
      <c r="H135" s="179">
        <v>10</v>
      </c>
      <c r="I135" s="180"/>
      <c r="J135" s="181">
        <f>ROUND(I135*H135,2)</f>
        <v>0</v>
      </c>
      <c r="K135" s="177" t="s">
        <v>195</v>
      </c>
      <c r="L135" s="39"/>
      <c r="M135" s="182" t="s">
        <v>44</v>
      </c>
      <c r="N135" s="183" t="s">
        <v>52</v>
      </c>
      <c r="O135" s="64"/>
      <c r="P135" s="184">
        <f>O135*H135</f>
        <v>0</v>
      </c>
      <c r="Q135" s="184">
        <v>0</v>
      </c>
      <c r="R135" s="184">
        <f>Q135*H135</f>
        <v>0</v>
      </c>
      <c r="S135" s="184">
        <v>0</v>
      </c>
      <c r="T135" s="185">
        <f>S135*H135</f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186" t="s">
        <v>89</v>
      </c>
      <c r="AT135" s="186" t="s">
        <v>158</v>
      </c>
      <c r="AU135" s="186" t="s">
        <v>91</v>
      </c>
      <c r="AY135" s="16" t="s">
        <v>155</v>
      </c>
      <c r="BE135" s="187">
        <f>IF(N135="základní",J135,0)</f>
        <v>0</v>
      </c>
      <c r="BF135" s="187">
        <f>IF(N135="snížená",J135,0)</f>
        <v>0</v>
      </c>
      <c r="BG135" s="187">
        <f>IF(N135="zákl. přenesená",J135,0)</f>
        <v>0</v>
      </c>
      <c r="BH135" s="187">
        <f>IF(N135="sníž. přenesená",J135,0)</f>
        <v>0</v>
      </c>
      <c r="BI135" s="187">
        <f>IF(N135="nulová",J135,0)</f>
        <v>0</v>
      </c>
      <c r="BJ135" s="16" t="s">
        <v>89</v>
      </c>
      <c r="BK135" s="187">
        <f>ROUND(I135*H135,2)</f>
        <v>0</v>
      </c>
      <c r="BL135" s="16" t="s">
        <v>89</v>
      </c>
      <c r="BM135" s="186" t="s">
        <v>300</v>
      </c>
    </row>
    <row r="136" spans="2:51" s="14" customFormat="1" ht="12">
      <c r="B136" s="199"/>
      <c r="C136" s="200"/>
      <c r="D136" s="190" t="s">
        <v>164</v>
      </c>
      <c r="E136" s="201" t="s">
        <v>44</v>
      </c>
      <c r="F136" s="202" t="s">
        <v>220</v>
      </c>
      <c r="G136" s="200"/>
      <c r="H136" s="203">
        <v>10</v>
      </c>
      <c r="I136" s="204"/>
      <c r="J136" s="200"/>
      <c r="K136" s="200"/>
      <c r="L136" s="205"/>
      <c r="M136" s="206"/>
      <c r="N136" s="207"/>
      <c r="O136" s="207"/>
      <c r="P136" s="207"/>
      <c r="Q136" s="207"/>
      <c r="R136" s="207"/>
      <c r="S136" s="207"/>
      <c r="T136" s="208"/>
      <c r="AT136" s="209" t="s">
        <v>164</v>
      </c>
      <c r="AU136" s="209" t="s">
        <v>91</v>
      </c>
      <c r="AV136" s="14" t="s">
        <v>91</v>
      </c>
      <c r="AW136" s="14" t="s">
        <v>42</v>
      </c>
      <c r="AX136" s="14" t="s">
        <v>89</v>
      </c>
      <c r="AY136" s="209" t="s">
        <v>155</v>
      </c>
    </row>
    <row r="137" spans="1:65" s="2" customFormat="1" ht="72">
      <c r="A137" s="34"/>
      <c r="B137" s="35"/>
      <c r="C137" s="175" t="s">
        <v>301</v>
      </c>
      <c r="D137" s="175" t="s">
        <v>158</v>
      </c>
      <c r="E137" s="176" t="s">
        <v>302</v>
      </c>
      <c r="F137" s="177" t="s">
        <v>303</v>
      </c>
      <c r="G137" s="178" t="s">
        <v>161</v>
      </c>
      <c r="H137" s="179">
        <v>10</v>
      </c>
      <c r="I137" s="180"/>
      <c r="J137" s="181">
        <f>ROUND(I137*H137,2)</f>
        <v>0</v>
      </c>
      <c r="K137" s="177" t="s">
        <v>195</v>
      </c>
      <c r="L137" s="39"/>
      <c r="M137" s="182" t="s">
        <v>44</v>
      </c>
      <c r="N137" s="183" t="s">
        <v>52</v>
      </c>
      <c r="O137" s="64"/>
      <c r="P137" s="184">
        <f>O137*H137</f>
        <v>0</v>
      </c>
      <c r="Q137" s="184">
        <v>0</v>
      </c>
      <c r="R137" s="184">
        <f>Q137*H137</f>
        <v>0</v>
      </c>
      <c r="S137" s="184">
        <v>0</v>
      </c>
      <c r="T137" s="185">
        <f>S137*H137</f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186" t="s">
        <v>89</v>
      </c>
      <c r="AT137" s="186" t="s">
        <v>158</v>
      </c>
      <c r="AU137" s="186" t="s">
        <v>91</v>
      </c>
      <c r="AY137" s="16" t="s">
        <v>155</v>
      </c>
      <c r="BE137" s="187">
        <f>IF(N137="základní",J137,0)</f>
        <v>0</v>
      </c>
      <c r="BF137" s="187">
        <f>IF(N137="snížená",J137,0)</f>
        <v>0</v>
      </c>
      <c r="BG137" s="187">
        <f>IF(N137="zákl. přenesená",J137,0)</f>
        <v>0</v>
      </c>
      <c r="BH137" s="187">
        <f>IF(N137="sníž. přenesená",J137,0)</f>
        <v>0</v>
      </c>
      <c r="BI137" s="187">
        <f>IF(N137="nulová",J137,0)</f>
        <v>0</v>
      </c>
      <c r="BJ137" s="16" t="s">
        <v>89</v>
      </c>
      <c r="BK137" s="187">
        <f>ROUND(I137*H137,2)</f>
        <v>0</v>
      </c>
      <c r="BL137" s="16" t="s">
        <v>89</v>
      </c>
      <c r="BM137" s="186" t="s">
        <v>304</v>
      </c>
    </row>
    <row r="138" spans="2:51" s="14" customFormat="1" ht="12">
      <c r="B138" s="199"/>
      <c r="C138" s="200"/>
      <c r="D138" s="190" t="s">
        <v>164</v>
      </c>
      <c r="E138" s="201" t="s">
        <v>44</v>
      </c>
      <c r="F138" s="202" t="s">
        <v>220</v>
      </c>
      <c r="G138" s="200"/>
      <c r="H138" s="203">
        <v>10</v>
      </c>
      <c r="I138" s="204"/>
      <c r="J138" s="200"/>
      <c r="K138" s="200"/>
      <c r="L138" s="205"/>
      <c r="M138" s="206"/>
      <c r="N138" s="207"/>
      <c r="O138" s="207"/>
      <c r="P138" s="207"/>
      <c r="Q138" s="207"/>
      <c r="R138" s="207"/>
      <c r="S138" s="207"/>
      <c r="T138" s="208"/>
      <c r="AT138" s="209" t="s">
        <v>164</v>
      </c>
      <c r="AU138" s="209" t="s">
        <v>91</v>
      </c>
      <c r="AV138" s="14" t="s">
        <v>91</v>
      </c>
      <c r="AW138" s="14" t="s">
        <v>42</v>
      </c>
      <c r="AX138" s="14" t="s">
        <v>89</v>
      </c>
      <c r="AY138" s="209" t="s">
        <v>155</v>
      </c>
    </row>
    <row r="139" spans="1:65" s="2" customFormat="1" ht="66.75" customHeight="1">
      <c r="A139" s="34"/>
      <c r="B139" s="35"/>
      <c r="C139" s="175" t="s">
        <v>305</v>
      </c>
      <c r="D139" s="175" t="s">
        <v>158</v>
      </c>
      <c r="E139" s="176" t="s">
        <v>306</v>
      </c>
      <c r="F139" s="177" t="s">
        <v>307</v>
      </c>
      <c r="G139" s="178" t="s">
        <v>161</v>
      </c>
      <c r="H139" s="179">
        <v>10</v>
      </c>
      <c r="I139" s="180"/>
      <c r="J139" s="181">
        <f>ROUND(I139*H139,2)</f>
        <v>0</v>
      </c>
      <c r="K139" s="177" t="s">
        <v>195</v>
      </c>
      <c r="L139" s="39"/>
      <c r="M139" s="182" t="s">
        <v>44</v>
      </c>
      <c r="N139" s="183" t="s">
        <v>52</v>
      </c>
      <c r="O139" s="64"/>
      <c r="P139" s="184">
        <f>O139*H139</f>
        <v>0</v>
      </c>
      <c r="Q139" s="184">
        <v>0</v>
      </c>
      <c r="R139" s="184">
        <f>Q139*H139</f>
        <v>0</v>
      </c>
      <c r="S139" s="184">
        <v>0</v>
      </c>
      <c r="T139" s="185">
        <f>S139*H139</f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186" t="s">
        <v>89</v>
      </c>
      <c r="AT139" s="186" t="s">
        <v>158</v>
      </c>
      <c r="AU139" s="186" t="s">
        <v>91</v>
      </c>
      <c r="AY139" s="16" t="s">
        <v>155</v>
      </c>
      <c r="BE139" s="187">
        <f>IF(N139="základní",J139,0)</f>
        <v>0</v>
      </c>
      <c r="BF139" s="187">
        <f>IF(N139="snížená",J139,0)</f>
        <v>0</v>
      </c>
      <c r="BG139" s="187">
        <f>IF(N139="zákl. přenesená",J139,0)</f>
        <v>0</v>
      </c>
      <c r="BH139" s="187">
        <f>IF(N139="sníž. přenesená",J139,0)</f>
        <v>0</v>
      </c>
      <c r="BI139" s="187">
        <f>IF(N139="nulová",J139,0)</f>
        <v>0</v>
      </c>
      <c r="BJ139" s="16" t="s">
        <v>89</v>
      </c>
      <c r="BK139" s="187">
        <f>ROUND(I139*H139,2)</f>
        <v>0</v>
      </c>
      <c r="BL139" s="16" t="s">
        <v>89</v>
      </c>
      <c r="BM139" s="186" t="s">
        <v>308</v>
      </c>
    </row>
    <row r="140" spans="2:51" s="14" customFormat="1" ht="12">
      <c r="B140" s="199"/>
      <c r="C140" s="200"/>
      <c r="D140" s="190" t="s">
        <v>164</v>
      </c>
      <c r="E140" s="201" t="s">
        <v>44</v>
      </c>
      <c r="F140" s="202" t="s">
        <v>220</v>
      </c>
      <c r="G140" s="200"/>
      <c r="H140" s="203">
        <v>10</v>
      </c>
      <c r="I140" s="204"/>
      <c r="J140" s="200"/>
      <c r="K140" s="200"/>
      <c r="L140" s="205"/>
      <c r="M140" s="206"/>
      <c r="N140" s="207"/>
      <c r="O140" s="207"/>
      <c r="P140" s="207"/>
      <c r="Q140" s="207"/>
      <c r="R140" s="207"/>
      <c r="S140" s="207"/>
      <c r="T140" s="208"/>
      <c r="AT140" s="209" t="s">
        <v>164</v>
      </c>
      <c r="AU140" s="209" t="s">
        <v>91</v>
      </c>
      <c r="AV140" s="14" t="s">
        <v>91</v>
      </c>
      <c r="AW140" s="14" t="s">
        <v>42</v>
      </c>
      <c r="AX140" s="14" t="s">
        <v>89</v>
      </c>
      <c r="AY140" s="209" t="s">
        <v>155</v>
      </c>
    </row>
    <row r="141" spans="1:65" s="2" customFormat="1" ht="60">
      <c r="A141" s="34"/>
      <c r="B141" s="35"/>
      <c r="C141" s="175" t="s">
        <v>309</v>
      </c>
      <c r="D141" s="175" t="s">
        <v>158</v>
      </c>
      <c r="E141" s="176" t="s">
        <v>310</v>
      </c>
      <c r="F141" s="177" t="s">
        <v>311</v>
      </c>
      <c r="G141" s="178" t="s">
        <v>161</v>
      </c>
      <c r="H141" s="179">
        <v>10</v>
      </c>
      <c r="I141" s="180"/>
      <c r="J141" s="181">
        <f>ROUND(I141*H141,2)</f>
        <v>0</v>
      </c>
      <c r="K141" s="177" t="s">
        <v>195</v>
      </c>
      <c r="L141" s="39"/>
      <c r="M141" s="182" t="s">
        <v>44</v>
      </c>
      <c r="N141" s="183" t="s">
        <v>52</v>
      </c>
      <c r="O141" s="64"/>
      <c r="P141" s="184">
        <f>O141*H141</f>
        <v>0</v>
      </c>
      <c r="Q141" s="184">
        <v>0</v>
      </c>
      <c r="R141" s="184">
        <f>Q141*H141</f>
        <v>0</v>
      </c>
      <c r="S141" s="184">
        <v>0</v>
      </c>
      <c r="T141" s="185">
        <f>S141*H141</f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186" t="s">
        <v>89</v>
      </c>
      <c r="AT141" s="186" t="s">
        <v>158</v>
      </c>
      <c r="AU141" s="186" t="s">
        <v>91</v>
      </c>
      <c r="AY141" s="16" t="s">
        <v>155</v>
      </c>
      <c r="BE141" s="187">
        <f>IF(N141="základní",J141,0)</f>
        <v>0</v>
      </c>
      <c r="BF141" s="187">
        <f>IF(N141="snížená",J141,0)</f>
        <v>0</v>
      </c>
      <c r="BG141" s="187">
        <f>IF(N141="zákl. přenesená",J141,0)</f>
        <v>0</v>
      </c>
      <c r="BH141" s="187">
        <f>IF(N141="sníž. přenesená",J141,0)</f>
        <v>0</v>
      </c>
      <c r="BI141" s="187">
        <f>IF(N141="nulová",J141,0)</f>
        <v>0</v>
      </c>
      <c r="BJ141" s="16" t="s">
        <v>89</v>
      </c>
      <c r="BK141" s="187">
        <f>ROUND(I141*H141,2)</f>
        <v>0</v>
      </c>
      <c r="BL141" s="16" t="s">
        <v>89</v>
      </c>
      <c r="BM141" s="186" t="s">
        <v>312</v>
      </c>
    </row>
    <row r="142" spans="2:51" s="14" customFormat="1" ht="12">
      <c r="B142" s="199"/>
      <c r="C142" s="200"/>
      <c r="D142" s="190" t="s">
        <v>164</v>
      </c>
      <c r="E142" s="201" t="s">
        <v>44</v>
      </c>
      <c r="F142" s="202" t="s">
        <v>220</v>
      </c>
      <c r="G142" s="200"/>
      <c r="H142" s="203">
        <v>10</v>
      </c>
      <c r="I142" s="204"/>
      <c r="J142" s="200"/>
      <c r="K142" s="200"/>
      <c r="L142" s="205"/>
      <c r="M142" s="206"/>
      <c r="N142" s="207"/>
      <c r="O142" s="207"/>
      <c r="P142" s="207"/>
      <c r="Q142" s="207"/>
      <c r="R142" s="207"/>
      <c r="S142" s="207"/>
      <c r="T142" s="208"/>
      <c r="AT142" s="209" t="s">
        <v>164</v>
      </c>
      <c r="AU142" s="209" t="s">
        <v>91</v>
      </c>
      <c r="AV142" s="14" t="s">
        <v>91</v>
      </c>
      <c r="AW142" s="14" t="s">
        <v>42</v>
      </c>
      <c r="AX142" s="14" t="s">
        <v>89</v>
      </c>
      <c r="AY142" s="209" t="s">
        <v>155</v>
      </c>
    </row>
    <row r="143" spans="1:65" s="2" customFormat="1" ht="33" customHeight="1">
      <c r="A143" s="34"/>
      <c r="B143" s="35"/>
      <c r="C143" s="210" t="s">
        <v>313</v>
      </c>
      <c r="D143" s="210" t="s">
        <v>152</v>
      </c>
      <c r="E143" s="211" t="s">
        <v>314</v>
      </c>
      <c r="F143" s="212" t="s">
        <v>315</v>
      </c>
      <c r="G143" s="213" t="s">
        <v>161</v>
      </c>
      <c r="H143" s="214">
        <v>10</v>
      </c>
      <c r="I143" s="215"/>
      <c r="J143" s="216">
        <f>ROUND(I143*H143,2)</f>
        <v>0</v>
      </c>
      <c r="K143" s="212" t="s">
        <v>180</v>
      </c>
      <c r="L143" s="217"/>
      <c r="M143" s="218" t="s">
        <v>44</v>
      </c>
      <c r="N143" s="219" t="s">
        <v>52</v>
      </c>
      <c r="O143" s="64"/>
      <c r="P143" s="184">
        <f>O143*H143</f>
        <v>0</v>
      </c>
      <c r="Q143" s="184">
        <v>0</v>
      </c>
      <c r="R143" s="184">
        <f>Q143*H143</f>
        <v>0</v>
      </c>
      <c r="S143" s="184">
        <v>0</v>
      </c>
      <c r="T143" s="185">
        <f>S143*H143</f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186" t="s">
        <v>91</v>
      </c>
      <c r="AT143" s="186" t="s">
        <v>152</v>
      </c>
      <c r="AU143" s="186" t="s">
        <v>91</v>
      </c>
      <c r="AY143" s="16" t="s">
        <v>155</v>
      </c>
      <c r="BE143" s="187">
        <f>IF(N143="základní",J143,0)</f>
        <v>0</v>
      </c>
      <c r="BF143" s="187">
        <f>IF(N143="snížená",J143,0)</f>
        <v>0</v>
      </c>
      <c r="BG143" s="187">
        <f>IF(N143="zákl. přenesená",J143,0)</f>
        <v>0</v>
      </c>
      <c r="BH143" s="187">
        <f>IF(N143="sníž. přenesená",J143,0)</f>
        <v>0</v>
      </c>
      <c r="BI143" s="187">
        <f>IF(N143="nulová",J143,0)</f>
        <v>0</v>
      </c>
      <c r="BJ143" s="16" t="s">
        <v>89</v>
      </c>
      <c r="BK143" s="187">
        <f>ROUND(I143*H143,2)</f>
        <v>0</v>
      </c>
      <c r="BL143" s="16" t="s">
        <v>89</v>
      </c>
      <c r="BM143" s="186" t="s">
        <v>316</v>
      </c>
    </row>
    <row r="144" spans="2:51" s="14" customFormat="1" ht="12">
      <c r="B144" s="199"/>
      <c r="C144" s="200"/>
      <c r="D144" s="190" t="s">
        <v>164</v>
      </c>
      <c r="E144" s="201" t="s">
        <v>44</v>
      </c>
      <c r="F144" s="202" t="s">
        <v>220</v>
      </c>
      <c r="G144" s="200"/>
      <c r="H144" s="203">
        <v>10</v>
      </c>
      <c r="I144" s="204"/>
      <c r="J144" s="200"/>
      <c r="K144" s="200"/>
      <c r="L144" s="205"/>
      <c r="M144" s="206"/>
      <c r="N144" s="207"/>
      <c r="O144" s="207"/>
      <c r="P144" s="207"/>
      <c r="Q144" s="207"/>
      <c r="R144" s="207"/>
      <c r="S144" s="207"/>
      <c r="T144" s="208"/>
      <c r="AT144" s="209" t="s">
        <v>164</v>
      </c>
      <c r="AU144" s="209" t="s">
        <v>91</v>
      </c>
      <c r="AV144" s="14" t="s">
        <v>91</v>
      </c>
      <c r="AW144" s="14" t="s">
        <v>42</v>
      </c>
      <c r="AX144" s="14" t="s">
        <v>89</v>
      </c>
      <c r="AY144" s="209" t="s">
        <v>155</v>
      </c>
    </row>
    <row r="145" spans="1:65" s="2" customFormat="1" ht="16.5" customHeight="1">
      <c r="A145" s="34"/>
      <c r="B145" s="35"/>
      <c r="C145" s="210" t="s">
        <v>317</v>
      </c>
      <c r="D145" s="210" t="s">
        <v>152</v>
      </c>
      <c r="E145" s="211" t="s">
        <v>318</v>
      </c>
      <c r="F145" s="212" t="s">
        <v>319</v>
      </c>
      <c r="G145" s="213" t="s">
        <v>161</v>
      </c>
      <c r="H145" s="214">
        <v>10</v>
      </c>
      <c r="I145" s="215"/>
      <c r="J145" s="216">
        <f>ROUND(I145*H145,2)</f>
        <v>0</v>
      </c>
      <c r="K145" s="212" t="s">
        <v>180</v>
      </c>
      <c r="L145" s="217"/>
      <c r="M145" s="218" t="s">
        <v>44</v>
      </c>
      <c r="N145" s="219" t="s">
        <v>52</v>
      </c>
      <c r="O145" s="64"/>
      <c r="P145" s="184">
        <f>O145*H145</f>
        <v>0</v>
      </c>
      <c r="Q145" s="184">
        <v>0</v>
      </c>
      <c r="R145" s="184">
        <f>Q145*H145</f>
        <v>0</v>
      </c>
      <c r="S145" s="184">
        <v>0</v>
      </c>
      <c r="T145" s="185">
        <f>S145*H145</f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186" t="s">
        <v>91</v>
      </c>
      <c r="AT145" s="186" t="s">
        <v>152</v>
      </c>
      <c r="AU145" s="186" t="s">
        <v>91</v>
      </c>
      <c r="AY145" s="16" t="s">
        <v>155</v>
      </c>
      <c r="BE145" s="187">
        <f>IF(N145="základní",J145,0)</f>
        <v>0</v>
      </c>
      <c r="BF145" s="187">
        <f>IF(N145="snížená",J145,0)</f>
        <v>0</v>
      </c>
      <c r="BG145" s="187">
        <f>IF(N145="zákl. přenesená",J145,0)</f>
        <v>0</v>
      </c>
      <c r="BH145" s="187">
        <f>IF(N145="sníž. přenesená",J145,0)</f>
        <v>0</v>
      </c>
      <c r="BI145" s="187">
        <f>IF(N145="nulová",J145,0)</f>
        <v>0</v>
      </c>
      <c r="BJ145" s="16" t="s">
        <v>89</v>
      </c>
      <c r="BK145" s="187">
        <f>ROUND(I145*H145,2)</f>
        <v>0</v>
      </c>
      <c r="BL145" s="16" t="s">
        <v>89</v>
      </c>
      <c r="BM145" s="186" t="s">
        <v>320</v>
      </c>
    </row>
    <row r="146" spans="2:51" s="14" customFormat="1" ht="12">
      <c r="B146" s="199"/>
      <c r="C146" s="200"/>
      <c r="D146" s="190" t="s">
        <v>164</v>
      </c>
      <c r="E146" s="201" t="s">
        <v>44</v>
      </c>
      <c r="F146" s="202" t="s">
        <v>220</v>
      </c>
      <c r="G146" s="200"/>
      <c r="H146" s="203">
        <v>10</v>
      </c>
      <c r="I146" s="204"/>
      <c r="J146" s="200"/>
      <c r="K146" s="200"/>
      <c r="L146" s="205"/>
      <c r="M146" s="206"/>
      <c r="N146" s="207"/>
      <c r="O146" s="207"/>
      <c r="P146" s="207"/>
      <c r="Q146" s="207"/>
      <c r="R146" s="207"/>
      <c r="S146" s="207"/>
      <c r="T146" s="208"/>
      <c r="AT146" s="209" t="s">
        <v>164</v>
      </c>
      <c r="AU146" s="209" t="s">
        <v>91</v>
      </c>
      <c r="AV146" s="14" t="s">
        <v>91</v>
      </c>
      <c r="AW146" s="14" t="s">
        <v>42</v>
      </c>
      <c r="AX146" s="14" t="s">
        <v>89</v>
      </c>
      <c r="AY146" s="209" t="s">
        <v>155</v>
      </c>
    </row>
    <row r="147" spans="1:65" s="2" customFormat="1" ht="33" customHeight="1">
      <c r="A147" s="34"/>
      <c r="B147" s="35"/>
      <c r="C147" s="210" t="s">
        <v>321</v>
      </c>
      <c r="D147" s="210" t="s">
        <v>152</v>
      </c>
      <c r="E147" s="211" t="s">
        <v>272</v>
      </c>
      <c r="F147" s="212" t="s">
        <v>273</v>
      </c>
      <c r="G147" s="213" t="s">
        <v>161</v>
      </c>
      <c r="H147" s="214">
        <v>10</v>
      </c>
      <c r="I147" s="215"/>
      <c r="J147" s="216">
        <f>ROUND(I147*H147,2)</f>
        <v>0</v>
      </c>
      <c r="K147" s="212" t="s">
        <v>180</v>
      </c>
      <c r="L147" s="217"/>
      <c r="M147" s="218" t="s">
        <v>44</v>
      </c>
      <c r="N147" s="219" t="s">
        <v>52</v>
      </c>
      <c r="O147" s="64"/>
      <c r="P147" s="184">
        <f>O147*H147</f>
        <v>0</v>
      </c>
      <c r="Q147" s="184">
        <v>0</v>
      </c>
      <c r="R147" s="184">
        <f>Q147*H147</f>
        <v>0</v>
      </c>
      <c r="S147" s="184">
        <v>0</v>
      </c>
      <c r="T147" s="185">
        <f>S147*H147</f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186" t="s">
        <v>91</v>
      </c>
      <c r="AT147" s="186" t="s">
        <v>152</v>
      </c>
      <c r="AU147" s="186" t="s">
        <v>91</v>
      </c>
      <c r="AY147" s="16" t="s">
        <v>155</v>
      </c>
      <c r="BE147" s="187">
        <f>IF(N147="základní",J147,0)</f>
        <v>0</v>
      </c>
      <c r="BF147" s="187">
        <f>IF(N147="snížená",J147,0)</f>
        <v>0</v>
      </c>
      <c r="BG147" s="187">
        <f>IF(N147="zákl. přenesená",J147,0)</f>
        <v>0</v>
      </c>
      <c r="BH147" s="187">
        <f>IF(N147="sníž. přenesená",J147,0)</f>
        <v>0</v>
      </c>
      <c r="BI147" s="187">
        <f>IF(N147="nulová",J147,0)</f>
        <v>0</v>
      </c>
      <c r="BJ147" s="16" t="s">
        <v>89</v>
      </c>
      <c r="BK147" s="187">
        <f>ROUND(I147*H147,2)</f>
        <v>0</v>
      </c>
      <c r="BL147" s="16" t="s">
        <v>89</v>
      </c>
      <c r="BM147" s="186" t="s">
        <v>322</v>
      </c>
    </row>
    <row r="148" spans="2:51" s="14" customFormat="1" ht="12">
      <c r="B148" s="199"/>
      <c r="C148" s="200"/>
      <c r="D148" s="190" t="s">
        <v>164</v>
      </c>
      <c r="E148" s="201" t="s">
        <v>44</v>
      </c>
      <c r="F148" s="202" t="s">
        <v>220</v>
      </c>
      <c r="G148" s="200"/>
      <c r="H148" s="203">
        <v>10</v>
      </c>
      <c r="I148" s="204"/>
      <c r="J148" s="200"/>
      <c r="K148" s="200"/>
      <c r="L148" s="205"/>
      <c r="M148" s="206"/>
      <c r="N148" s="207"/>
      <c r="O148" s="207"/>
      <c r="P148" s="207"/>
      <c r="Q148" s="207"/>
      <c r="R148" s="207"/>
      <c r="S148" s="207"/>
      <c r="T148" s="208"/>
      <c r="AT148" s="209" t="s">
        <v>164</v>
      </c>
      <c r="AU148" s="209" t="s">
        <v>91</v>
      </c>
      <c r="AV148" s="14" t="s">
        <v>91</v>
      </c>
      <c r="AW148" s="14" t="s">
        <v>42</v>
      </c>
      <c r="AX148" s="14" t="s">
        <v>89</v>
      </c>
      <c r="AY148" s="209" t="s">
        <v>155</v>
      </c>
    </row>
    <row r="149" spans="1:65" s="2" customFormat="1" ht="16.5" customHeight="1">
      <c r="A149" s="34"/>
      <c r="B149" s="35"/>
      <c r="C149" s="210" t="s">
        <v>323</v>
      </c>
      <c r="D149" s="210" t="s">
        <v>152</v>
      </c>
      <c r="E149" s="211" t="s">
        <v>269</v>
      </c>
      <c r="F149" s="212" t="s">
        <v>270</v>
      </c>
      <c r="G149" s="213" t="s">
        <v>161</v>
      </c>
      <c r="H149" s="214">
        <v>10</v>
      </c>
      <c r="I149" s="215"/>
      <c r="J149" s="216">
        <f>ROUND(I149*H149,2)</f>
        <v>0</v>
      </c>
      <c r="K149" s="212" t="s">
        <v>180</v>
      </c>
      <c r="L149" s="217"/>
      <c r="M149" s="218" t="s">
        <v>44</v>
      </c>
      <c r="N149" s="219" t="s">
        <v>52</v>
      </c>
      <c r="O149" s="64"/>
      <c r="P149" s="184">
        <f>O149*H149</f>
        <v>0</v>
      </c>
      <c r="Q149" s="184">
        <v>0</v>
      </c>
      <c r="R149" s="184">
        <f>Q149*H149</f>
        <v>0</v>
      </c>
      <c r="S149" s="184">
        <v>0</v>
      </c>
      <c r="T149" s="185">
        <f>S149*H149</f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186" t="s">
        <v>91</v>
      </c>
      <c r="AT149" s="186" t="s">
        <v>152</v>
      </c>
      <c r="AU149" s="186" t="s">
        <v>91</v>
      </c>
      <c r="AY149" s="16" t="s">
        <v>155</v>
      </c>
      <c r="BE149" s="187">
        <f>IF(N149="základní",J149,0)</f>
        <v>0</v>
      </c>
      <c r="BF149" s="187">
        <f>IF(N149="snížená",J149,0)</f>
        <v>0</v>
      </c>
      <c r="BG149" s="187">
        <f>IF(N149="zákl. přenesená",J149,0)</f>
        <v>0</v>
      </c>
      <c r="BH149" s="187">
        <f>IF(N149="sníž. přenesená",J149,0)</f>
        <v>0</v>
      </c>
      <c r="BI149" s="187">
        <f>IF(N149="nulová",J149,0)</f>
        <v>0</v>
      </c>
      <c r="BJ149" s="16" t="s">
        <v>89</v>
      </c>
      <c r="BK149" s="187">
        <f>ROUND(I149*H149,2)</f>
        <v>0</v>
      </c>
      <c r="BL149" s="16" t="s">
        <v>89</v>
      </c>
      <c r="BM149" s="186" t="s">
        <v>324</v>
      </c>
    </row>
    <row r="150" spans="2:51" s="14" customFormat="1" ht="12">
      <c r="B150" s="199"/>
      <c r="C150" s="200"/>
      <c r="D150" s="190" t="s">
        <v>164</v>
      </c>
      <c r="E150" s="201" t="s">
        <v>44</v>
      </c>
      <c r="F150" s="202" t="s">
        <v>220</v>
      </c>
      <c r="G150" s="200"/>
      <c r="H150" s="203">
        <v>10</v>
      </c>
      <c r="I150" s="204"/>
      <c r="J150" s="200"/>
      <c r="K150" s="200"/>
      <c r="L150" s="205"/>
      <c r="M150" s="206"/>
      <c r="N150" s="207"/>
      <c r="O150" s="207"/>
      <c r="P150" s="207"/>
      <c r="Q150" s="207"/>
      <c r="R150" s="207"/>
      <c r="S150" s="207"/>
      <c r="T150" s="208"/>
      <c r="AT150" s="209" t="s">
        <v>164</v>
      </c>
      <c r="AU150" s="209" t="s">
        <v>91</v>
      </c>
      <c r="AV150" s="14" t="s">
        <v>91</v>
      </c>
      <c r="AW150" s="14" t="s">
        <v>42</v>
      </c>
      <c r="AX150" s="14" t="s">
        <v>89</v>
      </c>
      <c r="AY150" s="209" t="s">
        <v>155</v>
      </c>
    </row>
    <row r="151" spans="1:65" s="2" customFormat="1" ht="72">
      <c r="A151" s="34"/>
      <c r="B151" s="35"/>
      <c r="C151" s="175" t="s">
        <v>325</v>
      </c>
      <c r="D151" s="175" t="s">
        <v>158</v>
      </c>
      <c r="E151" s="176" t="s">
        <v>326</v>
      </c>
      <c r="F151" s="177" t="s">
        <v>327</v>
      </c>
      <c r="G151" s="178" t="s">
        <v>161</v>
      </c>
      <c r="H151" s="179">
        <v>7</v>
      </c>
      <c r="I151" s="180"/>
      <c r="J151" s="181">
        <f>ROUND(I151*H151,2)</f>
        <v>0</v>
      </c>
      <c r="K151" s="177" t="s">
        <v>195</v>
      </c>
      <c r="L151" s="39"/>
      <c r="M151" s="182" t="s">
        <v>44</v>
      </c>
      <c r="N151" s="183" t="s">
        <v>52</v>
      </c>
      <c r="O151" s="64"/>
      <c r="P151" s="184">
        <f>O151*H151</f>
        <v>0</v>
      </c>
      <c r="Q151" s="184">
        <v>0</v>
      </c>
      <c r="R151" s="184">
        <f>Q151*H151</f>
        <v>0</v>
      </c>
      <c r="S151" s="184">
        <v>0</v>
      </c>
      <c r="T151" s="185">
        <f>S151*H151</f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186" t="s">
        <v>89</v>
      </c>
      <c r="AT151" s="186" t="s">
        <v>158</v>
      </c>
      <c r="AU151" s="186" t="s">
        <v>91</v>
      </c>
      <c r="AY151" s="16" t="s">
        <v>155</v>
      </c>
      <c r="BE151" s="187">
        <f>IF(N151="základní",J151,0)</f>
        <v>0</v>
      </c>
      <c r="BF151" s="187">
        <f>IF(N151="snížená",J151,0)</f>
        <v>0</v>
      </c>
      <c r="BG151" s="187">
        <f>IF(N151="zákl. přenesená",J151,0)</f>
        <v>0</v>
      </c>
      <c r="BH151" s="187">
        <f>IF(N151="sníž. přenesená",J151,0)</f>
        <v>0</v>
      </c>
      <c r="BI151" s="187">
        <f>IF(N151="nulová",J151,0)</f>
        <v>0</v>
      </c>
      <c r="BJ151" s="16" t="s">
        <v>89</v>
      </c>
      <c r="BK151" s="187">
        <f>ROUND(I151*H151,2)</f>
        <v>0</v>
      </c>
      <c r="BL151" s="16" t="s">
        <v>89</v>
      </c>
      <c r="BM151" s="186" t="s">
        <v>328</v>
      </c>
    </row>
    <row r="152" spans="2:51" s="14" customFormat="1" ht="12">
      <c r="B152" s="199"/>
      <c r="C152" s="200"/>
      <c r="D152" s="190" t="s">
        <v>164</v>
      </c>
      <c r="E152" s="201" t="s">
        <v>44</v>
      </c>
      <c r="F152" s="202" t="s">
        <v>188</v>
      </c>
      <c r="G152" s="200"/>
      <c r="H152" s="203">
        <v>7</v>
      </c>
      <c r="I152" s="204"/>
      <c r="J152" s="200"/>
      <c r="K152" s="200"/>
      <c r="L152" s="205"/>
      <c r="M152" s="206"/>
      <c r="N152" s="207"/>
      <c r="O152" s="207"/>
      <c r="P152" s="207"/>
      <c r="Q152" s="207"/>
      <c r="R152" s="207"/>
      <c r="S152" s="207"/>
      <c r="T152" s="208"/>
      <c r="AT152" s="209" t="s">
        <v>164</v>
      </c>
      <c r="AU152" s="209" t="s">
        <v>91</v>
      </c>
      <c r="AV152" s="14" t="s">
        <v>91</v>
      </c>
      <c r="AW152" s="14" t="s">
        <v>42</v>
      </c>
      <c r="AX152" s="14" t="s">
        <v>89</v>
      </c>
      <c r="AY152" s="209" t="s">
        <v>155</v>
      </c>
    </row>
    <row r="153" spans="1:65" s="2" customFormat="1" ht="72">
      <c r="A153" s="34"/>
      <c r="B153" s="35"/>
      <c r="C153" s="175" t="s">
        <v>329</v>
      </c>
      <c r="D153" s="175" t="s">
        <v>158</v>
      </c>
      <c r="E153" s="176" t="s">
        <v>330</v>
      </c>
      <c r="F153" s="177" t="s">
        <v>331</v>
      </c>
      <c r="G153" s="178" t="s">
        <v>161</v>
      </c>
      <c r="H153" s="179">
        <v>7</v>
      </c>
      <c r="I153" s="180"/>
      <c r="J153" s="181">
        <f>ROUND(I153*H153,2)</f>
        <v>0</v>
      </c>
      <c r="K153" s="177" t="s">
        <v>195</v>
      </c>
      <c r="L153" s="39"/>
      <c r="M153" s="182" t="s">
        <v>44</v>
      </c>
      <c r="N153" s="183" t="s">
        <v>52</v>
      </c>
      <c r="O153" s="64"/>
      <c r="P153" s="184">
        <f>O153*H153</f>
        <v>0</v>
      </c>
      <c r="Q153" s="184">
        <v>0</v>
      </c>
      <c r="R153" s="184">
        <f>Q153*H153</f>
        <v>0</v>
      </c>
      <c r="S153" s="184">
        <v>0</v>
      </c>
      <c r="T153" s="185">
        <f>S153*H153</f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186" t="s">
        <v>89</v>
      </c>
      <c r="AT153" s="186" t="s">
        <v>158</v>
      </c>
      <c r="AU153" s="186" t="s">
        <v>91</v>
      </c>
      <c r="AY153" s="16" t="s">
        <v>155</v>
      </c>
      <c r="BE153" s="187">
        <f>IF(N153="základní",J153,0)</f>
        <v>0</v>
      </c>
      <c r="BF153" s="187">
        <f>IF(N153="snížená",J153,0)</f>
        <v>0</v>
      </c>
      <c r="BG153" s="187">
        <f>IF(N153="zákl. přenesená",J153,0)</f>
        <v>0</v>
      </c>
      <c r="BH153" s="187">
        <f>IF(N153="sníž. přenesená",J153,0)</f>
        <v>0</v>
      </c>
      <c r="BI153" s="187">
        <f>IF(N153="nulová",J153,0)</f>
        <v>0</v>
      </c>
      <c r="BJ153" s="16" t="s">
        <v>89</v>
      </c>
      <c r="BK153" s="187">
        <f>ROUND(I153*H153,2)</f>
        <v>0</v>
      </c>
      <c r="BL153" s="16" t="s">
        <v>89</v>
      </c>
      <c r="BM153" s="186" t="s">
        <v>332</v>
      </c>
    </row>
    <row r="154" spans="2:51" s="14" customFormat="1" ht="12">
      <c r="B154" s="199"/>
      <c r="C154" s="200"/>
      <c r="D154" s="190" t="s">
        <v>164</v>
      </c>
      <c r="E154" s="201" t="s">
        <v>44</v>
      </c>
      <c r="F154" s="202" t="s">
        <v>188</v>
      </c>
      <c r="G154" s="200"/>
      <c r="H154" s="203">
        <v>7</v>
      </c>
      <c r="I154" s="204"/>
      <c r="J154" s="200"/>
      <c r="K154" s="200"/>
      <c r="L154" s="205"/>
      <c r="M154" s="206"/>
      <c r="N154" s="207"/>
      <c r="O154" s="207"/>
      <c r="P154" s="207"/>
      <c r="Q154" s="207"/>
      <c r="R154" s="207"/>
      <c r="S154" s="207"/>
      <c r="T154" s="208"/>
      <c r="AT154" s="209" t="s">
        <v>164</v>
      </c>
      <c r="AU154" s="209" t="s">
        <v>91</v>
      </c>
      <c r="AV154" s="14" t="s">
        <v>91</v>
      </c>
      <c r="AW154" s="14" t="s">
        <v>42</v>
      </c>
      <c r="AX154" s="14" t="s">
        <v>89</v>
      </c>
      <c r="AY154" s="209" t="s">
        <v>155</v>
      </c>
    </row>
    <row r="155" spans="1:65" s="2" customFormat="1" ht="66.75" customHeight="1">
      <c r="A155" s="34"/>
      <c r="B155" s="35"/>
      <c r="C155" s="175" t="s">
        <v>333</v>
      </c>
      <c r="D155" s="175" t="s">
        <v>158</v>
      </c>
      <c r="E155" s="176" t="s">
        <v>334</v>
      </c>
      <c r="F155" s="177" t="s">
        <v>335</v>
      </c>
      <c r="G155" s="178" t="s">
        <v>161</v>
      </c>
      <c r="H155" s="179">
        <v>7</v>
      </c>
      <c r="I155" s="180"/>
      <c r="J155" s="181">
        <f>ROUND(I155*H155,2)</f>
        <v>0</v>
      </c>
      <c r="K155" s="177" t="s">
        <v>195</v>
      </c>
      <c r="L155" s="39"/>
      <c r="M155" s="182" t="s">
        <v>44</v>
      </c>
      <c r="N155" s="183" t="s">
        <v>52</v>
      </c>
      <c r="O155" s="64"/>
      <c r="P155" s="184">
        <f>O155*H155</f>
        <v>0</v>
      </c>
      <c r="Q155" s="184">
        <v>0</v>
      </c>
      <c r="R155" s="184">
        <f>Q155*H155</f>
        <v>0</v>
      </c>
      <c r="S155" s="184">
        <v>0</v>
      </c>
      <c r="T155" s="185">
        <f>S155*H155</f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186" t="s">
        <v>89</v>
      </c>
      <c r="AT155" s="186" t="s">
        <v>158</v>
      </c>
      <c r="AU155" s="186" t="s">
        <v>91</v>
      </c>
      <c r="AY155" s="16" t="s">
        <v>155</v>
      </c>
      <c r="BE155" s="187">
        <f>IF(N155="základní",J155,0)</f>
        <v>0</v>
      </c>
      <c r="BF155" s="187">
        <f>IF(N155="snížená",J155,0)</f>
        <v>0</v>
      </c>
      <c r="BG155" s="187">
        <f>IF(N155="zákl. přenesená",J155,0)</f>
        <v>0</v>
      </c>
      <c r="BH155" s="187">
        <f>IF(N155="sníž. přenesená",J155,0)</f>
        <v>0</v>
      </c>
      <c r="BI155" s="187">
        <f>IF(N155="nulová",J155,0)</f>
        <v>0</v>
      </c>
      <c r="BJ155" s="16" t="s">
        <v>89</v>
      </c>
      <c r="BK155" s="187">
        <f>ROUND(I155*H155,2)</f>
        <v>0</v>
      </c>
      <c r="BL155" s="16" t="s">
        <v>89</v>
      </c>
      <c r="BM155" s="186" t="s">
        <v>336</v>
      </c>
    </row>
    <row r="156" spans="2:51" s="14" customFormat="1" ht="12">
      <c r="B156" s="199"/>
      <c r="C156" s="200"/>
      <c r="D156" s="190" t="s">
        <v>164</v>
      </c>
      <c r="E156" s="201" t="s">
        <v>44</v>
      </c>
      <c r="F156" s="202" t="s">
        <v>188</v>
      </c>
      <c r="G156" s="200"/>
      <c r="H156" s="203">
        <v>7</v>
      </c>
      <c r="I156" s="204"/>
      <c r="J156" s="200"/>
      <c r="K156" s="200"/>
      <c r="L156" s="205"/>
      <c r="M156" s="206"/>
      <c r="N156" s="207"/>
      <c r="O156" s="207"/>
      <c r="P156" s="207"/>
      <c r="Q156" s="207"/>
      <c r="R156" s="207"/>
      <c r="S156" s="207"/>
      <c r="T156" s="208"/>
      <c r="AT156" s="209" t="s">
        <v>164</v>
      </c>
      <c r="AU156" s="209" t="s">
        <v>91</v>
      </c>
      <c r="AV156" s="14" t="s">
        <v>91</v>
      </c>
      <c r="AW156" s="14" t="s">
        <v>42</v>
      </c>
      <c r="AX156" s="14" t="s">
        <v>89</v>
      </c>
      <c r="AY156" s="209" t="s">
        <v>155</v>
      </c>
    </row>
    <row r="157" spans="1:65" s="2" customFormat="1" ht="60">
      <c r="A157" s="34"/>
      <c r="B157" s="35"/>
      <c r="C157" s="175" t="s">
        <v>337</v>
      </c>
      <c r="D157" s="175" t="s">
        <v>158</v>
      </c>
      <c r="E157" s="176" t="s">
        <v>338</v>
      </c>
      <c r="F157" s="177" t="s">
        <v>339</v>
      </c>
      <c r="G157" s="178" t="s">
        <v>161</v>
      </c>
      <c r="H157" s="179">
        <v>7</v>
      </c>
      <c r="I157" s="180"/>
      <c r="J157" s="181">
        <f>ROUND(I157*H157,2)</f>
        <v>0</v>
      </c>
      <c r="K157" s="177" t="s">
        <v>195</v>
      </c>
      <c r="L157" s="39"/>
      <c r="M157" s="182" t="s">
        <v>44</v>
      </c>
      <c r="N157" s="183" t="s">
        <v>52</v>
      </c>
      <c r="O157" s="64"/>
      <c r="P157" s="184">
        <f>O157*H157</f>
        <v>0</v>
      </c>
      <c r="Q157" s="184">
        <v>0</v>
      </c>
      <c r="R157" s="184">
        <f>Q157*H157</f>
        <v>0</v>
      </c>
      <c r="S157" s="184">
        <v>0</v>
      </c>
      <c r="T157" s="185">
        <f>S157*H157</f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186" t="s">
        <v>89</v>
      </c>
      <c r="AT157" s="186" t="s">
        <v>158</v>
      </c>
      <c r="AU157" s="186" t="s">
        <v>91</v>
      </c>
      <c r="AY157" s="16" t="s">
        <v>155</v>
      </c>
      <c r="BE157" s="187">
        <f>IF(N157="základní",J157,0)</f>
        <v>0</v>
      </c>
      <c r="BF157" s="187">
        <f>IF(N157="snížená",J157,0)</f>
        <v>0</v>
      </c>
      <c r="BG157" s="187">
        <f>IF(N157="zákl. přenesená",J157,0)</f>
        <v>0</v>
      </c>
      <c r="BH157" s="187">
        <f>IF(N157="sníž. přenesená",J157,0)</f>
        <v>0</v>
      </c>
      <c r="BI157" s="187">
        <f>IF(N157="nulová",J157,0)</f>
        <v>0</v>
      </c>
      <c r="BJ157" s="16" t="s">
        <v>89</v>
      </c>
      <c r="BK157" s="187">
        <f>ROUND(I157*H157,2)</f>
        <v>0</v>
      </c>
      <c r="BL157" s="16" t="s">
        <v>89</v>
      </c>
      <c r="BM157" s="186" t="s">
        <v>340</v>
      </c>
    </row>
    <row r="158" spans="2:51" s="14" customFormat="1" ht="12">
      <c r="B158" s="199"/>
      <c r="C158" s="200"/>
      <c r="D158" s="190" t="s">
        <v>164</v>
      </c>
      <c r="E158" s="201" t="s">
        <v>44</v>
      </c>
      <c r="F158" s="202" t="s">
        <v>188</v>
      </c>
      <c r="G158" s="200"/>
      <c r="H158" s="203">
        <v>7</v>
      </c>
      <c r="I158" s="204"/>
      <c r="J158" s="200"/>
      <c r="K158" s="200"/>
      <c r="L158" s="205"/>
      <c r="M158" s="206"/>
      <c r="N158" s="207"/>
      <c r="O158" s="207"/>
      <c r="P158" s="207"/>
      <c r="Q158" s="207"/>
      <c r="R158" s="207"/>
      <c r="S158" s="207"/>
      <c r="T158" s="208"/>
      <c r="AT158" s="209" t="s">
        <v>164</v>
      </c>
      <c r="AU158" s="209" t="s">
        <v>91</v>
      </c>
      <c r="AV158" s="14" t="s">
        <v>91</v>
      </c>
      <c r="AW158" s="14" t="s">
        <v>42</v>
      </c>
      <c r="AX158" s="14" t="s">
        <v>89</v>
      </c>
      <c r="AY158" s="209" t="s">
        <v>155</v>
      </c>
    </row>
    <row r="159" spans="1:65" s="2" customFormat="1" ht="33" customHeight="1">
      <c r="A159" s="34"/>
      <c r="B159" s="35"/>
      <c r="C159" s="210" t="s">
        <v>341</v>
      </c>
      <c r="D159" s="210" t="s">
        <v>152</v>
      </c>
      <c r="E159" s="211" t="s">
        <v>314</v>
      </c>
      <c r="F159" s="212" t="s">
        <v>315</v>
      </c>
      <c r="G159" s="213" t="s">
        <v>161</v>
      </c>
      <c r="H159" s="214">
        <v>7</v>
      </c>
      <c r="I159" s="215"/>
      <c r="J159" s="216">
        <f>ROUND(I159*H159,2)</f>
        <v>0</v>
      </c>
      <c r="K159" s="212" t="s">
        <v>180</v>
      </c>
      <c r="L159" s="217"/>
      <c r="M159" s="218" t="s">
        <v>44</v>
      </c>
      <c r="N159" s="219" t="s">
        <v>52</v>
      </c>
      <c r="O159" s="64"/>
      <c r="P159" s="184">
        <f>O159*H159</f>
        <v>0</v>
      </c>
      <c r="Q159" s="184">
        <v>0</v>
      </c>
      <c r="R159" s="184">
        <f>Q159*H159</f>
        <v>0</v>
      </c>
      <c r="S159" s="184">
        <v>0</v>
      </c>
      <c r="T159" s="185">
        <f>S159*H159</f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186" t="s">
        <v>91</v>
      </c>
      <c r="AT159" s="186" t="s">
        <v>152</v>
      </c>
      <c r="AU159" s="186" t="s">
        <v>91</v>
      </c>
      <c r="AY159" s="16" t="s">
        <v>155</v>
      </c>
      <c r="BE159" s="187">
        <f>IF(N159="základní",J159,0)</f>
        <v>0</v>
      </c>
      <c r="BF159" s="187">
        <f>IF(N159="snížená",J159,0)</f>
        <v>0</v>
      </c>
      <c r="BG159" s="187">
        <f>IF(N159="zákl. přenesená",J159,0)</f>
        <v>0</v>
      </c>
      <c r="BH159" s="187">
        <f>IF(N159="sníž. přenesená",J159,0)</f>
        <v>0</v>
      </c>
      <c r="BI159" s="187">
        <f>IF(N159="nulová",J159,0)</f>
        <v>0</v>
      </c>
      <c r="BJ159" s="16" t="s">
        <v>89</v>
      </c>
      <c r="BK159" s="187">
        <f>ROUND(I159*H159,2)</f>
        <v>0</v>
      </c>
      <c r="BL159" s="16" t="s">
        <v>89</v>
      </c>
      <c r="BM159" s="186" t="s">
        <v>342</v>
      </c>
    </row>
    <row r="160" spans="2:51" s="14" customFormat="1" ht="12">
      <c r="B160" s="199"/>
      <c r="C160" s="200"/>
      <c r="D160" s="190" t="s">
        <v>164</v>
      </c>
      <c r="E160" s="201" t="s">
        <v>44</v>
      </c>
      <c r="F160" s="202" t="s">
        <v>188</v>
      </c>
      <c r="G160" s="200"/>
      <c r="H160" s="203">
        <v>7</v>
      </c>
      <c r="I160" s="204"/>
      <c r="J160" s="200"/>
      <c r="K160" s="200"/>
      <c r="L160" s="205"/>
      <c r="M160" s="206"/>
      <c r="N160" s="207"/>
      <c r="O160" s="207"/>
      <c r="P160" s="207"/>
      <c r="Q160" s="207"/>
      <c r="R160" s="207"/>
      <c r="S160" s="207"/>
      <c r="T160" s="208"/>
      <c r="AT160" s="209" t="s">
        <v>164</v>
      </c>
      <c r="AU160" s="209" t="s">
        <v>91</v>
      </c>
      <c r="AV160" s="14" t="s">
        <v>91</v>
      </c>
      <c r="AW160" s="14" t="s">
        <v>42</v>
      </c>
      <c r="AX160" s="14" t="s">
        <v>89</v>
      </c>
      <c r="AY160" s="209" t="s">
        <v>155</v>
      </c>
    </row>
    <row r="161" spans="1:65" s="2" customFormat="1" ht="33" customHeight="1">
      <c r="A161" s="34"/>
      <c r="B161" s="35"/>
      <c r="C161" s="210" t="s">
        <v>343</v>
      </c>
      <c r="D161" s="210" t="s">
        <v>152</v>
      </c>
      <c r="E161" s="211" t="s">
        <v>266</v>
      </c>
      <c r="F161" s="212" t="s">
        <v>267</v>
      </c>
      <c r="G161" s="213" t="s">
        <v>161</v>
      </c>
      <c r="H161" s="214">
        <v>7</v>
      </c>
      <c r="I161" s="215"/>
      <c r="J161" s="216">
        <f>ROUND(I161*H161,2)</f>
        <v>0</v>
      </c>
      <c r="K161" s="212" t="s">
        <v>180</v>
      </c>
      <c r="L161" s="217"/>
      <c r="M161" s="218" t="s">
        <v>44</v>
      </c>
      <c r="N161" s="219" t="s">
        <v>52</v>
      </c>
      <c r="O161" s="64"/>
      <c r="P161" s="184">
        <f>O161*H161</f>
        <v>0</v>
      </c>
      <c r="Q161" s="184">
        <v>0</v>
      </c>
      <c r="R161" s="184">
        <f>Q161*H161</f>
        <v>0</v>
      </c>
      <c r="S161" s="184">
        <v>0</v>
      </c>
      <c r="T161" s="185">
        <f>S161*H161</f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186" t="s">
        <v>91</v>
      </c>
      <c r="AT161" s="186" t="s">
        <v>152</v>
      </c>
      <c r="AU161" s="186" t="s">
        <v>91</v>
      </c>
      <c r="AY161" s="16" t="s">
        <v>155</v>
      </c>
      <c r="BE161" s="187">
        <f>IF(N161="základní",J161,0)</f>
        <v>0</v>
      </c>
      <c r="BF161" s="187">
        <f>IF(N161="snížená",J161,0)</f>
        <v>0</v>
      </c>
      <c r="BG161" s="187">
        <f>IF(N161="zákl. přenesená",J161,0)</f>
        <v>0</v>
      </c>
      <c r="BH161" s="187">
        <f>IF(N161="sníž. přenesená",J161,0)</f>
        <v>0</v>
      </c>
      <c r="BI161" s="187">
        <f>IF(N161="nulová",J161,0)</f>
        <v>0</v>
      </c>
      <c r="BJ161" s="16" t="s">
        <v>89</v>
      </c>
      <c r="BK161" s="187">
        <f>ROUND(I161*H161,2)</f>
        <v>0</v>
      </c>
      <c r="BL161" s="16" t="s">
        <v>89</v>
      </c>
      <c r="BM161" s="186" t="s">
        <v>344</v>
      </c>
    </row>
    <row r="162" spans="2:51" s="14" customFormat="1" ht="12">
      <c r="B162" s="199"/>
      <c r="C162" s="200"/>
      <c r="D162" s="190" t="s">
        <v>164</v>
      </c>
      <c r="E162" s="201" t="s">
        <v>44</v>
      </c>
      <c r="F162" s="202" t="s">
        <v>188</v>
      </c>
      <c r="G162" s="200"/>
      <c r="H162" s="203">
        <v>7</v>
      </c>
      <c r="I162" s="204"/>
      <c r="J162" s="200"/>
      <c r="K162" s="200"/>
      <c r="L162" s="205"/>
      <c r="M162" s="206"/>
      <c r="N162" s="207"/>
      <c r="O162" s="207"/>
      <c r="P162" s="207"/>
      <c r="Q162" s="207"/>
      <c r="R162" s="207"/>
      <c r="S162" s="207"/>
      <c r="T162" s="208"/>
      <c r="AT162" s="209" t="s">
        <v>164</v>
      </c>
      <c r="AU162" s="209" t="s">
        <v>91</v>
      </c>
      <c r="AV162" s="14" t="s">
        <v>91</v>
      </c>
      <c r="AW162" s="14" t="s">
        <v>42</v>
      </c>
      <c r="AX162" s="14" t="s">
        <v>89</v>
      </c>
      <c r="AY162" s="209" t="s">
        <v>155</v>
      </c>
    </row>
    <row r="163" spans="1:65" s="2" customFormat="1" ht="16.5" customHeight="1">
      <c r="A163" s="34"/>
      <c r="B163" s="35"/>
      <c r="C163" s="210" t="s">
        <v>345</v>
      </c>
      <c r="D163" s="210" t="s">
        <v>152</v>
      </c>
      <c r="E163" s="211" t="s">
        <v>346</v>
      </c>
      <c r="F163" s="212" t="s">
        <v>347</v>
      </c>
      <c r="G163" s="213" t="s">
        <v>161</v>
      </c>
      <c r="H163" s="214">
        <v>8</v>
      </c>
      <c r="I163" s="215"/>
      <c r="J163" s="216">
        <f>ROUND(I163*H163,2)</f>
        <v>0</v>
      </c>
      <c r="K163" s="212" t="s">
        <v>180</v>
      </c>
      <c r="L163" s="217"/>
      <c r="M163" s="218" t="s">
        <v>44</v>
      </c>
      <c r="N163" s="219" t="s">
        <v>52</v>
      </c>
      <c r="O163" s="64"/>
      <c r="P163" s="184">
        <f>O163*H163</f>
        <v>0</v>
      </c>
      <c r="Q163" s="184">
        <v>0</v>
      </c>
      <c r="R163" s="184">
        <f>Q163*H163</f>
        <v>0</v>
      </c>
      <c r="S163" s="184">
        <v>0</v>
      </c>
      <c r="T163" s="185">
        <f>S163*H163</f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186" t="s">
        <v>91</v>
      </c>
      <c r="AT163" s="186" t="s">
        <v>152</v>
      </c>
      <c r="AU163" s="186" t="s">
        <v>91</v>
      </c>
      <c r="AY163" s="16" t="s">
        <v>155</v>
      </c>
      <c r="BE163" s="187">
        <f>IF(N163="základní",J163,0)</f>
        <v>0</v>
      </c>
      <c r="BF163" s="187">
        <f>IF(N163="snížená",J163,0)</f>
        <v>0</v>
      </c>
      <c r="BG163" s="187">
        <f>IF(N163="zákl. přenesená",J163,0)</f>
        <v>0</v>
      </c>
      <c r="BH163" s="187">
        <f>IF(N163="sníž. přenesená",J163,0)</f>
        <v>0</v>
      </c>
      <c r="BI163" s="187">
        <f>IF(N163="nulová",J163,0)</f>
        <v>0</v>
      </c>
      <c r="BJ163" s="16" t="s">
        <v>89</v>
      </c>
      <c r="BK163" s="187">
        <f>ROUND(I163*H163,2)</f>
        <v>0</v>
      </c>
      <c r="BL163" s="16" t="s">
        <v>89</v>
      </c>
      <c r="BM163" s="186" t="s">
        <v>348</v>
      </c>
    </row>
    <row r="164" spans="2:51" s="14" customFormat="1" ht="12">
      <c r="B164" s="199"/>
      <c r="C164" s="200"/>
      <c r="D164" s="190" t="s">
        <v>164</v>
      </c>
      <c r="E164" s="201" t="s">
        <v>44</v>
      </c>
      <c r="F164" s="202" t="s">
        <v>192</v>
      </c>
      <c r="G164" s="200"/>
      <c r="H164" s="203">
        <v>8</v>
      </c>
      <c r="I164" s="204"/>
      <c r="J164" s="200"/>
      <c r="K164" s="200"/>
      <c r="L164" s="205"/>
      <c r="M164" s="206"/>
      <c r="N164" s="207"/>
      <c r="O164" s="207"/>
      <c r="P164" s="207"/>
      <c r="Q164" s="207"/>
      <c r="R164" s="207"/>
      <c r="S164" s="207"/>
      <c r="T164" s="208"/>
      <c r="AT164" s="209" t="s">
        <v>164</v>
      </c>
      <c r="AU164" s="209" t="s">
        <v>91</v>
      </c>
      <c r="AV164" s="14" t="s">
        <v>91</v>
      </c>
      <c r="AW164" s="14" t="s">
        <v>42</v>
      </c>
      <c r="AX164" s="14" t="s">
        <v>89</v>
      </c>
      <c r="AY164" s="209" t="s">
        <v>155</v>
      </c>
    </row>
    <row r="165" spans="1:65" s="2" customFormat="1" ht="21.75" customHeight="1">
      <c r="A165" s="34"/>
      <c r="B165" s="35"/>
      <c r="C165" s="210" t="s">
        <v>349</v>
      </c>
      <c r="D165" s="210" t="s">
        <v>152</v>
      </c>
      <c r="E165" s="211" t="s">
        <v>350</v>
      </c>
      <c r="F165" s="212" t="s">
        <v>351</v>
      </c>
      <c r="G165" s="213" t="s">
        <v>161</v>
      </c>
      <c r="H165" s="214">
        <v>2</v>
      </c>
      <c r="I165" s="215"/>
      <c r="J165" s="216">
        <f>ROUND(I165*H165,2)</f>
        <v>0</v>
      </c>
      <c r="K165" s="212" t="s">
        <v>180</v>
      </c>
      <c r="L165" s="217"/>
      <c r="M165" s="218" t="s">
        <v>44</v>
      </c>
      <c r="N165" s="219" t="s">
        <v>52</v>
      </c>
      <c r="O165" s="64"/>
      <c r="P165" s="184">
        <f>O165*H165</f>
        <v>0</v>
      </c>
      <c r="Q165" s="184">
        <v>0</v>
      </c>
      <c r="R165" s="184">
        <f>Q165*H165</f>
        <v>0</v>
      </c>
      <c r="S165" s="184">
        <v>0</v>
      </c>
      <c r="T165" s="185">
        <f>S165*H165</f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186" t="s">
        <v>91</v>
      </c>
      <c r="AT165" s="186" t="s">
        <v>152</v>
      </c>
      <c r="AU165" s="186" t="s">
        <v>91</v>
      </c>
      <c r="AY165" s="16" t="s">
        <v>155</v>
      </c>
      <c r="BE165" s="187">
        <f>IF(N165="základní",J165,0)</f>
        <v>0</v>
      </c>
      <c r="BF165" s="187">
        <f>IF(N165="snížená",J165,0)</f>
        <v>0</v>
      </c>
      <c r="BG165" s="187">
        <f>IF(N165="zákl. přenesená",J165,0)</f>
        <v>0</v>
      </c>
      <c r="BH165" s="187">
        <f>IF(N165="sníž. přenesená",J165,0)</f>
        <v>0</v>
      </c>
      <c r="BI165" s="187">
        <f>IF(N165="nulová",J165,0)</f>
        <v>0</v>
      </c>
      <c r="BJ165" s="16" t="s">
        <v>89</v>
      </c>
      <c r="BK165" s="187">
        <f>ROUND(I165*H165,2)</f>
        <v>0</v>
      </c>
      <c r="BL165" s="16" t="s">
        <v>89</v>
      </c>
      <c r="BM165" s="186" t="s">
        <v>352</v>
      </c>
    </row>
    <row r="166" spans="2:51" s="14" customFormat="1" ht="12">
      <c r="B166" s="199"/>
      <c r="C166" s="200"/>
      <c r="D166" s="190" t="s">
        <v>164</v>
      </c>
      <c r="E166" s="201" t="s">
        <v>44</v>
      </c>
      <c r="F166" s="202" t="s">
        <v>91</v>
      </c>
      <c r="G166" s="200"/>
      <c r="H166" s="203">
        <v>2</v>
      </c>
      <c r="I166" s="204"/>
      <c r="J166" s="200"/>
      <c r="K166" s="200"/>
      <c r="L166" s="205"/>
      <c r="M166" s="206"/>
      <c r="N166" s="207"/>
      <c r="O166" s="207"/>
      <c r="P166" s="207"/>
      <c r="Q166" s="207"/>
      <c r="R166" s="207"/>
      <c r="S166" s="207"/>
      <c r="T166" s="208"/>
      <c r="AT166" s="209" t="s">
        <v>164</v>
      </c>
      <c r="AU166" s="209" t="s">
        <v>91</v>
      </c>
      <c r="AV166" s="14" t="s">
        <v>91</v>
      </c>
      <c r="AW166" s="14" t="s">
        <v>42</v>
      </c>
      <c r="AX166" s="14" t="s">
        <v>89</v>
      </c>
      <c r="AY166" s="209" t="s">
        <v>155</v>
      </c>
    </row>
    <row r="167" spans="1:65" s="2" customFormat="1" ht="33" customHeight="1">
      <c r="A167" s="34"/>
      <c r="B167" s="35"/>
      <c r="C167" s="210" t="s">
        <v>353</v>
      </c>
      <c r="D167" s="210" t="s">
        <v>152</v>
      </c>
      <c r="E167" s="211" t="s">
        <v>272</v>
      </c>
      <c r="F167" s="212" t="s">
        <v>273</v>
      </c>
      <c r="G167" s="213" t="s">
        <v>161</v>
      </c>
      <c r="H167" s="214">
        <v>7</v>
      </c>
      <c r="I167" s="215"/>
      <c r="J167" s="216">
        <f>ROUND(I167*H167,2)</f>
        <v>0</v>
      </c>
      <c r="K167" s="212" t="s">
        <v>180</v>
      </c>
      <c r="L167" s="217"/>
      <c r="M167" s="218" t="s">
        <v>44</v>
      </c>
      <c r="N167" s="219" t="s">
        <v>52</v>
      </c>
      <c r="O167" s="64"/>
      <c r="P167" s="184">
        <f>O167*H167</f>
        <v>0</v>
      </c>
      <c r="Q167" s="184">
        <v>0</v>
      </c>
      <c r="R167" s="184">
        <f>Q167*H167</f>
        <v>0</v>
      </c>
      <c r="S167" s="184">
        <v>0</v>
      </c>
      <c r="T167" s="185">
        <f>S167*H167</f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186" t="s">
        <v>91</v>
      </c>
      <c r="AT167" s="186" t="s">
        <v>152</v>
      </c>
      <c r="AU167" s="186" t="s">
        <v>91</v>
      </c>
      <c r="AY167" s="16" t="s">
        <v>155</v>
      </c>
      <c r="BE167" s="187">
        <f>IF(N167="základní",J167,0)</f>
        <v>0</v>
      </c>
      <c r="BF167" s="187">
        <f>IF(N167="snížená",J167,0)</f>
        <v>0</v>
      </c>
      <c r="BG167" s="187">
        <f>IF(N167="zákl. přenesená",J167,0)</f>
        <v>0</v>
      </c>
      <c r="BH167" s="187">
        <f>IF(N167="sníž. přenesená",J167,0)</f>
        <v>0</v>
      </c>
      <c r="BI167" s="187">
        <f>IF(N167="nulová",J167,0)</f>
        <v>0</v>
      </c>
      <c r="BJ167" s="16" t="s">
        <v>89</v>
      </c>
      <c r="BK167" s="187">
        <f>ROUND(I167*H167,2)</f>
        <v>0</v>
      </c>
      <c r="BL167" s="16" t="s">
        <v>89</v>
      </c>
      <c r="BM167" s="186" t="s">
        <v>354</v>
      </c>
    </row>
    <row r="168" spans="2:51" s="14" customFormat="1" ht="12">
      <c r="B168" s="199"/>
      <c r="C168" s="200"/>
      <c r="D168" s="190" t="s">
        <v>164</v>
      </c>
      <c r="E168" s="201" t="s">
        <v>44</v>
      </c>
      <c r="F168" s="202" t="s">
        <v>188</v>
      </c>
      <c r="G168" s="200"/>
      <c r="H168" s="203">
        <v>7</v>
      </c>
      <c r="I168" s="204"/>
      <c r="J168" s="200"/>
      <c r="K168" s="200"/>
      <c r="L168" s="205"/>
      <c r="M168" s="206"/>
      <c r="N168" s="207"/>
      <c r="O168" s="207"/>
      <c r="P168" s="207"/>
      <c r="Q168" s="207"/>
      <c r="R168" s="207"/>
      <c r="S168" s="207"/>
      <c r="T168" s="208"/>
      <c r="AT168" s="209" t="s">
        <v>164</v>
      </c>
      <c r="AU168" s="209" t="s">
        <v>91</v>
      </c>
      <c r="AV168" s="14" t="s">
        <v>91</v>
      </c>
      <c r="AW168" s="14" t="s">
        <v>42</v>
      </c>
      <c r="AX168" s="14" t="s">
        <v>89</v>
      </c>
      <c r="AY168" s="209" t="s">
        <v>155</v>
      </c>
    </row>
    <row r="169" spans="1:65" s="2" customFormat="1" ht="16.5" customHeight="1">
      <c r="A169" s="34"/>
      <c r="B169" s="35"/>
      <c r="C169" s="210" t="s">
        <v>355</v>
      </c>
      <c r="D169" s="210" t="s">
        <v>152</v>
      </c>
      <c r="E169" s="211" t="s">
        <v>275</v>
      </c>
      <c r="F169" s="212" t="s">
        <v>276</v>
      </c>
      <c r="G169" s="213" t="s">
        <v>161</v>
      </c>
      <c r="H169" s="214">
        <v>4</v>
      </c>
      <c r="I169" s="215"/>
      <c r="J169" s="216">
        <f>ROUND(I169*H169,2)</f>
        <v>0</v>
      </c>
      <c r="K169" s="212" t="s">
        <v>180</v>
      </c>
      <c r="L169" s="217"/>
      <c r="M169" s="218" t="s">
        <v>44</v>
      </c>
      <c r="N169" s="219" t="s">
        <v>52</v>
      </c>
      <c r="O169" s="64"/>
      <c r="P169" s="184">
        <f>O169*H169</f>
        <v>0</v>
      </c>
      <c r="Q169" s="184">
        <v>0</v>
      </c>
      <c r="R169" s="184">
        <f>Q169*H169</f>
        <v>0</v>
      </c>
      <c r="S169" s="184">
        <v>0</v>
      </c>
      <c r="T169" s="185">
        <f>S169*H169</f>
        <v>0</v>
      </c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R169" s="186" t="s">
        <v>91</v>
      </c>
      <c r="AT169" s="186" t="s">
        <v>152</v>
      </c>
      <c r="AU169" s="186" t="s">
        <v>91</v>
      </c>
      <c r="AY169" s="16" t="s">
        <v>155</v>
      </c>
      <c r="BE169" s="187">
        <f>IF(N169="základní",J169,0)</f>
        <v>0</v>
      </c>
      <c r="BF169" s="187">
        <f>IF(N169="snížená",J169,0)</f>
        <v>0</v>
      </c>
      <c r="BG169" s="187">
        <f>IF(N169="zákl. přenesená",J169,0)</f>
        <v>0</v>
      </c>
      <c r="BH169" s="187">
        <f>IF(N169="sníž. přenesená",J169,0)</f>
        <v>0</v>
      </c>
      <c r="BI169" s="187">
        <f>IF(N169="nulová",J169,0)</f>
        <v>0</v>
      </c>
      <c r="BJ169" s="16" t="s">
        <v>89</v>
      </c>
      <c r="BK169" s="187">
        <f>ROUND(I169*H169,2)</f>
        <v>0</v>
      </c>
      <c r="BL169" s="16" t="s">
        <v>89</v>
      </c>
      <c r="BM169" s="186" t="s">
        <v>356</v>
      </c>
    </row>
    <row r="170" spans="2:51" s="14" customFormat="1" ht="12">
      <c r="B170" s="199"/>
      <c r="C170" s="200"/>
      <c r="D170" s="190" t="s">
        <v>164</v>
      </c>
      <c r="E170" s="201" t="s">
        <v>44</v>
      </c>
      <c r="F170" s="202" t="s">
        <v>173</v>
      </c>
      <c r="G170" s="200"/>
      <c r="H170" s="203">
        <v>4</v>
      </c>
      <c r="I170" s="204"/>
      <c r="J170" s="200"/>
      <c r="K170" s="200"/>
      <c r="L170" s="205"/>
      <c r="M170" s="206"/>
      <c r="N170" s="207"/>
      <c r="O170" s="207"/>
      <c r="P170" s="207"/>
      <c r="Q170" s="207"/>
      <c r="R170" s="207"/>
      <c r="S170" s="207"/>
      <c r="T170" s="208"/>
      <c r="AT170" s="209" t="s">
        <v>164</v>
      </c>
      <c r="AU170" s="209" t="s">
        <v>91</v>
      </c>
      <c r="AV170" s="14" t="s">
        <v>91</v>
      </c>
      <c r="AW170" s="14" t="s">
        <v>42</v>
      </c>
      <c r="AX170" s="14" t="s">
        <v>89</v>
      </c>
      <c r="AY170" s="209" t="s">
        <v>155</v>
      </c>
    </row>
    <row r="171" spans="1:65" s="2" customFormat="1" ht="16.5" customHeight="1">
      <c r="A171" s="34"/>
      <c r="B171" s="35"/>
      <c r="C171" s="210" t="s">
        <v>357</v>
      </c>
      <c r="D171" s="210" t="s">
        <v>152</v>
      </c>
      <c r="E171" s="211" t="s">
        <v>358</v>
      </c>
      <c r="F171" s="212" t="s">
        <v>359</v>
      </c>
      <c r="G171" s="213" t="s">
        <v>161</v>
      </c>
      <c r="H171" s="214">
        <v>1</v>
      </c>
      <c r="I171" s="215"/>
      <c r="J171" s="216">
        <f>ROUND(I171*H171,2)</f>
        <v>0</v>
      </c>
      <c r="K171" s="212" t="s">
        <v>180</v>
      </c>
      <c r="L171" s="217"/>
      <c r="M171" s="218" t="s">
        <v>44</v>
      </c>
      <c r="N171" s="219" t="s">
        <v>52</v>
      </c>
      <c r="O171" s="64"/>
      <c r="P171" s="184">
        <f>O171*H171</f>
        <v>0</v>
      </c>
      <c r="Q171" s="184">
        <v>0</v>
      </c>
      <c r="R171" s="184">
        <f>Q171*H171</f>
        <v>0</v>
      </c>
      <c r="S171" s="184">
        <v>0</v>
      </c>
      <c r="T171" s="185">
        <f>S171*H171</f>
        <v>0</v>
      </c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R171" s="186" t="s">
        <v>91</v>
      </c>
      <c r="AT171" s="186" t="s">
        <v>152</v>
      </c>
      <c r="AU171" s="186" t="s">
        <v>91</v>
      </c>
      <c r="AY171" s="16" t="s">
        <v>155</v>
      </c>
      <c r="BE171" s="187">
        <f>IF(N171="základní",J171,0)</f>
        <v>0</v>
      </c>
      <c r="BF171" s="187">
        <f>IF(N171="snížená",J171,0)</f>
        <v>0</v>
      </c>
      <c r="BG171" s="187">
        <f>IF(N171="zákl. přenesená",J171,0)</f>
        <v>0</v>
      </c>
      <c r="BH171" s="187">
        <f>IF(N171="sníž. přenesená",J171,0)</f>
        <v>0</v>
      </c>
      <c r="BI171" s="187">
        <f>IF(N171="nulová",J171,0)</f>
        <v>0</v>
      </c>
      <c r="BJ171" s="16" t="s">
        <v>89</v>
      </c>
      <c r="BK171" s="187">
        <f>ROUND(I171*H171,2)</f>
        <v>0</v>
      </c>
      <c r="BL171" s="16" t="s">
        <v>89</v>
      </c>
      <c r="BM171" s="186" t="s">
        <v>360</v>
      </c>
    </row>
    <row r="172" spans="2:51" s="14" customFormat="1" ht="12">
      <c r="B172" s="199"/>
      <c r="C172" s="200"/>
      <c r="D172" s="190" t="s">
        <v>164</v>
      </c>
      <c r="E172" s="201" t="s">
        <v>44</v>
      </c>
      <c r="F172" s="202" t="s">
        <v>89</v>
      </c>
      <c r="G172" s="200"/>
      <c r="H172" s="203">
        <v>1</v>
      </c>
      <c r="I172" s="204"/>
      <c r="J172" s="200"/>
      <c r="K172" s="200"/>
      <c r="L172" s="205"/>
      <c r="M172" s="206"/>
      <c r="N172" s="207"/>
      <c r="O172" s="207"/>
      <c r="P172" s="207"/>
      <c r="Q172" s="207"/>
      <c r="R172" s="207"/>
      <c r="S172" s="207"/>
      <c r="T172" s="208"/>
      <c r="AT172" s="209" t="s">
        <v>164</v>
      </c>
      <c r="AU172" s="209" t="s">
        <v>91</v>
      </c>
      <c r="AV172" s="14" t="s">
        <v>91</v>
      </c>
      <c r="AW172" s="14" t="s">
        <v>42</v>
      </c>
      <c r="AX172" s="14" t="s">
        <v>89</v>
      </c>
      <c r="AY172" s="209" t="s">
        <v>155</v>
      </c>
    </row>
    <row r="173" spans="1:65" s="2" customFormat="1" ht="72">
      <c r="A173" s="34"/>
      <c r="B173" s="35"/>
      <c r="C173" s="175" t="s">
        <v>361</v>
      </c>
      <c r="D173" s="175" t="s">
        <v>158</v>
      </c>
      <c r="E173" s="176" t="s">
        <v>362</v>
      </c>
      <c r="F173" s="177" t="s">
        <v>363</v>
      </c>
      <c r="G173" s="178" t="s">
        <v>161</v>
      </c>
      <c r="H173" s="179">
        <v>6</v>
      </c>
      <c r="I173" s="180"/>
      <c r="J173" s="181">
        <f>ROUND(I173*H173,2)</f>
        <v>0</v>
      </c>
      <c r="K173" s="177" t="s">
        <v>195</v>
      </c>
      <c r="L173" s="39"/>
      <c r="M173" s="182" t="s">
        <v>44</v>
      </c>
      <c r="N173" s="183" t="s">
        <v>52</v>
      </c>
      <c r="O173" s="64"/>
      <c r="P173" s="184">
        <f>O173*H173</f>
        <v>0</v>
      </c>
      <c r="Q173" s="184">
        <v>0</v>
      </c>
      <c r="R173" s="184">
        <f>Q173*H173</f>
        <v>0</v>
      </c>
      <c r="S173" s="184">
        <v>0</v>
      </c>
      <c r="T173" s="185">
        <f>S173*H173</f>
        <v>0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186" t="s">
        <v>89</v>
      </c>
      <c r="AT173" s="186" t="s">
        <v>158</v>
      </c>
      <c r="AU173" s="186" t="s">
        <v>91</v>
      </c>
      <c r="AY173" s="16" t="s">
        <v>155</v>
      </c>
      <c r="BE173" s="187">
        <f>IF(N173="základní",J173,0)</f>
        <v>0</v>
      </c>
      <c r="BF173" s="187">
        <f>IF(N173="snížená",J173,0)</f>
        <v>0</v>
      </c>
      <c r="BG173" s="187">
        <f>IF(N173="zákl. přenesená",J173,0)</f>
        <v>0</v>
      </c>
      <c r="BH173" s="187">
        <f>IF(N173="sníž. přenesená",J173,0)</f>
        <v>0</v>
      </c>
      <c r="BI173" s="187">
        <f>IF(N173="nulová",J173,0)</f>
        <v>0</v>
      </c>
      <c r="BJ173" s="16" t="s">
        <v>89</v>
      </c>
      <c r="BK173" s="187">
        <f>ROUND(I173*H173,2)</f>
        <v>0</v>
      </c>
      <c r="BL173" s="16" t="s">
        <v>89</v>
      </c>
      <c r="BM173" s="186" t="s">
        <v>364</v>
      </c>
    </row>
    <row r="174" spans="2:51" s="14" customFormat="1" ht="12">
      <c r="B174" s="199"/>
      <c r="C174" s="200"/>
      <c r="D174" s="190" t="s">
        <v>164</v>
      </c>
      <c r="E174" s="201" t="s">
        <v>44</v>
      </c>
      <c r="F174" s="202" t="s">
        <v>184</v>
      </c>
      <c r="G174" s="200"/>
      <c r="H174" s="203">
        <v>6</v>
      </c>
      <c r="I174" s="204"/>
      <c r="J174" s="200"/>
      <c r="K174" s="200"/>
      <c r="L174" s="205"/>
      <c r="M174" s="206"/>
      <c r="N174" s="207"/>
      <c r="O174" s="207"/>
      <c r="P174" s="207"/>
      <c r="Q174" s="207"/>
      <c r="R174" s="207"/>
      <c r="S174" s="207"/>
      <c r="T174" s="208"/>
      <c r="AT174" s="209" t="s">
        <v>164</v>
      </c>
      <c r="AU174" s="209" t="s">
        <v>91</v>
      </c>
      <c r="AV174" s="14" t="s">
        <v>91</v>
      </c>
      <c r="AW174" s="14" t="s">
        <v>42</v>
      </c>
      <c r="AX174" s="14" t="s">
        <v>89</v>
      </c>
      <c r="AY174" s="209" t="s">
        <v>155</v>
      </c>
    </row>
    <row r="175" spans="1:65" s="2" customFormat="1" ht="72">
      <c r="A175" s="34"/>
      <c r="B175" s="35"/>
      <c r="C175" s="175" t="s">
        <v>365</v>
      </c>
      <c r="D175" s="175" t="s">
        <v>158</v>
      </c>
      <c r="E175" s="176" t="s">
        <v>366</v>
      </c>
      <c r="F175" s="177" t="s">
        <v>367</v>
      </c>
      <c r="G175" s="178" t="s">
        <v>161</v>
      </c>
      <c r="H175" s="179">
        <v>6</v>
      </c>
      <c r="I175" s="180"/>
      <c r="J175" s="181">
        <f>ROUND(I175*H175,2)</f>
        <v>0</v>
      </c>
      <c r="K175" s="177" t="s">
        <v>195</v>
      </c>
      <c r="L175" s="39"/>
      <c r="M175" s="182" t="s">
        <v>44</v>
      </c>
      <c r="N175" s="183" t="s">
        <v>52</v>
      </c>
      <c r="O175" s="64"/>
      <c r="P175" s="184">
        <f>O175*H175</f>
        <v>0</v>
      </c>
      <c r="Q175" s="184">
        <v>0</v>
      </c>
      <c r="R175" s="184">
        <f>Q175*H175</f>
        <v>0</v>
      </c>
      <c r="S175" s="184">
        <v>0</v>
      </c>
      <c r="T175" s="185">
        <f>S175*H175</f>
        <v>0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186" t="s">
        <v>89</v>
      </c>
      <c r="AT175" s="186" t="s">
        <v>158</v>
      </c>
      <c r="AU175" s="186" t="s">
        <v>91</v>
      </c>
      <c r="AY175" s="16" t="s">
        <v>155</v>
      </c>
      <c r="BE175" s="187">
        <f>IF(N175="základní",J175,0)</f>
        <v>0</v>
      </c>
      <c r="BF175" s="187">
        <f>IF(N175="snížená",J175,0)</f>
        <v>0</v>
      </c>
      <c r="BG175" s="187">
        <f>IF(N175="zákl. přenesená",J175,0)</f>
        <v>0</v>
      </c>
      <c r="BH175" s="187">
        <f>IF(N175="sníž. přenesená",J175,0)</f>
        <v>0</v>
      </c>
      <c r="BI175" s="187">
        <f>IF(N175="nulová",J175,0)</f>
        <v>0</v>
      </c>
      <c r="BJ175" s="16" t="s">
        <v>89</v>
      </c>
      <c r="BK175" s="187">
        <f>ROUND(I175*H175,2)</f>
        <v>0</v>
      </c>
      <c r="BL175" s="16" t="s">
        <v>89</v>
      </c>
      <c r="BM175" s="186" t="s">
        <v>368</v>
      </c>
    </row>
    <row r="176" spans="2:51" s="14" customFormat="1" ht="12">
      <c r="B176" s="199"/>
      <c r="C176" s="200"/>
      <c r="D176" s="190" t="s">
        <v>164</v>
      </c>
      <c r="E176" s="201" t="s">
        <v>44</v>
      </c>
      <c r="F176" s="202" t="s">
        <v>184</v>
      </c>
      <c r="G176" s="200"/>
      <c r="H176" s="203">
        <v>6</v>
      </c>
      <c r="I176" s="204"/>
      <c r="J176" s="200"/>
      <c r="K176" s="200"/>
      <c r="L176" s="205"/>
      <c r="M176" s="206"/>
      <c r="N176" s="207"/>
      <c r="O176" s="207"/>
      <c r="P176" s="207"/>
      <c r="Q176" s="207"/>
      <c r="R176" s="207"/>
      <c r="S176" s="207"/>
      <c r="T176" s="208"/>
      <c r="AT176" s="209" t="s">
        <v>164</v>
      </c>
      <c r="AU176" s="209" t="s">
        <v>91</v>
      </c>
      <c r="AV176" s="14" t="s">
        <v>91</v>
      </c>
      <c r="AW176" s="14" t="s">
        <v>42</v>
      </c>
      <c r="AX176" s="14" t="s">
        <v>89</v>
      </c>
      <c r="AY176" s="209" t="s">
        <v>155</v>
      </c>
    </row>
    <row r="177" spans="1:65" s="2" customFormat="1" ht="66.75" customHeight="1">
      <c r="A177" s="34"/>
      <c r="B177" s="35"/>
      <c r="C177" s="175" t="s">
        <v>369</v>
      </c>
      <c r="D177" s="175" t="s">
        <v>158</v>
      </c>
      <c r="E177" s="176" t="s">
        <v>370</v>
      </c>
      <c r="F177" s="177" t="s">
        <v>371</v>
      </c>
      <c r="G177" s="178" t="s">
        <v>161</v>
      </c>
      <c r="H177" s="179">
        <v>6</v>
      </c>
      <c r="I177" s="180"/>
      <c r="J177" s="181">
        <f>ROUND(I177*H177,2)</f>
        <v>0</v>
      </c>
      <c r="K177" s="177" t="s">
        <v>195</v>
      </c>
      <c r="L177" s="39"/>
      <c r="M177" s="182" t="s">
        <v>44</v>
      </c>
      <c r="N177" s="183" t="s">
        <v>52</v>
      </c>
      <c r="O177" s="64"/>
      <c r="P177" s="184">
        <f>O177*H177</f>
        <v>0</v>
      </c>
      <c r="Q177" s="184">
        <v>0</v>
      </c>
      <c r="R177" s="184">
        <f>Q177*H177</f>
        <v>0</v>
      </c>
      <c r="S177" s="184">
        <v>0</v>
      </c>
      <c r="T177" s="185">
        <f>S177*H177</f>
        <v>0</v>
      </c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R177" s="186" t="s">
        <v>89</v>
      </c>
      <c r="AT177" s="186" t="s">
        <v>158</v>
      </c>
      <c r="AU177" s="186" t="s">
        <v>91</v>
      </c>
      <c r="AY177" s="16" t="s">
        <v>155</v>
      </c>
      <c r="BE177" s="187">
        <f>IF(N177="základní",J177,0)</f>
        <v>0</v>
      </c>
      <c r="BF177" s="187">
        <f>IF(N177="snížená",J177,0)</f>
        <v>0</v>
      </c>
      <c r="BG177" s="187">
        <f>IF(N177="zákl. přenesená",J177,0)</f>
        <v>0</v>
      </c>
      <c r="BH177" s="187">
        <f>IF(N177="sníž. přenesená",J177,0)</f>
        <v>0</v>
      </c>
      <c r="BI177" s="187">
        <f>IF(N177="nulová",J177,0)</f>
        <v>0</v>
      </c>
      <c r="BJ177" s="16" t="s">
        <v>89</v>
      </c>
      <c r="BK177" s="187">
        <f>ROUND(I177*H177,2)</f>
        <v>0</v>
      </c>
      <c r="BL177" s="16" t="s">
        <v>89</v>
      </c>
      <c r="BM177" s="186" t="s">
        <v>372</v>
      </c>
    </row>
    <row r="178" spans="2:51" s="14" customFormat="1" ht="12">
      <c r="B178" s="199"/>
      <c r="C178" s="200"/>
      <c r="D178" s="190" t="s">
        <v>164</v>
      </c>
      <c r="E178" s="201" t="s">
        <v>44</v>
      </c>
      <c r="F178" s="202" t="s">
        <v>184</v>
      </c>
      <c r="G178" s="200"/>
      <c r="H178" s="203">
        <v>6</v>
      </c>
      <c r="I178" s="204"/>
      <c r="J178" s="200"/>
      <c r="K178" s="200"/>
      <c r="L178" s="205"/>
      <c r="M178" s="206"/>
      <c r="N178" s="207"/>
      <c r="O178" s="207"/>
      <c r="P178" s="207"/>
      <c r="Q178" s="207"/>
      <c r="R178" s="207"/>
      <c r="S178" s="207"/>
      <c r="T178" s="208"/>
      <c r="AT178" s="209" t="s">
        <v>164</v>
      </c>
      <c r="AU178" s="209" t="s">
        <v>91</v>
      </c>
      <c r="AV178" s="14" t="s">
        <v>91</v>
      </c>
      <c r="AW178" s="14" t="s">
        <v>42</v>
      </c>
      <c r="AX178" s="14" t="s">
        <v>89</v>
      </c>
      <c r="AY178" s="209" t="s">
        <v>155</v>
      </c>
    </row>
    <row r="179" spans="1:65" s="2" customFormat="1" ht="60">
      <c r="A179" s="34"/>
      <c r="B179" s="35"/>
      <c r="C179" s="175" t="s">
        <v>373</v>
      </c>
      <c r="D179" s="175" t="s">
        <v>158</v>
      </c>
      <c r="E179" s="176" t="s">
        <v>374</v>
      </c>
      <c r="F179" s="177" t="s">
        <v>375</v>
      </c>
      <c r="G179" s="178" t="s">
        <v>161</v>
      </c>
      <c r="H179" s="179">
        <v>6</v>
      </c>
      <c r="I179" s="180"/>
      <c r="J179" s="181">
        <f>ROUND(I179*H179,2)</f>
        <v>0</v>
      </c>
      <c r="K179" s="177" t="s">
        <v>195</v>
      </c>
      <c r="L179" s="39"/>
      <c r="M179" s="182" t="s">
        <v>44</v>
      </c>
      <c r="N179" s="183" t="s">
        <v>52</v>
      </c>
      <c r="O179" s="64"/>
      <c r="P179" s="184">
        <f>O179*H179</f>
        <v>0</v>
      </c>
      <c r="Q179" s="184">
        <v>0</v>
      </c>
      <c r="R179" s="184">
        <f>Q179*H179</f>
        <v>0</v>
      </c>
      <c r="S179" s="184">
        <v>0</v>
      </c>
      <c r="T179" s="185">
        <f>S179*H179</f>
        <v>0</v>
      </c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R179" s="186" t="s">
        <v>89</v>
      </c>
      <c r="AT179" s="186" t="s">
        <v>158</v>
      </c>
      <c r="AU179" s="186" t="s">
        <v>91</v>
      </c>
      <c r="AY179" s="16" t="s">
        <v>155</v>
      </c>
      <c r="BE179" s="187">
        <f>IF(N179="základní",J179,0)</f>
        <v>0</v>
      </c>
      <c r="BF179" s="187">
        <f>IF(N179="snížená",J179,0)</f>
        <v>0</v>
      </c>
      <c r="BG179" s="187">
        <f>IF(N179="zákl. přenesená",J179,0)</f>
        <v>0</v>
      </c>
      <c r="BH179" s="187">
        <f>IF(N179="sníž. přenesená",J179,0)</f>
        <v>0</v>
      </c>
      <c r="BI179" s="187">
        <f>IF(N179="nulová",J179,0)</f>
        <v>0</v>
      </c>
      <c r="BJ179" s="16" t="s">
        <v>89</v>
      </c>
      <c r="BK179" s="187">
        <f>ROUND(I179*H179,2)</f>
        <v>0</v>
      </c>
      <c r="BL179" s="16" t="s">
        <v>89</v>
      </c>
      <c r="BM179" s="186" t="s">
        <v>376</v>
      </c>
    </row>
    <row r="180" spans="2:51" s="14" customFormat="1" ht="12">
      <c r="B180" s="199"/>
      <c r="C180" s="200"/>
      <c r="D180" s="190" t="s">
        <v>164</v>
      </c>
      <c r="E180" s="201" t="s">
        <v>44</v>
      </c>
      <c r="F180" s="202" t="s">
        <v>184</v>
      </c>
      <c r="G180" s="200"/>
      <c r="H180" s="203">
        <v>6</v>
      </c>
      <c r="I180" s="204"/>
      <c r="J180" s="200"/>
      <c r="K180" s="200"/>
      <c r="L180" s="205"/>
      <c r="M180" s="206"/>
      <c r="N180" s="207"/>
      <c r="O180" s="207"/>
      <c r="P180" s="207"/>
      <c r="Q180" s="207"/>
      <c r="R180" s="207"/>
      <c r="S180" s="207"/>
      <c r="T180" s="208"/>
      <c r="AT180" s="209" t="s">
        <v>164</v>
      </c>
      <c r="AU180" s="209" t="s">
        <v>91</v>
      </c>
      <c r="AV180" s="14" t="s">
        <v>91</v>
      </c>
      <c r="AW180" s="14" t="s">
        <v>42</v>
      </c>
      <c r="AX180" s="14" t="s">
        <v>89</v>
      </c>
      <c r="AY180" s="209" t="s">
        <v>155</v>
      </c>
    </row>
    <row r="181" spans="1:65" s="2" customFormat="1" ht="33" customHeight="1">
      <c r="A181" s="34"/>
      <c r="B181" s="35"/>
      <c r="C181" s="210" t="s">
        <v>377</v>
      </c>
      <c r="D181" s="210" t="s">
        <v>152</v>
      </c>
      <c r="E181" s="211" t="s">
        <v>266</v>
      </c>
      <c r="F181" s="212" t="s">
        <v>267</v>
      </c>
      <c r="G181" s="213" t="s">
        <v>161</v>
      </c>
      <c r="H181" s="214">
        <v>6</v>
      </c>
      <c r="I181" s="215"/>
      <c r="J181" s="216">
        <f>ROUND(I181*H181,2)</f>
        <v>0</v>
      </c>
      <c r="K181" s="212" t="s">
        <v>180</v>
      </c>
      <c r="L181" s="217"/>
      <c r="M181" s="218" t="s">
        <v>44</v>
      </c>
      <c r="N181" s="219" t="s">
        <v>52</v>
      </c>
      <c r="O181" s="64"/>
      <c r="P181" s="184">
        <f>O181*H181</f>
        <v>0</v>
      </c>
      <c r="Q181" s="184">
        <v>0</v>
      </c>
      <c r="R181" s="184">
        <f>Q181*H181</f>
        <v>0</v>
      </c>
      <c r="S181" s="184">
        <v>0</v>
      </c>
      <c r="T181" s="185">
        <f>S181*H181</f>
        <v>0</v>
      </c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R181" s="186" t="s">
        <v>91</v>
      </c>
      <c r="AT181" s="186" t="s">
        <v>152</v>
      </c>
      <c r="AU181" s="186" t="s">
        <v>91</v>
      </c>
      <c r="AY181" s="16" t="s">
        <v>155</v>
      </c>
      <c r="BE181" s="187">
        <f>IF(N181="základní",J181,0)</f>
        <v>0</v>
      </c>
      <c r="BF181" s="187">
        <f>IF(N181="snížená",J181,0)</f>
        <v>0</v>
      </c>
      <c r="BG181" s="187">
        <f>IF(N181="zákl. přenesená",J181,0)</f>
        <v>0</v>
      </c>
      <c r="BH181" s="187">
        <f>IF(N181="sníž. přenesená",J181,0)</f>
        <v>0</v>
      </c>
      <c r="BI181" s="187">
        <f>IF(N181="nulová",J181,0)</f>
        <v>0</v>
      </c>
      <c r="BJ181" s="16" t="s">
        <v>89</v>
      </c>
      <c r="BK181" s="187">
        <f>ROUND(I181*H181,2)</f>
        <v>0</v>
      </c>
      <c r="BL181" s="16" t="s">
        <v>89</v>
      </c>
      <c r="BM181" s="186" t="s">
        <v>378</v>
      </c>
    </row>
    <row r="182" spans="2:51" s="14" customFormat="1" ht="12">
      <c r="B182" s="199"/>
      <c r="C182" s="200"/>
      <c r="D182" s="190" t="s">
        <v>164</v>
      </c>
      <c r="E182" s="201" t="s">
        <v>44</v>
      </c>
      <c r="F182" s="202" t="s">
        <v>184</v>
      </c>
      <c r="G182" s="200"/>
      <c r="H182" s="203">
        <v>6</v>
      </c>
      <c r="I182" s="204"/>
      <c r="J182" s="200"/>
      <c r="K182" s="200"/>
      <c r="L182" s="205"/>
      <c r="M182" s="206"/>
      <c r="N182" s="207"/>
      <c r="O182" s="207"/>
      <c r="P182" s="207"/>
      <c r="Q182" s="207"/>
      <c r="R182" s="207"/>
      <c r="S182" s="207"/>
      <c r="T182" s="208"/>
      <c r="AT182" s="209" t="s">
        <v>164</v>
      </c>
      <c r="AU182" s="209" t="s">
        <v>91</v>
      </c>
      <c r="AV182" s="14" t="s">
        <v>91</v>
      </c>
      <c r="AW182" s="14" t="s">
        <v>42</v>
      </c>
      <c r="AX182" s="14" t="s">
        <v>89</v>
      </c>
      <c r="AY182" s="209" t="s">
        <v>155</v>
      </c>
    </row>
    <row r="183" spans="1:65" s="2" customFormat="1" ht="16.5" customHeight="1">
      <c r="A183" s="34"/>
      <c r="B183" s="35"/>
      <c r="C183" s="210" t="s">
        <v>379</v>
      </c>
      <c r="D183" s="210" t="s">
        <v>152</v>
      </c>
      <c r="E183" s="211" t="s">
        <v>346</v>
      </c>
      <c r="F183" s="212" t="s">
        <v>347</v>
      </c>
      <c r="G183" s="213" t="s">
        <v>161</v>
      </c>
      <c r="H183" s="214">
        <v>3</v>
      </c>
      <c r="I183" s="215"/>
      <c r="J183" s="216">
        <f>ROUND(I183*H183,2)</f>
        <v>0</v>
      </c>
      <c r="K183" s="212" t="s">
        <v>180</v>
      </c>
      <c r="L183" s="217"/>
      <c r="M183" s="218" t="s">
        <v>44</v>
      </c>
      <c r="N183" s="219" t="s">
        <v>52</v>
      </c>
      <c r="O183" s="64"/>
      <c r="P183" s="184">
        <f>O183*H183</f>
        <v>0</v>
      </c>
      <c r="Q183" s="184">
        <v>0</v>
      </c>
      <c r="R183" s="184">
        <f>Q183*H183</f>
        <v>0</v>
      </c>
      <c r="S183" s="184">
        <v>0</v>
      </c>
      <c r="T183" s="185">
        <f>S183*H183</f>
        <v>0</v>
      </c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R183" s="186" t="s">
        <v>91</v>
      </c>
      <c r="AT183" s="186" t="s">
        <v>152</v>
      </c>
      <c r="AU183" s="186" t="s">
        <v>91</v>
      </c>
      <c r="AY183" s="16" t="s">
        <v>155</v>
      </c>
      <c r="BE183" s="187">
        <f>IF(N183="základní",J183,0)</f>
        <v>0</v>
      </c>
      <c r="BF183" s="187">
        <f>IF(N183="snížená",J183,0)</f>
        <v>0</v>
      </c>
      <c r="BG183" s="187">
        <f>IF(N183="zákl. přenesená",J183,0)</f>
        <v>0</v>
      </c>
      <c r="BH183" s="187">
        <f>IF(N183="sníž. přenesená",J183,0)</f>
        <v>0</v>
      </c>
      <c r="BI183" s="187">
        <f>IF(N183="nulová",J183,0)</f>
        <v>0</v>
      </c>
      <c r="BJ183" s="16" t="s">
        <v>89</v>
      </c>
      <c r="BK183" s="187">
        <f>ROUND(I183*H183,2)</f>
        <v>0</v>
      </c>
      <c r="BL183" s="16" t="s">
        <v>89</v>
      </c>
      <c r="BM183" s="186" t="s">
        <v>380</v>
      </c>
    </row>
    <row r="184" spans="2:51" s="14" customFormat="1" ht="12">
      <c r="B184" s="199"/>
      <c r="C184" s="200"/>
      <c r="D184" s="190" t="s">
        <v>164</v>
      </c>
      <c r="E184" s="201" t="s">
        <v>44</v>
      </c>
      <c r="F184" s="202" t="s">
        <v>154</v>
      </c>
      <c r="G184" s="200"/>
      <c r="H184" s="203">
        <v>3</v>
      </c>
      <c r="I184" s="204"/>
      <c r="J184" s="200"/>
      <c r="K184" s="200"/>
      <c r="L184" s="205"/>
      <c r="M184" s="206"/>
      <c r="N184" s="207"/>
      <c r="O184" s="207"/>
      <c r="P184" s="207"/>
      <c r="Q184" s="207"/>
      <c r="R184" s="207"/>
      <c r="S184" s="207"/>
      <c r="T184" s="208"/>
      <c r="AT184" s="209" t="s">
        <v>164</v>
      </c>
      <c r="AU184" s="209" t="s">
        <v>91</v>
      </c>
      <c r="AV184" s="14" t="s">
        <v>91</v>
      </c>
      <c r="AW184" s="14" t="s">
        <v>42</v>
      </c>
      <c r="AX184" s="14" t="s">
        <v>89</v>
      </c>
      <c r="AY184" s="209" t="s">
        <v>155</v>
      </c>
    </row>
    <row r="185" spans="1:65" s="2" customFormat="1" ht="21.75" customHeight="1">
      <c r="A185" s="34"/>
      <c r="B185" s="35"/>
      <c r="C185" s="210" t="s">
        <v>381</v>
      </c>
      <c r="D185" s="210" t="s">
        <v>152</v>
      </c>
      <c r="E185" s="211" t="s">
        <v>350</v>
      </c>
      <c r="F185" s="212" t="s">
        <v>351</v>
      </c>
      <c r="G185" s="213" t="s">
        <v>161</v>
      </c>
      <c r="H185" s="214">
        <v>1</v>
      </c>
      <c r="I185" s="215"/>
      <c r="J185" s="216">
        <f>ROUND(I185*H185,2)</f>
        <v>0</v>
      </c>
      <c r="K185" s="212" t="s">
        <v>180</v>
      </c>
      <c r="L185" s="217"/>
      <c r="M185" s="218" t="s">
        <v>44</v>
      </c>
      <c r="N185" s="219" t="s">
        <v>52</v>
      </c>
      <c r="O185" s="64"/>
      <c r="P185" s="184">
        <f>O185*H185</f>
        <v>0</v>
      </c>
      <c r="Q185" s="184">
        <v>0</v>
      </c>
      <c r="R185" s="184">
        <f>Q185*H185</f>
        <v>0</v>
      </c>
      <c r="S185" s="184">
        <v>0</v>
      </c>
      <c r="T185" s="185">
        <f>S185*H185</f>
        <v>0</v>
      </c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R185" s="186" t="s">
        <v>91</v>
      </c>
      <c r="AT185" s="186" t="s">
        <v>152</v>
      </c>
      <c r="AU185" s="186" t="s">
        <v>91</v>
      </c>
      <c r="AY185" s="16" t="s">
        <v>155</v>
      </c>
      <c r="BE185" s="187">
        <f>IF(N185="základní",J185,0)</f>
        <v>0</v>
      </c>
      <c r="BF185" s="187">
        <f>IF(N185="snížená",J185,0)</f>
        <v>0</v>
      </c>
      <c r="BG185" s="187">
        <f>IF(N185="zákl. přenesená",J185,0)</f>
        <v>0</v>
      </c>
      <c r="BH185" s="187">
        <f>IF(N185="sníž. přenesená",J185,0)</f>
        <v>0</v>
      </c>
      <c r="BI185" s="187">
        <f>IF(N185="nulová",J185,0)</f>
        <v>0</v>
      </c>
      <c r="BJ185" s="16" t="s">
        <v>89</v>
      </c>
      <c r="BK185" s="187">
        <f>ROUND(I185*H185,2)</f>
        <v>0</v>
      </c>
      <c r="BL185" s="16" t="s">
        <v>89</v>
      </c>
      <c r="BM185" s="186" t="s">
        <v>382</v>
      </c>
    </row>
    <row r="186" spans="2:51" s="14" customFormat="1" ht="12">
      <c r="B186" s="199"/>
      <c r="C186" s="200"/>
      <c r="D186" s="190" t="s">
        <v>164</v>
      </c>
      <c r="E186" s="201" t="s">
        <v>44</v>
      </c>
      <c r="F186" s="202" t="s">
        <v>89</v>
      </c>
      <c r="G186" s="200"/>
      <c r="H186" s="203">
        <v>1</v>
      </c>
      <c r="I186" s="204"/>
      <c r="J186" s="200"/>
      <c r="K186" s="200"/>
      <c r="L186" s="205"/>
      <c r="M186" s="206"/>
      <c r="N186" s="207"/>
      <c r="O186" s="207"/>
      <c r="P186" s="207"/>
      <c r="Q186" s="207"/>
      <c r="R186" s="207"/>
      <c r="S186" s="207"/>
      <c r="T186" s="208"/>
      <c r="AT186" s="209" t="s">
        <v>164</v>
      </c>
      <c r="AU186" s="209" t="s">
        <v>91</v>
      </c>
      <c r="AV186" s="14" t="s">
        <v>91</v>
      </c>
      <c r="AW186" s="14" t="s">
        <v>42</v>
      </c>
      <c r="AX186" s="14" t="s">
        <v>89</v>
      </c>
      <c r="AY186" s="209" t="s">
        <v>155</v>
      </c>
    </row>
    <row r="187" spans="1:65" s="2" customFormat="1" ht="33" customHeight="1">
      <c r="A187" s="34"/>
      <c r="B187" s="35"/>
      <c r="C187" s="210" t="s">
        <v>383</v>
      </c>
      <c r="D187" s="210" t="s">
        <v>152</v>
      </c>
      <c r="E187" s="211" t="s">
        <v>272</v>
      </c>
      <c r="F187" s="212" t="s">
        <v>273</v>
      </c>
      <c r="G187" s="213" t="s">
        <v>161</v>
      </c>
      <c r="H187" s="214">
        <v>6</v>
      </c>
      <c r="I187" s="215"/>
      <c r="J187" s="216">
        <f>ROUND(I187*H187,2)</f>
        <v>0</v>
      </c>
      <c r="K187" s="212" t="s">
        <v>180</v>
      </c>
      <c r="L187" s="217"/>
      <c r="M187" s="218" t="s">
        <v>44</v>
      </c>
      <c r="N187" s="219" t="s">
        <v>52</v>
      </c>
      <c r="O187" s="64"/>
      <c r="P187" s="184">
        <f>O187*H187</f>
        <v>0</v>
      </c>
      <c r="Q187" s="184">
        <v>0</v>
      </c>
      <c r="R187" s="184">
        <f>Q187*H187</f>
        <v>0</v>
      </c>
      <c r="S187" s="184">
        <v>0</v>
      </c>
      <c r="T187" s="185">
        <f>S187*H187</f>
        <v>0</v>
      </c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R187" s="186" t="s">
        <v>91</v>
      </c>
      <c r="AT187" s="186" t="s">
        <v>152</v>
      </c>
      <c r="AU187" s="186" t="s">
        <v>91</v>
      </c>
      <c r="AY187" s="16" t="s">
        <v>155</v>
      </c>
      <c r="BE187" s="187">
        <f>IF(N187="základní",J187,0)</f>
        <v>0</v>
      </c>
      <c r="BF187" s="187">
        <f>IF(N187="snížená",J187,0)</f>
        <v>0</v>
      </c>
      <c r="BG187" s="187">
        <f>IF(N187="zákl. přenesená",J187,0)</f>
        <v>0</v>
      </c>
      <c r="BH187" s="187">
        <f>IF(N187="sníž. přenesená",J187,0)</f>
        <v>0</v>
      </c>
      <c r="BI187" s="187">
        <f>IF(N187="nulová",J187,0)</f>
        <v>0</v>
      </c>
      <c r="BJ187" s="16" t="s">
        <v>89</v>
      </c>
      <c r="BK187" s="187">
        <f>ROUND(I187*H187,2)</f>
        <v>0</v>
      </c>
      <c r="BL187" s="16" t="s">
        <v>89</v>
      </c>
      <c r="BM187" s="186" t="s">
        <v>384</v>
      </c>
    </row>
    <row r="188" spans="2:51" s="14" customFormat="1" ht="12">
      <c r="B188" s="199"/>
      <c r="C188" s="200"/>
      <c r="D188" s="190" t="s">
        <v>164</v>
      </c>
      <c r="E188" s="201" t="s">
        <v>44</v>
      </c>
      <c r="F188" s="202" t="s">
        <v>184</v>
      </c>
      <c r="G188" s="200"/>
      <c r="H188" s="203">
        <v>6</v>
      </c>
      <c r="I188" s="204"/>
      <c r="J188" s="200"/>
      <c r="K188" s="200"/>
      <c r="L188" s="205"/>
      <c r="M188" s="206"/>
      <c r="N188" s="207"/>
      <c r="O188" s="207"/>
      <c r="P188" s="207"/>
      <c r="Q188" s="207"/>
      <c r="R188" s="207"/>
      <c r="S188" s="207"/>
      <c r="T188" s="208"/>
      <c r="AT188" s="209" t="s">
        <v>164</v>
      </c>
      <c r="AU188" s="209" t="s">
        <v>91</v>
      </c>
      <c r="AV188" s="14" t="s">
        <v>91</v>
      </c>
      <c r="AW188" s="14" t="s">
        <v>42</v>
      </c>
      <c r="AX188" s="14" t="s">
        <v>89</v>
      </c>
      <c r="AY188" s="209" t="s">
        <v>155</v>
      </c>
    </row>
    <row r="189" spans="1:65" s="2" customFormat="1" ht="16.5" customHeight="1">
      <c r="A189" s="34"/>
      <c r="B189" s="35"/>
      <c r="C189" s="210" t="s">
        <v>385</v>
      </c>
      <c r="D189" s="210" t="s">
        <v>152</v>
      </c>
      <c r="E189" s="211" t="s">
        <v>275</v>
      </c>
      <c r="F189" s="212" t="s">
        <v>276</v>
      </c>
      <c r="G189" s="213" t="s">
        <v>161</v>
      </c>
      <c r="H189" s="214">
        <v>3</v>
      </c>
      <c r="I189" s="215"/>
      <c r="J189" s="216">
        <f>ROUND(I189*H189,2)</f>
        <v>0</v>
      </c>
      <c r="K189" s="212" t="s">
        <v>180</v>
      </c>
      <c r="L189" s="217"/>
      <c r="M189" s="218" t="s">
        <v>44</v>
      </c>
      <c r="N189" s="219" t="s">
        <v>52</v>
      </c>
      <c r="O189" s="64"/>
      <c r="P189" s="184">
        <f>O189*H189</f>
        <v>0</v>
      </c>
      <c r="Q189" s="184">
        <v>0</v>
      </c>
      <c r="R189" s="184">
        <f>Q189*H189</f>
        <v>0</v>
      </c>
      <c r="S189" s="184">
        <v>0</v>
      </c>
      <c r="T189" s="185">
        <f>S189*H189</f>
        <v>0</v>
      </c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R189" s="186" t="s">
        <v>91</v>
      </c>
      <c r="AT189" s="186" t="s">
        <v>152</v>
      </c>
      <c r="AU189" s="186" t="s">
        <v>91</v>
      </c>
      <c r="AY189" s="16" t="s">
        <v>155</v>
      </c>
      <c r="BE189" s="187">
        <f>IF(N189="základní",J189,0)</f>
        <v>0</v>
      </c>
      <c r="BF189" s="187">
        <f>IF(N189="snížená",J189,0)</f>
        <v>0</v>
      </c>
      <c r="BG189" s="187">
        <f>IF(N189="zákl. přenesená",J189,0)</f>
        <v>0</v>
      </c>
      <c r="BH189" s="187">
        <f>IF(N189="sníž. přenesená",J189,0)</f>
        <v>0</v>
      </c>
      <c r="BI189" s="187">
        <f>IF(N189="nulová",J189,0)</f>
        <v>0</v>
      </c>
      <c r="BJ189" s="16" t="s">
        <v>89</v>
      </c>
      <c r="BK189" s="187">
        <f>ROUND(I189*H189,2)</f>
        <v>0</v>
      </c>
      <c r="BL189" s="16" t="s">
        <v>89</v>
      </c>
      <c r="BM189" s="186" t="s">
        <v>386</v>
      </c>
    </row>
    <row r="190" spans="2:51" s="14" customFormat="1" ht="12">
      <c r="B190" s="199"/>
      <c r="C190" s="200"/>
      <c r="D190" s="190" t="s">
        <v>164</v>
      </c>
      <c r="E190" s="201" t="s">
        <v>44</v>
      </c>
      <c r="F190" s="202" t="s">
        <v>154</v>
      </c>
      <c r="G190" s="200"/>
      <c r="H190" s="203">
        <v>3</v>
      </c>
      <c r="I190" s="204"/>
      <c r="J190" s="200"/>
      <c r="K190" s="200"/>
      <c r="L190" s="205"/>
      <c r="M190" s="206"/>
      <c r="N190" s="207"/>
      <c r="O190" s="207"/>
      <c r="P190" s="207"/>
      <c r="Q190" s="207"/>
      <c r="R190" s="207"/>
      <c r="S190" s="207"/>
      <c r="T190" s="208"/>
      <c r="AT190" s="209" t="s">
        <v>164</v>
      </c>
      <c r="AU190" s="209" t="s">
        <v>91</v>
      </c>
      <c r="AV190" s="14" t="s">
        <v>91</v>
      </c>
      <c r="AW190" s="14" t="s">
        <v>42</v>
      </c>
      <c r="AX190" s="14" t="s">
        <v>89</v>
      </c>
      <c r="AY190" s="209" t="s">
        <v>155</v>
      </c>
    </row>
    <row r="191" spans="1:65" s="2" customFormat="1" ht="16.5" customHeight="1">
      <c r="A191" s="34"/>
      <c r="B191" s="35"/>
      <c r="C191" s="210" t="s">
        <v>387</v>
      </c>
      <c r="D191" s="210" t="s">
        <v>152</v>
      </c>
      <c r="E191" s="211" t="s">
        <v>358</v>
      </c>
      <c r="F191" s="212" t="s">
        <v>359</v>
      </c>
      <c r="G191" s="213" t="s">
        <v>161</v>
      </c>
      <c r="H191" s="214">
        <v>1</v>
      </c>
      <c r="I191" s="215"/>
      <c r="J191" s="216">
        <f>ROUND(I191*H191,2)</f>
        <v>0</v>
      </c>
      <c r="K191" s="212" t="s">
        <v>180</v>
      </c>
      <c r="L191" s="217"/>
      <c r="M191" s="218" t="s">
        <v>44</v>
      </c>
      <c r="N191" s="219" t="s">
        <v>52</v>
      </c>
      <c r="O191" s="64"/>
      <c r="P191" s="184">
        <f>O191*H191</f>
        <v>0</v>
      </c>
      <c r="Q191" s="184">
        <v>0</v>
      </c>
      <c r="R191" s="184">
        <f>Q191*H191</f>
        <v>0</v>
      </c>
      <c r="S191" s="184">
        <v>0</v>
      </c>
      <c r="T191" s="185">
        <f>S191*H191</f>
        <v>0</v>
      </c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R191" s="186" t="s">
        <v>91</v>
      </c>
      <c r="AT191" s="186" t="s">
        <v>152</v>
      </c>
      <c r="AU191" s="186" t="s">
        <v>91</v>
      </c>
      <c r="AY191" s="16" t="s">
        <v>155</v>
      </c>
      <c r="BE191" s="187">
        <f>IF(N191="základní",J191,0)</f>
        <v>0</v>
      </c>
      <c r="BF191" s="187">
        <f>IF(N191="snížená",J191,0)</f>
        <v>0</v>
      </c>
      <c r="BG191" s="187">
        <f>IF(N191="zákl. přenesená",J191,0)</f>
        <v>0</v>
      </c>
      <c r="BH191" s="187">
        <f>IF(N191="sníž. přenesená",J191,0)</f>
        <v>0</v>
      </c>
      <c r="BI191" s="187">
        <f>IF(N191="nulová",J191,0)</f>
        <v>0</v>
      </c>
      <c r="BJ191" s="16" t="s">
        <v>89</v>
      </c>
      <c r="BK191" s="187">
        <f>ROUND(I191*H191,2)</f>
        <v>0</v>
      </c>
      <c r="BL191" s="16" t="s">
        <v>89</v>
      </c>
      <c r="BM191" s="186" t="s">
        <v>388</v>
      </c>
    </row>
    <row r="192" spans="2:51" s="14" customFormat="1" ht="12">
      <c r="B192" s="199"/>
      <c r="C192" s="200"/>
      <c r="D192" s="190" t="s">
        <v>164</v>
      </c>
      <c r="E192" s="201" t="s">
        <v>44</v>
      </c>
      <c r="F192" s="202" t="s">
        <v>89</v>
      </c>
      <c r="G192" s="200"/>
      <c r="H192" s="203">
        <v>1</v>
      </c>
      <c r="I192" s="204"/>
      <c r="J192" s="200"/>
      <c r="K192" s="200"/>
      <c r="L192" s="205"/>
      <c r="M192" s="206"/>
      <c r="N192" s="207"/>
      <c r="O192" s="207"/>
      <c r="P192" s="207"/>
      <c r="Q192" s="207"/>
      <c r="R192" s="207"/>
      <c r="S192" s="207"/>
      <c r="T192" s="208"/>
      <c r="AT192" s="209" t="s">
        <v>164</v>
      </c>
      <c r="AU192" s="209" t="s">
        <v>91</v>
      </c>
      <c r="AV192" s="14" t="s">
        <v>91</v>
      </c>
      <c r="AW192" s="14" t="s">
        <v>42</v>
      </c>
      <c r="AX192" s="14" t="s">
        <v>89</v>
      </c>
      <c r="AY192" s="209" t="s">
        <v>155</v>
      </c>
    </row>
    <row r="193" spans="1:65" s="2" customFormat="1" ht="33" customHeight="1">
      <c r="A193" s="34"/>
      <c r="B193" s="35"/>
      <c r="C193" s="210" t="s">
        <v>389</v>
      </c>
      <c r="D193" s="210" t="s">
        <v>152</v>
      </c>
      <c r="E193" s="211" t="s">
        <v>390</v>
      </c>
      <c r="F193" s="212" t="s">
        <v>391</v>
      </c>
      <c r="G193" s="213" t="s">
        <v>161</v>
      </c>
      <c r="H193" s="214">
        <v>6</v>
      </c>
      <c r="I193" s="215"/>
      <c r="J193" s="216">
        <f>ROUND(I193*H193,2)</f>
        <v>0</v>
      </c>
      <c r="K193" s="212" t="s">
        <v>180</v>
      </c>
      <c r="L193" s="217"/>
      <c r="M193" s="218" t="s">
        <v>44</v>
      </c>
      <c r="N193" s="219" t="s">
        <v>52</v>
      </c>
      <c r="O193" s="64"/>
      <c r="P193" s="184">
        <f>O193*H193</f>
        <v>0</v>
      </c>
      <c r="Q193" s="184">
        <v>0</v>
      </c>
      <c r="R193" s="184">
        <f>Q193*H193</f>
        <v>0</v>
      </c>
      <c r="S193" s="184">
        <v>0</v>
      </c>
      <c r="T193" s="185">
        <f>S193*H193</f>
        <v>0</v>
      </c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R193" s="186" t="s">
        <v>91</v>
      </c>
      <c r="AT193" s="186" t="s">
        <v>152</v>
      </c>
      <c r="AU193" s="186" t="s">
        <v>91</v>
      </c>
      <c r="AY193" s="16" t="s">
        <v>155</v>
      </c>
      <c r="BE193" s="187">
        <f>IF(N193="základní",J193,0)</f>
        <v>0</v>
      </c>
      <c r="BF193" s="187">
        <f>IF(N193="snížená",J193,0)</f>
        <v>0</v>
      </c>
      <c r="BG193" s="187">
        <f>IF(N193="zákl. přenesená",J193,0)</f>
        <v>0</v>
      </c>
      <c r="BH193" s="187">
        <f>IF(N193="sníž. přenesená",J193,0)</f>
        <v>0</v>
      </c>
      <c r="BI193" s="187">
        <f>IF(N193="nulová",J193,0)</f>
        <v>0</v>
      </c>
      <c r="BJ193" s="16" t="s">
        <v>89</v>
      </c>
      <c r="BK193" s="187">
        <f>ROUND(I193*H193,2)</f>
        <v>0</v>
      </c>
      <c r="BL193" s="16" t="s">
        <v>89</v>
      </c>
      <c r="BM193" s="186" t="s">
        <v>392</v>
      </c>
    </row>
    <row r="194" spans="2:51" s="14" customFormat="1" ht="12">
      <c r="B194" s="199"/>
      <c r="C194" s="200"/>
      <c r="D194" s="190" t="s">
        <v>164</v>
      </c>
      <c r="E194" s="201" t="s">
        <v>44</v>
      </c>
      <c r="F194" s="202" t="s">
        <v>184</v>
      </c>
      <c r="G194" s="200"/>
      <c r="H194" s="203">
        <v>6</v>
      </c>
      <c r="I194" s="204"/>
      <c r="J194" s="200"/>
      <c r="K194" s="200"/>
      <c r="L194" s="205"/>
      <c r="M194" s="206"/>
      <c r="N194" s="207"/>
      <c r="O194" s="207"/>
      <c r="P194" s="207"/>
      <c r="Q194" s="207"/>
      <c r="R194" s="207"/>
      <c r="S194" s="207"/>
      <c r="T194" s="208"/>
      <c r="AT194" s="209" t="s">
        <v>164</v>
      </c>
      <c r="AU194" s="209" t="s">
        <v>91</v>
      </c>
      <c r="AV194" s="14" t="s">
        <v>91</v>
      </c>
      <c r="AW194" s="14" t="s">
        <v>42</v>
      </c>
      <c r="AX194" s="14" t="s">
        <v>89</v>
      </c>
      <c r="AY194" s="209" t="s">
        <v>155</v>
      </c>
    </row>
    <row r="195" spans="1:65" s="2" customFormat="1" ht="16.5" customHeight="1">
      <c r="A195" s="34"/>
      <c r="B195" s="35"/>
      <c r="C195" s="210" t="s">
        <v>393</v>
      </c>
      <c r="D195" s="210" t="s">
        <v>152</v>
      </c>
      <c r="E195" s="211" t="s">
        <v>394</v>
      </c>
      <c r="F195" s="212" t="s">
        <v>395</v>
      </c>
      <c r="G195" s="213" t="s">
        <v>161</v>
      </c>
      <c r="H195" s="214">
        <v>3</v>
      </c>
      <c r="I195" s="215"/>
      <c r="J195" s="216">
        <f>ROUND(I195*H195,2)</f>
        <v>0</v>
      </c>
      <c r="K195" s="212" t="s">
        <v>180</v>
      </c>
      <c r="L195" s="217"/>
      <c r="M195" s="218" t="s">
        <v>44</v>
      </c>
      <c r="N195" s="219" t="s">
        <v>52</v>
      </c>
      <c r="O195" s="64"/>
      <c r="P195" s="184">
        <f>O195*H195</f>
        <v>0</v>
      </c>
      <c r="Q195" s="184">
        <v>0</v>
      </c>
      <c r="R195" s="184">
        <f>Q195*H195</f>
        <v>0</v>
      </c>
      <c r="S195" s="184">
        <v>0</v>
      </c>
      <c r="T195" s="185">
        <f>S195*H195</f>
        <v>0</v>
      </c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R195" s="186" t="s">
        <v>91</v>
      </c>
      <c r="AT195" s="186" t="s">
        <v>152</v>
      </c>
      <c r="AU195" s="186" t="s">
        <v>91</v>
      </c>
      <c r="AY195" s="16" t="s">
        <v>155</v>
      </c>
      <c r="BE195" s="187">
        <f>IF(N195="základní",J195,0)</f>
        <v>0</v>
      </c>
      <c r="BF195" s="187">
        <f>IF(N195="snížená",J195,0)</f>
        <v>0</v>
      </c>
      <c r="BG195" s="187">
        <f>IF(N195="zákl. přenesená",J195,0)</f>
        <v>0</v>
      </c>
      <c r="BH195" s="187">
        <f>IF(N195="sníž. přenesená",J195,0)</f>
        <v>0</v>
      </c>
      <c r="BI195" s="187">
        <f>IF(N195="nulová",J195,0)</f>
        <v>0</v>
      </c>
      <c r="BJ195" s="16" t="s">
        <v>89</v>
      </c>
      <c r="BK195" s="187">
        <f>ROUND(I195*H195,2)</f>
        <v>0</v>
      </c>
      <c r="BL195" s="16" t="s">
        <v>89</v>
      </c>
      <c r="BM195" s="186" t="s">
        <v>396</v>
      </c>
    </row>
    <row r="196" spans="2:51" s="14" customFormat="1" ht="12">
      <c r="B196" s="199"/>
      <c r="C196" s="200"/>
      <c r="D196" s="190" t="s">
        <v>164</v>
      </c>
      <c r="E196" s="201" t="s">
        <v>44</v>
      </c>
      <c r="F196" s="202" t="s">
        <v>154</v>
      </c>
      <c r="G196" s="200"/>
      <c r="H196" s="203">
        <v>3</v>
      </c>
      <c r="I196" s="204"/>
      <c r="J196" s="200"/>
      <c r="K196" s="200"/>
      <c r="L196" s="205"/>
      <c r="M196" s="206"/>
      <c r="N196" s="207"/>
      <c r="O196" s="207"/>
      <c r="P196" s="207"/>
      <c r="Q196" s="207"/>
      <c r="R196" s="207"/>
      <c r="S196" s="207"/>
      <c r="T196" s="208"/>
      <c r="AT196" s="209" t="s">
        <v>164</v>
      </c>
      <c r="AU196" s="209" t="s">
        <v>91</v>
      </c>
      <c r="AV196" s="14" t="s">
        <v>91</v>
      </c>
      <c r="AW196" s="14" t="s">
        <v>42</v>
      </c>
      <c r="AX196" s="14" t="s">
        <v>89</v>
      </c>
      <c r="AY196" s="209" t="s">
        <v>155</v>
      </c>
    </row>
    <row r="197" spans="1:65" s="2" customFormat="1" ht="21.75" customHeight="1">
      <c r="A197" s="34"/>
      <c r="B197" s="35"/>
      <c r="C197" s="210" t="s">
        <v>397</v>
      </c>
      <c r="D197" s="210" t="s">
        <v>152</v>
      </c>
      <c r="E197" s="211" t="s">
        <v>398</v>
      </c>
      <c r="F197" s="212" t="s">
        <v>399</v>
      </c>
      <c r="G197" s="213" t="s">
        <v>161</v>
      </c>
      <c r="H197" s="214">
        <v>1</v>
      </c>
      <c r="I197" s="215"/>
      <c r="J197" s="216">
        <f>ROUND(I197*H197,2)</f>
        <v>0</v>
      </c>
      <c r="K197" s="212" t="s">
        <v>180</v>
      </c>
      <c r="L197" s="217"/>
      <c r="M197" s="218" t="s">
        <v>44</v>
      </c>
      <c r="N197" s="219" t="s">
        <v>52</v>
      </c>
      <c r="O197" s="64"/>
      <c r="P197" s="184">
        <f>O197*H197</f>
        <v>0</v>
      </c>
      <c r="Q197" s="184">
        <v>0</v>
      </c>
      <c r="R197" s="184">
        <f>Q197*H197</f>
        <v>0</v>
      </c>
      <c r="S197" s="184">
        <v>0</v>
      </c>
      <c r="T197" s="185">
        <f>S197*H197</f>
        <v>0</v>
      </c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R197" s="186" t="s">
        <v>91</v>
      </c>
      <c r="AT197" s="186" t="s">
        <v>152</v>
      </c>
      <c r="AU197" s="186" t="s">
        <v>91</v>
      </c>
      <c r="AY197" s="16" t="s">
        <v>155</v>
      </c>
      <c r="BE197" s="187">
        <f>IF(N197="základní",J197,0)</f>
        <v>0</v>
      </c>
      <c r="BF197" s="187">
        <f>IF(N197="snížená",J197,0)</f>
        <v>0</v>
      </c>
      <c r="BG197" s="187">
        <f>IF(N197="zákl. přenesená",J197,0)</f>
        <v>0</v>
      </c>
      <c r="BH197" s="187">
        <f>IF(N197="sníž. přenesená",J197,0)</f>
        <v>0</v>
      </c>
      <c r="BI197" s="187">
        <f>IF(N197="nulová",J197,0)</f>
        <v>0</v>
      </c>
      <c r="BJ197" s="16" t="s">
        <v>89</v>
      </c>
      <c r="BK197" s="187">
        <f>ROUND(I197*H197,2)</f>
        <v>0</v>
      </c>
      <c r="BL197" s="16" t="s">
        <v>89</v>
      </c>
      <c r="BM197" s="186" t="s">
        <v>400</v>
      </c>
    </row>
    <row r="198" spans="2:51" s="14" customFormat="1" ht="12">
      <c r="B198" s="199"/>
      <c r="C198" s="200"/>
      <c r="D198" s="190" t="s">
        <v>164</v>
      </c>
      <c r="E198" s="201" t="s">
        <v>44</v>
      </c>
      <c r="F198" s="202" t="s">
        <v>89</v>
      </c>
      <c r="G198" s="200"/>
      <c r="H198" s="203">
        <v>1</v>
      </c>
      <c r="I198" s="204"/>
      <c r="J198" s="200"/>
      <c r="K198" s="200"/>
      <c r="L198" s="205"/>
      <c r="M198" s="206"/>
      <c r="N198" s="207"/>
      <c r="O198" s="207"/>
      <c r="P198" s="207"/>
      <c r="Q198" s="207"/>
      <c r="R198" s="207"/>
      <c r="S198" s="207"/>
      <c r="T198" s="208"/>
      <c r="AT198" s="209" t="s">
        <v>164</v>
      </c>
      <c r="AU198" s="209" t="s">
        <v>91</v>
      </c>
      <c r="AV198" s="14" t="s">
        <v>91</v>
      </c>
      <c r="AW198" s="14" t="s">
        <v>42</v>
      </c>
      <c r="AX198" s="14" t="s">
        <v>89</v>
      </c>
      <c r="AY198" s="209" t="s">
        <v>155</v>
      </c>
    </row>
    <row r="199" spans="1:65" s="2" customFormat="1" ht="33" customHeight="1">
      <c r="A199" s="34"/>
      <c r="B199" s="35"/>
      <c r="C199" s="175" t="s">
        <v>401</v>
      </c>
      <c r="D199" s="175" t="s">
        <v>158</v>
      </c>
      <c r="E199" s="176" t="s">
        <v>402</v>
      </c>
      <c r="F199" s="177" t="s">
        <v>403</v>
      </c>
      <c r="G199" s="178" t="s">
        <v>161</v>
      </c>
      <c r="H199" s="179">
        <v>1</v>
      </c>
      <c r="I199" s="180"/>
      <c r="J199" s="181">
        <f>ROUND(I199*H199,2)</f>
        <v>0</v>
      </c>
      <c r="K199" s="177" t="s">
        <v>195</v>
      </c>
      <c r="L199" s="39"/>
      <c r="M199" s="182" t="s">
        <v>44</v>
      </c>
      <c r="N199" s="183" t="s">
        <v>52</v>
      </c>
      <c r="O199" s="64"/>
      <c r="P199" s="184">
        <f>O199*H199</f>
        <v>0</v>
      </c>
      <c r="Q199" s="184">
        <v>0.0015</v>
      </c>
      <c r="R199" s="184">
        <f>Q199*H199</f>
        <v>0.0015</v>
      </c>
      <c r="S199" s="184">
        <v>0</v>
      </c>
      <c r="T199" s="185">
        <f>S199*H199</f>
        <v>0</v>
      </c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R199" s="186" t="s">
        <v>89</v>
      </c>
      <c r="AT199" s="186" t="s">
        <v>158</v>
      </c>
      <c r="AU199" s="186" t="s">
        <v>91</v>
      </c>
      <c r="AY199" s="16" t="s">
        <v>155</v>
      </c>
      <c r="BE199" s="187">
        <f>IF(N199="základní",J199,0)</f>
        <v>0</v>
      </c>
      <c r="BF199" s="187">
        <f>IF(N199="snížená",J199,0)</f>
        <v>0</v>
      </c>
      <c r="BG199" s="187">
        <f>IF(N199="zákl. přenesená",J199,0)</f>
        <v>0</v>
      </c>
      <c r="BH199" s="187">
        <f>IF(N199="sníž. přenesená",J199,0)</f>
        <v>0</v>
      </c>
      <c r="BI199" s="187">
        <f>IF(N199="nulová",J199,0)</f>
        <v>0</v>
      </c>
      <c r="BJ199" s="16" t="s">
        <v>89</v>
      </c>
      <c r="BK199" s="187">
        <f>ROUND(I199*H199,2)</f>
        <v>0</v>
      </c>
      <c r="BL199" s="16" t="s">
        <v>89</v>
      </c>
      <c r="BM199" s="186" t="s">
        <v>404</v>
      </c>
    </row>
    <row r="200" spans="2:51" s="14" customFormat="1" ht="12">
      <c r="B200" s="199"/>
      <c r="C200" s="200"/>
      <c r="D200" s="190" t="s">
        <v>164</v>
      </c>
      <c r="E200" s="201" t="s">
        <v>44</v>
      </c>
      <c r="F200" s="202" t="s">
        <v>89</v>
      </c>
      <c r="G200" s="200"/>
      <c r="H200" s="203">
        <v>1</v>
      </c>
      <c r="I200" s="204"/>
      <c r="J200" s="200"/>
      <c r="K200" s="200"/>
      <c r="L200" s="205"/>
      <c r="M200" s="206"/>
      <c r="N200" s="207"/>
      <c r="O200" s="207"/>
      <c r="P200" s="207"/>
      <c r="Q200" s="207"/>
      <c r="R200" s="207"/>
      <c r="S200" s="207"/>
      <c r="T200" s="208"/>
      <c r="AT200" s="209" t="s">
        <v>164</v>
      </c>
      <c r="AU200" s="209" t="s">
        <v>91</v>
      </c>
      <c r="AV200" s="14" t="s">
        <v>91</v>
      </c>
      <c r="AW200" s="14" t="s">
        <v>42</v>
      </c>
      <c r="AX200" s="14" t="s">
        <v>89</v>
      </c>
      <c r="AY200" s="209" t="s">
        <v>155</v>
      </c>
    </row>
    <row r="201" spans="1:65" s="2" customFormat="1" ht="33" customHeight="1">
      <c r="A201" s="34"/>
      <c r="B201" s="35"/>
      <c r="C201" s="175" t="s">
        <v>405</v>
      </c>
      <c r="D201" s="175" t="s">
        <v>158</v>
      </c>
      <c r="E201" s="176" t="s">
        <v>406</v>
      </c>
      <c r="F201" s="177" t="s">
        <v>407</v>
      </c>
      <c r="G201" s="178" t="s">
        <v>161</v>
      </c>
      <c r="H201" s="179">
        <v>1</v>
      </c>
      <c r="I201" s="180"/>
      <c r="J201" s="181">
        <f>ROUND(I201*H201,2)</f>
        <v>0</v>
      </c>
      <c r="K201" s="177" t="s">
        <v>195</v>
      </c>
      <c r="L201" s="39"/>
      <c r="M201" s="182" t="s">
        <v>44</v>
      </c>
      <c r="N201" s="183" t="s">
        <v>52</v>
      </c>
      <c r="O201" s="64"/>
      <c r="P201" s="184">
        <f>O201*H201</f>
        <v>0</v>
      </c>
      <c r="Q201" s="184">
        <v>0.0015</v>
      </c>
      <c r="R201" s="184">
        <f>Q201*H201</f>
        <v>0.0015</v>
      </c>
      <c r="S201" s="184">
        <v>0</v>
      </c>
      <c r="T201" s="185">
        <f>S201*H201</f>
        <v>0</v>
      </c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R201" s="186" t="s">
        <v>89</v>
      </c>
      <c r="AT201" s="186" t="s">
        <v>158</v>
      </c>
      <c r="AU201" s="186" t="s">
        <v>91</v>
      </c>
      <c r="AY201" s="16" t="s">
        <v>155</v>
      </c>
      <c r="BE201" s="187">
        <f>IF(N201="základní",J201,0)</f>
        <v>0</v>
      </c>
      <c r="BF201" s="187">
        <f>IF(N201="snížená",J201,0)</f>
        <v>0</v>
      </c>
      <c r="BG201" s="187">
        <f>IF(N201="zákl. přenesená",J201,0)</f>
        <v>0</v>
      </c>
      <c r="BH201" s="187">
        <f>IF(N201="sníž. přenesená",J201,0)</f>
        <v>0</v>
      </c>
      <c r="BI201" s="187">
        <f>IF(N201="nulová",J201,0)</f>
        <v>0</v>
      </c>
      <c r="BJ201" s="16" t="s">
        <v>89</v>
      </c>
      <c r="BK201" s="187">
        <f>ROUND(I201*H201,2)</f>
        <v>0</v>
      </c>
      <c r="BL201" s="16" t="s">
        <v>89</v>
      </c>
      <c r="BM201" s="186" t="s">
        <v>408</v>
      </c>
    </row>
    <row r="202" spans="2:51" s="14" customFormat="1" ht="12">
      <c r="B202" s="199"/>
      <c r="C202" s="200"/>
      <c r="D202" s="190" t="s">
        <v>164</v>
      </c>
      <c r="E202" s="201" t="s">
        <v>44</v>
      </c>
      <c r="F202" s="202" t="s">
        <v>89</v>
      </c>
      <c r="G202" s="200"/>
      <c r="H202" s="203">
        <v>1</v>
      </c>
      <c r="I202" s="204"/>
      <c r="J202" s="200"/>
      <c r="K202" s="200"/>
      <c r="L202" s="205"/>
      <c r="M202" s="206"/>
      <c r="N202" s="207"/>
      <c r="O202" s="207"/>
      <c r="P202" s="207"/>
      <c r="Q202" s="207"/>
      <c r="R202" s="207"/>
      <c r="S202" s="207"/>
      <c r="T202" s="208"/>
      <c r="AT202" s="209" t="s">
        <v>164</v>
      </c>
      <c r="AU202" s="209" t="s">
        <v>91</v>
      </c>
      <c r="AV202" s="14" t="s">
        <v>91</v>
      </c>
      <c r="AW202" s="14" t="s">
        <v>42</v>
      </c>
      <c r="AX202" s="14" t="s">
        <v>89</v>
      </c>
      <c r="AY202" s="209" t="s">
        <v>155</v>
      </c>
    </row>
    <row r="203" spans="1:65" s="2" customFormat="1" ht="16.5" customHeight="1">
      <c r="A203" s="34"/>
      <c r="B203" s="35"/>
      <c r="C203" s="210" t="s">
        <v>409</v>
      </c>
      <c r="D203" s="210" t="s">
        <v>152</v>
      </c>
      <c r="E203" s="211" t="s">
        <v>410</v>
      </c>
      <c r="F203" s="212" t="s">
        <v>411</v>
      </c>
      <c r="G203" s="213" t="s">
        <v>161</v>
      </c>
      <c r="H203" s="214">
        <v>1</v>
      </c>
      <c r="I203" s="215"/>
      <c r="J203" s="216">
        <f>ROUND(I203*H203,2)</f>
        <v>0</v>
      </c>
      <c r="K203" s="212" t="s">
        <v>180</v>
      </c>
      <c r="L203" s="217"/>
      <c r="M203" s="218" t="s">
        <v>44</v>
      </c>
      <c r="N203" s="219" t="s">
        <v>52</v>
      </c>
      <c r="O203" s="64"/>
      <c r="P203" s="184">
        <f>O203*H203</f>
        <v>0</v>
      </c>
      <c r="Q203" s="184">
        <v>0</v>
      </c>
      <c r="R203" s="184">
        <f>Q203*H203</f>
        <v>0</v>
      </c>
      <c r="S203" s="184">
        <v>0</v>
      </c>
      <c r="T203" s="185">
        <f>S203*H203</f>
        <v>0</v>
      </c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R203" s="186" t="s">
        <v>91</v>
      </c>
      <c r="AT203" s="186" t="s">
        <v>152</v>
      </c>
      <c r="AU203" s="186" t="s">
        <v>91</v>
      </c>
      <c r="AY203" s="16" t="s">
        <v>155</v>
      </c>
      <c r="BE203" s="187">
        <f>IF(N203="základní",J203,0)</f>
        <v>0</v>
      </c>
      <c r="BF203" s="187">
        <f>IF(N203="snížená",J203,0)</f>
        <v>0</v>
      </c>
      <c r="BG203" s="187">
        <f>IF(N203="zákl. přenesená",J203,0)</f>
        <v>0</v>
      </c>
      <c r="BH203" s="187">
        <f>IF(N203="sníž. přenesená",J203,0)</f>
        <v>0</v>
      </c>
      <c r="BI203" s="187">
        <f>IF(N203="nulová",J203,0)</f>
        <v>0</v>
      </c>
      <c r="BJ203" s="16" t="s">
        <v>89</v>
      </c>
      <c r="BK203" s="187">
        <f>ROUND(I203*H203,2)</f>
        <v>0</v>
      </c>
      <c r="BL203" s="16" t="s">
        <v>89</v>
      </c>
      <c r="BM203" s="186" t="s">
        <v>412</v>
      </c>
    </row>
    <row r="204" spans="2:51" s="14" customFormat="1" ht="12">
      <c r="B204" s="199"/>
      <c r="C204" s="200"/>
      <c r="D204" s="190" t="s">
        <v>164</v>
      </c>
      <c r="E204" s="201" t="s">
        <v>44</v>
      </c>
      <c r="F204" s="202" t="s">
        <v>89</v>
      </c>
      <c r="G204" s="200"/>
      <c r="H204" s="203">
        <v>1</v>
      </c>
      <c r="I204" s="204"/>
      <c r="J204" s="200"/>
      <c r="K204" s="200"/>
      <c r="L204" s="205"/>
      <c r="M204" s="206"/>
      <c r="N204" s="207"/>
      <c r="O204" s="207"/>
      <c r="P204" s="207"/>
      <c r="Q204" s="207"/>
      <c r="R204" s="207"/>
      <c r="S204" s="207"/>
      <c r="T204" s="208"/>
      <c r="AT204" s="209" t="s">
        <v>164</v>
      </c>
      <c r="AU204" s="209" t="s">
        <v>91</v>
      </c>
      <c r="AV204" s="14" t="s">
        <v>91</v>
      </c>
      <c r="AW204" s="14" t="s">
        <v>42</v>
      </c>
      <c r="AX204" s="14" t="s">
        <v>89</v>
      </c>
      <c r="AY204" s="209" t="s">
        <v>155</v>
      </c>
    </row>
    <row r="205" spans="1:65" s="2" customFormat="1" ht="21.75" customHeight="1">
      <c r="A205" s="34"/>
      <c r="B205" s="35"/>
      <c r="C205" s="175" t="s">
        <v>413</v>
      </c>
      <c r="D205" s="175" t="s">
        <v>158</v>
      </c>
      <c r="E205" s="176" t="s">
        <v>232</v>
      </c>
      <c r="F205" s="177" t="s">
        <v>233</v>
      </c>
      <c r="G205" s="178" t="s">
        <v>161</v>
      </c>
      <c r="H205" s="179">
        <v>2</v>
      </c>
      <c r="I205" s="180"/>
      <c r="J205" s="181">
        <f>ROUND(I205*H205,2)</f>
        <v>0</v>
      </c>
      <c r="K205" s="177" t="s">
        <v>195</v>
      </c>
      <c r="L205" s="39"/>
      <c r="M205" s="182" t="s">
        <v>44</v>
      </c>
      <c r="N205" s="183" t="s">
        <v>52</v>
      </c>
      <c r="O205" s="64"/>
      <c r="P205" s="184">
        <f>O205*H205</f>
        <v>0</v>
      </c>
      <c r="Q205" s="184">
        <v>0</v>
      </c>
      <c r="R205" s="184">
        <f>Q205*H205</f>
        <v>0</v>
      </c>
      <c r="S205" s="184">
        <v>0</v>
      </c>
      <c r="T205" s="185">
        <f>S205*H205</f>
        <v>0</v>
      </c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R205" s="186" t="s">
        <v>89</v>
      </c>
      <c r="AT205" s="186" t="s">
        <v>158</v>
      </c>
      <c r="AU205" s="186" t="s">
        <v>91</v>
      </c>
      <c r="AY205" s="16" t="s">
        <v>155</v>
      </c>
      <c r="BE205" s="187">
        <f>IF(N205="základní",J205,0)</f>
        <v>0</v>
      </c>
      <c r="BF205" s="187">
        <f>IF(N205="snížená",J205,0)</f>
        <v>0</v>
      </c>
      <c r="BG205" s="187">
        <f>IF(N205="zákl. přenesená",J205,0)</f>
        <v>0</v>
      </c>
      <c r="BH205" s="187">
        <f>IF(N205="sníž. přenesená",J205,0)</f>
        <v>0</v>
      </c>
      <c r="BI205" s="187">
        <f>IF(N205="nulová",J205,0)</f>
        <v>0</v>
      </c>
      <c r="BJ205" s="16" t="s">
        <v>89</v>
      </c>
      <c r="BK205" s="187">
        <f>ROUND(I205*H205,2)</f>
        <v>0</v>
      </c>
      <c r="BL205" s="16" t="s">
        <v>89</v>
      </c>
      <c r="BM205" s="186" t="s">
        <v>414</v>
      </c>
    </row>
    <row r="206" spans="2:51" s="14" customFormat="1" ht="12">
      <c r="B206" s="199"/>
      <c r="C206" s="200"/>
      <c r="D206" s="190" t="s">
        <v>164</v>
      </c>
      <c r="E206" s="201" t="s">
        <v>44</v>
      </c>
      <c r="F206" s="202" t="s">
        <v>235</v>
      </c>
      <c r="G206" s="200"/>
      <c r="H206" s="203">
        <v>2</v>
      </c>
      <c r="I206" s="204"/>
      <c r="J206" s="200"/>
      <c r="K206" s="200"/>
      <c r="L206" s="205"/>
      <c r="M206" s="206"/>
      <c r="N206" s="207"/>
      <c r="O206" s="207"/>
      <c r="P206" s="207"/>
      <c r="Q206" s="207"/>
      <c r="R206" s="207"/>
      <c r="S206" s="207"/>
      <c r="T206" s="208"/>
      <c r="AT206" s="209" t="s">
        <v>164</v>
      </c>
      <c r="AU206" s="209" t="s">
        <v>91</v>
      </c>
      <c r="AV206" s="14" t="s">
        <v>91</v>
      </c>
      <c r="AW206" s="14" t="s">
        <v>42</v>
      </c>
      <c r="AX206" s="14" t="s">
        <v>89</v>
      </c>
      <c r="AY206" s="209" t="s">
        <v>155</v>
      </c>
    </row>
    <row r="207" spans="1:65" s="2" customFormat="1" ht="24">
      <c r="A207" s="34"/>
      <c r="B207" s="35"/>
      <c r="C207" s="210" t="s">
        <v>415</v>
      </c>
      <c r="D207" s="210" t="s">
        <v>152</v>
      </c>
      <c r="E207" s="211" t="s">
        <v>237</v>
      </c>
      <c r="F207" s="212" t="s">
        <v>238</v>
      </c>
      <c r="G207" s="213" t="s">
        <v>161</v>
      </c>
      <c r="H207" s="214">
        <v>5</v>
      </c>
      <c r="I207" s="215"/>
      <c r="J207" s="216">
        <f>ROUND(I207*H207,2)</f>
        <v>0</v>
      </c>
      <c r="K207" s="212" t="s">
        <v>180</v>
      </c>
      <c r="L207" s="217"/>
      <c r="M207" s="218" t="s">
        <v>44</v>
      </c>
      <c r="N207" s="219" t="s">
        <v>52</v>
      </c>
      <c r="O207" s="64"/>
      <c r="P207" s="184">
        <f>O207*H207</f>
        <v>0</v>
      </c>
      <c r="Q207" s="184">
        <v>0</v>
      </c>
      <c r="R207" s="184">
        <f>Q207*H207</f>
        <v>0</v>
      </c>
      <c r="S207" s="184">
        <v>0</v>
      </c>
      <c r="T207" s="185">
        <f>S207*H207</f>
        <v>0</v>
      </c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R207" s="186" t="s">
        <v>91</v>
      </c>
      <c r="AT207" s="186" t="s">
        <v>152</v>
      </c>
      <c r="AU207" s="186" t="s">
        <v>91</v>
      </c>
      <c r="AY207" s="16" t="s">
        <v>155</v>
      </c>
      <c r="BE207" s="187">
        <f>IF(N207="základní",J207,0)</f>
        <v>0</v>
      </c>
      <c r="BF207" s="187">
        <f>IF(N207="snížená",J207,0)</f>
        <v>0</v>
      </c>
      <c r="BG207" s="187">
        <f>IF(N207="zákl. přenesená",J207,0)</f>
        <v>0</v>
      </c>
      <c r="BH207" s="187">
        <f>IF(N207="sníž. přenesená",J207,0)</f>
        <v>0</v>
      </c>
      <c r="BI207" s="187">
        <f>IF(N207="nulová",J207,0)</f>
        <v>0</v>
      </c>
      <c r="BJ207" s="16" t="s">
        <v>89</v>
      </c>
      <c r="BK207" s="187">
        <f>ROUND(I207*H207,2)</f>
        <v>0</v>
      </c>
      <c r="BL207" s="16" t="s">
        <v>89</v>
      </c>
      <c r="BM207" s="186" t="s">
        <v>416</v>
      </c>
    </row>
    <row r="208" spans="2:51" s="14" customFormat="1" ht="12">
      <c r="B208" s="199"/>
      <c r="C208" s="200"/>
      <c r="D208" s="190" t="s">
        <v>164</v>
      </c>
      <c r="E208" s="201" t="s">
        <v>44</v>
      </c>
      <c r="F208" s="202" t="s">
        <v>177</v>
      </c>
      <c r="G208" s="200"/>
      <c r="H208" s="203">
        <v>5</v>
      </c>
      <c r="I208" s="204"/>
      <c r="J208" s="200"/>
      <c r="K208" s="200"/>
      <c r="L208" s="205"/>
      <c r="M208" s="206"/>
      <c r="N208" s="207"/>
      <c r="O208" s="207"/>
      <c r="P208" s="207"/>
      <c r="Q208" s="207"/>
      <c r="R208" s="207"/>
      <c r="S208" s="207"/>
      <c r="T208" s="208"/>
      <c r="AT208" s="209" t="s">
        <v>164</v>
      </c>
      <c r="AU208" s="209" t="s">
        <v>91</v>
      </c>
      <c r="AV208" s="14" t="s">
        <v>91</v>
      </c>
      <c r="AW208" s="14" t="s">
        <v>42</v>
      </c>
      <c r="AX208" s="14" t="s">
        <v>89</v>
      </c>
      <c r="AY208" s="209" t="s">
        <v>155</v>
      </c>
    </row>
    <row r="209" spans="1:65" s="2" customFormat="1" ht="24">
      <c r="A209" s="34"/>
      <c r="B209" s="35"/>
      <c r="C209" s="210" t="s">
        <v>417</v>
      </c>
      <c r="D209" s="210" t="s">
        <v>152</v>
      </c>
      <c r="E209" s="211" t="s">
        <v>240</v>
      </c>
      <c r="F209" s="212" t="s">
        <v>241</v>
      </c>
      <c r="G209" s="213" t="s">
        <v>161</v>
      </c>
      <c r="H209" s="214">
        <v>1</v>
      </c>
      <c r="I209" s="215"/>
      <c r="J209" s="216">
        <f>ROUND(I209*H209,2)</f>
        <v>0</v>
      </c>
      <c r="K209" s="212" t="s">
        <v>180</v>
      </c>
      <c r="L209" s="217"/>
      <c r="M209" s="218" t="s">
        <v>44</v>
      </c>
      <c r="N209" s="219" t="s">
        <v>52</v>
      </c>
      <c r="O209" s="64"/>
      <c r="P209" s="184">
        <f>O209*H209</f>
        <v>0</v>
      </c>
      <c r="Q209" s="184">
        <v>0</v>
      </c>
      <c r="R209" s="184">
        <f>Q209*H209</f>
        <v>0</v>
      </c>
      <c r="S209" s="184">
        <v>0</v>
      </c>
      <c r="T209" s="185">
        <f>S209*H209</f>
        <v>0</v>
      </c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R209" s="186" t="s">
        <v>91</v>
      </c>
      <c r="AT209" s="186" t="s">
        <v>152</v>
      </c>
      <c r="AU209" s="186" t="s">
        <v>91</v>
      </c>
      <c r="AY209" s="16" t="s">
        <v>155</v>
      </c>
      <c r="BE209" s="187">
        <f>IF(N209="základní",J209,0)</f>
        <v>0</v>
      </c>
      <c r="BF209" s="187">
        <f>IF(N209="snížená",J209,0)</f>
        <v>0</v>
      </c>
      <c r="BG209" s="187">
        <f>IF(N209="zákl. přenesená",J209,0)</f>
        <v>0</v>
      </c>
      <c r="BH209" s="187">
        <f>IF(N209="sníž. přenesená",J209,0)</f>
        <v>0</v>
      </c>
      <c r="BI209" s="187">
        <f>IF(N209="nulová",J209,0)</f>
        <v>0</v>
      </c>
      <c r="BJ209" s="16" t="s">
        <v>89</v>
      </c>
      <c r="BK209" s="187">
        <f>ROUND(I209*H209,2)</f>
        <v>0</v>
      </c>
      <c r="BL209" s="16" t="s">
        <v>89</v>
      </c>
      <c r="BM209" s="186" t="s">
        <v>418</v>
      </c>
    </row>
    <row r="210" spans="2:51" s="14" customFormat="1" ht="12">
      <c r="B210" s="199"/>
      <c r="C210" s="200"/>
      <c r="D210" s="190" t="s">
        <v>164</v>
      </c>
      <c r="E210" s="201" t="s">
        <v>44</v>
      </c>
      <c r="F210" s="202" t="s">
        <v>89</v>
      </c>
      <c r="G210" s="200"/>
      <c r="H210" s="203">
        <v>1</v>
      </c>
      <c r="I210" s="204"/>
      <c r="J210" s="200"/>
      <c r="K210" s="200"/>
      <c r="L210" s="205"/>
      <c r="M210" s="206"/>
      <c r="N210" s="207"/>
      <c r="O210" s="207"/>
      <c r="P210" s="207"/>
      <c r="Q210" s="207"/>
      <c r="R210" s="207"/>
      <c r="S210" s="207"/>
      <c r="T210" s="208"/>
      <c r="AT210" s="209" t="s">
        <v>164</v>
      </c>
      <c r="AU210" s="209" t="s">
        <v>91</v>
      </c>
      <c r="AV210" s="14" t="s">
        <v>91</v>
      </c>
      <c r="AW210" s="14" t="s">
        <v>42</v>
      </c>
      <c r="AX210" s="14" t="s">
        <v>89</v>
      </c>
      <c r="AY210" s="209" t="s">
        <v>155</v>
      </c>
    </row>
    <row r="211" spans="2:63" s="12" customFormat="1" ht="25.9" customHeight="1">
      <c r="B211" s="159"/>
      <c r="C211" s="160"/>
      <c r="D211" s="161" t="s">
        <v>80</v>
      </c>
      <c r="E211" s="162" t="s">
        <v>125</v>
      </c>
      <c r="F211" s="162" t="s">
        <v>419</v>
      </c>
      <c r="G211" s="160"/>
      <c r="H211" s="160"/>
      <c r="I211" s="163"/>
      <c r="J211" s="164">
        <f>BK211</f>
        <v>0</v>
      </c>
      <c r="K211" s="160"/>
      <c r="L211" s="165"/>
      <c r="M211" s="166"/>
      <c r="N211" s="167"/>
      <c r="O211" s="167"/>
      <c r="P211" s="168">
        <f>P212</f>
        <v>0</v>
      </c>
      <c r="Q211" s="167"/>
      <c r="R211" s="168">
        <f>R212</f>
        <v>0</v>
      </c>
      <c r="S211" s="167"/>
      <c r="T211" s="169">
        <f>T212</f>
        <v>0</v>
      </c>
      <c r="AR211" s="170" t="s">
        <v>177</v>
      </c>
      <c r="AT211" s="171" t="s">
        <v>80</v>
      </c>
      <c r="AU211" s="171" t="s">
        <v>81</v>
      </c>
      <c r="AY211" s="170" t="s">
        <v>155</v>
      </c>
      <c r="BK211" s="172">
        <f>BK212</f>
        <v>0</v>
      </c>
    </row>
    <row r="212" spans="2:63" s="12" customFormat="1" ht="22.9" customHeight="1">
      <c r="B212" s="159"/>
      <c r="C212" s="160"/>
      <c r="D212" s="161" t="s">
        <v>80</v>
      </c>
      <c r="E212" s="173" t="s">
        <v>420</v>
      </c>
      <c r="F212" s="173" t="s">
        <v>421</v>
      </c>
      <c r="G212" s="160"/>
      <c r="H212" s="160"/>
      <c r="I212" s="163"/>
      <c r="J212" s="174">
        <f>BK212</f>
        <v>0</v>
      </c>
      <c r="K212" s="160"/>
      <c r="L212" s="165"/>
      <c r="M212" s="166"/>
      <c r="N212" s="167"/>
      <c r="O212" s="167"/>
      <c r="P212" s="168">
        <f>SUM(P213:P214)</f>
        <v>0</v>
      </c>
      <c r="Q212" s="167"/>
      <c r="R212" s="168">
        <f>SUM(R213:R214)</f>
        <v>0</v>
      </c>
      <c r="S212" s="167"/>
      <c r="T212" s="169">
        <f>SUM(T213:T214)</f>
        <v>0</v>
      </c>
      <c r="AR212" s="170" t="s">
        <v>177</v>
      </c>
      <c r="AT212" s="171" t="s">
        <v>80</v>
      </c>
      <c r="AU212" s="171" t="s">
        <v>89</v>
      </c>
      <c r="AY212" s="170" t="s">
        <v>155</v>
      </c>
      <c r="BK212" s="172">
        <f>SUM(BK213:BK214)</f>
        <v>0</v>
      </c>
    </row>
    <row r="213" spans="1:65" s="2" customFormat="1" ht="16.5" customHeight="1">
      <c r="A213" s="34"/>
      <c r="B213" s="35"/>
      <c r="C213" s="175" t="s">
        <v>422</v>
      </c>
      <c r="D213" s="175" t="s">
        <v>158</v>
      </c>
      <c r="E213" s="176" t="s">
        <v>423</v>
      </c>
      <c r="F213" s="177" t="s">
        <v>424</v>
      </c>
      <c r="G213" s="178" t="s">
        <v>161</v>
      </c>
      <c r="H213" s="179">
        <v>1</v>
      </c>
      <c r="I213" s="180"/>
      <c r="J213" s="181">
        <f>ROUND(I213*H213,2)</f>
        <v>0</v>
      </c>
      <c r="K213" s="177" t="s">
        <v>195</v>
      </c>
      <c r="L213" s="39"/>
      <c r="M213" s="182" t="s">
        <v>44</v>
      </c>
      <c r="N213" s="183" t="s">
        <v>52</v>
      </c>
      <c r="O213" s="64"/>
      <c r="P213" s="184">
        <f>O213*H213</f>
        <v>0</v>
      </c>
      <c r="Q213" s="184">
        <v>0</v>
      </c>
      <c r="R213" s="184">
        <f>Q213*H213</f>
        <v>0</v>
      </c>
      <c r="S213" s="184">
        <v>0</v>
      </c>
      <c r="T213" s="185">
        <f>S213*H213</f>
        <v>0</v>
      </c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R213" s="186" t="s">
        <v>89</v>
      </c>
      <c r="AT213" s="186" t="s">
        <v>158</v>
      </c>
      <c r="AU213" s="186" t="s">
        <v>91</v>
      </c>
      <c r="AY213" s="16" t="s">
        <v>155</v>
      </c>
      <c r="BE213" s="187">
        <f>IF(N213="základní",J213,0)</f>
        <v>0</v>
      </c>
      <c r="BF213" s="187">
        <f>IF(N213="snížená",J213,0)</f>
        <v>0</v>
      </c>
      <c r="BG213" s="187">
        <f>IF(N213="zákl. přenesená",J213,0)</f>
        <v>0</v>
      </c>
      <c r="BH213" s="187">
        <f>IF(N213="sníž. přenesená",J213,0)</f>
        <v>0</v>
      </c>
      <c r="BI213" s="187">
        <f>IF(N213="nulová",J213,0)</f>
        <v>0</v>
      </c>
      <c r="BJ213" s="16" t="s">
        <v>89</v>
      </c>
      <c r="BK213" s="187">
        <f>ROUND(I213*H213,2)</f>
        <v>0</v>
      </c>
      <c r="BL213" s="16" t="s">
        <v>89</v>
      </c>
      <c r="BM213" s="186" t="s">
        <v>425</v>
      </c>
    </row>
    <row r="214" spans="2:51" s="14" customFormat="1" ht="12">
      <c r="B214" s="199"/>
      <c r="C214" s="200"/>
      <c r="D214" s="190" t="s">
        <v>164</v>
      </c>
      <c r="E214" s="201" t="s">
        <v>44</v>
      </c>
      <c r="F214" s="202" t="s">
        <v>89</v>
      </c>
      <c r="G214" s="200"/>
      <c r="H214" s="203">
        <v>1</v>
      </c>
      <c r="I214" s="204"/>
      <c r="J214" s="200"/>
      <c r="K214" s="200"/>
      <c r="L214" s="205"/>
      <c r="M214" s="220"/>
      <c r="N214" s="221"/>
      <c r="O214" s="221"/>
      <c r="P214" s="221"/>
      <c r="Q214" s="221"/>
      <c r="R214" s="221"/>
      <c r="S214" s="221"/>
      <c r="T214" s="222"/>
      <c r="AT214" s="209" t="s">
        <v>164</v>
      </c>
      <c r="AU214" s="209" t="s">
        <v>91</v>
      </c>
      <c r="AV214" s="14" t="s">
        <v>91</v>
      </c>
      <c r="AW214" s="14" t="s">
        <v>42</v>
      </c>
      <c r="AX214" s="14" t="s">
        <v>89</v>
      </c>
      <c r="AY214" s="209" t="s">
        <v>155</v>
      </c>
    </row>
    <row r="215" spans="1:31" s="2" customFormat="1" ht="6.95" customHeight="1">
      <c r="A215" s="34"/>
      <c r="B215" s="47"/>
      <c r="C215" s="48"/>
      <c r="D215" s="48"/>
      <c r="E215" s="48"/>
      <c r="F215" s="48"/>
      <c r="G215" s="48"/>
      <c r="H215" s="48"/>
      <c r="I215" s="48"/>
      <c r="J215" s="48"/>
      <c r="K215" s="48"/>
      <c r="L215" s="39"/>
      <c r="M215" s="34"/>
      <c r="O215" s="34"/>
      <c r="P215" s="34"/>
      <c r="Q215" s="34"/>
      <c r="R215" s="34"/>
      <c r="S215" s="34"/>
      <c r="T215" s="34"/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</row>
  </sheetData>
  <sheetProtection algorithmName="SHA-512" hashValue="80GkdcIzdzrBhDA0ScXEk2VsdSptP05yWb+e68Gv53GOEvcYTSF5KMhRgxQDqa+5uLRwQuE2lM6o64HAx5iLGg==" saltValue="HsY3opvdIIc32jdBCZPmK/J8glA2DPYDGnqZdkg6uAPXlOU3Vp1ItsxcA9t2mJy2FfNnPbhGApMWqDGXeaPy7w==" spinCount="100000" sheet="1" objects="1" scenarios="1" formatColumns="0" formatRows="0" autoFilter="0"/>
  <autoFilter ref="C83:K214"/>
  <mergeCells count="9">
    <mergeCell ref="E50:H50"/>
    <mergeCell ref="E74:H74"/>
    <mergeCell ref="E76:H76"/>
    <mergeCell ref="L2:V2"/>
    <mergeCell ref="E7:H7"/>
    <mergeCell ref="E9:H9"/>
    <mergeCell ref="E18:H18"/>
    <mergeCell ref="E27:H27"/>
    <mergeCell ref="E48:H48"/>
  </mergeCells>
  <printOptions/>
  <pageMargins left="0.3937007874015748" right="0.3937007874015748" top="0.3937007874015748" bottom="0.3937007874015748" header="0" footer="0"/>
  <pageSetup fitToHeight="100" fitToWidth="1" horizontalDpi="600" verticalDpi="600" orientation="portrait" paperSize="9" scale="76" r:id="rId2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AT2" s="16" t="s">
        <v>100</v>
      </c>
    </row>
    <row r="3" spans="2:46" s="1" customFormat="1" ht="6.95" customHeight="1">
      <c r="B3" s="101"/>
      <c r="C3" s="102"/>
      <c r="D3" s="102"/>
      <c r="E3" s="102"/>
      <c r="F3" s="102"/>
      <c r="G3" s="102"/>
      <c r="H3" s="102"/>
      <c r="I3" s="102"/>
      <c r="J3" s="102"/>
      <c r="K3" s="102"/>
      <c r="L3" s="19"/>
      <c r="AT3" s="16" t="s">
        <v>91</v>
      </c>
    </row>
    <row r="4" spans="2:46" s="1" customFormat="1" ht="24.95" customHeight="1">
      <c r="B4" s="19"/>
      <c r="D4" s="103" t="s">
        <v>129</v>
      </c>
      <c r="L4" s="19"/>
      <c r="M4" s="104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05" t="s">
        <v>16</v>
      </c>
      <c r="L6" s="19"/>
    </row>
    <row r="7" spans="2:12" s="1" customFormat="1" ht="16.5" customHeight="1">
      <c r="B7" s="19"/>
      <c r="E7" s="266" t="str">
        <f>'Rekapitulace stavby'!K6</f>
        <v>Zvýšení bezpečnosti na průtahu městem Vyškov - modernizace SSZ</v>
      </c>
      <c r="F7" s="267"/>
      <c r="G7" s="267"/>
      <c r="H7" s="267"/>
      <c r="L7" s="19"/>
    </row>
    <row r="8" spans="1:31" s="2" customFormat="1" ht="12" customHeight="1">
      <c r="A8" s="34"/>
      <c r="B8" s="39"/>
      <c r="C8" s="34"/>
      <c r="D8" s="105" t="s">
        <v>130</v>
      </c>
      <c r="E8" s="34"/>
      <c r="F8" s="34"/>
      <c r="G8" s="34"/>
      <c r="H8" s="34"/>
      <c r="I8" s="34"/>
      <c r="J8" s="34"/>
      <c r="K8" s="34"/>
      <c r="L8" s="106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268" t="s">
        <v>426</v>
      </c>
      <c r="F9" s="269"/>
      <c r="G9" s="269"/>
      <c r="H9" s="269"/>
      <c r="I9" s="34"/>
      <c r="J9" s="34"/>
      <c r="K9" s="34"/>
      <c r="L9" s="106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106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05" t="s">
        <v>18</v>
      </c>
      <c r="E11" s="34"/>
      <c r="F11" s="107" t="s">
        <v>19</v>
      </c>
      <c r="G11" s="34"/>
      <c r="H11" s="34"/>
      <c r="I11" s="105" t="s">
        <v>20</v>
      </c>
      <c r="J11" s="107" t="s">
        <v>21</v>
      </c>
      <c r="K11" s="34"/>
      <c r="L11" s="106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05" t="s">
        <v>22</v>
      </c>
      <c r="E12" s="34"/>
      <c r="F12" s="107" t="s">
        <v>23</v>
      </c>
      <c r="G12" s="34"/>
      <c r="H12" s="34"/>
      <c r="I12" s="105" t="s">
        <v>24</v>
      </c>
      <c r="J12" s="108" t="str">
        <f>'Rekapitulace stavby'!AN8</f>
        <v>15. 10. 2020</v>
      </c>
      <c r="K12" s="34"/>
      <c r="L12" s="106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21.75" customHeight="1">
      <c r="A13" s="34"/>
      <c r="B13" s="39"/>
      <c r="C13" s="34"/>
      <c r="D13" s="109" t="s">
        <v>26</v>
      </c>
      <c r="E13" s="34"/>
      <c r="F13" s="110" t="s">
        <v>27</v>
      </c>
      <c r="G13" s="34"/>
      <c r="H13" s="34"/>
      <c r="I13" s="109" t="s">
        <v>28</v>
      </c>
      <c r="J13" s="110" t="s">
        <v>29</v>
      </c>
      <c r="K13" s="34"/>
      <c r="L13" s="106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05" t="s">
        <v>30</v>
      </c>
      <c r="E14" s="34"/>
      <c r="F14" s="34"/>
      <c r="G14" s="34"/>
      <c r="H14" s="34"/>
      <c r="I14" s="105" t="s">
        <v>31</v>
      </c>
      <c r="J14" s="107" t="s">
        <v>32</v>
      </c>
      <c r="K14" s="34"/>
      <c r="L14" s="106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07" t="s">
        <v>33</v>
      </c>
      <c r="F15" s="34"/>
      <c r="G15" s="34"/>
      <c r="H15" s="34"/>
      <c r="I15" s="105" t="s">
        <v>34</v>
      </c>
      <c r="J15" s="107" t="s">
        <v>35</v>
      </c>
      <c r="K15" s="34"/>
      <c r="L15" s="106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106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05" t="s">
        <v>36</v>
      </c>
      <c r="E17" s="34"/>
      <c r="F17" s="34"/>
      <c r="G17" s="34"/>
      <c r="H17" s="34"/>
      <c r="I17" s="105" t="s">
        <v>31</v>
      </c>
      <c r="J17" s="29" t="str">
        <f>'Rekapitulace stavby'!AN13</f>
        <v>Vyplň údaj</v>
      </c>
      <c r="K17" s="34"/>
      <c r="L17" s="106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270" t="str">
        <f>'Rekapitulace stavby'!E14</f>
        <v>Vyplň údaj</v>
      </c>
      <c r="F18" s="271"/>
      <c r="G18" s="271"/>
      <c r="H18" s="271"/>
      <c r="I18" s="105" t="s">
        <v>34</v>
      </c>
      <c r="J18" s="29" t="str">
        <f>'Rekapitulace stavby'!AN14</f>
        <v>Vyplň údaj</v>
      </c>
      <c r="K18" s="34"/>
      <c r="L18" s="106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106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05" t="s">
        <v>38</v>
      </c>
      <c r="E20" s="34"/>
      <c r="F20" s="34"/>
      <c r="G20" s="34"/>
      <c r="H20" s="34"/>
      <c r="I20" s="105" t="s">
        <v>31</v>
      </c>
      <c r="J20" s="107" t="s">
        <v>39</v>
      </c>
      <c r="K20" s="34"/>
      <c r="L20" s="106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07" t="s">
        <v>40</v>
      </c>
      <c r="F21" s="34"/>
      <c r="G21" s="34"/>
      <c r="H21" s="34"/>
      <c r="I21" s="105" t="s">
        <v>34</v>
      </c>
      <c r="J21" s="107" t="s">
        <v>41</v>
      </c>
      <c r="K21" s="34"/>
      <c r="L21" s="106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106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05" t="s">
        <v>43</v>
      </c>
      <c r="E23" s="34"/>
      <c r="F23" s="34"/>
      <c r="G23" s="34"/>
      <c r="H23" s="34"/>
      <c r="I23" s="105" t="s">
        <v>31</v>
      </c>
      <c r="J23" s="107" t="s">
        <v>44</v>
      </c>
      <c r="K23" s="34"/>
      <c r="L23" s="106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07" t="s">
        <v>40</v>
      </c>
      <c r="F24" s="34"/>
      <c r="G24" s="34"/>
      <c r="H24" s="34"/>
      <c r="I24" s="105" t="s">
        <v>34</v>
      </c>
      <c r="J24" s="107" t="s">
        <v>44</v>
      </c>
      <c r="K24" s="34"/>
      <c r="L24" s="106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106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05" t="s">
        <v>45</v>
      </c>
      <c r="E26" s="34"/>
      <c r="F26" s="34"/>
      <c r="G26" s="34"/>
      <c r="H26" s="34"/>
      <c r="I26" s="34"/>
      <c r="J26" s="34"/>
      <c r="K26" s="34"/>
      <c r="L26" s="106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11"/>
      <c r="B27" s="112"/>
      <c r="C27" s="111"/>
      <c r="D27" s="111"/>
      <c r="E27" s="272" t="s">
        <v>44</v>
      </c>
      <c r="F27" s="272"/>
      <c r="G27" s="272"/>
      <c r="H27" s="272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106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14"/>
      <c r="E29" s="114"/>
      <c r="F29" s="114"/>
      <c r="G29" s="114"/>
      <c r="H29" s="114"/>
      <c r="I29" s="114"/>
      <c r="J29" s="114"/>
      <c r="K29" s="114"/>
      <c r="L29" s="106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15" t="s">
        <v>47</v>
      </c>
      <c r="E30" s="34"/>
      <c r="F30" s="34"/>
      <c r="G30" s="34"/>
      <c r="H30" s="34"/>
      <c r="I30" s="34"/>
      <c r="J30" s="116">
        <f>ROUND(J83,2)</f>
        <v>0</v>
      </c>
      <c r="K30" s="34"/>
      <c r="L30" s="106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14"/>
      <c r="E31" s="114"/>
      <c r="F31" s="114"/>
      <c r="G31" s="114"/>
      <c r="H31" s="114"/>
      <c r="I31" s="114"/>
      <c r="J31" s="114"/>
      <c r="K31" s="114"/>
      <c r="L31" s="106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17" t="s">
        <v>49</v>
      </c>
      <c r="G32" s="34"/>
      <c r="H32" s="34"/>
      <c r="I32" s="117" t="s">
        <v>48</v>
      </c>
      <c r="J32" s="117" t="s">
        <v>50</v>
      </c>
      <c r="K32" s="34"/>
      <c r="L32" s="106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18" t="s">
        <v>51</v>
      </c>
      <c r="E33" s="105" t="s">
        <v>52</v>
      </c>
      <c r="F33" s="119">
        <f>ROUND((SUM(BE83:BE163)),2)</f>
        <v>0</v>
      </c>
      <c r="G33" s="34"/>
      <c r="H33" s="34"/>
      <c r="I33" s="120">
        <v>0.21</v>
      </c>
      <c r="J33" s="119">
        <f>ROUND(((SUM(BE83:BE163))*I33),2)</f>
        <v>0</v>
      </c>
      <c r="K33" s="34"/>
      <c r="L33" s="106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05" t="s">
        <v>53</v>
      </c>
      <c r="F34" s="119">
        <f>ROUND((SUM(BF83:BF163)),2)</f>
        <v>0</v>
      </c>
      <c r="G34" s="34"/>
      <c r="H34" s="34"/>
      <c r="I34" s="120">
        <v>0.15</v>
      </c>
      <c r="J34" s="119">
        <f>ROUND(((SUM(BF83:BF163))*I34),2)</f>
        <v>0</v>
      </c>
      <c r="K34" s="34"/>
      <c r="L34" s="106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05" t="s">
        <v>54</v>
      </c>
      <c r="F35" s="119">
        <f>ROUND((SUM(BG83:BG163)),2)</f>
        <v>0</v>
      </c>
      <c r="G35" s="34"/>
      <c r="H35" s="34"/>
      <c r="I35" s="120">
        <v>0.21</v>
      </c>
      <c r="J35" s="119">
        <f>0</f>
        <v>0</v>
      </c>
      <c r="K35" s="34"/>
      <c r="L35" s="106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05" t="s">
        <v>55</v>
      </c>
      <c r="F36" s="119">
        <f>ROUND((SUM(BH83:BH163)),2)</f>
        <v>0</v>
      </c>
      <c r="G36" s="34"/>
      <c r="H36" s="34"/>
      <c r="I36" s="120">
        <v>0.15</v>
      </c>
      <c r="J36" s="119">
        <f>0</f>
        <v>0</v>
      </c>
      <c r="K36" s="34"/>
      <c r="L36" s="106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05" t="s">
        <v>56</v>
      </c>
      <c r="F37" s="119">
        <f>ROUND((SUM(BI83:BI163)),2)</f>
        <v>0</v>
      </c>
      <c r="G37" s="34"/>
      <c r="H37" s="34"/>
      <c r="I37" s="120">
        <v>0</v>
      </c>
      <c r="J37" s="119">
        <f>0</f>
        <v>0</v>
      </c>
      <c r="K37" s="34"/>
      <c r="L37" s="106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106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21"/>
      <c r="D39" s="122" t="s">
        <v>57</v>
      </c>
      <c r="E39" s="123"/>
      <c r="F39" s="123"/>
      <c r="G39" s="124" t="s">
        <v>58</v>
      </c>
      <c r="H39" s="125" t="s">
        <v>59</v>
      </c>
      <c r="I39" s="123"/>
      <c r="J39" s="126">
        <f>SUM(J30:J37)</f>
        <v>0</v>
      </c>
      <c r="K39" s="127"/>
      <c r="L39" s="106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128"/>
      <c r="C40" s="129"/>
      <c r="D40" s="129"/>
      <c r="E40" s="129"/>
      <c r="F40" s="129"/>
      <c r="G40" s="129"/>
      <c r="H40" s="129"/>
      <c r="I40" s="129"/>
      <c r="J40" s="129"/>
      <c r="K40" s="129"/>
      <c r="L40" s="106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4" spans="1:31" s="2" customFormat="1" ht="6.95" customHeight="1">
      <c r="A44" s="34"/>
      <c r="B44" s="130"/>
      <c r="C44" s="131"/>
      <c r="D44" s="131"/>
      <c r="E44" s="131"/>
      <c r="F44" s="131"/>
      <c r="G44" s="131"/>
      <c r="H44" s="131"/>
      <c r="I44" s="131"/>
      <c r="J44" s="131"/>
      <c r="K44" s="131"/>
      <c r="L44" s="106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2" customFormat="1" ht="24.95" customHeight="1">
      <c r="A45" s="34"/>
      <c r="B45" s="35"/>
      <c r="C45" s="22" t="s">
        <v>132</v>
      </c>
      <c r="D45" s="36"/>
      <c r="E45" s="36"/>
      <c r="F45" s="36"/>
      <c r="G45" s="36"/>
      <c r="H45" s="36"/>
      <c r="I45" s="36"/>
      <c r="J45" s="36"/>
      <c r="K45" s="36"/>
      <c r="L45" s="106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pans="1:31" s="2" customFormat="1" ht="6.95" customHeight="1">
      <c r="A46" s="34"/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106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12" customHeight="1">
      <c r="A47" s="34"/>
      <c r="B47" s="35"/>
      <c r="C47" s="28" t="s">
        <v>16</v>
      </c>
      <c r="D47" s="36"/>
      <c r="E47" s="36"/>
      <c r="F47" s="36"/>
      <c r="G47" s="36"/>
      <c r="H47" s="36"/>
      <c r="I47" s="36"/>
      <c r="J47" s="36"/>
      <c r="K47" s="36"/>
      <c r="L47" s="106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16.5" customHeight="1">
      <c r="A48" s="34"/>
      <c r="B48" s="35"/>
      <c r="C48" s="36"/>
      <c r="D48" s="36"/>
      <c r="E48" s="264" t="str">
        <f>E7</f>
        <v>Zvýšení bezpečnosti na průtahu městem Vyškov - modernizace SSZ</v>
      </c>
      <c r="F48" s="265"/>
      <c r="G48" s="265"/>
      <c r="H48" s="265"/>
      <c r="I48" s="36"/>
      <c r="J48" s="36"/>
      <c r="K48" s="36"/>
      <c r="L48" s="106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28" t="s">
        <v>130</v>
      </c>
      <c r="D49" s="36"/>
      <c r="E49" s="36"/>
      <c r="F49" s="36"/>
      <c r="G49" s="36"/>
      <c r="H49" s="36"/>
      <c r="I49" s="36"/>
      <c r="J49" s="36"/>
      <c r="K49" s="36"/>
      <c r="L49" s="106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6.5" customHeight="1">
      <c r="A50" s="34"/>
      <c r="B50" s="35"/>
      <c r="C50" s="36"/>
      <c r="D50" s="36"/>
      <c r="E50" s="227" t="str">
        <f>E9</f>
        <v>PS453 - SSZ Purkyňova x Svatopluka Čecha</v>
      </c>
      <c r="F50" s="263"/>
      <c r="G50" s="263"/>
      <c r="H50" s="263"/>
      <c r="I50" s="36"/>
      <c r="J50" s="36"/>
      <c r="K50" s="36"/>
      <c r="L50" s="106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31" s="2" customFormat="1" ht="6.95" customHeight="1">
      <c r="A51" s="34"/>
      <c r="B51" s="35"/>
      <c r="C51" s="36"/>
      <c r="D51" s="36"/>
      <c r="E51" s="36"/>
      <c r="F51" s="36"/>
      <c r="G51" s="36"/>
      <c r="H51" s="36"/>
      <c r="I51" s="36"/>
      <c r="J51" s="36"/>
      <c r="K51" s="36"/>
      <c r="L51" s="106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31" s="2" customFormat="1" ht="12" customHeight="1">
      <c r="A52" s="34"/>
      <c r="B52" s="35"/>
      <c r="C52" s="28" t="s">
        <v>22</v>
      </c>
      <c r="D52" s="36"/>
      <c r="E52" s="36"/>
      <c r="F52" s="26" t="str">
        <f>F12</f>
        <v>Vyškov</v>
      </c>
      <c r="G52" s="36"/>
      <c r="H52" s="36"/>
      <c r="I52" s="28" t="s">
        <v>24</v>
      </c>
      <c r="J52" s="59" t="str">
        <f>IF(J12="","",J12)</f>
        <v>15. 10. 2020</v>
      </c>
      <c r="K52" s="36"/>
      <c r="L52" s="106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6.95" customHeight="1">
      <c r="A53" s="34"/>
      <c r="B53" s="35"/>
      <c r="C53" s="36"/>
      <c r="D53" s="36"/>
      <c r="E53" s="36"/>
      <c r="F53" s="36"/>
      <c r="G53" s="36"/>
      <c r="H53" s="36"/>
      <c r="I53" s="36"/>
      <c r="J53" s="36"/>
      <c r="K53" s="36"/>
      <c r="L53" s="106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15.2" customHeight="1">
      <c r="A54" s="34"/>
      <c r="B54" s="35"/>
      <c r="C54" s="28" t="s">
        <v>30</v>
      </c>
      <c r="D54" s="36"/>
      <c r="E54" s="36"/>
      <c r="F54" s="26" t="str">
        <f>E15</f>
        <v>VYTEZA, s. r.o.</v>
      </c>
      <c r="G54" s="36"/>
      <c r="H54" s="36"/>
      <c r="I54" s="28" t="s">
        <v>38</v>
      </c>
      <c r="J54" s="32" t="str">
        <f>E21</f>
        <v>Ing. Luděk Obrdlík</v>
      </c>
      <c r="K54" s="36"/>
      <c r="L54" s="106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15.2" customHeight="1">
      <c r="A55" s="34"/>
      <c r="B55" s="35"/>
      <c r="C55" s="28" t="s">
        <v>36</v>
      </c>
      <c r="D55" s="36"/>
      <c r="E55" s="36"/>
      <c r="F55" s="26" t="str">
        <f>IF(E18="","",E18)</f>
        <v>Vyplň údaj</v>
      </c>
      <c r="G55" s="36"/>
      <c r="H55" s="36"/>
      <c r="I55" s="28" t="s">
        <v>43</v>
      </c>
      <c r="J55" s="32" t="str">
        <f>E24</f>
        <v>Ing. Luděk Obrdlík</v>
      </c>
      <c r="K55" s="36"/>
      <c r="L55" s="106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0.35" customHeight="1">
      <c r="A56" s="34"/>
      <c r="B56" s="35"/>
      <c r="C56" s="36"/>
      <c r="D56" s="36"/>
      <c r="E56" s="36"/>
      <c r="F56" s="36"/>
      <c r="G56" s="36"/>
      <c r="H56" s="36"/>
      <c r="I56" s="36"/>
      <c r="J56" s="36"/>
      <c r="K56" s="36"/>
      <c r="L56" s="106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29.25" customHeight="1">
      <c r="A57" s="34"/>
      <c r="B57" s="35"/>
      <c r="C57" s="132" t="s">
        <v>133</v>
      </c>
      <c r="D57" s="133"/>
      <c r="E57" s="133"/>
      <c r="F57" s="133"/>
      <c r="G57" s="133"/>
      <c r="H57" s="133"/>
      <c r="I57" s="133"/>
      <c r="J57" s="134" t="s">
        <v>134</v>
      </c>
      <c r="K57" s="133"/>
      <c r="L57" s="106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0.35" customHeight="1">
      <c r="A58" s="34"/>
      <c r="B58" s="35"/>
      <c r="C58" s="36"/>
      <c r="D58" s="36"/>
      <c r="E58" s="36"/>
      <c r="F58" s="36"/>
      <c r="G58" s="36"/>
      <c r="H58" s="36"/>
      <c r="I58" s="36"/>
      <c r="J58" s="36"/>
      <c r="K58" s="36"/>
      <c r="L58" s="106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47" s="2" customFormat="1" ht="22.9" customHeight="1">
      <c r="A59" s="34"/>
      <c r="B59" s="35"/>
      <c r="C59" s="135" t="s">
        <v>79</v>
      </c>
      <c r="D59" s="36"/>
      <c r="E59" s="36"/>
      <c r="F59" s="36"/>
      <c r="G59" s="36"/>
      <c r="H59" s="36"/>
      <c r="I59" s="36"/>
      <c r="J59" s="77">
        <f>J83</f>
        <v>0</v>
      </c>
      <c r="K59" s="36"/>
      <c r="L59" s="106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U59" s="16" t="s">
        <v>135</v>
      </c>
    </row>
    <row r="60" spans="2:12" s="9" customFormat="1" ht="24.95" customHeight="1">
      <c r="B60" s="136"/>
      <c r="C60" s="137"/>
      <c r="D60" s="138" t="s">
        <v>136</v>
      </c>
      <c r="E60" s="139"/>
      <c r="F60" s="139"/>
      <c r="G60" s="139"/>
      <c r="H60" s="139"/>
      <c r="I60" s="139"/>
      <c r="J60" s="140">
        <f>J84</f>
        <v>0</v>
      </c>
      <c r="K60" s="137"/>
      <c r="L60" s="141"/>
    </row>
    <row r="61" spans="2:12" s="10" customFormat="1" ht="19.9" customHeight="1">
      <c r="B61" s="142"/>
      <c r="C61" s="143"/>
      <c r="D61" s="144" t="s">
        <v>138</v>
      </c>
      <c r="E61" s="145"/>
      <c r="F61" s="145"/>
      <c r="G61" s="145"/>
      <c r="H61" s="145"/>
      <c r="I61" s="145"/>
      <c r="J61" s="146">
        <f>J85</f>
        <v>0</v>
      </c>
      <c r="K61" s="143"/>
      <c r="L61" s="147"/>
    </row>
    <row r="62" spans="2:12" s="9" customFormat="1" ht="24.95" customHeight="1">
      <c r="B62" s="136"/>
      <c r="C62" s="137"/>
      <c r="D62" s="138" t="s">
        <v>244</v>
      </c>
      <c r="E62" s="139"/>
      <c r="F62" s="139"/>
      <c r="G62" s="139"/>
      <c r="H62" s="139"/>
      <c r="I62" s="139"/>
      <c r="J62" s="140">
        <f>J160</f>
        <v>0</v>
      </c>
      <c r="K62" s="137"/>
      <c r="L62" s="141"/>
    </row>
    <row r="63" spans="2:12" s="10" customFormat="1" ht="19.9" customHeight="1">
      <c r="B63" s="142"/>
      <c r="C63" s="143"/>
      <c r="D63" s="144" t="s">
        <v>245</v>
      </c>
      <c r="E63" s="145"/>
      <c r="F63" s="145"/>
      <c r="G63" s="145"/>
      <c r="H63" s="145"/>
      <c r="I63" s="145"/>
      <c r="J63" s="146">
        <f>J161</f>
        <v>0</v>
      </c>
      <c r="K63" s="143"/>
      <c r="L63" s="147"/>
    </row>
    <row r="64" spans="1:31" s="2" customFormat="1" ht="21.75" customHeight="1">
      <c r="A64" s="34"/>
      <c r="B64" s="35"/>
      <c r="C64" s="36"/>
      <c r="D64" s="36"/>
      <c r="E64" s="36"/>
      <c r="F64" s="36"/>
      <c r="G64" s="36"/>
      <c r="H64" s="36"/>
      <c r="I64" s="36"/>
      <c r="J64" s="36"/>
      <c r="K64" s="36"/>
      <c r="L64" s="106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</row>
    <row r="65" spans="1:31" s="2" customFormat="1" ht="6.95" customHeight="1">
      <c r="A65" s="34"/>
      <c r="B65" s="47"/>
      <c r="C65" s="48"/>
      <c r="D65" s="48"/>
      <c r="E65" s="48"/>
      <c r="F65" s="48"/>
      <c r="G65" s="48"/>
      <c r="H65" s="48"/>
      <c r="I65" s="48"/>
      <c r="J65" s="48"/>
      <c r="K65" s="48"/>
      <c r="L65" s="106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9" spans="1:31" s="2" customFormat="1" ht="6.95" customHeight="1">
      <c r="A69" s="34"/>
      <c r="B69" s="49"/>
      <c r="C69" s="50"/>
      <c r="D69" s="50"/>
      <c r="E69" s="50"/>
      <c r="F69" s="50"/>
      <c r="G69" s="50"/>
      <c r="H69" s="50"/>
      <c r="I69" s="50"/>
      <c r="J69" s="50"/>
      <c r="K69" s="50"/>
      <c r="L69" s="106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</row>
    <row r="70" spans="1:31" s="2" customFormat="1" ht="24.95" customHeight="1">
      <c r="A70" s="34"/>
      <c r="B70" s="35"/>
      <c r="C70" s="22" t="s">
        <v>139</v>
      </c>
      <c r="D70" s="36"/>
      <c r="E70" s="36"/>
      <c r="F70" s="36"/>
      <c r="G70" s="36"/>
      <c r="H70" s="36"/>
      <c r="I70" s="36"/>
      <c r="J70" s="36"/>
      <c r="K70" s="36"/>
      <c r="L70" s="106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</row>
    <row r="71" spans="1:31" s="2" customFormat="1" ht="6.95" customHeight="1">
      <c r="A71" s="34"/>
      <c r="B71" s="35"/>
      <c r="C71" s="36"/>
      <c r="D71" s="36"/>
      <c r="E71" s="36"/>
      <c r="F71" s="36"/>
      <c r="G71" s="36"/>
      <c r="H71" s="36"/>
      <c r="I71" s="36"/>
      <c r="J71" s="36"/>
      <c r="K71" s="36"/>
      <c r="L71" s="106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</row>
    <row r="72" spans="1:31" s="2" customFormat="1" ht="12" customHeight="1">
      <c r="A72" s="34"/>
      <c r="B72" s="35"/>
      <c r="C72" s="28" t="s">
        <v>16</v>
      </c>
      <c r="D72" s="36"/>
      <c r="E72" s="36"/>
      <c r="F72" s="36"/>
      <c r="G72" s="36"/>
      <c r="H72" s="36"/>
      <c r="I72" s="36"/>
      <c r="J72" s="36"/>
      <c r="K72" s="36"/>
      <c r="L72" s="106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</row>
    <row r="73" spans="1:31" s="2" customFormat="1" ht="16.5" customHeight="1">
      <c r="A73" s="34"/>
      <c r="B73" s="35"/>
      <c r="C73" s="36"/>
      <c r="D73" s="36"/>
      <c r="E73" s="264" t="str">
        <f>E7</f>
        <v>Zvýšení bezpečnosti na průtahu městem Vyškov - modernizace SSZ</v>
      </c>
      <c r="F73" s="265"/>
      <c r="G73" s="265"/>
      <c r="H73" s="265"/>
      <c r="I73" s="36"/>
      <c r="J73" s="36"/>
      <c r="K73" s="36"/>
      <c r="L73" s="106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</row>
    <row r="74" spans="1:31" s="2" customFormat="1" ht="12" customHeight="1">
      <c r="A74" s="34"/>
      <c r="B74" s="35"/>
      <c r="C74" s="28" t="s">
        <v>130</v>
      </c>
      <c r="D74" s="36"/>
      <c r="E74" s="36"/>
      <c r="F74" s="36"/>
      <c r="G74" s="36"/>
      <c r="H74" s="36"/>
      <c r="I74" s="36"/>
      <c r="J74" s="36"/>
      <c r="K74" s="36"/>
      <c r="L74" s="106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</row>
    <row r="75" spans="1:31" s="2" customFormat="1" ht="16.5" customHeight="1">
      <c r="A75" s="34"/>
      <c r="B75" s="35"/>
      <c r="C75" s="36"/>
      <c r="D75" s="36"/>
      <c r="E75" s="227" t="str">
        <f>E9</f>
        <v>PS453 - SSZ Purkyňova x Svatopluka Čecha</v>
      </c>
      <c r="F75" s="263"/>
      <c r="G75" s="263"/>
      <c r="H75" s="263"/>
      <c r="I75" s="36"/>
      <c r="J75" s="36"/>
      <c r="K75" s="36"/>
      <c r="L75" s="106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6" spans="1:31" s="2" customFormat="1" ht="6.95" customHeight="1">
      <c r="A76" s="34"/>
      <c r="B76" s="35"/>
      <c r="C76" s="36"/>
      <c r="D76" s="36"/>
      <c r="E76" s="36"/>
      <c r="F76" s="36"/>
      <c r="G76" s="36"/>
      <c r="H76" s="36"/>
      <c r="I76" s="36"/>
      <c r="J76" s="36"/>
      <c r="K76" s="36"/>
      <c r="L76" s="106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2" customHeight="1">
      <c r="A77" s="34"/>
      <c r="B77" s="35"/>
      <c r="C77" s="28" t="s">
        <v>22</v>
      </c>
      <c r="D77" s="36"/>
      <c r="E77" s="36"/>
      <c r="F77" s="26" t="str">
        <f>F12</f>
        <v>Vyškov</v>
      </c>
      <c r="G77" s="36"/>
      <c r="H77" s="36"/>
      <c r="I77" s="28" t="s">
        <v>24</v>
      </c>
      <c r="J77" s="59" t="str">
        <f>IF(J12="","",J12)</f>
        <v>15. 10. 2020</v>
      </c>
      <c r="K77" s="36"/>
      <c r="L77" s="106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:31" s="2" customFormat="1" ht="6.95" customHeight="1">
      <c r="A78" s="34"/>
      <c r="B78" s="35"/>
      <c r="C78" s="36"/>
      <c r="D78" s="36"/>
      <c r="E78" s="36"/>
      <c r="F78" s="36"/>
      <c r="G78" s="36"/>
      <c r="H78" s="36"/>
      <c r="I78" s="36"/>
      <c r="J78" s="36"/>
      <c r="K78" s="36"/>
      <c r="L78" s="106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2" customFormat="1" ht="15.2" customHeight="1">
      <c r="A79" s="34"/>
      <c r="B79" s="35"/>
      <c r="C79" s="28" t="s">
        <v>30</v>
      </c>
      <c r="D79" s="36"/>
      <c r="E79" s="36"/>
      <c r="F79" s="26" t="str">
        <f>E15</f>
        <v>VYTEZA, s. r.o.</v>
      </c>
      <c r="G79" s="36"/>
      <c r="H79" s="36"/>
      <c r="I79" s="28" t="s">
        <v>38</v>
      </c>
      <c r="J79" s="32" t="str">
        <f>E21</f>
        <v>Ing. Luděk Obrdlík</v>
      </c>
      <c r="K79" s="36"/>
      <c r="L79" s="106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2" customFormat="1" ht="15.2" customHeight="1">
      <c r="A80" s="34"/>
      <c r="B80" s="35"/>
      <c r="C80" s="28" t="s">
        <v>36</v>
      </c>
      <c r="D80" s="36"/>
      <c r="E80" s="36"/>
      <c r="F80" s="26" t="str">
        <f>IF(E18="","",E18)</f>
        <v>Vyplň údaj</v>
      </c>
      <c r="G80" s="36"/>
      <c r="H80" s="36"/>
      <c r="I80" s="28" t="s">
        <v>43</v>
      </c>
      <c r="J80" s="32" t="str">
        <f>E24</f>
        <v>Ing. Luděk Obrdlík</v>
      </c>
      <c r="K80" s="36"/>
      <c r="L80" s="106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</row>
    <row r="81" spans="1:31" s="2" customFormat="1" ht="10.35" customHeight="1">
      <c r="A81" s="34"/>
      <c r="B81" s="35"/>
      <c r="C81" s="36"/>
      <c r="D81" s="36"/>
      <c r="E81" s="36"/>
      <c r="F81" s="36"/>
      <c r="G81" s="36"/>
      <c r="H81" s="36"/>
      <c r="I81" s="36"/>
      <c r="J81" s="36"/>
      <c r="K81" s="36"/>
      <c r="L81" s="106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11" customFormat="1" ht="29.25" customHeight="1">
      <c r="A82" s="148"/>
      <c r="B82" s="149"/>
      <c r="C82" s="150" t="s">
        <v>140</v>
      </c>
      <c r="D82" s="151" t="s">
        <v>66</v>
      </c>
      <c r="E82" s="151" t="s">
        <v>62</v>
      </c>
      <c r="F82" s="151" t="s">
        <v>63</v>
      </c>
      <c r="G82" s="151" t="s">
        <v>141</v>
      </c>
      <c r="H82" s="151" t="s">
        <v>142</v>
      </c>
      <c r="I82" s="151" t="s">
        <v>143</v>
      </c>
      <c r="J82" s="151" t="s">
        <v>134</v>
      </c>
      <c r="K82" s="152" t="s">
        <v>144</v>
      </c>
      <c r="L82" s="153"/>
      <c r="M82" s="68" t="s">
        <v>44</v>
      </c>
      <c r="N82" s="69" t="s">
        <v>51</v>
      </c>
      <c r="O82" s="69" t="s">
        <v>145</v>
      </c>
      <c r="P82" s="69" t="s">
        <v>146</v>
      </c>
      <c r="Q82" s="69" t="s">
        <v>147</v>
      </c>
      <c r="R82" s="69" t="s">
        <v>148</v>
      </c>
      <c r="S82" s="69" t="s">
        <v>149</v>
      </c>
      <c r="T82" s="70" t="s">
        <v>150</v>
      </c>
      <c r="U82" s="148"/>
      <c r="V82" s="148"/>
      <c r="W82" s="148"/>
      <c r="X82" s="148"/>
      <c r="Y82" s="148"/>
      <c r="Z82" s="148"/>
      <c r="AA82" s="148"/>
      <c r="AB82" s="148"/>
      <c r="AC82" s="148"/>
      <c r="AD82" s="148"/>
      <c r="AE82" s="148"/>
    </row>
    <row r="83" spans="1:63" s="2" customFormat="1" ht="22.9" customHeight="1">
      <c r="A83" s="34"/>
      <c r="B83" s="35"/>
      <c r="C83" s="75" t="s">
        <v>151</v>
      </c>
      <c r="D83" s="36"/>
      <c r="E83" s="36"/>
      <c r="F83" s="36"/>
      <c r="G83" s="36"/>
      <c r="H83" s="36"/>
      <c r="I83" s="36"/>
      <c r="J83" s="154">
        <f>BK83</f>
        <v>0</v>
      </c>
      <c r="K83" s="36"/>
      <c r="L83" s="39"/>
      <c r="M83" s="71"/>
      <c r="N83" s="155"/>
      <c r="O83" s="72"/>
      <c r="P83" s="156">
        <f>P84+P160</f>
        <v>0</v>
      </c>
      <c r="Q83" s="72"/>
      <c r="R83" s="156">
        <f>R84+R160</f>
        <v>0.003</v>
      </c>
      <c r="S83" s="72"/>
      <c r="T83" s="157">
        <f>T84+T160</f>
        <v>0</v>
      </c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T83" s="16" t="s">
        <v>80</v>
      </c>
      <c r="AU83" s="16" t="s">
        <v>135</v>
      </c>
      <c r="BK83" s="158">
        <f>BK84+BK160</f>
        <v>0</v>
      </c>
    </row>
    <row r="84" spans="2:63" s="12" customFormat="1" ht="25.9" customHeight="1">
      <c r="B84" s="159"/>
      <c r="C84" s="160"/>
      <c r="D84" s="161" t="s">
        <v>80</v>
      </c>
      <c r="E84" s="162" t="s">
        <v>152</v>
      </c>
      <c r="F84" s="162" t="s">
        <v>153</v>
      </c>
      <c r="G84" s="160"/>
      <c r="H84" s="160"/>
      <c r="I84" s="163"/>
      <c r="J84" s="164">
        <f>BK84</f>
        <v>0</v>
      </c>
      <c r="K84" s="160"/>
      <c r="L84" s="165"/>
      <c r="M84" s="166"/>
      <c r="N84" s="167"/>
      <c r="O84" s="167"/>
      <c r="P84" s="168">
        <f>P85</f>
        <v>0</v>
      </c>
      <c r="Q84" s="167"/>
      <c r="R84" s="168">
        <f>R85</f>
        <v>0.003</v>
      </c>
      <c r="S84" s="167"/>
      <c r="T84" s="169">
        <f>T85</f>
        <v>0</v>
      </c>
      <c r="AR84" s="170" t="s">
        <v>154</v>
      </c>
      <c r="AT84" s="171" t="s">
        <v>80</v>
      </c>
      <c r="AU84" s="171" t="s">
        <v>81</v>
      </c>
      <c r="AY84" s="170" t="s">
        <v>155</v>
      </c>
      <c r="BK84" s="172">
        <f>BK85</f>
        <v>0</v>
      </c>
    </row>
    <row r="85" spans="2:63" s="12" customFormat="1" ht="22.9" customHeight="1">
      <c r="B85" s="159"/>
      <c r="C85" s="160"/>
      <c r="D85" s="161" t="s">
        <v>80</v>
      </c>
      <c r="E85" s="173" t="s">
        <v>182</v>
      </c>
      <c r="F85" s="173" t="s">
        <v>183</v>
      </c>
      <c r="G85" s="160"/>
      <c r="H85" s="160"/>
      <c r="I85" s="163"/>
      <c r="J85" s="174">
        <f>BK85</f>
        <v>0</v>
      </c>
      <c r="K85" s="160"/>
      <c r="L85" s="165"/>
      <c r="M85" s="166"/>
      <c r="N85" s="167"/>
      <c r="O85" s="167"/>
      <c r="P85" s="168">
        <f>SUM(P86:P159)</f>
        <v>0</v>
      </c>
      <c r="Q85" s="167"/>
      <c r="R85" s="168">
        <f>SUM(R86:R159)</f>
        <v>0.003</v>
      </c>
      <c r="S85" s="167"/>
      <c r="T85" s="169">
        <f>SUM(T86:T159)</f>
        <v>0</v>
      </c>
      <c r="AR85" s="170" t="s">
        <v>154</v>
      </c>
      <c r="AT85" s="171" t="s">
        <v>80</v>
      </c>
      <c r="AU85" s="171" t="s">
        <v>89</v>
      </c>
      <c r="AY85" s="170" t="s">
        <v>155</v>
      </c>
      <c r="BK85" s="172">
        <f>SUM(BK86:BK159)</f>
        <v>0</v>
      </c>
    </row>
    <row r="86" spans="1:65" s="2" customFormat="1" ht="16.5" customHeight="1">
      <c r="A86" s="34"/>
      <c r="B86" s="35"/>
      <c r="C86" s="175" t="s">
        <v>89</v>
      </c>
      <c r="D86" s="175" t="s">
        <v>158</v>
      </c>
      <c r="E86" s="176" t="s">
        <v>185</v>
      </c>
      <c r="F86" s="177" t="s">
        <v>186</v>
      </c>
      <c r="G86" s="178" t="s">
        <v>161</v>
      </c>
      <c r="H86" s="179">
        <v>1</v>
      </c>
      <c r="I86" s="180"/>
      <c r="J86" s="181">
        <f>ROUND(I86*H86,2)</f>
        <v>0</v>
      </c>
      <c r="K86" s="177" t="s">
        <v>180</v>
      </c>
      <c r="L86" s="39"/>
      <c r="M86" s="182" t="s">
        <v>44</v>
      </c>
      <c r="N86" s="183" t="s">
        <v>52</v>
      </c>
      <c r="O86" s="64"/>
      <c r="P86" s="184">
        <f>O86*H86</f>
        <v>0</v>
      </c>
      <c r="Q86" s="184">
        <v>0</v>
      </c>
      <c r="R86" s="184">
        <f>Q86*H86</f>
        <v>0</v>
      </c>
      <c r="S86" s="184">
        <v>0</v>
      </c>
      <c r="T86" s="185">
        <f>S86*H86</f>
        <v>0</v>
      </c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R86" s="186" t="s">
        <v>89</v>
      </c>
      <c r="AT86" s="186" t="s">
        <v>158</v>
      </c>
      <c r="AU86" s="186" t="s">
        <v>91</v>
      </c>
      <c r="AY86" s="16" t="s">
        <v>155</v>
      </c>
      <c r="BE86" s="187">
        <f>IF(N86="základní",J86,0)</f>
        <v>0</v>
      </c>
      <c r="BF86" s="187">
        <f>IF(N86="snížená",J86,0)</f>
        <v>0</v>
      </c>
      <c r="BG86" s="187">
        <f>IF(N86="zákl. přenesená",J86,0)</f>
        <v>0</v>
      </c>
      <c r="BH86" s="187">
        <f>IF(N86="sníž. přenesená",J86,0)</f>
        <v>0</v>
      </c>
      <c r="BI86" s="187">
        <f>IF(N86="nulová",J86,0)</f>
        <v>0</v>
      </c>
      <c r="BJ86" s="16" t="s">
        <v>89</v>
      </c>
      <c r="BK86" s="187">
        <f>ROUND(I86*H86,2)</f>
        <v>0</v>
      </c>
      <c r="BL86" s="16" t="s">
        <v>89</v>
      </c>
      <c r="BM86" s="186" t="s">
        <v>427</v>
      </c>
    </row>
    <row r="87" spans="2:51" s="14" customFormat="1" ht="12">
      <c r="B87" s="199"/>
      <c r="C87" s="200"/>
      <c r="D87" s="190" t="s">
        <v>164</v>
      </c>
      <c r="E87" s="201" t="s">
        <v>44</v>
      </c>
      <c r="F87" s="202" t="s">
        <v>89</v>
      </c>
      <c r="G87" s="200"/>
      <c r="H87" s="203">
        <v>1</v>
      </c>
      <c r="I87" s="204"/>
      <c r="J87" s="200"/>
      <c r="K87" s="200"/>
      <c r="L87" s="205"/>
      <c r="M87" s="206"/>
      <c r="N87" s="207"/>
      <c r="O87" s="207"/>
      <c r="P87" s="207"/>
      <c r="Q87" s="207"/>
      <c r="R87" s="207"/>
      <c r="S87" s="207"/>
      <c r="T87" s="208"/>
      <c r="AT87" s="209" t="s">
        <v>164</v>
      </c>
      <c r="AU87" s="209" t="s">
        <v>91</v>
      </c>
      <c r="AV87" s="14" t="s">
        <v>91</v>
      </c>
      <c r="AW87" s="14" t="s">
        <v>42</v>
      </c>
      <c r="AX87" s="14" t="s">
        <v>89</v>
      </c>
      <c r="AY87" s="209" t="s">
        <v>155</v>
      </c>
    </row>
    <row r="88" spans="1:65" s="2" customFormat="1" ht="24">
      <c r="A88" s="34"/>
      <c r="B88" s="35"/>
      <c r="C88" s="210" t="s">
        <v>91</v>
      </c>
      <c r="D88" s="210" t="s">
        <v>152</v>
      </c>
      <c r="E88" s="211" t="s">
        <v>221</v>
      </c>
      <c r="F88" s="212" t="s">
        <v>190</v>
      </c>
      <c r="G88" s="213" t="s">
        <v>161</v>
      </c>
      <c r="H88" s="214">
        <v>1</v>
      </c>
      <c r="I88" s="215"/>
      <c r="J88" s="216">
        <f>ROUND(I88*H88,2)</f>
        <v>0</v>
      </c>
      <c r="K88" s="212" t="s">
        <v>180</v>
      </c>
      <c r="L88" s="217"/>
      <c r="M88" s="218" t="s">
        <v>44</v>
      </c>
      <c r="N88" s="219" t="s">
        <v>52</v>
      </c>
      <c r="O88" s="64"/>
      <c r="P88" s="184">
        <f>O88*H88</f>
        <v>0</v>
      </c>
      <c r="Q88" s="184">
        <v>0</v>
      </c>
      <c r="R88" s="184">
        <f>Q88*H88</f>
        <v>0</v>
      </c>
      <c r="S88" s="184">
        <v>0</v>
      </c>
      <c r="T88" s="185">
        <f>S88*H88</f>
        <v>0</v>
      </c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R88" s="186" t="s">
        <v>91</v>
      </c>
      <c r="AT88" s="186" t="s">
        <v>152</v>
      </c>
      <c r="AU88" s="186" t="s">
        <v>91</v>
      </c>
      <c r="AY88" s="16" t="s">
        <v>155</v>
      </c>
      <c r="BE88" s="187">
        <f>IF(N88="základní",J88,0)</f>
        <v>0</v>
      </c>
      <c r="BF88" s="187">
        <f>IF(N88="snížená",J88,0)</f>
        <v>0</v>
      </c>
      <c r="BG88" s="187">
        <f>IF(N88="zákl. přenesená",J88,0)</f>
        <v>0</v>
      </c>
      <c r="BH88" s="187">
        <f>IF(N88="sníž. přenesená",J88,0)</f>
        <v>0</v>
      </c>
      <c r="BI88" s="187">
        <f>IF(N88="nulová",J88,0)</f>
        <v>0</v>
      </c>
      <c r="BJ88" s="16" t="s">
        <v>89</v>
      </c>
      <c r="BK88" s="187">
        <f>ROUND(I88*H88,2)</f>
        <v>0</v>
      </c>
      <c r="BL88" s="16" t="s">
        <v>89</v>
      </c>
      <c r="BM88" s="186" t="s">
        <v>428</v>
      </c>
    </row>
    <row r="89" spans="2:51" s="14" customFormat="1" ht="12">
      <c r="B89" s="199"/>
      <c r="C89" s="200"/>
      <c r="D89" s="190" t="s">
        <v>164</v>
      </c>
      <c r="E89" s="201" t="s">
        <v>44</v>
      </c>
      <c r="F89" s="202" t="s">
        <v>89</v>
      </c>
      <c r="G89" s="200"/>
      <c r="H89" s="203">
        <v>1</v>
      </c>
      <c r="I89" s="204"/>
      <c r="J89" s="200"/>
      <c r="K89" s="200"/>
      <c r="L89" s="205"/>
      <c r="M89" s="206"/>
      <c r="N89" s="207"/>
      <c r="O89" s="207"/>
      <c r="P89" s="207"/>
      <c r="Q89" s="207"/>
      <c r="R89" s="207"/>
      <c r="S89" s="207"/>
      <c r="T89" s="208"/>
      <c r="AT89" s="209" t="s">
        <v>164</v>
      </c>
      <c r="AU89" s="209" t="s">
        <v>91</v>
      </c>
      <c r="AV89" s="14" t="s">
        <v>91</v>
      </c>
      <c r="AW89" s="14" t="s">
        <v>42</v>
      </c>
      <c r="AX89" s="14" t="s">
        <v>89</v>
      </c>
      <c r="AY89" s="209" t="s">
        <v>155</v>
      </c>
    </row>
    <row r="90" spans="1:65" s="2" customFormat="1" ht="72">
      <c r="A90" s="34"/>
      <c r="B90" s="35"/>
      <c r="C90" s="175" t="s">
        <v>154</v>
      </c>
      <c r="D90" s="175" t="s">
        <v>158</v>
      </c>
      <c r="E90" s="176" t="s">
        <v>253</v>
      </c>
      <c r="F90" s="177" t="s">
        <v>254</v>
      </c>
      <c r="G90" s="178" t="s">
        <v>161</v>
      </c>
      <c r="H90" s="179">
        <v>3</v>
      </c>
      <c r="I90" s="180"/>
      <c r="J90" s="181">
        <f>ROUND(I90*H90,2)</f>
        <v>0</v>
      </c>
      <c r="K90" s="177" t="s">
        <v>195</v>
      </c>
      <c r="L90" s="39"/>
      <c r="M90" s="182" t="s">
        <v>44</v>
      </c>
      <c r="N90" s="183" t="s">
        <v>52</v>
      </c>
      <c r="O90" s="64"/>
      <c r="P90" s="184">
        <f>O90*H90</f>
        <v>0</v>
      </c>
      <c r="Q90" s="184">
        <v>0</v>
      </c>
      <c r="R90" s="184">
        <f>Q90*H90</f>
        <v>0</v>
      </c>
      <c r="S90" s="184">
        <v>0</v>
      </c>
      <c r="T90" s="185">
        <f>S90*H90</f>
        <v>0</v>
      </c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R90" s="186" t="s">
        <v>89</v>
      </c>
      <c r="AT90" s="186" t="s">
        <v>158</v>
      </c>
      <c r="AU90" s="186" t="s">
        <v>91</v>
      </c>
      <c r="AY90" s="16" t="s">
        <v>155</v>
      </c>
      <c r="BE90" s="187">
        <f>IF(N90="základní",J90,0)</f>
        <v>0</v>
      </c>
      <c r="BF90" s="187">
        <f>IF(N90="snížená",J90,0)</f>
        <v>0</v>
      </c>
      <c r="BG90" s="187">
        <f>IF(N90="zákl. přenesená",J90,0)</f>
        <v>0</v>
      </c>
      <c r="BH90" s="187">
        <f>IF(N90="sníž. přenesená",J90,0)</f>
        <v>0</v>
      </c>
      <c r="BI90" s="187">
        <f>IF(N90="nulová",J90,0)</f>
        <v>0</v>
      </c>
      <c r="BJ90" s="16" t="s">
        <v>89</v>
      </c>
      <c r="BK90" s="187">
        <f>ROUND(I90*H90,2)</f>
        <v>0</v>
      </c>
      <c r="BL90" s="16" t="s">
        <v>89</v>
      </c>
      <c r="BM90" s="186" t="s">
        <v>429</v>
      </c>
    </row>
    <row r="91" spans="2:51" s="14" customFormat="1" ht="12">
      <c r="B91" s="199"/>
      <c r="C91" s="200"/>
      <c r="D91" s="190" t="s">
        <v>164</v>
      </c>
      <c r="E91" s="201" t="s">
        <v>44</v>
      </c>
      <c r="F91" s="202" t="s">
        <v>154</v>
      </c>
      <c r="G91" s="200"/>
      <c r="H91" s="203">
        <v>3</v>
      </c>
      <c r="I91" s="204"/>
      <c r="J91" s="200"/>
      <c r="K91" s="200"/>
      <c r="L91" s="205"/>
      <c r="M91" s="206"/>
      <c r="N91" s="207"/>
      <c r="O91" s="207"/>
      <c r="P91" s="207"/>
      <c r="Q91" s="207"/>
      <c r="R91" s="207"/>
      <c r="S91" s="207"/>
      <c r="T91" s="208"/>
      <c r="AT91" s="209" t="s">
        <v>164</v>
      </c>
      <c r="AU91" s="209" t="s">
        <v>91</v>
      </c>
      <c r="AV91" s="14" t="s">
        <v>91</v>
      </c>
      <c r="AW91" s="14" t="s">
        <v>42</v>
      </c>
      <c r="AX91" s="14" t="s">
        <v>89</v>
      </c>
      <c r="AY91" s="209" t="s">
        <v>155</v>
      </c>
    </row>
    <row r="92" spans="1:65" s="2" customFormat="1" ht="72">
      <c r="A92" s="34"/>
      <c r="B92" s="35"/>
      <c r="C92" s="175" t="s">
        <v>173</v>
      </c>
      <c r="D92" s="175" t="s">
        <v>158</v>
      </c>
      <c r="E92" s="176" t="s">
        <v>257</v>
      </c>
      <c r="F92" s="177" t="s">
        <v>258</v>
      </c>
      <c r="G92" s="178" t="s">
        <v>161</v>
      </c>
      <c r="H92" s="179">
        <v>3</v>
      </c>
      <c r="I92" s="180"/>
      <c r="J92" s="181">
        <f>ROUND(I92*H92,2)</f>
        <v>0</v>
      </c>
      <c r="K92" s="177" t="s">
        <v>195</v>
      </c>
      <c r="L92" s="39"/>
      <c r="M92" s="182" t="s">
        <v>44</v>
      </c>
      <c r="N92" s="183" t="s">
        <v>52</v>
      </c>
      <c r="O92" s="64"/>
      <c r="P92" s="184">
        <f>O92*H92</f>
        <v>0</v>
      </c>
      <c r="Q92" s="184">
        <v>0</v>
      </c>
      <c r="R92" s="184">
        <f>Q92*H92</f>
        <v>0</v>
      </c>
      <c r="S92" s="184">
        <v>0</v>
      </c>
      <c r="T92" s="185">
        <f>S92*H92</f>
        <v>0</v>
      </c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R92" s="186" t="s">
        <v>89</v>
      </c>
      <c r="AT92" s="186" t="s">
        <v>158</v>
      </c>
      <c r="AU92" s="186" t="s">
        <v>91</v>
      </c>
      <c r="AY92" s="16" t="s">
        <v>155</v>
      </c>
      <c r="BE92" s="187">
        <f>IF(N92="základní",J92,0)</f>
        <v>0</v>
      </c>
      <c r="BF92" s="187">
        <f>IF(N92="snížená",J92,0)</f>
        <v>0</v>
      </c>
      <c r="BG92" s="187">
        <f>IF(N92="zákl. přenesená",J92,0)</f>
        <v>0</v>
      </c>
      <c r="BH92" s="187">
        <f>IF(N92="sníž. přenesená",J92,0)</f>
        <v>0</v>
      </c>
      <c r="BI92" s="187">
        <f>IF(N92="nulová",J92,0)</f>
        <v>0</v>
      </c>
      <c r="BJ92" s="16" t="s">
        <v>89</v>
      </c>
      <c r="BK92" s="187">
        <f>ROUND(I92*H92,2)</f>
        <v>0</v>
      </c>
      <c r="BL92" s="16" t="s">
        <v>89</v>
      </c>
      <c r="BM92" s="186" t="s">
        <v>430</v>
      </c>
    </row>
    <row r="93" spans="2:51" s="14" customFormat="1" ht="12">
      <c r="B93" s="199"/>
      <c r="C93" s="200"/>
      <c r="D93" s="190" t="s">
        <v>164</v>
      </c>
      <c r="E93" s="201" t="s">
        <v>44</v>
      </c>
      <c r="F93" s="202" t="s">
        <v>154</v>
      </c>
      <c r="G93" s="200"/>
      <c r="H93" s="203">
        <v>3</v>
      </c>
      <c r="I93" s="204"/>
      <c r="J93" s="200"/>
      <c r="K93" s="200"/>
      <c r="L93" s="205"/>
      <c r="M93" s="206"/>
      <c r="N93" s="207"/>
      <c r="O93" s="207"/>
      <c r="P93" s="207"/>
      <c r="Q93" s="207"/>
      <c r="R93" s="207"/>
      <c r="S93" s="207"/>
      <c r="T93" s="208"/>
      <c r="AT93" s="209" t="s">
        <v>164</v>
      </c>
      <c r="AU93" s="209" t="s">
        <v>91</v>
      </c>
      <c r="AV93" s="14" t="s">
        <v>91</v>
      </c>
      <c r="AW93" s="14" t="s">
        <v>42</v>
      </c>
      <c r="AX93" s="14" t="s">
        <v>89</v>
      </c>
      <c r="AY93" s="209" t="s">
        <v>155</v>
      </c>
    </row>
    <row r="94" spans="1:65" s="2" customFormat="1" ht="66.75" customHeight="1">
      <c r="A94" s="34"/>
      <c r="B94" s="35"/>
      <c r="C94" s="175" t="s">
        <v>177</v>
      </c>
      <c r="D94" s="175" t="s">
        <v>158</v>
      </c>
      <c r="E94" s="176" t="s">
        <v>260</v>
      </c>
      <c r="F94" s="177" t="s">
        <v>261</v>
      </c>
      <c r="G94" s="178" t="s">
        <v>161</v>
      </c>
      <c r="H94" s="179">
        <v>3</v>
      </c>
      <c r="I94" s="180"/>
      <c r="J94" s="181">
        <f>ROUND(I94*H94,2)</f>
        <v>0</v>
      </c>
      <c r="K94" s="177" t="s">
        <v>195</v>
      </c>
      <c r="L94" s="39"/>
      <c r="M94" s="182" t="s">
        <v>44</v>
      </c>
      <c r="N94" s="183" t="s">
        <v>52</v>
      </c>
      <c r="O94" s="64"/>
      <c r="P94" s="184">
        <f>O94*H94</f>
        <v>0</v>
      </c>
      <c r="Q94" s="184">
        <v>0</v>
      </c>
      <c r="R94" s="184">
        <f>Q94*H94</f>
        <v>0</v>
      </c>
      <c r="S94" s="184">
        <v>0</v>
      </c>
      <c r="T94" s="185">
        <f>S94*H94</f>
        <v>0</v>
      </c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R94" s="186" t="s">
        <v>89</v>
      </c>
      <c r="AT94" s="186" t="s">
        <v>158</v>
      </c>
      <c r="AU94" s="186" t="s">
        <v>91</v>
      </c>
      <c r="AY94" s="16" t="s">
        <v>155</v>
      </c>
      <c r="BE94" s="187">
        <f>IF(N94="základní",J94,0)</f>
        <v>0</v>
      </c>
      <c r="BF94" s="187">
        <f>IF(N94="snížená",J94,0)</f>
        <v>0</v>
      </c>
      <c r="BG94" s="187">
        <f>IF(N94="zákl. přenesená",J94,0)</f>
        <v>0</v>
      </c>
      <c r="BH94" s="187">
        <f>IF(N94="sníž. přenesená",J94,0)</f>
        <v>0</v>
      </c>
      <c r="BI94" s="187">
        <f>IF(N94="nulová",J94,0)</f>
        <v>0</v>
      </c>
      <c r="BJ94" s="16" t="s">
        <v>89</v>
      </c>
      <c r="BK94" s="187">
        <f>ROUND(I94*H94,2)</f>
        <v>0</v>
      </c>
      <c r="BL94" s="16" t="s">
        <v>89</v>
      </c>
      <c r="BM94" s="186" t="s">
        <v>431</v>
      </c>
    </row>
    <row r="95" spans="2:51" s="14" customFormat="1" ht="12">
      <c r="B95" s="199"/>
      <c r="C95" s="200"/>
      <c r="D95" s="190" t="s">
        <v>164</v>
      </c>
      <c r="E95" s="201" t="s">
        <v>44</v>
      </c>
      <c r="F95" s="202" t="s">
        <v>154</v>
      </c>
      <c r="G95" s="200"/>
      <c r="H95" s="203">
        <v>3</v>
      </c>
      <c r="I95" s="204"/>
      <c r="J95" s="200"/>
      <c r="K95" s="200"/>
      <c r="L95" s="205"/>
      <c r="M95" s="206"/>
      <c r="N95" s="207"/>
      <c r="O95" s="207"/>
      <c r="P95" s="207"/>
      <c r="Q95" s="207"/>
      <c r="R95" s="207"/>
      <c r="S95" s="207"/>
      <c r="T95" s="208"/>
      <c r="AT95" s="209" t="s">
        <v>164</v>
      </c>
      <c r="AU95" s="209" t="s">
        <v>91</v>
      </c>
      <c r="AV95" s="14" t="s">
        <v>91</v>
      </c>
      <c r="AW95" s="14" t="s">
        <v>42</v>
      </c>
      <c r="AX95" s="14" t="s">
        <v>89</v>
      </c>
      <c r="AY95" s="209" t="s">
        <v>155</v>
      </c>
    </row>
    <row r="96" spans="1:65" s="2" customFormat="1" ht="60">
      <c r="A96" s="34"/>
      <c r="B96" s="35"/>
      <c r="C96" s="175" t="s">
        <v>184</v>
      </c>
      <c r="D96" s="175" t="s">
        <v>158</v>
      </c>
      <c r="E96" s="176" t="s">
        <v>263</v>
      </c>
      <c r="F96" s="177" t="s">
        <v>264</v>
      </c>
      <c r="G96" s="178" t="s">
        <v>161</v>
      </c>
      <c r="H96" s="179">
        <v>3</v>
      </c>
      <c r="I96" s="180"/>
      <c r="J96" s="181">
        <f>ROUND(I96*H96,2)</f>
        <v>0</v>
      </c>
      <c r="K96" s="177" t="s">
        <v>195</v>
      </c>
      <c r="L96" s="39"/>
      <c r="M96" s="182" t="s">
        <v>44</v>
      </c>
      <c r="N96" s="183" t="s">
        <v>52</v>
      </c>
      <c r="O96" s="64"/>
      <c r="P96" s="184">
        <f>O96*H96</f>
        <v>0</v>
      </c>
      <c r="Q96" s="184">
        <v>0</v>
      </c>
      <c r="R96" s="184">
        <f>Q96*H96</f>
        <v>0</v>
      </c>
      <c r="S96" s="184">
        <v>0</v>
      </c>
      <c r="T96" s="185">
        <f>S96*H96</f>
        <v>0</v>
      </c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R96" s="186" t="s">
        <v>89</v>
      </c>
      <c r="AT96" s="186" t="s">
        <v>158</v>
      </c>
      <c r="AU96" s="186" t="s">
        <v>91</v>
      </c>
      <c r="AY96" s="16" t="s">
        <v>155</v>
      </c>
      <c r="BE96" s="187">
        <f>IF(N96="základní",J96,0)</f>
        <v>0</v>
      </c>
      <c r="BF96" s="187">
        <f>IF(N96="snížená",J96,0)</f>
        <v>0</v>
      </c>
      <c r="BG96" s="187">
        <f>IF(N96="zákl. přenesená",J96,0)</f>
        <v>0</v>
      </c>
      <c r="BH96" s="187">
        <f>IF(N96="sníž. přenesená",J96,0)</f>
        <v>0</v>
      </c>
      <c r="BI96" s="187">
        <f>IF(N96="nulová",J96,0)</f>
        <v>0</v>
      </c>
      <c r="BJ96" s="16" t="s">
        <v>89</v>
      </c>
      <c r="BK96" s="187">
        <f>ROUND(I96*H96,2)</f>
        <v>0</v>
      </c>
      <c r="BL96" s="16" t="s">
        <v>89</v>
      </c>
      <c r="BM96" s="186" t="s">
        <v>432</v>
      </c>
    </row>
    <row r="97" spans="2:51" s="14" customFormat="1" ht="12">
      <c r="B97" s="199"/>
      <c r="C97" s="200"/>
      <c r="D97" s="190" t="s">
        <v>164</v>
      </c>
      <c r="E97" s="201" t="s">
        <v>44</v>
      </c>
      <c r="F97" s="202" t="s">
        <v>154</v>
      </c>
      <c r="G97" s="200"/>
      <c r="H97" s="203">
        <v>3</v>
      </c>
      <c r="I97" s="204"/>
      <c r="J97" s="200"/>
      <c r="K97" s="200"/>
      <c r="L97" s="205"/>
      <c r="M97" s="206"/>
      <c r="N97" s="207"/>
      <c r="O97" s="207"/>
      <c r="P97" s="207"/>
      <c r="Q97" s="207"/>
      <c r="R97" s="207"/>
      <c r="S97" s="207"/>
      <c r="T97" s="208"/>
      <c r="AT97" s="209" t="s">
        <v>164</v>
      </c>
      <c r="AU97" s="209" t="s">
        <v>91</v>
      </c>
      <c r="AV97" s="14" t="s">
        <v>91</v>
      </c>
      <c r="AW97" s="14" t="s">
        <v>42</v>
      </c>
      <c r="AX97" s="14" t="s">
        <v>89</v>
      </c>
      <c r="AY97" s="209" t="s">
        <v>155</v>
      </c>
    </row>
    <row r="98" spans="1:65" s="2" customFormat="1" ht="33" customHeight="1">
      <c r="A98" s="34"/>
      <c r="B98" s="35"/>
      <c r="C98" s="210" t="s">
        <v>188</v>
      </c>
      <c r="D98" s="210" t="s">
        <v>152</v>
      </c>
      <c r="E98" s="211" t="s">
        <v>272</v>
      </c>
      <c r="F98" s="212" t="s">
        <v>273</v>
      </c>
      <c r="G98" s="213" t="s">
        <v>161</v>
      </c>
      <c r="H98" s="214">
        <v>3</v>
      </c>
      <c r="I98" s="215"/>
      <c r="J98" s="216">
        <f>ROUND(I98*H98,2)</f>
        <v>0</v>
      </c>
      <c r="K98" s="212" t="s">
        <v>180</v>
      </c>
      <c r="L98" s="217"/>
      <c r="M98" s="218" t="s">
        <v>44</v>
      </c>
      <c r="N98" s="219" t="s">
        <v>52</v>
      </c>
      <c r="O98" s="64"/>
      <c r="P98" s="184">
        <f>O98*H98</f>
        <v>0</v>
      </c>
      <c r="Q98" s="184">
        <v>0</v>
      </c>
      <c r="R98" s="184">
        <f>Q98*H98</f>
        <v>0</v>
      </c>
      <c r="S98" s="184">
        <v>0</v>
      </c>
      <c r="T98" s="185">
        <f>S98*H98</f>
        <v>0</v>
      </c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R98" s="186" t="s">
        <v>91</v>
      </c>
      <c r="AT98" s="186" t="s">
        <v>152</v>
      </c>
      <c r="AU98" s="186" t="s">
        <v>91</v>
      </c>
      <c r="AY98" s="16" t="s">
        <v>155</v>
      </c>
      <c r="BE98" s="187">
        <f>IF(N98="základní",J98,0)</f>
        <v>0</v>
      </c>
      <c r="BF98" s="187">
        <f>IF(N98="snížená",J98,0)</f>
        <v>0</v>
      </c>
      <c r="BG98" s="187">
        <f>IF(N98="zákl. přenesená",J98,0)</f>
        <v>0</v>
      </c>
      <c r="BH98" s="187">
        <f>IF(N98="sníž. přenesená",J98,0)</f>
        <v>0</v>
      </c>
      <c r="BI98" s="187">
        <f>IF(N98="nulová",J98,0)</f>
        <v>0</v>
      </c>
      <c r="BJ98" s="16" t="s">
        <v>89</v>
      </c>
      <c r="BK98" s="187">
        <f>ROUND(I98*H98,2)</f>
        <v>0</v>
      </c>
      <c r="BL98" s="16" t="s">
        <v>89</v>
      </c>
      <c r="BM98" s="186" t="s">
        <v>433</v>
      </c>
    </row>
    <row r="99" spans="2:51" s="14" customFormat="1" ht="12">
      <c r="B99" s="199"/>
      <c r="C99" s="200"/>
      <c r="D99" s="190" t="s">
        <v>164</v>
      </c>
      <c r="E99" s="201" t="s">
        <v>44</v>
      </c>
      <c r="F99" s="202" t="s">
        <v>154</v>
      </c>
      <c r="G99" s="200"/>
      <c r="H99" s="203">
        <v>3</v>
      </c>
      <c r="I99" s="204"/>
      <c r="J99" s="200"/>
      <c r="K99" s="200"/>
      <c r="L99" s="205"/>
      <c r="M99" s="206"/>
      <c r="N99" s="207"/>
      <c r="O99" s="207"/>
      <c r="P99" s="207"/>
      <c r="Q99" s="207"/>
      <c r="R99" s="207"/>
      <c r="S99" s="207"/>
      <c r="T99" s="208"/>
      <c r="AT99" s="209" t="s">
        <v>164</v>
      </c>
      <c r="AU99" s="209" t="s">
        <v>91</v>
      </c>
      <c r="AV99" s="14" t="s">
        <v>91</v>
      </c>
      <c r="AW99" s="14" t="s">
        <v>42</v>
      </c>
      <c r="AX99" s="14" t="s">
        <v>89</v>
      </c>
      <c r="AY99" s="209" t="s">
        <v>155</v>
      </c>
    </row>
    <row r="100" spans="1:65" s="2" customFormat="1" ht="16.5" customHeight="1">
      <c r="A100" s="34"/>
      <c r="B100" s="35"/>
      <c r="C100" s="210" t="s">
        <v>192</v>
      </c>
      <c r="D100" s="210" t="s">
        <v>152</v>
      </c>
      <c r="E100" s="211" t="s">
        <v>275</v>
      </c>
      <c r="F100" s="212" t="s">
        <v>276</v>
      </c>
      <c r="G100" s="213" t="s">
        <v>161</v>
      </c>
      <c r="H100" s="214">
        <v>2</v>
      </c>
      <c r="I100" s="215"/>
      <c r="J100" s="216">
        <f>ROUND(I100*H100,2)</f>
        <v>0</v>
      </c>
      <c r="K100" s="212" t="s">
        <v>180</v>
      </c>
      <c r="L100" s="217"/>
      <c r="M100" s="218" t="s">
        <v>44</v>
      </c>
      <c r="N100" s="219" t="s">
        <v>52</v>
      </c>
      <c r="O100" s="64"/>
      <c r="P100" s="184">
        <f>O100*H100</f>
        <v>0</v>
      </c>
      <c r="Q100" s="184">
        <v>0</v>
      </c>
      <c r="R100" s="184">
        <f>Q100*H100</f>
        <v>0</v>
      </c>
      <c r="S100" s="184">
        <v>0</v>
      </c>
      <c r="T100" s="185">
        <f>S100*H100</f>
        <v>0</v>
      </c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R100" s="186" t="s">
        <v>91</v>
      </c>
      <c r="AT100" s="186" t="s">
        <v>152</v>
      </c>
      <c r="AU100" s="186" t="s">
        <v>91</v>
      </c>
      <c r="AY100" s="16" t="s">
        <v>155</v>
      </c>
      <c r="BE100" s="187">
        <f>IF(N100="základní",J100,0)</f>
        <v>0</v>
      </c>
      <c r="BF100" s="187">
        <f>IF(N100="snížená",J100,0)</f>
        <v>0</v>
      </c>
      <c r="BG100" s="187">
        <f>IF(N100="zákl. přenesená",J100,0)</f>
        <v>0</v>
      </c>
      <c r="BH100" s="187">
        <f>IF(N100="sníž. přenesená",J100,0)</f>
        <v>0</v>
      </c>
      <c r="BI100" s="187">
        <f>IF(N100="nulová",J100,0)</f>
        <v>0</v>
      </c>
      <c r="BJ100" s="16" t="s">
        <v>89</v>
      </c>
      <c r="BK100" s="187">
        <f>ROUND(I100*H100,2)</f>
        <v>0</v>
      </c>
      <c r="BL100" s="16" t="s">
        <v>89</v>
      </c>
      <c r="BM100" s="186" t="s">
        <v>434</v>
      </c>
    </row>
    <row r="101" spans="2:51" s="14" customFormat="1" ht="12">
      <c r="B101" s="199"/>
      <c r="C101" s="200"/>
      <c r="D101" s="190" t="s">
        <v>164</v>
      </c>
      <c r="E101" s="201" t="s">
        <v>44</v>
      </c>
      <c r="F101" s="202" t="s">
        <v>91</v>
      </c>
      <c r="G101" s="200"/>
      <c r="H101" s="203">
        <v>2</v>
      </c>
      <c r="I101" s="204"/>
      <c r="J101" s="200"/>
      <c r="K101" s="200"/>
      <c r="L101" s="205"/>
      <c r="M101" s="206"/>
      <c r="N101" s="207"/>
      <c r="O101" s="207"/>
      <c r="P101" s="207"/>
      <c r="Q101" s="207"/>
      <c r="R101" s="207"/>
      <c r="S101" s="207"/>
      <c r="T101" s="208"/>
      <c r="AT101" s="209" t="s">
        <v>164</v>
      </c>
      <c r="AU101" s="209" t="s">
        <v>91</v>
      </c>
      <c r="AV101" s="14" t="s">
        <v>91</v>
      </c>
      <c r="AW101" s="14" t="s">
        <v>42</v>
      </c>
      <c r="AX101" s="14" t="s">
        <v>89</v>
      </c>
      <c r="AY101" s="209" t="s">
        <v>155</v>
      </c>
    </row>
    <row r="102" spans="1:65" s="2" customFormat="1" ht="16.5" customHeight="1">
      <c r="A102" s="34"/>
      <c r="B102" s="35"/>
      <c r="C102" s="210" t="s">
        <v>197</v>
      </c>
      <c r="D102" s="210" t="s">
        <v>152</v>
      </c>
      <c r="E102" s="211" t="s">
        <v>358</v>
      </c>
      <c r="F102" s="212" t="s">
        <v>359</v>
      </c>
      <c r="G102" s="213" t="s">
        <v>161</v>
      </c>
      <c r="H102" s="214">
        <v>1</v>
      </c>
      <c r="I102" s="215"/>
      <c r="J102" s="216">
        <f>ROUND(I102*H102,2)</f>
        <v>0</v>
      </c>
      <c r="K102" s="212" t="s">
        <v>180</v>
      </c>
      <c r="L102" s="217"/>
      <c r="M102" s="218" t="s">
        <v>44</v>
      </c>
      <c r="N102" s="219" t="s">
        <v>52</v>
      </c>
      <c r="O102" s="64"/>
      <c r="P102" s="184">
        <f>O102*H102</f>
        <v>0</v>
      </c>
      <c r="Q102" s="184">
        <v>0</v>
      </c>
      <c r="R102" s="184">
        <f>Q102*H102</f>
        <v>0</v>
      </c>
      <c r="S102" s="184">
        <v>0</v>
      </c>
      <c r="T102" s="185">
        <f>S102*H102</f>
        <v>0</v>
      </c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R102" s="186" t="s">
        <v>91</v>
      </c>
      <c r="AT102" s="186" t="s">
        <v>152</v>
      </c>
      <c r="AU102" s="186" t="s">
        <v>91</v>
      </c>
      <c r="AY102" s="16" t="s">
        <v>155</v>
      </c>
      <c r="BE102" s="187">
        <f>IF(N102="základní",J102,0)</f>
        <v>0</v>
      </c>
      <c r="BF102" s="187">
        <f>IF(N102="snížená",J102,0)</f>
        <v>0</v>
      </c>
      <c r="BG102" s="187">
        <f>IF(N102="zákl. přenesená",J102,0)</f>
        <v>0</v>
      </c>
      <c r="BH102" s="187">
        <f>IF(N102="sníž. přenesená",J102,0)</f>
        <v>0</v>
      </c>
      <c r="BI102" s="187">
        <f>IF(N102="nulová",J102,0)</f>
        <v>0</v>
      </c>
      <c r="BJ102" s="16" t="s">
        <v>89</v>
      </c>
      <c r="BK102" s="187">
        <f>ROUND(I102*H102,2)</f>
        <v>0</v>
      </c>
      <c r="BL102" s="16" t="s">
        <v>89</v>
      </c>
      <c r="BM102" s="186" t="s">
        <v>435</v>
      </c>
    </row>
    <row r="103" spans="2:51" s="14" customFormat="1" ht="12">
      <c r="B103" s="199"/>
      <c r="C103" s="200"/>
      <c r="D103" s="190" t="s">
        <v>164</v>
      </c>
      <c r="E103" s="201" t="s">
        <v>44</v>
      </c>
      <c r="F103" s="202" t="s">
        <v>89</v>
      </c>
      <c r="G103" s="200"/>
      <c r="H103" s="203">
        <v>1</v>
      </c>
      <c r="I103" s="204"/>
      <c r="J103" s="200"/>
      <c r="K103" s="200"/>
      <c r="L103" s="205"/>
      <c r="M103" s="206"/>
      <c r="N103" s="207"/>
      <c r="O103" s="207"/>
      <c r="P103" s="207"/>
      <c r="Q103" s="207"/>
      <c r="R103" s="207"/>
      <c r="S103" s="207"/>
      <c r="T103" s="208"/>
      <c r="AT103" s="209" t="s">
        <v>164</v>
      </c>
      <c r="AU103" s="209" t="s">
        <v>91</v>
      </c>
      <c r="AV103" s="14" t="s">
        <v>91</v>
      </c>
      <c r="AW103" s="14" t="s">
        <v>42</v>
      </c>
      <c r="AX103" s="14" t="s">
        <v>89</v>
      </c>
      <c r="AY103" s="209" t="s">
        <v>155</v>
      </c>
    </row>
    <row r="104" spans="1:65" s="2" customFormat="1" ht="72">
      <c r="A104" s="34"/>
      <c r="B104" s="35"/>
      <c r="C104" s="175" t="s">
        <v>220</v>
      </c>
      <c r="D104" s="175" t="s">
        <v>158</v>
      </c>
      <c r="E104" s="176" t="s">
        <v>298</v>
      </c>
      <c r="F104" s="177" t="s">
        <v>299</v>
      </c>
      <c r="G104" s="178" t="s">
        <v>161</v>
      </c>
      <c r="H104" s="179">
        <v>8</v>
      </c>
      <c r="I104" s="180"/>
      <c r="J104" s="181">
        <f>ROUND(I104*H104,2)</f>
        <v>0</v>
      </c>
      <c r="K104" s="177" t="s">
        <v>195</v>
      </c>
      <c r="L104" s="39"/>
      <c r="M104" s="182" t="s">
        <v>44</v>
      </c>
      <c r="N104" s="183" t="s">
        <v>52</v>
      </c>
      <c r="O104" s="64"/>
      <c r="P104" s="184">
        <f>O104*H104</f>
        <v>0</v>
      </c>
      <c r="Q104" s="184">
        <v>0</v>
      </c>
      <c r="R104" s="184">
        <f>Q104*H104</f>
        <v>0</v>
      </c>
      <c r="S104" s="184">
        <v>0</v>
      </c>
      <c r="T104" s="185">
        <f>S104*H104</f>
        <v>0</v>
      </c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R104" s="186" t="s">
        <v>89</v>
      </c>
      <c r="AT104" s="186" t="s">
        <v>158</v>
      </c>
      <c r="AU104" s="186" t="s">
        <v>91</v>
      </c>
      <c r="AY104" s="16" t="s">
        <v>155</v>
      </c>
      <c r="BE104" s="187">
        <f>IF(N104="základní",J104,0)</f>
        <v>0</v>
      </c>
      <c r="BF104" s="187">
        <f>IF(N104="snížená",J104,0)</f>
        <v>0</v>
      </c>
      <c r="BG104" s="187">
        <f>IF(N104="zákl. přenesená",J104,0)</f>
        <v>0</v>
      </c>
      <c r="BH104" s="187">
        <f>IF(N104="sníž. přenesená",J104,0)</f>
        <v>0</v>
      </c>
      <c r="BI104" s="187">
        <f>IF(N104="nulová",J104,0)</f>
        <v>0</v>
      </c>
      <c r="BJ104" s="16" t="s">
        <v>89</v>
      </c>
      <c r="BK104" s="187">
        <f>ROUND(I104*H104,2)</f>
        <v>0</v>
      </c>
      <c r="BL104" s="16" t="s">
        <v>89</v>
      </c>
      <c r="BM104" s="186" t="s">
        <v>436</v>
      </c>
    </row>
    <row r="105" spans="2:51" s="14" customFormat="1" ht="12">
      <c r="B105" s="199"/>
      <c r="C105" s="200"/>
      <c r="D105" s="190" t="s">
        <v>164</v>
      </c>
      <c r="E105" s="201" t="s">
        <v>44</v>
      </c>
      <c r="F105" s="202" t="s">
        <v>192</v>
      </c>
      <c r="G105" s="200"/>
      <c r="H105" s="203">
        <v>8</v>
      </c>
      <c r="I105" s="204"/>
      <c r="J105" s="200"/>
      <c r="K105" s="200"/>
      <c r="L105" s="205"/>
      <c r="M105" s="206"/>
      <c r="N105" s="207"/>
      <c r="O105" s="207"/>
      <c r="P105" s="207"/>
      <c r="Q105" s="207"/>
      <c r="R105" s="207"/>
      <c r="S105" s="207"/>
      <c r="T105" s="208"/>
      <c r="AT105" s="209" t="s">
        <v>164</v>
      </c>
      <c r="AU105" s="209" t="s">
        <v>91</v>
      </c>
      <c r="AV105" s="14" t="s">
        <v>91</v>
      </c>
      <c r="AW105" s="14" t="s">
        <v>42</v>
      </c>
      <c r="AX105" s="14" t="s">
        <v>89</v>
      </c>
      <c r="AY105" s="209" t="s">
        <v>155</v>
      </c>
    </row>
    <row r="106" spans="1:65" s="2" customFormat="1" ht="72">
      <c r="A106" s="34"/>
      <c r="B106" s="35"/>
      <c r="C106" s="175" t="s">
        <v>223</v>
      </c>
      <c r="D106" s="175" t="s">
        <v>158</v>
      </c>
      <c r="E106" s="176" t="s">
        <v>302</v>
      </c>
      <c r="F106" s="177" t="s">
        <v>303</v>
      </c>
      <c r="G106" s="178" t="s">
        <v>161</v>
      </c>
      <c r="H106" s="179">
        <v>8</v>
      </c>
      <c r="I106" s="180"/>
      <c r="J106" s="181">
        <f>ROUND(I106*H106,2)</f>
        <v>0</v>
      </c>
      <c r="K106" s="177" t="s">
        <v>195</v>
      </c>
      <c r="L106" s="39"/>
      <c r="M106" s="182" t="s">
        <v>44</v>
      </c>
      <c r="N106" s="183" t="s">
        <v>52</v>
      </c>
      <c r="O106" s="64"/>
      <c r="P106" s="184">
        <f>O106*H106</f>
        <v>0</v>
      </c>
      <c r="Q106" s="184">
        <v>0</v>
      </c>
      <c r="R106" s="184">
        <f>Q106*H106</f>
        <v>0</v>
      </c>
      <c r="S106" s="184">
        <v>0</v>
      </c>
      <c r="T106" s="185">
        <f>S106*H106</f>
        <v>0</v>
      </c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R106" s="186" t="s">
        <v>89</v>
      </c>
      <c r="AT106" s="186" t="s">
        <v>158</v>
      </c>
      <c r="AU106" s="186" t="s">
        <v>91</v>
      </c>
      <c r="AY106" s="16" t="s">
        <v>155</v>
      </c>
      <c r="BE106" s="187">
        <f>IF(N106="základní",J106,0)</f>
        <v>0</v>
      </c>
      <c r="BF106" s="187">
        <f>IF(N106="snížená",J106,0)</f>
        <v>0</v>
      </c>
      <c r="BG106" s="187">
        <f>IF(N106="zákl. přenesená",J106,0)</f>
        <v>0</v>
      </c>
      <c r="BH106" s="187">
        <f>IF(N106="sníž. přenesená",J106,0)</f>
        <v>0</v>
      </c>
      <c r="BI106" s="187">
        <f>IF(N106="nulová",J106,0)</f>
        <v>0</v>
      </c>
      <c r="BJ106" s="16" t="s">
        <v>89</v>
      </c>
      <c r="BK106" s="187">
        <f>ROUND(I106*H106,2)</f>
        <v>0</v>
      </c>
      <c r="BL106" s="16" t="s">
        <v>89</v>
      </c>
      <c r="BM106" s="186" t="s">
        <v>437</v>
      </c>
    </row>
    <row r="107" spans="2:51" s="14" customFormat="1" ht="12">
      <c r="B107" s="199"/>
      <c r="C107" s="200"/>
      <c r="D107" s="190" t="s">
        <v>164</v>
      </c>
      <c r="E107" s="201" t="s">
        <v>44</v>
      </c>
      <c r="F107" s="202" t="s">
        <v>192</v>
      </c>
      <c r="G107" s="200"/>
      <c r="H107" s="203">
        <v>8</v>
      </c>
      <c r="I107" s="204"/>
      <c r="J107" s="200"/>
      <c r="K107" s="200"/>
      <c r="L107" s="205"/>
      <c r="M107" s="206"/>
      <c r="N107" s="207"/>
      <c r="O107" s="207"/>
      <c r="P107" s="207"/>
      <c r="Q107" s="207"/>
      <c r="R107" s="207"/>
      <c r="S107" s="207"/>
      <c r="T107" s="208"/>
      <c r="AT107" s="209" t="s">
        <v>164</v>
      </c>
      <c r="AU107" s="209" t="s">
        <v>91</v>
      </c>
      <c r="AV107" s="14" t="s">
        <v>91</v>
      </c>
      <c r="AW107" s="14" t="s">
        <v>42</v>
      </c>
      <c r="AX107" s="14" t="s">
        <v>89</v>
      </c>
      <c r="AY107" s="209" t="s">
        <v>155</v>
      </c>
    </row>
    <row r="108" spans="1:65" s="2" customFormat="1" ht="66.75" customHeight="1">
      <c r="A108" s="34"/>
      <c r="B108" s="35"/>
      <c r="C108" s="175" t="s">
        <v>227</v>
      </c>
      <c r="D108" s="175" t="s">
        <v>158</v>
      </c>
      <c r="E108" s="176" t="s">
        <v>306</v>
      </c>
      <c r="F108" s="177" t="s">
        <v>307</v>
      </c>
      <c r="G108" s="178" t="s">
        <v>161</v>
      </c>
      <c r="H108" s="179">
        <v>8</v>
      </c>
      <c r="I108" s="180"/>
      <c r="J108" s="181">
        <f>ROUND(I108*H108,2)</f>
        <v>0</v>
      </c>
      <c r="K108" s="177" t="s">
        <v>195</v>
      </c>
      <c r="L108" s="39"/>
      <c r="M108" s="182" t="s">
        <v>44</v>
      </c>
      <c r="N108" s="183" t="s">
        <v>52</v>
      </c>
      <c r="O108" s="64"/>
      <c r="P108" s="184">
        <f>O108*H108</f>
        <v>0</v>
      </c>
      <c r="Q108" s="184">
        <v>0</v>
      </c>
      <c r="R108" s="184">
        <f>Q108*H108</f>
        <v>0</v>
      </c>
      <c r="S108" s="184">
        <v>0</v>
      </c>
      <c r="T108" s="185">
        <f>S108*H108</f>
        <v>0</v>
      </c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R108" s="186" t="s">
        <v>89</v>
      </c>
      <c r="AT108" s="186" t="s">
        <v>158</v>
      </c>
      <c r="AU108" s="186" t="s">
        <v>91</v>
      </c>
      <c r="AY108" s="16" t="s">
        <v>155</v>
      </c>
      <c r="BE108" s="187">
        <f>IF(N108="základní",J108,0)</f>
        <v>0</v>
      </c>
      <c r="BF108" s="187">
        <f>IF(N108="snížená",J108,0)</f>
        <v>0</v>
      </c>
      <c r="BG108" s="187">
        <f>IF(N108="zákl. přenesená",J108,0)</f>
        <v>0</v>
      </c>
      <c r="BH108" s="187">
        <f>IF(N108="sníž. přenesená",J108,0)</f>
        <v>0</v>
      </c>
      <c r="BI108" s="187">
        <f>IF(N108="nulová",J108,0)</f>
        <v>0</v>
      </c>
      <c r="BJ108" s="16" t="s">
        <v>89</v>
      </c>
      <c r="BK108" s="187">
        <f>ROUND(I108*H108,2)</f>
        <v>0</v>
      </c>
      <c r="BL108" s="16" t="s">
        <v>89</v>
      </c>
      <c r="BM108" s="186" t="s">
        <v>438</v>
      </c>
    </row>
    <row r="109" spans="2:51" s="14" customFormat="1" ht="12">
      <c r="B109" s="199"/>
      <c r="C109" s="200"/>
      <c r="D109" s="190" t="s">
        <v>164</v>
      </c>
      <c r="E109" s="201" t="s">
        <v>44</v>
      </c>
      <c r="F109" s="202" t="s">
        <v>192</v>
      </c>
      <c r="G109" s="200"/>
      <c r="H109" s="203">
        <v>8</v>
      </c>
      <c r="I109" s="204"/>
      <c r="J109" s="200"/>
      <c r="K109" s="200"/>
      <c r="L109" s="205"/>
      <c r="M109" s="206"/>
      <c r="N109" s="207"/>
      <c r="O109" s="207"/>
      <c r="P109" s="207"/>
      <c r="Q109" s="207"/>
      <c r="R109" s="207"/>
      <c r="S109" s="207"/>
      <c r="T109" s="208"/>
      <c r="AT109" s="209" t="s">
        <v>164</v>
      </c>
      <c r="AU109" s="209" t="s">
        <v>91</v>
      </c>
      <c r="AV109" s="14" t="s">
        <v>91</v>
      </c>
      <c r="AW109" s="14" t="s">
        <v>42</v>
      </c>
      <c r="AX109" s="14" t="s">
        <v>89</v>
      </c>
      <c r="AY109" s="209" t="s">
        <v>155</v>
      </c>
    </row>
    <row r="110" spans="1:65" s="2" customFormat="1" ht="60">
      <c r="A110" s="34"/>
      <c r="B110" s="35"/>
      <c r="C110" s="175" t="s">
        <v>231</v>
      </c>
      <c r="D110" s="175" t="s">
        <v>158</v>
      </c>
      <c r="E110" s="176" t="s">
        <v>310</v>
      </c>
      <c r="F110" s="177" t="s">
        <v>311</v>
      </c>
      <c r="G110" s="178" t="s">
        <v>161</v>
      </c>
      <c r="H110" s="179">
        <v>8</v>
      </c>
      <c r="I110" s="180"/>
      <c r="J110" s="181">
        <f>ROUND(I110*H110,2)</f>
        <v>0</v>
      </c>
      <c r="K110" s="177" t="s">
        <v>195</v>
      </c>
      <c r="L110" s="39"/>
      <c r="M110" s="182" t="s">
        <v>44</v>
      </c>
      <c r="N110" s="183" t="s">
        <v>52</v>
      </c>
      <c r="O110" s="64"/>
      <c r="P110" s="184">
        <f>O110*H110</f>
        <v>0</v>
      </c>
      <c r="Q110" s="184">
        <v>0</v>
      </c>
      <c r="R110" s="184">
        <f>Q110*H110</f>
        <v>0</v>
      </c>
      <c r="S110" s="184">
        <v>0</v>
      </c>
      <c r="T110" s="185">
        <f>S110*H110</f>
        <v>0</v>
      </c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R110" s="186" t="s">
        <v>89</v>
      </c>
      <c r="AT110" s="186" t="s">
        <v>158</v>
      </c>
      <c r="AU110" s="186" t="s">
        <v>91</v>
      </c>
      <c r="AY110" s="16" t="s">
        <v>155</v>
      </c>
      <c r="BE110" s="187">
        <f>IF(N110="základní",J110,0)</f>
        <v>0</v>
      </c>
      <c r="BF110" s="187">
        <f>IF(N110="snížená",J110,0)</f>
        <v>0</v>
      </c>
      <c r="BG110" s="187">
        <f>IF(N110="zákl. přenesená",J110,0)</f>
        <v>0</v>
      </c>
      <c r="BH110" s="187">
        <f>IF(N110="sníž. přenesená",J110,0)</f>
        <v>0</v>
      </c>
      <c r="BI110" s="187">
        <f>IF(N110="nulová",J110,0)</f>
        <v>0</v>
      </c>
      <c r="BJ110" s="16" t="s">
        <v>89</v>
      </c>
      <c r="BK110" s="187">
        <f>ROUND(I110*H110,2)</f>
        <v>0</v>
      </c>
      <c r="BL110" s="16" t="s">
        <v>89</v>
      </c>
      <c r="BM110" s="186" t="s">
        <v>439</v>
      </c>
    </row>
    <row r="111" spans="2:51" s="14" customFormat="1" ht="12">
      <c r="B111" s="199"/>
      <c r="C111" s="200"/>
      <c r="D111" s="190" t="s">
        <v>164</v>
      </c>
      <c r="E111" s="201" t="s">
        <v>44</v>
      </c>
      <c r="F111" s="202" t="s">
        <v>192</v>
      </c>
      <c r="G111" s="200"/>
      <c r="H111" s="203">
        <v>8</v>
      </c>
      <c r="I111" s="204"/>
      <c r="J111" s="200"/>
      <c r="K111" s="200"/>
      <c r="L111" s="205"/>
      <c r="M111" s="206"/>
      <c r="N111" s="207"/>
      <c r="O111" s="207"/>
      <c r="P111" s="207"/>
      <c r="Q111" s="207"/>
      <c r="R111" s="207"/>
      <c r="S111" s="207"/>
      <c r="T111" s="208"/>
      <c r="AT111" s="209" t="s">
        <v>164</v>
      </c>
      <c r="AU111" s="209" t="s">
        <v>91</v>
      </c>
      <c r="AV111" s="14" t="s">
        <v>91</v>
      </c>
      <c r="AW111" s="14" t="s">
        <v>42</v>
      </c>
      <c r="AX111" s="14" t="s">
        <v>89</v>
      </c>
      <c r="AY111" s="209" t="s">
        <v>155</v>
      </c>
    </row>
    <row r="112" spans="1:65" s="2" customFormat="1" ht="33" customHeight="1">
      <c r="A112" s="34"/>
      <c r="B112" s="35"/>
      <c r="C112" s="210" t="s">
        <v>236</v>
      </c>
      <c r="D112" s="210" t="s">
        <v>152</v>
      </c>
      <c r="E112" s="211" t="s">
        <v>314</v>
      </c>
      <c r="F112" s="212" t="s">
        <v>315</v>
      </c>
      <c r="G112" s="213" t="s">
        <v>161</v>
      </c>
      <c r="H112" s="214">
        <v>8</v>
      </c>
      <c r="I112" s="215"/>
      <c r="J112" s="216">
        <f>ROUND(I112*H112,2)</f>
        <v>0</v>
      </c>
      <c r="K112" s="212" t="s">
        <v>180</v>
      </c>
      <c r="L112" s="217"/>
      <c r="M112" s="218" t="s">
        <v>44</v>
      </c>
      <c r="N112" s="219" t="s">
        <v>52</v>
      </c>
      <c r="O112" s="64"/>
      <c r="P112" s="184">
        <f>O112*H112</f>
        <v>0</v>
      </c>
      <c r="Q112" s="184">
        <v>0</v>
      </c>
      <c r="R112" s="184">
        <f>Q112*H112</f>
        <v>0</v>
      </c>
      <c r="S112" s="184">
        <v>0</v>
      </c>
      <c r="T112" s="185">
        <f>S112*H112</f>
        <v>0</v>
      </c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R112" s="186" t="s">
        <v>91</v>
      </c>
      <c r="AT112" s="186" t="s">
        <v>152</v>
      </c>
      <c r="AU112" s="186" t="s">
        <v>91</v>
      </c>
      <c r="AY112" s="16" t="s">
        <v>155</v>
      </c>
      <c r="BE112" s="187">
        <f>IF(N112="základní",J112,0)</f>
        <v>0</v>
      </c>
      <c r="BF112" s="187">
        <f>IF(N112="snížená",J112,0)</f>
        <v>0</v>
      </c>
      <c r="BG112" s="187">
        <f>IF(N112="zákl. přenesená",J112,0)</f>
        <v>0</v>
      </c>
      <c r="BH112" s="187">
        <f>IF(N112="sníž. přenesená",J112,0)</f>
        <v>0</v>
      </c>
      <c r="BI112" s="187">
        <f>IF(N112="nulová",J112,0)</f>
        <v>0</v>
      </c>
      <c r="BJ112" s="16" t="s">
        <v>89</v>
      </c>
      <c r="BK112" s="187">
        <f>ROUND(I112*H112,2)</f>
        <v>0</v>
      </c>
      <c r="BL112" s="16" t="s">
        <v>89</v>
      </c>
      <c r="BM112" s="186" t="s">
        <v>440</v>
      </c>
    </row>
    <row r="113" spans="2:51" s="14" customFormat="1" ht="12">
      <c r="B113" s="199"/>
      <c r="C113" s="200"/>
      <c r="D113" s="190" t="s">
        <v>164</v>
      </c>
      <c r="E113" s="201" t="s">
        <v>44</v>
      </c>
      <c r="F113" s="202" t="s">
        <v>192</v>
      </c>
      <c r="G113" s="200"/>
      <c r="H113" s="203">
        <v>8</v>
      </c>
      <c r="I113" s="204"/>
      <c r="J113" s="200"/>
      <c r="K113" s="200"/>
      <c r="L113" s="205"/>
      <c r="M113" s="206"/>
      <c r="N113" s="207"/>
      <c r="O113" s="207"/>
      <c r="P113" s="207"/>
      <c r="Q113" s="207"/>
      <c r="R113" s="207"/>
      <c r="S113" s="207"/>
      <c r="T113" s="208"/>
      <c r="AT113" s="209" t="s">
        <v>164</v>
      </c>
      <c r="AU113" s="209" t="s">
        <v>91</v>
      </c>
      <c r="AV113" s="14" t="s">
        <v>91</v>
      </c>
      <c r="AW113" s="14" t="s">
        <v>42</v>
      </c>
      <c r="AX113" s="14" t="s">
        <v>89</v>
      </c>
      <c r="AY113" s="209" t="s">
        <v>155</v>
      </c>
    </row>
    <row r="114" spans="1:65" s="2" customFormat="1" ht="16.5" customHeight="1">
      <c r="A114" s="34"/>
      <c r="B114" s="35"/>
      <c r="C114" s="210" t="s">
        <v>8</v>
      </c>
      <c r="D114" s="210" t="s">
        <v>152</v>
      </c>
      <c r="E114" s="211" t="s">
        <v>318</v>
      </c>
      <c r="F114" s="212" t="s">
        <v>319</v>
      </c>
      <c r="G114" s="213" t="s">
        <v>161</v>
      </c>
      <c r="H114" s="214">
        <v>8</v>
      </c>
      <c r="I114" s="215"/>
      <c r="J114" s="216">
        <f>ROUND(I114*H114,2)</f>
        <v>0</v>
      </c>
      <c r="K114" s="212" t="s">
        <v>180</v>
      </c>
      <c r="L114" s="217"/>
      <c r="M114" s="218" t="s">
        <v>44</v>
      </c>
      <c r="N114" s="219" t="s">
        <v>52</v>
      </c>
      <c r="O114" s="64"/>
      <c r="P114" s="184">
        <f>O114*H114</f>
        <v>0</v>
      </c>
      <c r="Q114" s="184">
        <v>0</v>
      </c>
      <c r="R114" s="184">
        <f>Q114*H114</f>
        <v>0</v>
      </c>
      <c r="S114" s="184">
        <v>0</v>
      </c>
      <c r="T114" s="185">
        <f>S114*H114</f>
        <v>0</v>
      </c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R114" s="186" t="s">
        <v>91</v>
      </c>
      <c r="AT114" s="186" t="s">
        <v>152</v>
      </c>
      <c r="AU114" s="186" t="s">
        <v>91</v>
      </c>
      <c r="AY114" s="16" t="s">
        <v>155</v>
      </c>
      <c r="BE114" s="187">
        <f>IF(N114="základní",J114,0)</f>
        <v>0</v>
      </c>
      <c r="BF114" s="187">
        <f>IF(N114="snížená",J114,0)</f>
        <v>0</v>
      </c>
      <c r="BG114" s="187">
        <f>IF(N114="zákl. přenesená",J114,0)</f>
        <v>0</v>
      </c>
      <c r="BH114" s="187">
        <f>IF(N114="sníž. přenesená",J114,0)</f>
        <v>0</v>
      </c>
      <c r="BI114" s="187">
        <f>IF(N114="nulová",J114,0)</f>
        <v>0</v>
      </c>
      <c r="BJ114" s="16" t="s">
        <v>89</v>
      </c>
      <c r="BK114" s="187">
        <f>ROUND(I114*H114,2)</f>
        <v>0</v>
      </c>
      <c r="BL114" s="16" t="s">
        <v>89</v>
      </c>
      <c r="BM114" s="186" t="s">
        <v>441</v>
      </c>
    </row>
    <row r="115" spans="2:51" s="14" customFormat="1" ht="12">
      <c r="B115" s="199"/>
      <c r="C115" s="200"/>
      <c r="D115" s="190" t="s">
        <v>164</v>
      </c>
      <c r="E115" s="201" t="s">
        <v>44</v>
      </c>
      <c r="F115" s="202" t="s">
        <v>192</v>
      </c>
      <c r="G115" s="200"/>
      <c r="H115" s="203">
        <v>8</v>
      </c>
      <c r="I115" s="204"/>
      <c r="J115" s="200"/>
      <c r="K115" s="200"/>
      <c r="L115" s="205"/>
      <c r="M115" s="206"/>
      <c r="N115" s="207"/>
      <c r="O115" s="207"/>
      <c r="P115" s="207"/>
      <c r="Q115" s="207"/>
      <c r="R115" s="207"/>
      <c r="S115" s="207"/>
      <c r="T115" s="208"/>
      <c r="AT115" s="209" t="s">
        <v>164</v>
      </c>
      <c r="AU115" s="209" t="s">
        <v>91</v>
      </c>
      <c r="AV115" s="14" t="s">
        <v>91</v>
      </c>
      <c r="AW115" s="14" t="s">
        <v>42</v>
      </c>
      <c r="AX115" s="14" t="s">
        <v>89</v>
      </c>
      <c r="AY115" s="209" t="s">
        <v>155</v>
      </c>
    </row>
    <row r="116" spans="1:65" s="2" customFormat="1" ht="33" customHeight="1">
      <c r="A116" s="34"/>
      <c r="B116" s="35"/>
      <c r="C116" s="210" t="s">
        <v>278</v>
      </c>
      <c r="D116" s="210" t="s">
        <v>152</v>
      </c>
      <c r="E116" s="211" t="s">
        <v>272</v>
      </c>
      <c r="F116" s="212" t="s">
        <v>273</v>
      </c>
      <c r="G116" s="213" t="s">
        <v>161</v>
      </c>
      <c r="H116" s="214">
        <v>8</v>
      </c>
      <c r="I116" s="215"/>
      <c r="J116" s="216">
        <f>ROUND(I116*H116,2)</f>
        <v>0</v>
      </c>
      <c r="K116" s="212" t="s">
        <v>180</v>
      </c>
      <c r="L116" s="217"/>
      <c r="M116" s="218" t="s">
        <v>44</v>
      </c>
      <c r="N116" s="219" t="s">
        <v>52</v>
      </c>
      <c r="O116" s="64"/>
      <c r="P116" s="184">
        <f>O116*H116</f>
        <v>0</v>
      </c>
      <c r="Q116" s="184">
        <v>0</v>
      </c>
      <c r="R116" s="184">
        <f>Q116*H116</f>
        <v>0</v>
      </c>
      <c r="S116" s="184">
        <v>0</v>
      </c>
      <c r="T116" s="185">
        <f>S116*H116</f>
        <v>0</v>
      </c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R116" s="186" t="s">
        <v>91</v>
      </c>
      <c r="AT116" s="186" t="s">
        <v>152</v>
      </c>
      <c r="AU116" s="186" t="s">
        <v>91</v>
      </c>
      <c r="AY116" s="16" t="s">
        <v>155</v>
      </c>
      <c r="BE116" s="187">
        <f>IF(N116="základní",J116,0)</f>
        <v>0</v>
      </c>
      <c r="BF116" s="187">
        <f>IF(N116="snížená",J116,0)</f>
        <v>0</v>
      </c>
      <c r="BG116" s="187">
        <f>IF(N116="zákl. přenesená",J116,0)</f>
        <v>0</v>
      </c>
      <c r="BH116" s="187">
        <f>IF(N116="sníž. přenesená",J116,0)</f>
        <v>0</v>
      </c>
      <c r="BI116" s="187">
        <f>IF(N116="nulová",J116,0)</f>
        <v>0</v>
      </c>
      <c r="BJ116" s="16" t="s">
        <v>89</v>
      </c>
      <c r="BK116" s="187">
        <f>ROUND(I116*H116,2)</f>
        <v>0</v>
      </c>
      <c r="BL116" s="16" t="s">
        <v>89</v>
      </c>
      <c r="BM116" s="186" t="s">
        <v>442</v>
      </c>
    </row>
    <row r="117" spans="2:51" s="14" customFormat="1" ht="12">
      <c r="B117" s="199"/>
      <c r="C117" s="200"/>
      <c r="D117" s="190" t="s">
        <v>164</v>
      </c>
      <c r="E117" s="201" t="s">
        <v>44</v>
      </c>
      <c r="F117" s="202" t="s">
        <v>192</v>
      </c>
      <c r="G117" s="200"/>
      <c r="H117" s="203">
        <v>8</v>
      </c>
      <c r="I117" s="204"/>
      <c r="J117" s="200"/>
      <c r="K117" s="200"/>
      <c r="L117" s="205"/>
      <c r="M117" s="206"/>
      <c r="N117" s="207"/>
      <c r="O117" s="207"/>
      <c r="P117" s="207"/>
      <c r="Q117" s="207"/>
      <c r="R117" s="207"/>
      <c r="S117" s="207"/>
      <c r="T117" s="208"/>
      <c r="AT117" s="209" t="s">
        <v>164</v>
      </c>
      <c r="AU117" s="209" t="s">
        <v>91</v>
      </c>
      <c r="AV117" s="14" t="s">
        <v>91</v>
      </c>
      <c r="AW117" s="14" t="s">
        <v>42</v>
      </c>
      <c r="AX117" s="14" t="s">
        <v>89</v>
      </c>
      <c r="AY117" s="209" t="s">
        <v>155</v>
      </c>
    </row>
    <row r="118" spans="1:65" s="2" customFormat="1" ht="16.5" customHeight="1">
      <c r="A118" s="34"/>
      <c r="B118" s="35"/>
      <c r="C118" s="210" t="s">
        <v>282</v>
      </c>
      <c r="D118" s="210" t="s">
        <v>152</v>
      </c>
      <c r="E118" s="211" t="s">
        <v>269</v>
      </c>
      <c r="F118" s="212" t="s">
        <v>270</v>
      </c>
      <c r="G118" s="213" t="s">
        <v>161</v>
      </c>
      <c r="H118" s="214">
        <v>8</v>
      </c>
      <c r="I118" s="215"/>
      <c r="J118" s="216">
        <f>ROUND(I118*H118,2)</f>
        <v>0</v>
      </c>
      <c r="K118" s="212" t="s">
        <v>180</v>
      </c>
      <c r="L118" s="217"/>
      <c r="M118" s="218" t="s">
        <v>44</v>
      </c>
      <c r="N118" s="219" t="s">
        <v>52</v>
      </c>
      <c r="O118" s="64"/>
      <c r="P118" s="184">
        <f>O118*H118</f>
        <v>0</v>
      </c>
      <c r="Q118" s="184">
        <v>0</v>
      </c>
      <c r="R118" s="184">
        <f>Q118*H118</f>
        <v>0</v>
      </c>
      <c r="S118" s="184">
        <v>0</v>
      </c>
      <c r="T118" s="185">
        <f>S118*H118</f>
        <v>0</v>
      </c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R118" s="186" t="s">
        <v>91</v>
      </c>
      <c r="AT118" s="186" t="s">
        <v>152</v>
      </c>
      <c r="AU118" s="186" t="s">
        <v>91</v>
      </c>
      <c r="AY118" s="16" t="s">
        <v>155</v>
      </c>
      <c r="BE118" s="187">
        <f>IF(N118="základní",J118,0)</f>
        <v>0</v>
      </c>
      <c r="BF118" s="187">
        <f>IF(N118="snížená",J118,0)</f>
        <v>0</v>
      </c>
      <c r="BG118" s="187">
        <f>IF(N118="zákl. přenesená",J118,0)</f>
        <v>0</v>
      </c>
      <c r="BH118" s="187">
        <f>IF(N118="sníž. přenesená",J118,0)</f>
        <v>0</v>
      </c>
      <c r="BI118" s="187">
        <f>IF(N118="nulová",J118,0)</f>
        <v>0</v>
      </c>
      <c r="BJ118" s="16" t="s">
        <v>89</v>
      </c>
      <c r="BK118" s="187">
        <f>ROUND(I118*H118,2)</f>
        <v>0</v>
      </c>
      <c r="BL118" s="16" t="s">
        <v>89</v>
      </c>
      <c r="BM118" s="186" t="s">
        <v>443</v>
      </c>
    </row>
    <row r="119" spans="2:51" s="14" customFormat="1" ht="12">
      <c r="B119" s="199"/>
      <c r="C119" s="200"/>
      <c r="D119" s="190" t="s">
        <v>164</v>
      </c>
      <c r="E119" s="201" t="s">
        <v>44</v>
      </c>
      <c r="F119" s="202" t="s">
        <v>192</v>
      </c>
      <c r="G119" s="200"/>
      <c r="H119" s="203">
        <v>8</v>
      </c>
      <c r="I119" s="204"/>
      <c r="J119" s="200"/>
      <c r="K119" s="200"/>
      <c r="L119" s="205"/>
      <c r="M119" s="206"/>
      <c r="N119" s="207"/>
      <c r="O119" s="207"/>
      <c r="P119" s="207"/>
      <c r="Q119" s="207"/>
      <c r="R119" s="207"/>
      <c r="S119" s="207"/>
      <c r="T119" s="208"/>
      <c r="AT119" s="209" t="s">
        <v>164</v>
      </c>
      <c r="AU119" s="209" t="s">
        <v>91</v>
      </c>
      <c r="AV119" s="14" t="s">
        <v>91</v>
      </c>
      <c r="AW119" s="14" t="s">
        <v>42</v>
      </c>
      <c r="AX119" s="14" t="s">
        <v>89</v>
      </c>
      <c r="AY119" s="209" t="s">
        <v>155</v>
      </c>
    </row>
    <row r="120" spans="1:65" s="2" customFormat="1" ht="72">
      <c r="A120" s="34"/>
      <c r="B120" s="35"/>
      <c r="C120" s="175" t="s">
        <v>286</v>
      </c>
      <c r="D120" s="175" t="s">
        <v>158</v>
      </c>
      <c r="E120" s="176" t="s">
        <v>326</v>
      </c>
      <c r="F120" s="177" t="s">
        <v>327</v>
      </c>
      <c r="G120" s="178" t="s">
        <v>161</v>
      </c>
      <c r="H120" s="179">
        <v>5</v>
      </c>
      <c r="I120" s="180"/>
      <c r="J120" s="181">
        <f>ROUND(I120*H120,2)</f>
        <v>0</v>
      </c>
      <c r="K120" s="177" t="s">
        <v>195</v>
      </c>
      <c r="L120" s="39"/>
      <c r="M120" s="182" t="s">
        <v>44</v>
      </c>
      <c r="N120" s="183" t="s">
        <v>52</v>
      </c>
      <c r="O120" s="64"/>
      <c r="P120" s="184">
        <f>O120*H120</f>
        <v>0</v>
      </c>
      <c r="Q120" s="184">
        <v>0</v>
      </c>
      <c r="R120" s="184">
        <f>Q120*H120</f>
        <v>0</v>
      </c>
      <c r="S120" s="184">
        <v>0</v>
      </c>
      <c r="T120" s="185">
        <f>S120*H120</f>
        <v>0</v>
      </c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R120" s="186" t="s">
        <v>89</v>
      </c>
      <c r="AT120" s="186" t="s">
        <v>158</v>
      </c>
      <c r="AU120" s="186" t="s">
        <v>91</v>
      </c>
      <c r="AY120" s="16" t="s">
        <v>155</v>
      </c>
      <c r="BE120" s="187">
        <f>IF(N120="základní",J120,0)</f>
        <v>0</v>
      </c>
      <c r="BF120" s="187">
        <f>IF(N120="snížená",J120,0)</f>
        <v>0</v>
      </c>
      <c r="BG120" s="187">
        <f>IF(N120="zákl. přenesená",J120,0)</f>
        <v>0</v>
      </c>
      <c r="BH120" s="187">
        <f>IF(N120="sníž. přenesená",J120,0)</f>
        <v>0</v>
      </c>
      <c r="BI120" s="187">
        <f>IF(N120="nulová",J120,0)</f>
        <v>0</v>
      </c>
      <c r="BJ120" s="16" t="s">
        <v>89</v>
      </c>
      <c r="BK120" s="187">
        <f>ROUND(I120*H120,2)</f>
        <v>0</v>
      </c>
      <c r="BL120" s="16" t="s">
        <v>89</v>
      </c>
      <c r="BM120" s="186" t="s">
        <v>444</v>
      </c>
    </row>
    <row r="121" spans="2:51" s="14" customFormat="1" ht="12">
      <c r="B121" s="199"/>
      <c r="C121" s="200"/>
      <c r="D121" s="190" t="s">
        <v>164</v>
      </c>
      <c r="E121" s="201" t="s">
        <v>44</v>
      </c>
      <c r="F121" s="202" t="s">
        <v>177</v>
      </c>
      <c r="G121" s="200"/>
      <c r="H121" s="203">
        <v>5</v>
      </c>
      <c r="I121" s="204"/>
      <c r="J121" s="200"/>
      <c r="K121" s="200"/>
      <c r="L121" s="205"/>
      <c r="M121" s="206"/>
      <c r="N121" s="207"/>
      <c r="O121" s="207"/>
      <c r="P121" s="207"/>
      <c r="Q121" s="207"/>
      <c r="R121" s="207"/>
      <c r="S121" s="207"/>
      <c r="T121" s="208"/>
      <c r="AT121" s="209" t="s">
        <v>164</v>
      </c>
      <c r="AU121" s="209" t="s">
        <v>91</v>
      </c>
      <c r="AV121" s="14" t="s">
        <v>91</v>
      </c>
      <c r="AW121" s="14" t="s">
        <v>42</v>
      </c>
      <c r="AX121" s="14" t="s">
        <v>89</v>
      </c>
      <c r="AY121" s="209" t="s">
        <v>155</v>
      </c>
    </row>
    <row r="122" spans="1:65" s="2" customFormat="1" ht="72">
      <c r="A122" s="34"/>
      <c r="B122" s="35"/>
      <c r="C122" s="175" t="s">
        <v>290</v>
      </c>
      <c r="D122" s="175" t="s">
        <v>158</v>
      </c>
      <c r="E122" s="176" t="s">
        <v>330</v>
      </c>
      <c r="F122" s="177" t="s">
        <v>331</v>
      </c>
      <c r="G122" s="178" t="s">
        <v>161</v>
      </c>
      <c r="H122" s="179">
        <v>5</v>
      </c>
      <c r="I122" s="180"/>
      <c r="J122" s="181">
        <f>ROUND(I122*H122,2)</f>
        <v>0</v>
      </c>
      <c r="K122" s="177" t="s">
        <v>195</v>
      </c>
      <c r="L122" s="39"/>
      <c r="M122" s="182" t="s">
        <v>44</v>
      </c>
      <c r="N122" s="183" t="s">
        <v>52</v>
      </c>
      <c r="O122" s="64"/>
      <c r="P122" s="184">
        <f>O122*H122</f>
        <v>0</v>
      </c>
      <c r="Q122" s="184">
        <v>0</v>
      </c>
      <c r="R122" s="184">
        <f>Q122*H122</f>
        <v>0</v>
      </c>
      <c r="S122" s="184">
        <v>0</v>
      </c>
      <c r="T122" s="185">
        <f>S122*H122</f>
        <v>0</v>
      </c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R122" s="186" t="s">
        <v>89</v>
      </c>
      <c r="AT122" s="186" t="s">
        <v>158</v>
      </c>
      <c r="AU122" s="186" t="s">
        <v>91</v>
      </c>
      <c r="AY122" s="16" t="s">
        <v>155</v>
      </c>
      <c r="BE122" s="187">
        <f>IF(N122="základní",J122,0)</f>
        <v>0</v>
      </c>
      <c r="BF122" s="187">
        <f>IF(N122="snížená",J122,0)</f>
        <v>0</v>
      </c>
      <c r="BG122" s="187">
        <f>IF(N122="zákl. přenesená",J122,0)</f>
        <v>0</v>
      </c>
      <c r="BH122" s="187">
        <f>IF(N122="sníž. přenesená",J122,0)</f>
        <v>0</v>
      </c>
      <c r="BI122" s="187">
        <f>IF(N122="nulová",J122,0)</f>
        <v>0</v>
      </c>
      <c r="BJ122" s="16" t="s">
        <v>89</v>
      </c>
      <c r="BK122" s="187">
        <f>ROUND(I122*H122,2)</f>
        <v>0</v>
      </c>
      <c r="BL122" s="16" t="s">
        <v>89</v>
      </c>
      <c r="BM122" s="186" t="s">
        <v>445</v>
      </c>
    </row>
    <row r="123" spans="2:51" s="14" customFormat="1" ht="12">
      <c r="B123" s="199"/>
      <c r="C123" s="200"/>
      <c r="D123" s="190" t="s">
        <v>164</v>
      </c>
      <c r="E123" s="201" t="s">
        <v>44</v>
      </c>
      <c r="F123" s="202" t="s">
        <v>177</v>
      </c>
      <c r="G123" s="200"/>
      <c r="H123" s="203">
        <v>5</v>
      </c>
      <c r="I123" s="204"/>
      <c r="J123" s="200"/>
      <c r="K123" s="200"/>
      <c r="L123" s="205"/>
      <c r="M123" s="206"/>
      <c r="N123" s="207"/>
      <c r="O123" s="207"/>
      <c r="P123" s="207"/>
      <c r="Q123" s="207"/>
      <c r="R123" s="207"/>
      <c r="S123" s="207"/>
      <c r="T123" s="208"/>
      <c r="AT123" s="209" t="s">
        <v>164</v>
      </c>
      <c r="AU123" s="209" t="s">
        <v>91</v>
      </c>
      <c r="AV123" s="14" t="s">
        <v>91</v>
      </c>
      <c r="AW123" s="14" t="s">
        <v>42</v>
      </c>
      <c r="AX123" s="14" t="s">
        <v>89</v>
      </c>
      <c r="AY123" s="209" t="s">
        <v>155</v>
      </c>
    </row>
    <row r="124" spans="1:65" s="2" customFormat="1" ht="66.75" customHeight="1">
      <c r="A124" s="34"/>
      <c r="B124" s="35"/>
      <c r="C124" s="175" t="s">
        <v>294</v>
      </c>
      <c r="D124" s="175" t="s">
        <v>158</v>
      </c>
      <c r="E124" s="176" t="s">
        <v>334</v>
      </c>
      <c r="F124" s="177" t="s">
        <v>335</v>
      </c>
      <c r="G124" s="178" t="s">
        <v>161</v>
      </c>
      <c r="H124" s="179">
        <v>5</v>
      </c>
      <c r="I124" s="180"/>
      <c r="J124" s="181">
        <f>ROUND(I124*H124,2)</f>
        <v>0</v>
      </c>
      <c r="K124" s="177" t="s">
        <v>195</v>
      </c>
      <c r="L124" s="39"/>
      <c r="M124" s="182" t="s">
        <v>44</v>
      </c>
      <c r="N124" s="183" t="s">
        <v>52</v>
      </c>
      <c r="O124" s="64"/>
      <c r="P124" s="184">
        <f>O124*H124</f>
        <v>0</v>
      </c>
      <c r="Q124" s="184">
        <v>0</v>
      </c>
      <c r="R124" s="184">
        <f>Q124*H124</f>
        <v>0</v>
      </c>
      <c r="S124" s="184">
        <v>0</v>
      </c>
      <c r="T124" s="185">
        <f>S124*H124</f>
        <v>0</v>
      </c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R124" s="186" t="s">
        <v>89</v>
      </c>
      <c r="AT124" s="186" t="s">
        <v>158</v>
      </c>
      <c r="AU124" s="186" t="s">
        <v>91</v>
      </c>
      <c r="AY124" s="16" t="s">
        <v>155</v>
      </c>
      <c r="BE124" s="187">
        <f>IF(N124="základní",J124,0)</f>
        <v>0</v>
      </c>
      <c r="BF124" s="187">
        <f>IF(N124="snížená",J124,0)</f>
        <v>0</v>
      </c>
      <c r="BG124" s="187">
        <f>IF(N124="zákl. přenesená",J124,0)</f>
        <v>0</v>
      </c>
      <c r="BH124" s="187">
        <f>IF(N124="sníž. přenesená",J124,0)</f>
        <v>0</v>
      </c>
      <c r="BI124" s="187">
        <f>IF(N124="nulová",J124,0)</f>
        <v>0</v>
      </c>
      <c r="BJ124" s="16" t="s">
        <v>89</v>
      </c>
      <c r="BK124" s="187">
        <f>ROUND(I124*H124,2)</f>
        <v>0</v>
      </c>
      <c r="BL124" s="16" t="s">
        <v>89</v>
      </c>
      <c r="BM124" s="186" t="s">
        <v>446</v>
      </c>
    </row>
    <row r="125" spans="2:51" s="14" customFormat="1" ht="12">
      <c r="B125" s="199"/>
      <c r="C125" s="200"/>
      <c r="D125" s="190" t="s">
        <v>164</v>
      </c>
      <c r="E125" s="201" t="s">
        <v>44</v>
      </c>
      <c r="F125" s="202" t="s">
        <v>177</v>
      </c>
      <c r="G125" s="200"/>
      <c r="H125" s="203">
        <v>5</v>
      </c>
      <c r="I125" s="204"/>
      <c r="J125" s="200"/>
      <c r="K125" s="200"/>
      <c r="L125" s="205"/>
      <c r="M125" s="206"/>
      <c r="N125" s="207"/>
      <c r="O125" s="207"/>
      <c r="P125" s="207"/>
      <c r="Q125" s="207"/>
      <c r="R125" s="207"/>
      <c r="S125" s="207"/>
      <c r="T125" s="208"/>
      <c r="AT125" s="209" t="s">
        <v>164</v>
      </c>
      <c r="AU125" s="209" t="s">
        <v>91</v>
      </c>
      <c r="AV125" s="14" t="s">
        <v>91</v>
      </c>
      <c r="AW125" s="14" t="s">
        <v>42</v>
      </c>
      <c r="AX125" s="14" t="s">
        <v>89</v>
      </c>
      <c r="AY125" s="209" t="s">
        <v>155</v>
      </c>
    </row>
    <row r="126" spans="1:65" s="2" customFormat="1" ht="60">
      <c r="A126" s="34"/>
      <c r="B126" s="35"/>
      <c r="C126" s="175" t="s">
        <v>7</v>
      </c>
      <c r="D126" s="175" t="s">
        <v>158</v>
      </c>
      <c r="E126" s="176" t="s">
        <v>338</v>
      </c>
      <c r="F126" s="177" t="s">
        <v>339</v>
      </c>
      <c r="G126" s="178" t="s">
        <v>161</v>
      </c>
      <c r="H126" s="179">
        <v>5</v>
      </c>
      <c r="I126" s="180"/>
      <c r="J126" s="181">
        <f>ROUND(I126*H126,2)</f>
        <v>0</v>
      </c>
      <c r="K126" s="177" t="s">
        <v>195</v>
      </c>
      <c r="L126" s="39"/>
      <c r="M126" s="182" t="s">
        <v>44</v>
      </c>
      <c r="N126" s="183" t="s">
        <v>52</v>
      </c>
      <c r="O126" s="64"/>
      <c r="P126" s="184">
        <f>O126*H126</f>
        <v>0</v>
      </c>
      <c r="Q126" s="184">
        <v>0</v>
      </c>
      <c r="R126" s="184">
        <f>Q126*H126</f>
        <v>0</v>
      </c>
      <c r="S126" s="184">
        <v>0</v>
      </c>
      <c r="T126" s="185">
        <f>S126*H126</f>
        <v>0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R126" s="186" t="s">
        <v>89</v>
      </c>
      <c r="AT126" s="186" t="s">
        <v>158</v>
      </c>
      <c r="AU126" s="186" t="s">
        <v>91</v>
      </c>
      <c r="AY126" s="16" t="s">
        <v>155</v>
      </c>
      <c r="BE126" s="187">
        <f>IF(N126="základní",J126,0)</f>
        <v>0</v>
      </c>
      <c r="BF126" s="187">
        <f>IF(N126="snížená",J126,0)</f>
        <v>0</v>
      </c>
      <c r="BG126" s="187">
        <f>IF(N126="zákl. přenesená",J126,0)</f>
        <v>0</v>
      </c>
      <c r="BH126" s="187">
        <f>IF(N126="sníž. přenesená",J126,0)</f>
        <v>0</v>
      </c>
      <c r="BI126" s="187">
        <f>IF(N126="nulová",J126,0)</f>
        <v>0</v>
      </c>
      <c r="BJ126" s="16" t="s">
        <v>89</v>
      </c>
      <c r="BK126" s="187">
        <f>ROUND(I126*H126,2)</f>
        <v>0</v>
      </c>
      <c r="BL126" s="16" t="s">
        <v>89</v>
      </c>
      <c r="BM126" s="186" t="s">
        <v>447</v>
      </c>
    </row>
    <row r="127" spans="2:51" s="14" customFormat="1" ht="12">
      <c r="B127" s="199"/>
      <c r="C127" s="200"/>
      <c r="D127" s="190" t="s">
        <v>164</v>
      </c>
      <c r="E127" s="201" t="s">
        <v>44</v>
      </c>
      <c r="F127" s="202" t="s">
        <v>177</v>
      </c>
      <c r="G127" s="200"/>
      <c r="H127" s="203">
        <v>5</v>
      </c>
      <c r="I127" s="204"/>
      <c r="J127" s="200"/>
      <c r="K127" s="200"/>
      <c r="L127" s="205"/>
      <c r="M127" s="206"/>
      <c r="N127" s="207"/>
      <c r="O127" s="207"/>
      <c r="P127" s="207"/>
      <c r="Q127" s="207"/>
      <c r="R127" s="207"/>
      <c r="S127" s="207"/>
      <c r="T127" s="208"/>
      <c r="AT127" s="209" t="s">
        <v>164</v>
      </c>
      <c r="AU127" s="209" t="s">
        <v>91</v>
      </c>
      <c r="AV127" s="14" t="s">
        <v>91</v>
      </c>
      <c r="AW127" s="14" t="s">
        <v>42</v>
      </c>
      <c r="AX127" s="14" t="s">
        <v>89</v>
      </c>
      <c r="AY127" s="209" t="s">
        <v>155</v>
      </c>
    </row>
    <row r="128" spans="1:65" s="2" customFormat="1" ht="33" customHeight="1">
      <c r="A128" s="34"/>
      <c r="B128" s="35"/>
      <c r="C128" s="210" t="s">
        <v>297</v>
      </c>
      <c r="D128" s="210" t="s">
        <v>152</v>
      </c>
      <c r="E128" s="211" t="s">
        <v>314</v>
      </c>
      <c r="F128" s="212" t="s">
        <v>315</v>
      </c>
      <c r="G128" s="213" t="s">
        <v>161</v>
      </c>
      <c r="H128" s="214">
        <v>5</v>
      </c>
      <c r="I128" s="215"/>
      <c r="J128" s="216">
        <f>ROUND(I128*H128,2)</f>
        <v>0</v>
      </c>
      <c r="K128" s="212" t="s">
        <v>180</v>
      </c>
      <c r="L128" s="217"/>
      <c r="M128" s="218" t="s">
        <v>44</v>
      </c>
      <c r="N128" s="219" t="s">
        <v>52</v>
      </c>
      <c r="O128" s="64"/>
      <c r="P128" s="184">
        <f>O128*H128</f>
        <v>0</v>
      </c>
      <c r="Q128" s="184">
        <v>0</v>
      </c>
      <c r="R128" s="184">
        <f>Q128*H128</f>
        <v>0</v>
      </c>
      <c r="S128" s="184">
        <v>0</v>
      </c>
      <c r="T128" s="185">
        <f>S128*H128</f>
        <v>0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R128" s="186" t="s">
        <v>91</v>
      </c>
      <c r="AT128" s="186" t="s">
        <v>152</v>
      </c>
      <c r="AU128" s="186" t="s">
        <v>91</v>
      </c>
      <c r="AY128" s="16" t="s">
        <v>155</v>
      </c>
      <c r="BE128" s="187">
        <f>IF(N128="základní",J128,0)</f>
        <v>0</v>
      </c>
      <c r="BF128" s="187">
        <f>IF(N128="snížená",J128,0)</f>
        <v>0</v>
      </c>
      <c r="BG128" s="187">
        <f>IF(N128="zákl. přenesená",J128,0)</f>
        <v>0</v>
      </c>
      <c r="BH128" s="187">
        <f>IF(N128="sníž. přenesená",J128,0)</f>
        <v>0</v>
      </c>
      <c r="BI128" s="187">
        <f>IF(N128="nulová",J128,0)</f>
        <v>0</v>
      </c>
      <c r="BJ128" s="16" t="s">
        <v>89</v>
      </c>
      <c r="BK128" s="187">
        <f>ROUND(I128*H128,2)</f>
        <v>0</v>
      </c>
      <c r="BL128" s="16" t="s">
        <v>89</v>
      </c>
      <c r="BM128" s="186" t="s">
        <v>448</v>
      </c>
    </row>
    <row r="129" spans="2:51" s="14" customFormat="1" ht="12">
      <c r="B129" s="199"/>
      <c r="C129" s="200"/>
      <c r="D129" s="190" t="s">
        <v>164</v>
      </c>
      <c r="E129" s="201" t="s">
        <v>44</v>
      </c>
      <c r="F129" s="202" t="s">
        <v>177</v>
      </c>
      <c r="G129" s="200"/>
      <c r="H129" s="203">
        <v>5</v>
      </c>
      <c r="I129" s="204"/>
      <c r="J129" s="200"/>
      <c r="K129" s="200"/>
      <c r="L129" s="205"/>
      <c r="M129" s="206"/>
      <c r="N129" s="207"/>
      <c r="O129" s="207"/>
      <c r="P129" s="207"/>
      <c r="Q129" s="207"/>
      <c r="R129" s="207"/>
      <c r="S129" s="207"/>
      <c r="T129" s="208"/>
      <c r="AT129" s="209" t="s">
        <v>164</v>
      </c>
      <c r="AU129" s="209" t="s">
        <v>91</v>
      </c>
      <c r="AV129" s="14" t="s">
        <v>91</v>
      </c>
      <c r="AW129" s="14" t="s">
        <v>42</v>
      </c>
      <c r="AX129" s="14" t="s">
        <v>89</v>
      </c>
      <c r="AY129" s="209" t="s">
        <v>155</v>
      </c>
    </row>
    <row r="130" spans="1:65" s="2" customFormat="1" ht="33" customHeight="1">
      <c r="A130" s="34"/>
      <c r="B130" s="35"/>
      <c r="C130" s="210" t="s">
        <v>301</v>
      </c>
      <c r="D130" s="210" t="s">
        <v>152</v>
      </c>
      <c r="E130" s="211" t="s">
        <v>266</v>
      </c>
      <c r="F130" s="212" t="s">
        <v>267</v>
      </c>
      <c r="G130" s="213" t="s">
        <v>161</v>
      </c>
      <c r="H130" s="214">
        <v>5</v>
      </c>
      <c r="I130" s="215"/>
      <c r="J130" s="216">
        <f>ROUND(I130*H130,2)</f>
        <v>0</v>
      </c>
      <c r="K130" s="212" t="s">
        <v>180</v>
      </c>
      <c r="L130" s="217"/>
      <c r="M130" s="218" t="s">
        <v>44</v>
      </c>
      <c r="N130" s="219" t="s">
        <v>52</v>
      </c>
      <c r="O130" s="64"/>
      <c r="P130" s="184">
        <f>O130*H130</f>
        <v>0</v>
      </c>
      <c r="Q130" s="184">
        <v>0</v>
      </c>
      <c r="R130" s="184">
        <f>Q130*H130</f>
        <v>0</v>
      </c>
      <c r="S130" s="184">
        <v>0</v>
      </c>
      <c r="T130" s="185">
        <f>S130*H130</f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186" t="s">
        <v>91</v>
      </c>
      <c r="AT130" s="186" t="s">
        <v>152</v>
      </c>
      <c r="AU130" s="186" t="s">
        <v>91</v>
      </c>
      <c r="AY130" s="16" t="s">
        <v>155</v>
      </c>
      <c r="BE130" s="187">
        <f>IF(N130="základní",J130,0)</f>
        <v>0</v>
      </c>
      <c r="BF130" s="187">
        <f>IF(N130="snížená",J130,0)</f>
        <v>0</v>
      </c>
      <c r="BG130" s="187">
        <f>IF(N130="zákl. přenesená",J130,0)</f>
        <v>0</v>
      </c>
      <c r="BH130" s="187">
        <f>IF(N130="sníž. přenesená",J130,0)</f>
        <v>0</v>
      </c>
      <c r="BI130" s="187">
        <f>IF(N130="nulová",J130,0)</f>
        <v>0</v>
      </c>
      <c r="BJ130" s="16" t="s">
        <v>89</v>
      </c>
      <c r="BK130" s="187">
        <f>ROUND(I130*H130,2)</f>
        <v>0</v>
      </c>
      <c r="BL130" s="16" t="s">
        <v>89</v>
      </c>
      <c r="BM130" s="186" t="s">
        <v>449</v>
      </c>
    </row>
    <row r="131" spans="2:51" s="14" customFormat="1" ht="12">
      <c r="B131" s="199"/>
      <c r="C131" s="200"/>
      <c r="D131" s="190" t="s">
        <v>164</v>
      </c>
      <c r="E131" s="201" t="s">
        <v>44</v>
      </c>
      <c r="F131" s="202" t="s">
        <v>177</v>
      </c>
      <c r="G131" s="200"/>
      <c r="H131" s="203">
        <v>5</v>
      </c>
      <c r="I131" s="204"/>
      <c r="J131" s="200"/>
      <c r="K131" s="200"/>
      <c r="L131" s="205"/>
      <c r="M131" s="206"/>
      <c r="N131" s="207"/>
      <c r="O131" s="207"/>
      <c r="P131" s="207"/>
      <c r="Q131" s="207"/>
      <c r="R131" s="207"/>
      <c r="S131" s="207"/>
      <c r="T131" s="208"/>
      <c r="AT131" s="209" t="s">
        <v>164</v>
      </c>
      <c r="AU131" s="209" t="s">
        <v>91</v>
      </c>
      <c r="AV131" s="14" t="s">
        <v>91</v>
      </c>
      <c r="AW131" s="14" t="s">
        <v>42</v>
      </c>
      <c r="AX131" s="14" t="s">
        <v>89</v>
      </c>
      <c r="AY131" s="209" t="s">
        <v>155</v>
      </c>
    </row>
    <row r="132" spans="1:65" s="2" customFormat="1" ht="33" customHeight="1">
      <c r="A132" s="34"/>
      <c r="B132" s="35"/>
      <c r="C132" s="210" t="s">
        <v>305</v>
      </c>
      <c r="D132" s="210" t="s">
        <v>152</v>
      </c>
      <c r="E132" s="211" t="s">
        <v>272</v>
      </c>
      <c r="F132" s="212" t="s">
        <v>273</v>
      </c>
      <c r="G132" s="213" t="s">
        <v>161</v>
      </c>
      <c r="H132" s="214">
        <v>5</v>
      </c>
      <c r="I132" s="215"/>
      <c r="J132" s="216">
        <f>ROUND(I132*H132,2)</f>
        <v>0</v>
      </c>
      <c r="K132" s="212" t="s">
        <v>180</v>
      </c>
      <c r="L132" s="217"/>
      <c r="M132" s="218" t="s">
        <v>44</v>
      </c>
      <c r="N132" s="219" t="s">
        <v>52</v>
      </c>
      <c r="O132" s="64"/>
      <c r="P132" s="184">
        <f>O132*H132</f>
        <v>0</v>
      </c>
      <c r="Q132" s="184">
        <v>0</v>
      </c>
      <c r="R132" s="184">
        <f>Q132*H132</f>
        <v>0</v>
      </c>
      <c r="S132" s="184">
        <v>0</v>
      </c>
      <c r="T132" s="185">
        <f>S132*H132</f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186" t="s">
        <v>91</v>
      </c>
      <c r="AT132" s="186" t="s">
        <v>152</v>
      </c>
      <c r="AU132" s="186" t="s">
        <v>91</v>
      </c>
      <c r="AY132" s="16" t="s">
        <v>155</v>
      </c>
      <c r="BE132" s="187">
        <f>IF(N132="základní",J132,0)</f>
        <v>0</v>
      </c>
      <c r="BF132" s="187">
        <f>IF(N132="snížená",J132,0)</f>
        <v>0</v>
      </c>
      <c r="BG132" s="187">
        <f>IF(N132="zákl. přenesená",J132,0)</f>
        <v>0</v>
      </c>
      <c r="BH132" s="187">
        <f>IF(N132="sníž. přenesená",J132,0)</f>
        <v>0</v>
      </c>
      <c r="BI132" s="187">
        <f>IF(N132="nulová",J132,0)</f>
        <v>0</v>
      </c>
      <c r="BJ132" s="16" t="s">
        <v>89</v>
      </c>
      <c r="BK132" s="187">
        <f>ROUND(I132*H132,2)</f>
        <v>0</v>
      </c>
      <c r="BL132" s="16" t="s">
        <v>89</v>
      </c>
      <c r="BM132" s="186" t="s">
        <v>450</v>
      </c>
    </row>
    <row r="133" spans="2:51" s="14" customFormat="1" ht="12">
      <c r="B133" s="199"/>
      <c r="C133" s="200"/>
      <c r="D133" s="190" t="s">
        <v>164</v>
      </c>
      <c r="E133" s="201" t="s">
        <v>44</v>
      </c>
      <c r="F133" s="202" t="s">
        <v>177</v>
      </c>
      <c r="G133" s="200"/>
      <c r="H133" s="203">
        <v>5</v>
      </c>
      <c r="I133" s="204"/>
      <c r="J133" s="200"/>
      <c r="K133" s="200"/>
      <c r="L133" s="205"/>
      <c r="M133" s="206"/>
      <c r="N133" s="207"/>
      <c r="O133" s="207"/>
      <c r="P133" s="207"/>
      <c r="Q133" s="207"/>
      <c r="R133" s="207"/>
      <c r="S133" s="207"/>
      <c r="T133" s="208"/>
      <c r="AT133" s="209" t="s">
        <v>164</v>
      </c>
      <c r="AU133" s="209" t="s">
        <v>91</v>
      </c>
      <c r="AV133" s="14" t="s">
        <v>91</v>
      </c>
      <c r="AW133" s="14" t="s">
        <v>42</v>
      </c>
      <c r="AX133" s="14" t="s">
        <v>89</v>
      </c>
      <c r="AY133" s="209" t="s">
        <v>155</v>
      </c>
    </row>
    <row r="134" spans="1:65" s="2" customFormat="1" ht="72">
      <c r="A134" s="34"/>
      <c r="B134" s="35"/>
      <c r="C134" s="175" t="s">
        <v>309</v>
      </c>
      <c r="D134" s="175" t="s">
        <v>158</v>
      </c>
      <c r="E134" s="176" t="s">
        <v>362</v>
      </c>
      <c r="F134" s="177" t="s">
        <v>363</v>
      </c>
      <c r="G134" s="178" t="s">
        <v>161</v>
      </c>
      <c r="H134" s="179">
        <v>3</v>
      </c>
      <c r="I134" s="180"/>
      <c r="J134" s="181">
        <f>ROUND(I134*H134,2)</f>
        <v>0</v>
      </c>
      <c r="K134" s="177" t="s">
        <v>195</v>
      </c>
      <c r="L134" s="39"/>
      <c r="M134" s="182" t="s">
        <v>44</v>
      </c>
      <c r="N134" s="183" t="s">
        <v>52</v>
      </c>
      <c r="O134" s="64"/>
      <c r="P134" s="184">
        <f>O134*H134</f>
        <v>0</v>
      </c>
      <c r="Q134" s="184">
        <v>0</v>
      </c>
      <c r="R134" s="184">
        <f>Q134*H134</f>
        <v>0</v>
      </c>
      <c r="S134" s="184">
        <v>0</v>
      </c>
      <c r="T134" s="185">
        <f>S134*H134</f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186" t="s">
        <v>89</v>
      </c>
      <c r="AT134" s="186" t="s">
        <v>158</v>
      </c>
      <c r="AU134" s="186" t="s">
        <v>91</v>
      </c>
      <c r="AY134" s="16" t="s">
        <v>155</v>
      </c>
      <c r="BE134" s="187">
        <f>IF(N134="základní",J134,0)</f>
        <v>0</v>
      </c>
      <c r="BF134" s="187">
        <f>IF(N134="snížená",J134,0)</f>
        <v>0</v>
      </c>
      <c r="BG134" s="187">
        <f>IF(N134="zákl. přenesená",J134,0)</f>
        <v>0</v>
      </c>
      <c r="BH134" s="187">
        <f>IF(N134="sníž. přenesená",J134,0)</f>
        <v>0</v>
      </c>
      <c r="BI134" s="187">
        <f>IF(N134="nulová",J134,0)</f>
        <v>0</v>
      </c>
      <c r="BJ134" s="16" t="s">
        <v>89</v>
      </c>
      <c r="BK134" s="187">
        <f>ROUND(I134*H134,2)</f>
        <v>0</v>
      </c>
      <c r="BL134" s="16" t="s">
        <v>89</v>
      </c>
      <c r="BM134" s="186" t="s">
        <v>451</v>
      </c>
    </row>
    <row r="135" spans="2:51" s="14" customFormat="1" ht="12">
      <c r="B135" s="199"/>
      <c r="C135" s="200"/>
      <c r="D135" s="190" t="s">
        <v>164</v>
      </c>
      <c r="E135" s="201" t="s">
        <v>44</v>
      </c>
      <c r="F135" s="202" t="s">
        <v>154</v>
      </c>
      <c r="G135" s="200"/>
      <c r="H135" s="203">
        <v>3</v>
      </c>
      <c r="I135" s="204"/>
      <c r="J135" s="200"/>
      <c r="K135" s="200"/>
      <c r="L135" s="205"/>
      <c r="M135" s="206"/>
      <c r="N135" s="207"/>
      <c r="O135" s="207"/>
      <c r="P135" s="207"/>
      <c r="Q135" s="207"/>
      <c r="R135" s="207"/>
      <c r="S135" s="207"/>
      <c r="T135" s="208"/>
      <c r="AT135" s="209" t="s">
        <v>164</v>
      </c>
      <c r="AU135" s="209" t="s">
        <v>91</v>
      </c>
      <c r="AV135" s="14" t="s">
        <v>91</v>
      </c>
      <c r="AW135" s="14" t="s">
        <v>42</v>
      </c>
      <c r="AX135" s="14" t="s">
        <v>89</v>
      </c>
      <c r="AY135" s="209" t="s">
        <v>155</v>
      </c>
    </row>
    <row r="136" spans="1:65" s="2" customFormat="1" ht="72">
      <c r="A136" s="34"/>
      <c r="B136" s="35"/>
      <c r="C136" s="175" t="s">
        <v>313</v>
      </c>
      <c r="D136" s="175" t="s">
        <v>158</v>
      </c>
      <c r="E136" s="176" t="s">
        <v>366</v>
      </c>
      <c r="F136" s="177" t="s">
        <v>367</v>
      </c>
      <c r="G136" s="178" t="s">
        <v>161</v>
      </c>
      <c r="H136" s="179">
        <v>3</v>
      </c>
      <c r="I136" s="180"/>
      <c r="J136" s="181">
        <f>ROUND(I136*H136,2)</f>
        <v>0</v>
      </c>
      <c r="K136" s="177" t="s">
        <v>195</v>
      </c>
      <c r="L136" s="39"/>
      <c r="M136" s="182" t="s">
        <v>44</v>
      </c>
      <c r="N136" s="183" t="s">
        <v>52</v>
      </c>
      <c r="O136" s="64"/>
      <c r="P136" s="184">
        <f>O136*H136</f>
        <v>0</v>
      </c>
      <c r="Q136" s="184">
        <v>0</v>
      </c>
      <c r="R136" s="184">
        <f>Q136*H136</f>
        <v>0</v>
      </c>
      <c r="S136" s="184">
        <v>0</v>
      </c>
      <c r="T136" s="185">
        <f>S136*H136</f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186" t="s">
        <v>89</v>
      </c>
      <c r="AT136" s="186" t="s">
        <v>158</v>
      </c>
      <c r="AU136" s="186" t="s">
        <v>91</v>
      </c>
      <c r="AY136" s="16" t="s">
        <v>155</v>
      </c>
      <c r="BE136" s="187">
        <f>IF(N136="základní",J136,0)</f>
        <v>0</v>
      </c>
      <c r="BF136" s="187">
        <f>IF(N136="snížená",J136,0)</f>
        <v>0</v>
      </c>
      <c r="BG136" s="187">
        <f>IF(N136="zákl. přenesená",J136,0)</f>
        <v>0</v>
      </c>
      <c r="BH136" s="187">
        <f>IF(N136="sníž. přenesená",J136,0)</f>
        <v>0</v>
      </c>
      <c r="BI136" s="187">
        <f>IF(N136="nulová",J136,0)</f>
        <v>0</v>
      </c>
      <c r="BJ136" s="16" t="s">
        <v>89</v>
      </c>
      <c r="BK136" s="187">
        <f>ROUND(I136*H136,2)</f>
        <v>0</v>
      </c>
      <c r="BL136" s="16" t="s">
        <v>89</v>
      </c>
      <c r="BM136" s="186" t="s">
        <v>452</v>
      </c>
    </row>
    <row r="137" spans="2:51" s="14" customFormat="1" ht="12">
      <c r="B137" s="199"/>
      <c r="C137" s="200"/>
      <c r="D137" s="190" t="s">
        <v>164</v>
      </c>
      <c r="E137" s="201" t="s">
        <v>44</v>
      </c>
      <c r="F137" s="202" t="s">
        <v>154</v>
      </c>
      <c r="G137" s="200"/>
      <c r="H137" s="203">
        <v>3</v>
      </c>
      <c r="I137" s="204"/>
      <c r="J137" s="200"/>
      <c r="K137" s="200"/>
      <c r="L137" s="205"/>
      <c r="M137" s="206"/>
      <c r="N137" s="207"/>
      <c r="O137" s="207"/>
      <c r="P137" s="207"/>
      <c r="Q137" s="207"/>
      <c r="R137" s="207"/>
      <c r="S137" s="207"/>
      <c r="T137" s="208"/>
      <c r="AT137" s="209" t="s">
        <v>164</v>
      </c>
      <c r="AU137" s="209" t="s">
        <v>91</v>
      </c>
      <c r="AV137" s="14" t="s">
        <v>91</v>
      </c>
      <c r="AW137" s="14" t="s">
        <v>42</v>
      </c>
      <c r="AX137" s="14" t="s">
        <v>89</v>
      </c>
      <c r="AY137" s="209" t="s">
        <v>155</v>
      </c>
    </row>
    <row r="138" spans="1:65" s="2" customFormat="1" ht="66.75" customHeight="1">
      <c r="A138" s="34"/>
      <c r="B138" s="35"/>
      <c r="C138" s="175" t="s">
        <v>317</v>
      </c>
      <c r="D138" s="175" t="s">
        <v>158</v>
      </c>
      <c r="E138" s="176" t="s">
        <v>370</v>
      </c>
      <c r="F138" s="177" t="s">
        <v>371</v>
      </c>
      <c r="G138" s="178" t="s">
        <v>161</v>
      </c>
      <c r="H138" s="179">
        <v>3</v>
      </c>
      <c r="I138" s="180"/>
      <c r="J138" s="181">
        <f>ROUND(I138*H138,2)</f>
        <v>0</v>
      </c>
      <c r="K138" s="177" t="s">
        <v>195</v>
      </c>
      <c r="L138" s="39"/>
      <c r="M138" s="182" t="s">
        <v>44</v>
      </c>
      <c r="N138" s="183" t="s">
        <v>52</v>
      </c>
      <c r="O138" s="64"/>
      <c r="P138" s="184">
        <f>O138*H138</f>
        <v>0</v>
      </c>
      <c r="Q138" s="184">
        <v>0</v>
      </c>
      <c r="R138" s="184">
        <f>Q138*H138</f>
        <v>0</v>
      </c>
      <c r="S138" s="184">
        <v>0</v>
      </c>
      <c r="T138" s="185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186" t="s">
        <v>89</v>
      </c>
      <c r="AT138" s="186" t="s">
        <v>158</v>
      </c>
      <c r="AU138" s="186" t="s">
        <v>91</v>
      </c>
      <c r="AY138" s="16" t="s">
        <v>155</v>
      </c>
      <c r="BE138" s="187">
        <f>IF(N138="základní",J138,0)</f>
        <v>0</v>
      </c>
      <c r="BF138" s="187">
        <f>IF(N138="snížená",J138,0)</f>
        <v>0</v>
      </c>
      <c r="BG138" s="187">
        <f>IF(N138="zákl. přenesená",J138,0)</f>
        <v>0</v>
      </c>
      <c r="BH138" s="187">
        <f>IF(N138="sníž. přenesená",J138,0)</f>
        <v>0</v>
      </c>
      <c r="BI138" s="187">
        <f>IF(N138="nulová",J138,0)</f>
        <v>0</v>
      </c>
      <c r="BJ138" s="16" t="s">
        <v>89</v>
      </c>
      <c r="BK138" s="187">
        <f>ROUND(I138*H138,2)</f>
        <v>0</v>
      </c>
      <c r="BL138" s="16" t="s">
        <v>89</v>
      </c>
      <c r="BM138" s="186" t="s">
        <v>453</v>
      </c>
    </row>
    <row r="139" spans="2:51" s="14" customFormat="1" ht="12">
      <c r="B139" s="199"/>
      <c r="C139" s="200"/>
      <c r="D139" s="190" t="s">
        <v>164</v>
      </c>
      <c r="E139" s="201" t="s">
        <v>44</v>
      </c>
      <c r="F139" s="202" t="s">
        <v>154</v>
      </c>
      <c r="G139" s="200"/>
      <c r="H139" s="203">
        <v>3</v>
      </c>
      <c r="I139" s="204"/>
      <c r="J139" s="200"/>
      <c r="K139" s="200"/>
      <c r="L139" s="205"/>
      <c r="M139" s="206"/>
      <c r="N139" s="207"/>
      <c r="O139" s="207"/>
      <c r="P139" s="207"/>
      <c r="Q139" s="207"/>
      <c r="R139" s="207"/>
      <c r="S139" s="207"/>
      <c r="T139" s="208"/>
      <c r="AT139" s="209" t="s">
        <v>164</v>
      </c>
      <c r="AU139" s="209" t="s">
        <v>91</v>
      </c>
      <c r="AV139" s="14" t="s">
        <v>91</v>
      </c>
      <c r="AW139" s="14" t="s">
        <v>42</v>
      </c>
      <c r="AX139" s="14" t="s">
        <v>89</v>
      </c>
      <c r="AY139" s="209" t="s">
        <v>155</v>
      </c>
    </row>
    <row r="140" spans="1:65" s="2" customFormat="1" ht="60">
      <c r="A140" s="34"/>
      <c r="B140" s="35"/>
      <c r="C140" s="175" t="s">
        <v>321</v>
      </c>
      <c r="D140" s="175" t="s">
        <v>158</v>
      </c>
      <c r="E140" s="176" t="s">
        <v>374</v>
      </c>
      <c r="F140" s="177" t="s">
        <v>375</v>
      </c>
      <c r="G140" s="178" t="s">
        <v>161</v>
      </c>
      <c r="H140" s="179">
        <v>3</v>
      </c>
      <c r="I140" s="180"/>
      <c r="J140" s="181">
        <f>ROUND(I140*H140,2)</f>
        <v>0</v>
      </c>
      <c r="K140" s="177" t="s">
        <v>195</v>
      </c>
      <c r="L140" s="39"/>
      <c r="M140" s="182" t="s">
        <v>44</v>
      </c>
      <c r="N140" s="183" t="s">
        <v>52</v>
      </c>
      <c r="O140" s="64"/>
      <c r="P140" s="184">
        <f>O140*H140</f>
        <v>0</v>
      </c>
      <c r="Q140" s="184">
        <v>0</v>
      </c>
      <c r="R140" s="184">
        <f>Q140*H140</f>
        <v>0</v>
      </c>
      <c r="S140" s="184">
        <v>0</v>
      </c>
      <c r="T140" s="185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186" t="s">
        <v>89</v>
      </c>
      <c r="AT140" s="186" t="s">
        <v>158</v>
      </c>
      <c r="AU140" s="186" t="s">
        <v>91</v>
      </c>
      <c r="AY140" s="16" t="s">
        <v>155</v>
      </c>
      <c r="BE140" s="187">
        <f>IF(N140="základní",J140,0)</f>
        <v>0</v>
      </c>
      <c r="BF140" s="187">
        <f>IF(N140="snížená",J140,0)</f>
        <v>0</v>
      </c>
      <c r="BG140" s="187">
        <f>IF(N140="zákl. přenesená",J140,0)</f>
        <v>0</v>
      </c>
      <c r="BH140" s="187">
        <f>IF(N140="sníž. přenesená",J140,0)</f>
        <v>0</v>
      </c>
      <c r="BI140" s="187">
        <f>IF(N140="nulová",J140,0)</f>
        <v>0</v>
      </c>
      <c r="BJ140" s="16" t="s">
        <v>89</v>
      </c>
      <c r="BK140" s="187">
        <f>ROUND(I140*H140,2)</f>
        <v>0</v>
      </c>
      <c r="BL140" s="16" t="s">
        <v>89</v>
      </c>
      <c r="BM140" s="186" t="s">
        <v>454</v>
      </c>
    </row>
    <row r="141" spans="2:51" s="14" customFormat="1" ht="12">
      <c r="B141" s="199"/>
      <c r="C141" s="200"/>
      <c r="D141" s="190" t="s">
        <v>164</v>
      </c>
      <c r="E141" s="201" t="s">
        <v>44</v>
      </c>
      <c r="F141" s="202" t="s">
        <v>154</v>
      </c>
      <c r="G141" s="200"/>
      <c r="H141" s="203">
        <v>3</v>
      </c>
      <c r="I141" s="204"/>
      <c r="J141" s="200"/>
      <c r="K141" s="200"/>
      <c r="L141" s="205"/>
      <c r="M141" s="206"/>
      <c r="N141" s="207"/>
      <c r="O141" s="207"/>
      <c r="P141" s="207"/>
      <c r="Q141" s="207"/>
      <c r="R141" s="207"/>
      <c r="S141" s="207"/>
      <c r="T141" s="208"/>
      <c r="AT141" s="209" t="s">
        <v>164</v>
      </c>
      <c r="AU141" s="209" t="s">
        <v>91</v>
      </c>
      <c r="AV141" s="14" t="s">
        <v>91</v>
      </c>
      <c r="AW141" s="14" t="s">
        <v>42</v>
      </c>
      <c r="AX141" s="14" t="s">
        <v>89</v>
      </c>
      <c r="AY141" s="209" t="s">
        <v>155</v>
      </c>
    </row>
    <row r="142" spans="1:65" s="2" customFormat="1" ht="33" customHeight="1">
      <c r="A142" s="34"/>
      <c r="B142" s="35"/>
      <c r="C142" s="210" t="s">
        <v>323</v>
      </c>
      <c r="D142" s="210" t="s">
        <v>152</v>
      </c>
      <c r="E142" s="211" t="s">
        <v>266</v>
      </c>
      <c r="F142" s="212" t="s">
        <v>267</v>
      </c>
      <c r="G142" s="213" t="s">
        <v>161</v>
      </c>
      <c r="H142" s="214">
        <v>3</v>
      </c>
      <c r="I142" s="215"/>
      <c r="J142" s="216">
        <f>ROUND(I142*H142,2)</f>
        <v>0</v>
      </c>
      <c r="K142" s="212" t="s">
        <v>180</v>
      </c>
      <c r="L142" s="217"/>
      <c r="M142" s="218" t="s">
        <v>44</v>
      </c>
      <c r="N142" s="219" t="s">
        <v>52</v>
      </c>
      <c r="O142" s="64"/>
      <c r="P142" s="184">
        <f>O142*H142</f>
        <v>0</v>
      </c>
      <c r="Q142" s="184">
        <v>0</v>
      </c>
      <c r="R142" s="184">
        <f>Q142*H142</f>
        <v>0</v>
      </c>
      <c r="S142" s="184">
        <v>0</v>
      </c>
      <c r="T142" s="185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186" t="s">
        <v>91</v>
      </c>
      <c r="AT142" s="186" t="s">
        <v>152</v>
      </c>
      <c r="AU142" s="186" t="s">
        <v>91</v>
      </c>
      <c r="AY142" s="16" t="s">
        <v>155</v>
      </c>
      <c r="BE142" s="187">
        <f>IF(N142="základní",J142,0)</f>
        <v>0</v>
      </c>
      <c r="BF142" s="187">
        <f>IF(N142="snížená",J142,0)</f>
        <v>0</v>
      </c>
      <c r="BG142" s="187">
        <f>IF(N142="zákl. přenesená",J142,0)</f>
        <v>0</v>
      </c>
      <c r="BH142" s="187">
        <f>IF(N142="sníž. přenesená",J142,0)</f>
        <v>0</v>
      </c>
      <c r="BI142" s="187">
        <f>IF(N142="nulová",J142,0)</f>
        <v>0</v>
      </c>
      <c r="BJ142" s="16" t="s">
        <v>89</v>
      </c>
      <c r="BK142" s="187">
        <f>ROUND(I142*H142,2)</f>
        <v>0</v>
      </c>
      <c r="BL142" s="16" t="s">
        <v>89</v>
      </c>
      <c r="BM142" s="186" t="s">
        <v>455</v>
      </c>
    </row>
    <row r="143" spans="2:51" s="14" customFormat="1" ht="12">
      <c r="B143" s="199"/>
      <c r="C143" s="200"/>
      <c r="D143" s="190" t="s">
        <v>164</v>
      </c>
      <c r="E143" s="201" t="s">
        <v>44</v>
      </c>
      <c r="F143" s="202" t="s">
        <v>154</v>
      </c>
      <c r="G143" s="200"/>
      <c r="H143" s="203">
        <v>3</v>
      </c>
      <c r="I143" s="204"/>
      <c r="J143" s="200"/>
      <c r="K143" s="200"/>
      <c r="L143" s="205"/>
      <c r="M143" s="206"/>
      <c r="N143" s="207"/>
      <c r="O143" s="207"/>
      <c r="P143" s="207"/>
      <c r="Q143" s="207"/>
      <c r="R143" s="207"/>
      <c r="S143" s="207"/>
      <c r="T143" s="208"/>
      <c r="AT143" s="209" t="s">
        <v>164</v>
      </c>
      <c r="AU143" s="209" t="s">
        <v>91</v>
      </c>
      <c r="AV143" s="14" t="s">
        <v>91</v>
      </c>
      <c r="AW143" s="14" t="s">
        <v>42</v>
      </c>
      <c r="AX143" s="14" t="s">
        <v>89</v>
      </c>
      <c r="AY143" s="209" t="s">
        <v>155</v>
      </c>
    </row>
    <row r="144" spans="1:65" s="2" customFormat="1" ht="33" customHeight="1">
      <c r="A144" s="34"/>
      <c r="B144" s="35"/>
      <c r="C144" s="210" t="s">
        <v>325</v>
      </c>
      <c r="D144" s="210" t="s">
        <v>152</v>
      </c>
      <c r="E144" s="211" t="s">
        <v>272</v>
      </c>
      <c r="F144" s="212" t="s">
        <v>273</v>
      </c>
      <c r="G144" s="213" t="s">
        <v>161</v>
      </c>
      <c r="H144" s="214">
        <v>3</v>
      </c>
      <c r="I144" s="215"/>
      <c r="J144" s="216">
        <f>ROUND(I144*H144,2)</f>
        <v>0</v>
      </c>
      <c r="K144" s="212" t="s">
        <v>180</v>
      </c>
      <c r="L144" s="217"/>
      <c r="M144" s="218" t="s">
        <v>44</v>
      </c>
      <c r="N144" s="219" t="s">
        <v>52</v>
      </c>
      <c r="O144" s="64"/>
      <c r="P144" s="184">
        <f>O144*H144</f>
        <v>0</v>
      </c>
      <c r="Q144" s="184">
        <v>0</v>
      </c>
      <c r="R144" s="184">
        <f>Q144*H144</f>
        <v>0</v>
      </c>
      <c r="S144" s="184">
        <v>0</v>
      </c>
      <c r="T144" s="185">
        <f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186" t="s">
        <v>91</v>
      </c>
      <c r="AT144" s="186" t="s">
        <v>152</v>
      </c>
      <c r="AU144" s="186" t="s">
        <v>91</v>
      </c>
      <c r="AY144" s="16" t="s">
        <v>155</v>
      </c>
      <c r="BE144" s="187">
        <f>IF(N144="základní",J144,0)</f>
        <v>0</v>
      </c>
      <c r="BF144" s="187">
        <f>IF(N144="snížená",J144,0)</f>
        <v>0</v>
      </c>
      <c r="BG144" s="187">
        <f>IF(N144="zákl. přenesená",J144,0)</f>
        <v>0</v>
      </c>
      <c r="BH144" s="187">
        <f>IF(N144="sníž. přenesená",J144,0)</f>
        <v>0</v>
      </c>
      <c r="BI144" s="187">
        <f>IF(N144="nulová",J144,0)</f>
        <v>0</v>
      </c>
      <c r="BJ144" s="16" t="s">
        <v>89</v>
      </c>
      <c r="BK144" s="187">
        <f>ROUND(I144*H144,2)</f>
        <v>0</v>
      </c>
      <c r="BL144" s="16" t="s">
        <v>89</v>
      </c>
      <c r="BM144" s="186" t="s">
        <v>456</v>
      </c>
    </row>
    <row r="145" spans="2:51" s="14" customFormat="1" ht="12">
      <c r="B145" s="199"/>
      <c r="C145" s="200"/>
      <c r="D145" s="190" t="s">
        <v>164</v>
      </c>
      <c r="E145" s="201" t="s">
        <v>44</v>
      </c>
      <c r="F145" s="202" t="s">
        <v>154</v>
      </c>
      <c r="G145" s="200"/>
      <c r="H145" s="203">
        <v>3</v>
      </c>
      <c r="I145" s="204"/>
      <c r="J145" s="200"/>
      <c r="K145" s="200"/>
      <c r="L145" s="205"/>
      <c r="M145" s="206"/>
      <c r="N145" s="207"/>
      <c r="O145" s="207"/>
      <c r="P145" s="207"/>
      <c r="Q145" s="207"/>
      <c r="R145" s="207"/>
      <c r="S145" s="207"/>
      <c r="T145" s="208"/>
      <c r="AT145" s="209" t="s">
        <v>164</v>
      </c>
      <c r="AU145" s="209" t="s">
        <v>91</v>
      </c>
      <c r="AV145" s="14" t="s">
        <v>91</v>
      </c>
      <c r="AW145" s="14" t="s">
        <v>42</v>
      </c>
      <c r="AX145" s="14" t="s">
        <v>89</v>
      </c>
      <c r="AY145" s="209" t="s">
        <v>155</v>
      </c>
    </row>
    <row r="146" spans="1:65" s="2" customFormat="1" ht="33" customHeight="1">
      <c r="A146" s="34"/>
      <c r="B146" s="35"/>
      <c r="C146" s="210" t="s">
        <v>329</v>
      </c>
      <c r="D146" s="210" t="s">
        <v>152</v>
      </c>
      <c r="E146" s="211" t="s">
        <v>390</v>
      </c>
      <c r="F146" s="212" t="s">
        <v>391</v>
      </c>
      <c r="G146" s="213" t="s">
        <v>161</v>
      </c>
      <c r="H146" s="214">
        <v>3</v>
      </c>
      <c r="I146" s="215"/>
      <c r="J146" s="216">
        <f>ROUND(I146*H146,2)</f>
        <v>0</v>
      </c>
      <c r="K146" s="212" t="s">
        <v>180</v>
      </c>
      <c r="L146" s="217"/>
      <c r="M146" s="218" t="s">
        <v>44</v>
      </c>
      <c r="N146" s="219" t="s">
        <v>52</v>
      </c>
      <c r="O146" s="64"/>
      <c r="P146" s="184">
        <f>O146*H146</f>
        <v>0</v>
      </c>
      <c r="Q146" s="184">
        <v>0</v>
      </c>
      <c r="R146" s="184">
        <f>Q146*H146</f>
        <v>0</v>
      </c>
      <c r="S146" s="184">
        <v>0</v>
      </c>
      <c r="T146" s="185">
        <f>S146*H146</f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186" t="s">
        <v>91</v>
      </c>
      <c r="AT146" s="186" t="s">
        <v>152</v>
      </c>
      <c r="AU146" s="186" t="s">
        <v>91</v>
      </c>
      <c r="AY146" s="16" t="s">
        <v>155</v>
      </c>
      <c r="BE146" s="187">
        <f>IF(N146="základní",J146,0)</f>
        <v>0</v>
      </c>
      <c r="BF146" s="187">
        <f>IF(N146="snížená",J146,0)</f>
        <v>0</v>
      </c>
      <c r="BG146" s="187">
        <f>IF(N146="zákl. přenesená",J146,0)</f>
        <v>0</v>
      </c>
      <c r="BH146" s="187">
        <f>IF(N146="sníž. přenesená",J146,0)</f>
        <v>0</v>
      </c>
      <c r="BI146" s="187">
        <f>IF(N146="nulová",J146,0)</f>
        <v>0</v>
      </c>
      <c r="BJ146" s="16" t="s">
        <v>89</v>
      </c>
      <c r="BK146" s="187">
        <f>ROUND(I146*H146,2)</f>
        <v>0</v>
      </c>
      <c r="BL146" s="16" t="s">
        <v>89</v>
      </c>
      <c r="BM146" s="186" t="s">
        <v>457</v>
      </c>
    </row>
    <row r="147" spans="2:51" s="14" customFormat="1" ht="12">
      <c r="B147" s="199"/>
      <c r="C147" s="200"/>
      <c r="D147" s="190" t="s">
        <v>164</v>
      </c>
      <c r="E147" s="201" t="s">
        <v>44</v>
      </c>
      <c r="F147" s="202" t="s">
        <v>154</v>
      </c>
      <c r="G147" s="200"/>
      <c r="H147" s="203">
        <v>3</v>
      </c>
      <c r="I147" s="204"/>
      <c r="J147" s="200"/>
      <c r="K147" s="200"/>
      <c r="L147" s="205"/>
      <c r="M147" s="206"/>
      <c r="N147" s="207"/>
      <c r="O147" s="207"/>
      <c r="P147" s="207"/>
      <c r="Q147" s="207"/>
      <c r="R147" s="207"/>
      <c r="S147" s="207"/>
      <c r="T147" s="208"/>
      <c r="AT147" s="209" t="s">
        <v>164</v>
      </c>
      <c r="AU147" s="209" t="s">
        <v>91</v>
      </c>
      <c r="AV147" s="14" t="s">
        <v>91</v>
      </c>
      <c r="AW147" s="14" t="s">
        <v>42</v>
      </c>
      <c r="AX147" s="14" t="s">
        <v>89</v>
      </c>
      <c r="AY147" s="209" t="s">
        <v>155</v>
      </c>
    </row>
    <row r="148" spans="1:65" s="2" customFormat="1" ht="33" customHeight="1">
      <c r="A148" s="34"/>
      <c r="B148" s="35"/>
      <c r="C148" s="175" t="s">
        <v>333</v>
      </c>
      <c r="D148" s="175" t="s">
        <v>158</v>
      </c>
      <c r="E148" s="176" t="s">
        <v>402</v>
      </c>
      <c r="F148" s="177" t="s">
        <v>403</v>
      </c>
      <c r="G148" s="178" t="s">
        <v>161</v>
      </c>
      <c r="H148" s="179">
        <v>1</v>
      </c>
      <c r="I148" s="180"/>
      <c r="J148" s="181">
        <f>ROUND(I148*H148,2)</f>
        <v>0</v>
      </c>
      <c r="K148" s="177" t="s">
        <v>195</v>
      </c>
      <c r="L148" s="39"/>
      <c r="M148" s="182" t="s">
        <v>44</v>
      </c>
      <c r="N148" s="183" t="s">
        <v>52</v>
      </c>
      <c r="O148" s="64"/>
      <c r="P148" s="184">
        <f>O148*H148</f>
        <v>0</v>
      </c>
      <c r="Q148" s="184">
        <v>0.0015</v>
      </c>
      <c r="R148" s="184">
        <f>Q148*H148</f>
        <v>0.0015</v>
      </c>
      <c r="S148" s="184">
        <v>0</v>
      </c>
      <c r="T148" s="185">
        <f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186" t="s">
        <v>89</v>
      </c>
      <c r="AT148" s="186" t="s">
        <v>158</v>
      </c>
      <c r="AU148" s="186" t="s">
        <v>91</v>
      </c>
      <c r="AY148" s="16" t="s">
        <v>155</v>
      </c>
      <c r="BE148" s="187">
        <f>IF(N148="základní",J148,0)</f>
        <v>0</v>
      </c>
      <c r="BF148" s="187">
        <f>IF(N148="snížená",J148,0)</f>
        <v>0</v>
      </c>
      <c r="BG148" s="187">
        <f>IF(N148="zákl. přenesená",J148,0)</f>
        <v>0</v>
      </c>
      <c r="BH148" s="187">
        <f>IF(N148="sníž. přenesená",J148,0)</f>
        <v>0</v>
      </c>
      <c r="BI148" s="187">
        <f>IF(N148="nulová",J148,0)</f>
        <v>0</v>
      </c>
      <c r="BJ148" s="16" t="s">
        <v>89</v>
      </c>
      <c r="BK148" s="187">
        <f>ROUND(I148*H148,2)</f>
        <v>0</v>
      </c>
      <c r="BL148" s="16" t="s">
        <v>89</v>
      </c>
      <c r="BM148" s="186" t="s">
        <v>458</v>
      </c>
    </row>
    <row r="149" spans="2:51" s="14" customFormat="1" ht="12">
      <c r="B149" s="199"/>
      <c r="C149" s="200"/>
      <c r="D149" s="190" t="s">
        <v>164</v>
      </c>
      <c r="E149" s="201" t="s">
        <v>44</v>
      </c>
      <c r="F149" s="202" t="s">
        <v>89</v>
      </c>
      <c r="G149" s="200"/>
      <c r="H149" s="203">
        <v>1</v>
      </c>
      <c r="I149" s="204"/>
      <c r="J149" s="200"/>
      <c r="K149" s="200"/>
      <c r="L149" s="205"/>
      <c r="M149" s="206"/>
      <c r="N149" s="207"/>
      <c r="O149" s="207"/>
      <c r="P149" s="207"/>
      <c r="Q149" s="207"/>
      <c r="R149" s="207"/>
      <c r="S149" s="207"/>
      <c r="T149" s="208"/>
      <c r="AT149" s="209" t="s">
        <v>164</v>
      </c>
      <c r="AU149" s="209" t="s">
        <v>91</v>
      </c>
      <c r="AV149" s="14" t="s">
        <v>91</v>
      </c>
      <c r="AW149" s="14" t="s">
        <v>42</v>
      </c>
      <c r="AX149" s="14" t="s">
        <v>89</v>
      </c>
      <c r="AY149" s="209" t="s">
        <v>155</v>
      </c>
    </row>
    <row r="150" spans="1:65" s="2" customFormat="1" ht="33" customHeight="1">
      <c r="A150" s="34"/>
      <c r="B150" s="35"/>
      <c r="C150" s="175" t="s">
        <v>337</v>
      </c>
      <c r="D150" s="175" t="s">
        <v>158</v>
      </c>
      <c r="E150" s="176" t="s">
        <v>406</v>
      </c>
      <c r="F150" s="177" t="s">
        <v>407</v>
      </c>
      <c r="G150" s="178" t="s">
        <v>161</v>
      </c>
      <c r="H150" s="179">
        <v>1</v>
      </c>
      <c r="I150" s="180"/>
      <c r="J150" s="181">
        <f>ROUND(I150*H150,2)</f>
        <v>0</v>
      </c>
      <c r="K150" s="177" t="s">
        <v>195</v>
      </c>
      <c r="L150" s="39"/>
      <c r="M150" s="182" t="s">
        <v>44</v>
      </c>
      <c r="N150" s="183" t="s">
        <v>52</v>
      </c>
      <c r="O150" s="64"/>
      <c r="P150" s="184">
        <f>O150*H150</f>
        <v>0</v>
      </c>
      <c r="Q150" s="184">
        <v>0.0015</v>
      </c>
      <c r="R150" s="184">
        <f>Q150*H150</f>
        <v>0.0015</v>
      </c>
      <c r="S150" s="184">
        <v>0</v>
      </c>
      <c r="T150" s="185">
        <f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186" t="s">
        <v>89</v>
      </c>
      <c r="AT150" s="186" t="s">
        <v>158</v>
      </c>
      <c r="AU150" s="186" t="s">
        <v>91</v>
      </c>
      <c r="AY150" s="16" t="s">
        <v>155</v>
      </c>
      <c r="BE150" s="187">
        <f>IF(N150="základní",J150,0)</f>
        <v>0</v>
      </c>
      <c r="BF150" s="187">
        <f>IF(N150="snížená",J150,0)</f>
        <v>0</v>
      </c>
      <c r="BG150" s="187">
        <f>IF(N150="zákl. přenesená",J150,0)</f>
        <v>0</v>
      </c>
      <c r="BH150" s="187">
        <f>IF(N150="sníž. přenesená",J150,0)</f>
        <v>0</v>
      </c>
      <c r="BI150" s="187">
        <f>IF(N150="nulová",J150,0)</f>
        <v>0</v>
      </c>
      <c r="BJ150" s="16" t="s">
        <v>89</v>
      </c>
      <c r="BK150" s="187">
        <f>ROUND(I150*H150,2)</f>
        <v>0</v>
      </c>
      <c r="BL150" s="16" t="s">
        <v>89</v>
      </c>
      <c r="BM150" s="186" t="s">
        <v>459</v>
      </c>
    </row>
    <row r="151" spans="2:51" s="14" customFormat="1" ht="12">
      <c r="B151" s="199"/>
      <c r="C151" s="200"/>
      <c r="D151" s="190" t="s">
        <v>164</v>
      </c>
      <c r="E151" s="201" t="s">
        <v>44</v>
      </c>
      <c r="F151" s="202" t="s">
        <v>89</v>
      </c>
      <c r="G151" s="200"/>
      <c r="H151" s="203">
        <v>1</v>
      </c>
      <c r="I151" s="204"/>
      <c r="J151" s="200"/>
      <c r="K151" s="200"/>
      <c r="L151" s="205"/>
      <c r="M151" s="206"/>
      <c r="N151" s="207"/>
      <c r="O151" s="207"/>
      <c r="P151" s="207"/>
      <c r="Q151" s="207"/>
      <c r="R151" s="207"/>
      <c r="S151" s="207"/>
      <c r="T151" s="208"/>
      <c r="AT151" s="209" t="s">
        <v>164</v>
      </c>
      <c r="AU151" s="209" t="s">
        <v>91</v>
      </c>
      <c r="AV151" s="14" t="s">
        <v>91</v>
      </c>
      <c r="AW151" s="14" t="s">
        <v>42</v>
      </c>
      <c r="AX151" s="14" t="s">
        <v>89</v>
      </c>
      <c r="AY151" s="209" t="s">
        <v>155</v>
      </c>
    </row>
    <row r="152" spans="1:65" s="2" customFormat="1" ht="16.5" customHeight="1">
      <c r="A152" s="34"/>
      <c r="B152" s="35"/>
      <c r="C152" s="210" t="s">
        <v>341</v>
      </c>
      <c r="D152" s="210" t="s">
        <v>152</v>
      </c>
      <c r="E152" s="211" t="s">
        <v>410</v>
      </c>
      <c r="F152" s="212" t="s">
        <v>411</v>
      </c>
      <c r="G152" s="213" t="s">
        <v>161</v>
      </c>
      <c r="H152" s="214">
        <v>1</v>
      </c>
      <c r="I152" s="215"/>
      <c r="J152" s="216">
        <f>ROUND(I152*H152,2)</f>
        <v>0</v>
      </c>
      <c r="K152" s="212" t="s">
        <v>180</v>
      </c>
      <c r="L152" s="217"/>
      <c r="M152" s="218" t="s">
        <v>44</v>
      </c>
      <c r="N152" s="219" t="s">
        <v>52</v>
      </c>
      <c r="O152" s="64"/>
      <c r="P152" s="184">
        <f>O152*H152</f>
        <v>0</v>
      </c>
      <c r="Q152" s="184">
        <v>0</v>
      </c>
      <c r="R152" s="184">
        <f>Q152*H152</f>
        <v>0</v>
      </c>
      <c r="S152" s="184">
        <v>0</v>
      </c>
      <c r="T152" s="185">
        <f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186" t="s">
        <v>91</v>
      </c>
      <c r="AT152" s="186" t="s">
        <v>152</v>
      </c>
      <c r="AU152" s="186" t="s">
        <v>91</v>
      </c>
      <c r="AY152" s="16" t="s">
        <v>155</v>
      </c>
      <c r="BE152" s="187">
        <f>IF(N152="základní",J152,0)</f>
        <v>0</v>
      </c>
      <c r="BF152" s="187">
        <f>IF(N152="snížená",J152,0)</f>
        <v>0</v>
      </c>
      <c r="BG152" s="187">
        <f>IF(N152="zákl. přenesená",J152,0)</f>
        <v>0</v>
      </c>
      <c r="BH152" s="187">
        <f>IF(N152="sníž. přenesená",J152,0)</f>
        <v>0</v>
      </c>
      <c r="BI152" s="187">
        <f>IF(N152="nulová",J152,0)</f>
        <v>0</v>
      </c>
      <c r="BJ152" s="16" t="s">
        <v>89</v>
      </c>
      <c r="BK152" s="187">
        <f>ROUND(I152*H152,2)</f>
        <v>0</v>
      </c>
      <c r="BL152" s="16" t="s">
        <v>89</v>
      </c>
      <c r="BM152" s="186" t="s">
        <v>460</v>
      </c>
    </row>
    <row r="153" spans="2:51" s="14" customFormat="1" ht="12">
      <c r="B153" s="199"/>
      <c r="C153" s="200"/>
      <c r="D153" s="190" t="s">
        <v>164</v>
      </c>
      <c r="E153" s="201" t="s">
        <v>44</v>
      </c>
      <c r="F153" s="202" t="s">
        <v>89</v>
      </c>
      <c r="G153" s="200"/>
      <c r="H153" s="203">
        <v>1</v>
      </c>
      <c r="I153" s="204"/>
      <c r="J153" s="200"/>
      <c r="K153" s="200"/>
      <c r="L153" s="205"/>
      <c r="M153" s="206"/>
      <c r="N153" s="207"/>
      <c r="O153" s="207"/>
      <c r="P153" s="207"/>
      <c r="Q153" s="207"/>
      <c r="R153" s="207"/>
      <c r="S153" s="207"/>
      <c r="T153" s="208"/>
      <c r="AT153" s="209" t="s">
        <v>164</v>
      </c>
      <c r="AU153" s="209" t="s">
        <v>91</v>
      </c>
      <c r="AV153" s="14" t="s">
        <v>91</v>
      </c>
      <c r="AW153" s="14" t="s">
        <v>42</v>
      </c>
      <c r="AX153" s="14" t="s">
        <v>89</v>
      </c>
      <c r="AY153" s="209" t="s">
        <v>155</v>
      </c>
    </row>
    <row r="154" spans="1:65" s="2" customFormat="1" ht="21.75" customHeight="1">
      <c r="A154" s="34"/>
      <c r="B154" s="35"/>
      <c r="C154" s="175" t="s">
        <v>343</v>
      </c>
      <c r="D154" s="175" t="s">
        <v>158</v>
      </c>
      <c r="E154" s="176" t="s">
        <v>232</v>
      </c>
      <c r="F154" s="177" t="s">
        <v>233</v>
      </c>
      <c r="G154" s="178" t="s">
        <v>161</v>
      </c>
      <c r="H154" s="179">
        <v>2</v>
      </c>
      <c r="I154" s="180"/>
      <c r="J154" s="181">
        <f>ROUND(I154*H154,2)</f>
        <v>0</v>
      </c>
      <c r="K154" s="177" t="s">
        <v>195</v>
      </c>
      <c r="L154" s="39"/>
      <c r="M154" s="182" t="s">
        <v>44</v>
      </c>
      <c r="N154" s="183" t="s">
        <v>52</v>
      </c>
      <c r="O154" s="64"/>
      <c r="P154" s="184">
        <f>O154*H154</f>
        <v>0</v>
      </c>
      <c r="Q154" s="184">
        <v>0</v>
      </c>
      <c r="R154" s="184">
        <f>Q154*H154</f>
        <v>0</v>
      </c>
      <c r="S154" s="184">
        <v>0</v>
      </c>
      <c r="T154" s="185">
        <f>S154*H154</f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186" t="s">
        <v>89</v>
      </c>
      <c r="AT154" s="186" t="s">
        <v>158</v>
      </c>
      <c r="AU154" s="186" t="s">
        <v>91</v>
      </c>
      <c r="AY154" s="16" t="s">
        <v>155</v>
      </c>
      <c r="BE154" s="187">
        <f>IF(N154="základní",J154,0)</f>
        <v>0</v>
      </c>
      <c r="BF154" s="187">
        <f>IF(N154="snížená",J154,0)</f>
        <v>0</v>
      </c>
      <c r="BG154" s="187">
        <f>IF(N154="zákl. přenesená",J154,0)</f>
        <v>0</v>
      </c>
      <c r="BH154" s="187">
        <f>IF(N154="sníž. přenesená",J154,0)</f>
        <v>0</v>
      </c>
      <c r="BI154" s="187">
        <f>IF(N154="nulová",J154,0)</f>
        <v>0</v>
      </c>
      <c r="BJ154" s="16" t="s">
        <v>89</v>
      </c>
      <c r="BK154" s="187">
        <f>ROUND(I154*H154,2)</f>
        <v>0</v>
      </c>
      <c r="BL154" s="16" t="s">
        <v>89</v>
      </c>
      <c r="BM154" s="186" t="s">
        <v>461</v>
      </c>
    </row>
    <row r="155" spans="2:51" s="14" customFormat="1" ht="12">
      <c r="B155" s="199"/>
      <c r="C155" s="200"/>
      <c r="D155" s="190" t="s">
        <v>164</v>
      </c>
      <c r="E155" s="201" t="s">
        <v>44</v>
      </c>
      <c r="F155" s="202" t="s">
        <v>235</v>
      </c>
      <c r="G155" s="200"/>
      <c r="H155" s="203">
        <v>2</v>
      </c>
      <c r="I155" s="204"/>
      <c r="J155" s="200"/>
      <c r="K155" s="200"/>
      <c r="L155" s="205"/>
      <c r="M155" s="206"/>
      <c r="N155" s="207"/>
      <c r="O155" s="207"/>
      <c r="P155" s="207"/>
      <c r="Q155" s="207"/>
      <c r="R155" s="207"/>
      <c r="S155" s="207"/>
      <c r="T155" s="208"/>
      <c r="AT155" s="209" t="s">
        <v>164</v>
      </c>
      <c r="AU155" s="209" t="s">
        <v>91</v>
      </c>
      <c r="AV155" s="14" t="s">
        <v>91</v>
      </c>
      <c r="AW155" s="14" t="s">
        <v>42</v>
      </c>
      <c r="AX155" s="14" t="s">
        <v>89</v>
      </c>
      <c r="AY155" s="209" t="s">
        <v>155</v>
      </c>
    </row>
    <row r="156" spans="1:65" s="2" customFormat="1" ht="24">
      <c r="A156" s="34"/>
      <c r="B156" s="35"/>
      <c r="C156" s="210" t="s">
        <v>345</v>
      </c>
      <c r="D156" s="210" t="s">
        <v>152</v>
      </c>
      <c r="E156" s="211" t="s">
        <v>237</v>
      </c>
      <c r="F156" s="212" t="s">
        <v>238</v>
      </c>
      <c r="G156" s="213" t="s">
        <v>161</v>
      </c>
      <c r="H156" s="214">
        <v>5</v>
      </c>
      <c r="I156" s="215"/>
      <c r="J156" s="216">
        <f>ROUND(I156*H156,2)</f>
        <v>0</v>
      </c>
      <c r="K156" s="212" t="s">
        <v>180</v>
      </c>
      <c r="L156" s="217"/>
      <c r="M156" s="218" t="s">
        <v>44</v>
      </c>
      <c r="N156" s="219" t="s">
        <v>52</v>
      </c>
      <c r="O156" s="64"/>
      <c r="P156" s="184">
        <f>O156*H156</f>
        <v>0</v>
      </c>
      <c r="Q156" s="184">
        <v>0</v>
      </c>
      <c r="R156" s="184">
        <f>Q156*H156</f>
        <v>0</v>
      </c>
      <c r="S156" s="184">
        <v>0</v>
      </c>
      <c r="T156" s="185">
        <f>S156*H156</f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186" t="s">
        <v>91</v>
      </c>
      <c r="AT156" s="186" t="s">
        <v>152</v>
      </c>
      <c r="AU156" s="186" t="s">
        <v>91</v>
      </c>
      <c r="AY156" s="16" t="s">
        <v>155</v>
      </c>
      <c r="BE156" s="187">
        <f>IF(N156="základní",J156,0)</f>
        <v>0</v>
      </c>
      <c r="BF156" s="187">
        <f>IF(N156="snížená",J156,0)</f>
        <v>0</v>
      </c>
      <c r="BG156" s="187">
        <f>IF(N156="zákl. přenesená",J156,0)</f>
        <v>0</v>
      </c>
      <c r="BH156" s="187">
        <f>IF(N156="sníž. přenesená",J156,0)</f>
        <v>0</v>
      </c>
      <c r="BI156" s="187">
        <f>IF(N156="nulová",J156,0)</f>
        <v>0</v>
      </c>
      <c r="BJ156" s="16" t="s">
        <v>89</v>
      </c>
      <c r="BK156" s="187">
        <f>ROUND(I156*H156,2)</f>
        <v>0</v>
      </c>
      <c r="BL156" s="16" t="s">
        <v>89</v>
      </c>
      <c r="BM156" s="186" t="s">
        <v>462</v>
      </c>
    </row>
    <row r="157" spans="2:51" s="14" customFormat="1" ht="12">
      <c r="B157" s="199"/>
      <c r="C157" s="200"/>
      <c r="D157" s="190" t="s">
        <v>164</v>
      </c>
      <c r="E157" s="201" t="s">
        <v>44</v>
      </c>
      <c r="F157" s="202" t="s">
        <v>177</v>
      </c>
      <c r="G157" s="200"/>
      <c r="H157" s="203">
        <v>5</v>
      </c>
      <c r="I157" s="204"/>
      <c r="J157" s="200"/>
      <c r="K157" s="200"/>
      <c r="L157" s="205"/>
      <c r="M157" s="206"/>
      <c r="N157" s="207"/>
      <c r="O157" s="207"/>
      <c r="P157" s="207"/>
      <c r="Q157" s="207"/>
      <c r="R157" s="207"/>
      <c r="S157" s="207"/>
      <c r="T157" s="208"/>
      <c r="AT157" s="209" t="s">
        <v>164</v>
      </c>
      <c r="AU157" s="209" t="s">
        <v>91</v>
      </c>
      <c r="AV157" s="14" t="s">
        <v>91</v>
      </c>
      <c r="AW157" s="14" t="s">
        <v>42</v>
      </c>
      <c r="AX157" s="14" t="s">
        <v>89</v>
      </c>
      <c r="AY157" s="209" t="s">
        <v>155</v>
      </c>
    </row>
    <row r="158" spans="1:65" s="2" customFormat="1" ht="24">
      <c r="A158" s="34"/>
      <c r="B158" s="35"/>
      <c r="C158" s="210" t="s">
        <v>349</v>
      </c>
      <c r="D158" s="210" t="s">
        <v>152</v>
      </c>
      <c r="E158" s="211" t="s">
        <v>240</v>
      </c>
      <c r="F158" s="212" t="s">
        <v>241</v>
      </c>
      <c r="G158" s="213" t="s">
        <v>161</v>
      </c>
      <c r="H158" s="214">
        <v>1</v>
      </c>
      <c r="I158" s="215"/>
      <c r="J158" s="216">
        <f>ROUND(I158*H158,2)</f>
        <v>0</v>
      </c>
      <c r="K158" s="212" t="s">
        <v>180</v>
      </c>
      <c r="L158" s="217"/>
      <c r="M158" s="218" t="s">
        <v>44</v>
      </c>
      <c r="N158" s="219" t="s">
        <v>52</v>
      </c>
      <c r="O158" s="64"/>
      <c r="P158" s="184">
        <f>O158*H158</f>
        <v>0</v>
      </c>
      <c r="Q158" s="184">
        <v>0</v>
      </c>
      <c r="R158" s="184">
        <f>Q158*H158</f>
        <v>0</v>
      </c>
      <c r="S158" s="184">
        <v>0</v>
      </c>
      <c r="T158" s="185">
        <f>S158*H158</f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186" t="s">
        <v>91</v>
      </c>
      <c r="AT158" s="186" t="s">
        <v>152</v>
      </c>
      <c r="AU158" s="186" t="s">
        <v>91</v>
      </c>
      <c r="AY158" s="16" t="s">
        <v>155</v>
      </c>
      <c r="BE158" s="187">
        <f>IF(N158="základní",J158,0)</f>
        <v>0</v>
      </c>
      <c r="BF158" s="187">
        <f>IF(N158="snížená",J158,0)</f>
        <v>0</v>
      </c>
      <c r="BG158" s="187">
        <f>IF(N158="zákl. přenesená",J158,0)</f>
        <v>0</v>
      </c>
      <c r="BH158" s="187">
        <f>IF(N158="sníž. přenesená",J158,0)</f>
        <v>0</v>
      </c>
      <c r="BI158" s="187">
        <f>IF(N158="nulová",J158,0)</f>
        <v>0</v>
      </c>
      <c r="BJ158" s="16" t="s">
        <v>89</v>
      </c>
      <c r="BK158" s="187">
        <f>ROUND(I158*H158,2)</f>
        <v>0</v>
      </c>
      <c r="BL158" s="16" t="s">
        <v>89</v>
      </c>
      <c r="BM158" s="186" t="s">
        <v>463</v>
      </c>
    </row>
    <row r="159" spans="2:51" s="14" customFormat="1" ht="12">
      <c r="B159" s="199"/>
      <c r="C159" s="200"/>
      <c r="D159" s="190" t="s">
        <v>164</v>
      </c>
      <c r="E159" s="201" t="s">
        <v>44</v>
      </c>
      <c r="F159" s="202" t="s">
        <v>89</v>
      </c>
      <c r="G159" s="200"/>
      <c r="H159" s="203">
        <v>1</v>
      </c>
      <c r="I159" s="204"/>
      <c r="J159" s="200"/>
      <c r="K159" s="200"/>
      <c r="L159" s="205"/>
      <c r="M159" s="206"/>
      <c r="N159" s="207"/>
      <c r="O159" s="207"/>
      <c r="P159" s="207"/>
      <c r="Q159" s="207"/>
      <c r="R159" s="207"/>
      <c r="S159" s="207"/>
      <c r="T159" s="208"/>
      <c r="AT159" s="209" t="s">
        <v>164</v>
      </c>
      <c r="AU159" s="209" t="s">
        <v>91</v>
      </c>
      <c r="AV159" s="14" t="s">
        <v>91</v>
      </c>
      <c r="AW159" s="14" t="s">
        <v>42</v>
      </c>
      <c r="AX159" s="14" t="s">
        <v>89</v>
      </c>
      <c r="AY159" s="209" t="s">
        <v>155</v>
      </c>
    </row>
    <row r="160" spans="2:63" s="12" customFormat="1" ht="25.9" customHeight="1">
      <c r="B160" s="159"/>
      <c r="C160" s="160"/>
      <c r="D160" s="161" t="s">
        <v>80</v>
      </c>
      <c r="E160" s="162" t="s">
        <v>125</v>
      </c>
      <c r="F160" s="162" t="s">
        <v>419</v>
      </c>
      <c r="G160" s="160"/>
      <c r="H160" s="160"/>
      <c r="I160" s="163"/>
      <c r="J160" s="164">
        <f>BK160</f>
        <v>0</v>
      </c>
      <c r="K160" s="160"/>
      <c r="L160" s="165"/>
      <c r="M160" s="166"/>
      <c r="N160" s="167"/>
      <c r="O160" s="167"/>
      <c r="P160" s="168">
        <f>P161</f>
        <v>0</v>
      </c>
      <c r="Q160" s="167"/>
      <c r="R160" s="168">
        <f>R161</f>
        <v>0</v>
      </c>
      <c r="S160" s="167"/>
      <c r="T160" s="169">
        <f>T161</f>
        <v>0</v>
      </c>
      <c r="AR160" s="170" t="s">
        <v>177</v>
      </c>
      <c r="AT160" s="171" t="s">
        <v>80</v>
      </c>
      <c r="AU160" s="171" t="s">
        <v>81</v>
      </c>
      <c r="AY160" s="170" t="s">
        <v>155</v>
      </c>
      <c r="BK160" s="172">
        <f>BK161</f>
        <v>0</v>
      </c>
    </row>
    <row r="161" spans="2:63" s="12" customFormat="1" ht="22.9" customHeight="1">
      <c r="B161" s="159"/>
      <c r="C161" s="160"/>
      <c r="D161" s="161" t="s">
        <v>80</v>
      </c>
      <c r="E161" s="173" t="s">
        <v>420</v>
      </c>
      <c r="F161" s="173" t="s">
        <v>421</v>
      </c>
      <c r="G161" s="160"/>
      <c r="H161" s="160"/>
      <c r="I161" s="163"/>
      <c r="J161" s="174">
        <f>BK161</f>
        <v>0</v>
      </c>
      <c r="K161" s="160"/>
      <c r="L161" s="165"/>
      <c r="M161" s="166"/>
      <c r="N161" s="167"/>
      <c r="O161" s="167"/>
      <c r="P161" s="168">
        <f>SUM(P162:P163)</f>
        <v>0</v>
      </c>
      <c r="Q161" s="167"/>
      <c r="R161" s="168">
        <f>SUM(R162:R163)</f>
        <v>0</v>
      </c>
      <c r="S161" s="167"/>
      <c r="T161" s="169">
        <f>SUM(T162:T163)</f>
        <v>0</v>
      </c>
      <c r="AR161" s="170" t="s">
        <v>177</v>
      </c>
      <c r="AT161" s="171" t="s">
        <v>80</v>
      </c>
      <c r="AU161" s="171" t="s">
        <v>89</v>
      </c>
      <c r="AY161" s="170" t="s">
        <v>155</v>
      </c>
      <c r="BK161" s="172">
        <f>SUM(BK162:BK163)</f>
        <v>0</v>
      </c>
    </row>
    <row r="162" spans="1:65" s="2" customFormat="1" ht="16.5" customHeight="1">
      <c r="A162" s="34"/>
      <c r="B162" s="35"/>
      <c r="C162" s="175" t="s">
        <v>353</v>
      </c>
      <c r="D162" s="175" t="s">
        <v>158</v>
      </c>
      <c r="E162" s="176" t="s">
        <v>423</v>
      </c>
      <c r="F162" s="177" t="s">
        <v>424</v>
      </c>
      <c r="G162" s="178" t="s">
        <v>161</v>
      </c>
      <c r="H162" s="179">
        <v>1</v>
      </c>
      <c r="I162" s="180"/>
      <c r="J162" s="181">
        <f>ROUND(I162*H162,2)</f>
        <v>0</v>
      </c>
      <c r="K162" s="177" t="s">
        <v>195</v>
      </c>
      <c r="L162" s="39"/>
      <c r="M162" s="182" t="s">
        <v>44</v>
      </c>
      <c r="N162" s="183" t="s">
        <v>52</v>
      </c>
      <c r="O162" s="64"/>
      <c r="P162" s="184">
        <f>O162*H162</f>
        <v>0</v>
      </c>
      <c r="Q162" s="184">
        <v>0</v>
      </c>
      <c r="R162" s="184">
        <f>Q162*H162</f>
        <v>0</v>
      </c>
      <c r="S162" s="184">
        <v>0</v>
      </c>
      <c r="T162" s="185">
        <f>S162*H162</f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186" t="s">
        <v>89</v>
      </c>
      <c r="AT162" s="186" t="s">
        <v>158</v>
      </c>
      <c r="AU162" s="186" t="s">
        <v>91</v>
      </c>
      <c r="AY162" s="16" t="s">
        <v>155</v>
      </c>
      <c r="BE162" s="187">
        <f>IF(N162="základní",J162,0)</f>
        <v>0</v>
      </c>
      <c r="BF162" s="187">
        <f>IF(N162="snížená",J162,0)</f>
        <v>0</v>
      </c>
      <c r="BG162" s="187">
        <f>IF(N162="zákl. přenesená",J162,0)</f>
        <v>0</v>
      </c>
      <c r="BH162" s="187">
        <f>IF(N162="sníž. přenesená",J162,0)</f>
        <v>0</v>
      </c>
      <c r="BI162" s="187">
        <f>IF(N162="nulová",J162,0)</f>
        <v>0</v>
      </c>
      <c r="BJ162" s="16" t="s">
        <v>89</v>
      </c>
      <c r="BK162" s="187">
        <f>ROUND(I162*H162,2)</f>
        <v>0</v>
      </c>
      <c r="BL162" s="16" t="s">
        <v>89</v>
      </c>
      <c r="BM162" s="186" t="s">
        <v>464</v>
      </c>
    </row>
    <row r="163" spans="2:51" s="14" customFormat="1" ht="12">
      <c r="B163" s="199"/>
      <c r="C163" s="200"/>
      <c r="D163" s="190" t="s">
        <v>164</v>
      </c>
      <c r="E163" s="201" t="s">
        <v>44</v>
      </c>
      <c r="F163" s="202" t="s">
        <v>89</v>
      </c>
      <c r="G163" s="200"/>
      <c r="H163" s="203">
        <v>1</v>
      </c>
      <c r="I163" s="204"/>
      <c r="J163" s="200"/>
      <c r="K163" s="200"/>
      <c r="L163" s="205"/>
      <c r="M163" s="220"/>
      <c r="N163" s="221"/>
      <c r="O163" s="221"/>
      <c r="P163" s="221"/>
      <c r="Q163" s="221"/>
      <c r="R163" s="221"/>
      <c r="S163" s="221"/>
      <c r="T163" s="222"/>
      <c r="AT163" s="209" t="s">
        <v>164</v>
      </c>
      <c r="AU163" s="209" t="s">
        <v>91</v>
      </c>
      <c r="AV163" s="14" t="s">
        <v>91</v>
      </c>
      <c r="AW163" s="14" t="s">
        <v>42</v>
      </c>
      <c r="AX163" s="14" t="s">
        <v>89</v>
      </c>
      <c r="AY163" s="209" t="s">
        <v>155</v>
      </c>
    </row>
    <row r="164" spans="1:31" s="2" customFormat="1" ht="6.95" customHeight="1">
      <c r="A164" s="34"/>
      <c r="B164" s="47"/>
      <c r="C164" s="48"/>
      <c r="D164" s="48"/>
      <c r="E164" s="48"/>
      <c r="F164" s="48"/>
      <c r="G164" s="48"/>
      <c r="H164" s="48"/>
      <c r="I164" s="48"/>
      <c r="J164" s="48"/>
      <c r="K164" s="48"/>
      <c r="L164" s="39"/>
      <c r="M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</row>
  </sheetData>
  <sheetProtection algorithmName="SHA-512" hashValue="kDOP/qVeBxb2LZ5XbPfwTYpw1KI8Dwfl28QKrZdhqT0nvgPCd3reIzmkS4ZdwbrO36uBpDWXMZJ0rgfflGNhug==" saltValue="BOOXKvF+Ay+ygqT3AnOrhL7g+iI1CsZND6ivwZXHV34Nz2HkEHYiDq+HogvP5ggEOFe24+D+lXjvRSut5L+otA==" spinCount="100000" sheet="1" objects="1" scenarios="1" formatColumns="0" formatRows="0" autoFilter="0"/>
  <autoFilter ref="C82:K163"/>
  <mergeCells count="9">
    <mergeCell ref="E50:H50"/>
    <mergeCell ref="E73:H73"/>
    <mergeCell ref="E75:H75"/>
    <mergeCell ref="L2:V2"/>
    <mergeCell ref="E7:H7"/>
    <mergeCell ref="E9:H9"/>
    <mergeCell ref="E18:H18"/>
    <mergeCell ref="E27:H27"/>
    <mergeCell ref="E48:H48"/>
  </mergeCells>
  <printOptions/>
  <pageMargins left="0.3937007874015748" right="0.3937007874015748" top="0.3937007874015748" bottom="0.3937007874015748" header="0" footer="0"/>
  <pageSetup fitToHeight="100" fitToWidth="1" horizontalDpi="600" verticalDpi="600" orientation="portrait" paperSize="9" scale="76" r:id="rId2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AT2" s="16" t="s">
        <v>103</v>
      </c>
    </row>
    <row r="3" spans="2:46" s="1" customFormat="1" ht="6.95" customHeight="1">
      <c r="B3" s="101"/>
      <c r="C3" s="102"/>
      <c r="D3" s="102"/>
      <c r="E3" s="102"/>
      <c r="F3" s="102"/>
      <c r="G3" s="102"/>
      <c r="H3" s="102"/>
      <c r="I3" s="102"/>
      <c r="J3" s="102"/>
      <c r="K3" s="102"/>
      <c r="L3" s="19"/>
      <c r="AT3" s="16" t="s">
        <v>91</v>
      </c>
    </row>
    <row r="4" spans="2:46" s="1" customFormat="1" ht="24.95" customHeight="1">
      <c r="B4" s="19"/>
      <c r="D4" s="103" t="s">
        <v>129</v>
      </c>
      <c r="L4" s="19"/>
      <c r="M4" s="104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05" t="s">
        <v>16</v>
      </c>
      <c r="L6" s="19"/>
    </row>
    <row r="7" spans="2:12" s="1" customFormat="1" ht="16.5" customHeight="1">
      <c r="B7" s="19"/>
      <c r="E7" s="266" t="str">
        <f>'Rekapitulace stavby'!K6</f>
        <v>Zvýšení bezpečnosti na průtahu městem Vyškov - modernizace SSZ</v>
      </c>
      <c r="F7" s="267"/>
      <c r="G7" s="267"/>
      <c r="H7" s="267"/>
      <c r="L7" s="19"/>
    </row>
    <row r="8" spans="1:31" s="2" customFormat="1" ht="12" customHeight="1">
      <c r="A8" s="34"/>
      <c r="B8" s="39"/>
      <c r="C8" s="34"/>
      <c r="D8" s="105" t="s">
        <v>130</v>
      </c>
      <c r="E8" s="34"/>
      <c r="F8" s="34"/>
      <c r="G8" s="34"/>
      <c r="H8" s="34"/>
      <c r="I8" s="34"/>
      <c r="J8" s="34"/>
      <c r="K8" s="34"/>
      <c r="L8" s="106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268" t="s">
        <v>465</v>
      </c>
      <c r="F9" s="269"/>
      <c r="G9" s="269"/>
      <c r="H9" s="269"/>
      <c r="I9" s="34"/>
      <c r="J9" s="34"/>
      <c r="K9" s="34"/>
      <c r="L9" s="106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106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05" t="s">
        <v>18</v>
      </c>
      <c r="E11" s="34"/>
      <c r="F11" s="107" t="s">
        <v>19</v>
      </c>
      <c r="G11" s="34"/>
      <c r="H11" s="34"/>
      <c r="I11" s="105" t="s">
        <v>20</v>
      </c>
      <c r="J11" s="107" t="s">
        <v>21</v>
      </c>
      <c r="K11" s="34"/>
      <c r="L11" s="106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05" t="s">
        <v>22</v>
      </c>
      <c r="E12" s="34"/>
      <c r="F12" s="107" t="s">
        <v>23</v>
      </c>
      <c r="G12" s="34"/>
      <c r="H12" s="34"/>
      <c r="I12" s="105" t="s">
        <v>24</v>
      </c>
      <c r="J12" s="108" t="str">
        <f>'Rekapitulace stavby'!AN8</f>
        <v>15. 10. 2020</v>
      </c>
      <c r="K12" s="34"/>
      <c r="L12" s="106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21.75" customHeight="1">
      <c r="A13" s="34"/>
      <c r="B13" s="39"/>
      <c r="C13" s="34"/>
      <c r="D13" s="109" t="s">
        <v>26</v>
      </c>
      <c r="E13" s="34"/>
      <c r="F13" s="110" t="s">
        <v>27</v>
      </c>
      <c r="G13" s="34"/>
      <c r="H13" s="34"/>
      <c r="I13" s="109" t="s">
        <v>28</v>
      </c>
      <c r="J13" s="110" t="s">
        <v>29</v>
      </c>
      <c r="K13" s="34"/>
      <c r="L13" s="106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05" t="s">
        <v>30</v>
      </c>
      <c r="E14" s="34"/>
      <c r="F14" s="34"/>
      <c r="G14" s="34"/>
      <c r="H14" s="34"/>
      <c r="I14" s="105" t="s">
        <v>31</v>
      </c>
      <c r="J14" s="107" t="s">
        <v>32</v>
      </c>
      <c r="K14" s="34"/>
      <c r="L14" s="106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07" t="s">
        <v>33</v>
      </c>
      <c r="F15" s="34"/>
      <c r="G15" s="34"/>
      <c r="H15" s="34"/>
      <c r="I15" s="105" t="s">
        <v>34</v>
      </c>
      <c r="J15" s="107" t="s">
        <v>35</v>
      </c>
      <c r="K15" s="34"/>
      <c r="L15" s="106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106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05" t="s">
        <v>36</v>
      </c>
      <c r="E17" s="34"/>
      <c r="F17" s="34"/>
      <c r="G17" s="34"/>
      <c r="H17" s="34"/>
      <c r="I17" s="105" t="s">
        <v>31</v>
      </c>
      <c r="J17" s="29" t="str">
        <f>'Rekapitulace stavby'!AN13</f>
        <v>Vyplň údaj</v>
      </c>
      <c r="K17" s="34"/>
      <c r="L17" s="106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270" t="str">
        <f>'Rekapitulace stavby'!E14</f>
        <v>Vyplň údaj</v>
      </c>
      <c r="F18" s="271"/>
      <c r="G18" s="271"/>
      <c r="H18" s="271"/>
      <c r="I18" s="105" t="s">
        <v>34</v>
      </c>
      <c r="J18" s="29" t="str">
        <f>'Rekapitulace stavby'!AN14</f>
        <v>Vyplň údaj</v>
      </c>
      <c r="K18" s="34"/>
      <c r="L18" s="106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106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05" t="s">
        <v>38</v>
      </c>
      <c r="E20" s="34"/>
      <c r="F20" s="34"/>
      <c r="G20" s="34"/>
      <c r="H20" s="34"/>
      <c r="I20" s="105" t="s">
        <v>31</v>
      </c>
      <c r="J20" s="107" t="s">
        <v>39</v>
      </c>
      <c r="K20" s="34"/>
      <c r="L20" s="106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07" t="s">
        <v>40</v>
      </c>
      <c r="F21" s="34"/>
      <c r="G21" s="34"/>
      <c r="H21" s="34"/>
      <c r="I21" s="105" t="s">
        <v>34</v>
      </c>
      <c r="J21" s="107" t="s">
        <v>41</v>
      </c>
      <c r="K21" s="34"/>
      <c r="L21" s="106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106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05" t="s">
        <v>43</v>
      </c>
      <c r="E23" s="34"/>
      <c r="F23" s="34"/>
      <c r="G23" s="34"/>
      <c r="H23" s="34"/>
      <c r="I23" s="105" t="s">
        <v>31</v>
      </c>
      <c r="J23" s="107" t="s">
        <v>44</v>
      </c>
      <c r="K23" s="34"/>
      <c r="L23" s="106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07" t="s">
        <v>40</v>
      </c>
      <c r="F24" s="34"/>
      <c r="G24" s="34"/>
      <c r="H24" s="34"/>
      <c r="I24" s="105" t="s">
        <v>34</v>
      </c>
      <c r="J24" s="107" t="s">
        <v>44</v>
      </c>
      <c r="K24" s="34"/>
      <c r="L24" s="106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106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05" t="s">
        <v>45</v>
      </c>
      <c r="E26" s="34"/>
      <c r="F26" s="34"/>
      <c r="G26" s="34"/>
      <c r="H26" s="34"/>
      <c r="I26" s="34"/>
      <c r="J26" s="34"/>
      <c r="K26" s="34"/>
      <c r="L26" s="106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11"/>
      <c r="B27" s="112"/>
      <c r="C27" s="111"/>
      <c r="D27" s="111"/>
      <c r="E27" s="272" t="s">
        <v>44</v>
      </c>
      <c r="F27" s="272"/>
      <c r="G27" s="272"/>
      <c r="H27" s="272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106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14"/>
      <c r="E29" s="114"/>
      <c r="F29" s="114"/>
      <c r="G29" s="114"/>
      <c r="H29" s="114"/>
      <c r="I29" s="114"/>
      <c r="J29" s="114"/>
      <c r="K29" s="114"/>
      <c r="L29" s="106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15" t="s">
        <v>47</v>
      </c>
      <c r="E30" s="34"/>
      <c r="F30" s="34"/>
      <c r="G30" s="34"/>
      <c r="H30" s="34"/>
      <c r="I30" s="34"/>
      <c r="J30" s="116">
        <f>ROUND(J84,2)</f>
        <v>0</v>
      </c>
      <c r="K30" s="34"/>
      <c r="L30" s="106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14"/>
      <c r="E31" s="114"/>
      <c r="F31" s="114"/>
      <c r="G31" s="114"/>
      <c r="H31" s="114"/>
      <c r="I31" s="114"/>
      <c r="J31" s="114"/>
      <c r="K31" s="114"/>
      <c r="L31" s="106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17" t="s">
        <v>49</v>
      </c>
      <c r="G32" s="34"/>
      <c r="H32" s="34"/>
      <c r="I32" s="117" t="s">
        <v>48</v>
      </c>
      <c r="J32" s="117" t="s">
        <v>50</v>
      </c>
      <c r="K32" s="34"/>
      <c r="L32" s="106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18" t="s">
        <v>51</v>
      </c>
      <c r="E33" s="105" t="s">
        <v>52</v>
      </c>
      <c r="F33" s="119">
        <f>ROUND((SUM(BE84:BE178)),2)</f>
        <v>0</v>
      </c>
      <c r="G33" s="34"/>
      <c r="H33" s="34"/>
      <c r="I33" s="120">
        <v>0.21</v>
      </c>
      <c r="J33" s="119">
        <f>ROUND(((SUM(BE84:BE178))*I33),2)</f>
        <v>0</v>
      </c>
      <c r="K33" s="34"/>
      <c r="L33" s="106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05" t="s">
        <v>53</v>
      </c>
      <c r="F34" s="119">
        <f>ROUND((SUM(BF84:BF178)),2)</f>
        <v>0</v>
      </c>
      <c r="G34" s="34"/>
      <c r="H34" s="34"/>
      <c r="I34" s="120">
        <v>0.15</v>
      </c>
      <c r="J34" s="119">
        <f>ROUND(((SUM(BF84:BF178))*I34),2)</f>
        <v>0</v>
      </c>
      <c r="K34" s="34"/>
      <c r="L34" s="106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05" t="s">
        <v>54</v>
      </c>
      <c r="F35" s="119">
        <f>ROUND((SUM(BG84:BG178)),2)</f>
        <v>0</v>
      </c>
      <c r="G35" s="34"/>
      <c r="H35" s="34"/>
      <c r="I35" s="120">
        <v>0.21</v>
      </c>
      <c r="J35" s="119">
        <f>0</f>
        <v>0</v>
      </c>
      <c r="K35" s="34"/>
      <c r="L35" s="106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05" t="s">
        <v>55</v>
      </c>
      <c r="F36" s="119">
        <f>ROUND((SUM(BH84:BH178)),2)</f>
        <v>0</v>
      </c>
      <c r="G36" s="34"/>
      <c r="H36" s="34"/>
      <c r="I36" s="120">
        <v>0.15</v>
      </c>
      <c r="J36" s="119">
        <f>0</f>
        <v>0</v>
      </c>
      <c r="K36" s="34"/>
      <c r="L36" s="106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05" t="s">
        <v>56</v>
      </c>
      <c r="F37" s="119">
        <f>ROUND((SUM(BI84:BI178)),2)</f>
        <v>0</v>
      </c>
      <c r="G37" s="34"/>
      <c r="H37" s="34"/>
      <c r="I37" s="120">
        <v>0</v>
      </c>
      <c r="J37" s="119">
        <f>0</f>
        <v>0</v>
      </c>
      <c r="K37" s="34"/>
      <c r="L37" s="106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106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21"/>
      <c r="D39" s="122" t="s">
        <v>57</v>
      </c>
      <c r="E39" s="123"/>
      <c r="F39" s="123"/>
      <c r="G39" s="124" t="s">
        <v>58</v>
      </c>
      <c r="H39" s="125" t="s">
        <v>59</v>
      </c>
      <c r="I39" s="123"/>
      <c r="J39" s="126">
        <f>SUM(J30:J37)</f>
        <v>0</v>
      </c>
      <c r="K39" s="127"/>
      <c r="L39" s="106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128"/>
      <c r="C40" s="129"/>
      <c r="D40" s="129"/>
      <c r="E40" s="129"/>
      <c r="F40" s="129"/>
      <c r="G40" s="129"/>
      <c r="H40" s="129"/>
      <c r="I40" s="129"/>
      <c r="J40" s="129"/>
      <c r="K40" s="129"/>
      <c r="L40" s="106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4" spans="1:31" s="2" customFormat="1" ht="6.95" customHeight="1">
      <c r="A44" s="34"/>
      <c r="B44" s="130"/>
      <c r="C44" s="131"/>
      <c r="D44" s="131"/>
      <c r="E44" s="131"/>
      <c r="F44" s="131"/>
      <c r="G44" s="131"/>
      <c r="H44" s="131"/>
      <c r="I44" s="131"/>
      <c r="J44" s="131"/>
      <c r="K44" s="131"/>
      <c r="L44" s="106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2" customFormat="1" ht="24.95" customHeight="1">
      <c r="A45" s="34"/>
      <c r="B45" s="35"/>
      <c r="C45" s="22" t="s">
        <v>132</v>
      </c>
      <c r="D45" s="36"/>
      <c r="E45" s="36"/>
      <c r="F45" s="36"/>
      <c r="G45" s="36"/>
      <c r="H45" s="36"/>
      <c r="I45" s="36"/>
      <c r="J45" s="36"/>
      <c r="K45" s="36"/>
      <c r="L45" s="106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pans="1:31" s="2" customFormat="1" ht="6.95" customHeight="1">
      <c r="A46" s="34"/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106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12" customHeight="1">
      <c r="A47" s="34"/>
      <c r="B47" s="35"/>
      <c r="C47" s="28" t="s">
        <v>16</v>
      </c>
      <c r="D47" s="36"/>
      <c r="E47" s="36"/>
      <c r="F47" s="36"/>
      <c r="G47" s="36"/>
      <c r="H47" s="36"/>
      <c r="I47" s="36"/>
      <c r="J47" s="36"/>
      <c r="K47" s="36"/>
      <c r="L47" s="106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16.5" customHeight="1">
      <c r="A48" s="34"/>
      <c r="B48" s="35"/>
      <c r="C48" s="36"/>
      <c r="D48" s="36"/>
      <c r="E48" s="264" t="str">
        <f>E7</f>
        <v>Zvýšení bezpečnosti na průtahu městem Vyškov - modernizace SSZ</v>
      </c>
      <c r="F48" s="265"/>
      <c r="G48" s="265"/>
      <c r="H48" s="265"/>
      <c r="I48" s="36"/>
      <c r="J48" s="36"/>
      <c r="K48" s="36"/>
      <c r="L48" s="106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28" t="s">
        <v>130</v>
      </c>
      <c r="D49" s="36"/>
      <c r="E49" s="36"/>
      <c r="F49" s="36"/>
      <c r="G49" s="36"/>
      <c r="H49" s="36"/>
      <c r="I49" s="36"/>
      <c r="J49" s="36"/>
      <c r="K49" s="36"/>
      <c r="L49" s="106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6.5" customHeight="1">
      <c r="A50" s="34"/>
      <c r="B50" s="35"/>
      <c r="C50" s="36"/>
      <c r="D50" s="36"/>
      <c r="E50" s="227" t="str">
        <f>E9</f>
        <v>PS454 - SSZ přechodu pro chodce Brněnská - PRIOR</v>
      </c>
      <c r="F50" s="263"/>
      <c r="G50" s="263"/>
      <c r="H50" s="263"/>
      <c r="I50" s="36"/>
      <c r="J50" s="36"/>
      <c r="K50" s="36"/>
      <c r="L50" s="106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31" s="2" customFormat="1" ht="6.95" customHeight="1">
      <c r="A51" s="34"/>
      <c r="B51" s="35"/>
      <c r="C51" s="36"/>
      <c r="D51" s="36"/>
      <c r="E51" s="36"/>
      <c r="F51" s="36"/>
      <c r="G51" s="36"/>
      <c r="H51" s="36"/>
      <c r="I51" s="36"/>
      <c r="J51" s="36"/>
      <c r="K51" s="36"/>
      <c r="L51" s="106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31" s="2" customFormat="1" ht="12" customHeight="1">
      <c r="A52" s="34"/>
      <c r="B52" s="35"/>
      <c r="C52" s="28" t="s">
        <v>22</v>
      </c>
      <c r="D52" s="36"/>
      <c r="E52" s="36"/>
      <c r="F52" s="26" t="str">
        <f>F12</f>
        <v>Vyškov</v>
      </c>
      <c r="G52" s="36"/>
      <c r="H52" s="36"/>
      <c r="I52" s="28" t="s">
        <v>24</v>
      </c>
      <c r="J52" s="59" t="str">
        <f>IF(J12="","",J12)</f>
        <v>15. 10. 2020</v>
      </c>
      <c r="K52" s="36"/>
      <c r="L52" s="106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6.95" customHeight="1">
      <c r="A53" s="34"/>
      <c r="B53" s="35"/>
      <c r="C53" s="36"/>
      <c r="D53" s="36"/>
      <c r="E53" s="36"/>
      <c r="F53" s="36"/>
      <c r="G53" s="36"/>
      <c r="H53" s="36"/>
      <c r="I53" s="36"/>
      <c r="J53" s="36"/>
      <c r="K53" s="36"/>
      <c r="L53" s="106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15.2" customHeight="1">
      <c r="A54" s="34"/>
      <c r="B54" s="35"/>
      <c r="C54" s="28" t="s">
        <v>30</v>
      </c>
      <c r="D54" s="36"/>
      <c r="E54" s="36"/>
      <c r="F54" s="26" t="str">
        <f>E15</f>
        <v>VYTEZA, s. r.o.</v>
      </c>
      <c r="G54" s="36"/>
      <c r="H54" s="36"/>
      <c r="I54" s="28" t="s">
        <v>38</v>
      </c>
      <c r="J54" s="32" t="str">
        <f>E21</f>
        <v>Ing. Luděk Obrdlík</v>
      </c>
      <c r="K54" s="36"/>
      <c r="L54" s="106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15.2" customHeight="1">
      <c r="A55" s="34"/>
      <c r="B55" s="35"/>
      <c r="C55" s="28" t="s">
        <v>36</v>
      </c>
      <c r="D55" s="36"/>
      <c r="E55" s="36"/>
      <c r="F55" s="26" t="str">
        <f>IF(E18="","",E18)</f>
        <v>Vyplň údaj</v>
      </c>
      <c r="G55" s="36"/>
      <c r="H55" s="36"/>
      <c r="I55" s="28" t="s">
        <v>43</v>
      </c>
      <c r="J55" s="32" t="str">
        <f>E24</f>
        <v>Ing. Luděk Obrdlík</v>
      </c>
      <c r="K55" s="36"/>
      <c r="L55" s="106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0.35" customHeight="1">
      <c r="A56" s="34"/>
      <c r="B56" s="35"/>
      <c r="C56" s="36"/>
      <c r="D56" s="36"/>
      <c r="E56" s="36"/>
      <c r="F56" s="36"/>
      <c r="G56" s="36"/>
      <c r="H56" s="36"/>
      <c r="I56" s="36"/>
      <c r="J56" s="36"/>
      <c r="K56" s="36"/>
      <c r="L56" s="106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29.25" customHeight="1">
      <c r="A57" s="34"/>
      <c r="B57" s="35"/>
      <c r="C57" s="132" t="s">
        <v>133</v>
      </c>
      <c r="D57" s="133"/>
      <c r="E57" s="133"/>
      <c r="F57" s="133"/>
      <c r="G57" s="133"/>
      <c r="H57" s="133"/>
      <c r="I57" s="133"/>
      <c r="J57" s="134" t="s">
        <v>134</v>
      </c>
      <c r="K57" s="133"/>
      <c r="L57" s="106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0.35" customHeight="1">
      <c r="A58" s="34"/>
      <c r="B58" s="35"/>
      <c r="C58" s="36"/>
      <c r="D58" s="36"/>
      <c r="E58" s="36"/>
      <c r="F58" s="36"/>
      <c r="G58" s="36"/>
      <c r="H58" s="36"/>
      <c r="I58" s="36"/>
      <c r="J58" s="36"/>
      <c r="K58" s="36"/>
      <c r="L58" s="106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47" s="2" customFormat="1" ht="22.9" customHeight="1">
      <c r="A59" s="34"/>
      <c r="B59" s="35"/>
      <c r="C59" s="135" t="s">
        <v>79</v>
      </c>
      <c r="D59" s="36"/>
      <c r="E59" s="36"/>
      <c r="F59" s="36"/>
      <c r="G59" s="36"/>
      <c r="H59" s="36"/>
      <c r="I59" s="36"/>
      <c r="J59" s="77">
        <f>J84</f>
        <v>0</v>
      </c>
      <c r="K59" s="36"/>
      <c r="L59" s="106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U59" s="16" t="s">
        <v>135</v>
      </c>
    </row>
    <row r="60" spans="2:12" s="9" customFormat="1" ht="24.95" customHeight="1">
      <c r="B60" s="136"/>
      <c r="C60" s="137"/>
      <c r="D60" s="138" t="s">
        <v>136</v>
      </c>
      <c r="E60" s="139"/>
      <c r="F60" s="139"/>
      <c r="G60" s="139"/>
      <c r="H60" s="139"/>
      <c r="I60" s="139"/>
      <c r="J60" s="140">
        <f>J85</f>
        <v>0</v>
      </c>
      <c r="K60" s="137"/>
      <c r="L60" s="141"/>
    </row>
    <row r="61" spans="2:12" s="10" customFormat="1" ht="19.9" customHeight="1">
      <c r="B61" s="142"/>
      <c r="C61" s="143"/>
      <c r="D61" s="144" t="s">
        <v>137</v>
      </c>
      <c r="E61" s="145"/>
      <c r="F61" s="145"/>
      <c r="G61" s="145"/>
      <c r="H61" s="145"/>
      <c r="I61" s="145"/>
      <c r="J61" s="146">
        <f>J86</f>
        <v>0</v>
      </c>
      <c r="K61" s="143"/>
      <c r="L61" s="147"/>
    </row>
    <row r="62" spans="2:12" s="10" customFormat="1" ht="19.9" customHeight="1">
      <c r="B62" s="142"/>
      <c r="C62" s="143"/>
      <c r="D62" s="144" t="s">
        <v>138</v>
      </c>
      <c r="E62" s="145"/>
      <c r="F62" s="145"/>
      <c r="G62" s="145"/>
      <c r="H62" s="145"/>
      <c r="I62" s="145"/>
      <c r="J62" s="146">
        <f>J102</f>
        <v>0</v>
      </c>
      <c r="K62" s="143"/>
      <c r="L62" s="147"/>
    </row>
    <row r="63" spans="2:12" s="9" customFormat="1" ht="24.95" customHeight="1">
      <c r="B63" s="136"/>
      <c r="C63" s="137"/>
      <c r="D63" s="138" t="s">
        <v>244</v>
      </c>
      <c r="E63" s="139"/>
      <c r="F63" s="139"/>
      <c r="G63" s="139"/>
      <c r="H63" s="139"/>
      <c r="I63" s="139"/>
      <c r="J63" s="140">
        <f>J175</f>
        <v>0</v>
      </c>
      <c r="K63" s="137"/>
      <c r="L63" s="141"/>
    </row>
    <row r="64" spans="2:12" s="10" customFormat="1" ht="19.9" customHeight="1">
      <c r="B64" s="142"/>
      <c r="C64" s="143"/>
      <c r="D64" s="144" t="s">
        <v>245</v>
      </c>
      <c r="E64" s="145"/>
      <c r="F64" s="145"/>
      <c r="G64" s="145"/>
      <c r="H64" s="145"/>
      <c r="I64" s="145"/>
      <c r="J64" s="146">
        <f>J176</f>
        <v>0</v>
      </c>
      <c r="K64" s="143"/>
      <c r="L64" s="147"/>
    </row>
    <row r="65" spans="1:31" s="2" customFormat="1" ht="21.75" customHeight="1">
      <c r="A65" s="34"/>
      <c r="B65" s="35"/>
      <c r="C65" s="36"/>
      <c r="D65" s="36"/>
      <c r="E65" s="36"/>
      <c r="F65" s="36"/>
      <c r="G65" s="36"/>
      <c r="H65" s="36"/>
      <c r="I65" s="36"/>
      <c r="J65" s="36"/>
      <c r="K65" s="36"/>
      <c r="L65" s="106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1:31" s="2" customFormat="1" ht="6.95" customHeight="1">
      <c r="A66" s="34"/>
      <c r="B66" s="47"/>
      <c r="C66" s="48"/>
      <c r="D66" s="48"/>
      <c r="E66" s="48"/>
      <c r="F66" s="48"/>
      <c r="G66" s="48"/>
      <c r="H66" s="48"/>
      <c r="I66" s="48"/>
      <c r="J66" s="48"/>
      <c r="K66" s="48"/>
      <c r="L66" s="106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</row>
    <row r="70" spans="1:31" s="2" customFormat="1" ht="6.95" customHeight="1">
      <c r="A70" s="34"/>
      <c r="B70" s="49"/>
      <c r="C70" s="50"/>
      <c r="D70" s="50"/>
      <c r="E70" s="50"/>
      <c r="F70" s="50"/>
      <c r="G70" s="50"/>
      <c r="H70" s="50"/>
      <c r="I70" s="50"/>
      <c r="J70" s="50"/>
      <c r="K70" s="50"/>
      <c r="L70" s="106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</row>
    <row r="71" spans="1:31" s="2" customFormat="1" ht="24.95" customHeight="1">
      <c r="A71" s="34"/>
      <c r="B71" s="35"/>
      <c r="C71" s="22" t="s">
        <v>139</v>
      </c>
      <c r="D71" s="36"/>
      <c r="E71" s="36"/>
      <c r="F71" s="36"/>
      <c r="G71" s="36"/>
      <c r="H71" s="36"/>
      <c r="I71" s="36"/>
      <c r="J71" s="36"/>
      <c r="K71" s="36"/>
      <c r="L71" s="106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</row>
    <row r="72" spans="1:31" s="2" customFormat="1" ht="6.95" customHeight="1">
      <c r="A72" s="34"/>
      <c r="B72" s="35"/>
      <c r="C72" s="36"/>
      <c r="D72" s="36"/>
      <c r="E72" s="36"/>
      <c r="F72" s="36"/>
      <c r="G72" s="36"/>
      <c r="H72" s="36"/>
      <c r="I72" s="36"/>
      <c r="J72" s="36"/>
      <c r="K72" s="36"/>
      <c r="L72" s="106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</row>
    <row r="73" spans="1:31" s="2" customFormat="1" ht="12" customHeight="1">
      <c r="A73" s="34"/>
      <c r="B73" s="35"/>
      <c r="C73" s="28" t="s">
        <v>16</v>
      </c>
      <c r="D73" s="36"/>
      <c r="E73" s="36"/>
      <c r="F73" s="36"/>
      <c r="G73" s="36"/>
      <c r="H73" s="36"/>
      <c r="I73" s="36"/>
      <c r="J73" s="36"/>
      <c r="K73" s="36"/>
      <c r="L73" s="106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</row>
    <row r="74" spans="1:31" s="2" customFormat="1" ht="16.5" customHeight="1">
      <c r="A74" s="34"/>
      <c r="B74" s="35"/>
      <c r="C74" s="36"/>
      <c r="D74" s="36"/>
      <c r="E74" s="264" t="str">
        <f>E7</f>
        <v>Zvýšení bezpečnosti na průtahu městem Vyškov - modernizace SSZ</v>
      </c>
      <c r="F74" s="265"/>
      <c r="G74" s="265"/>
      <c r="H74" s="265"/>
      <c r="I74" s="36"/>
      <c r="J74" s="36"/>
      <c r="K74" s="36"/>
      <c r="L74" s="106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</row>
    <row r="75" spans="1:31" s="2" customFormat="1" ht="12" customHeight="1">
      <c r="A75" s="34"/>
      <c r="B75" s="35"/>
      <c r="C75" s="28" t="s">
        <v>130</v>
      </c>
      <c r="D75" s="36"/>
      <c r="E75" s="36"/>
      <c r="F75" s="36"/>
      <c r="G75" s="36"/>
      <c r="H75" s="36"/>
      <c r="I75" s="36"/>
      <c r="J75" s="36"/>
      <c r="K75" s="36"/>
      <c r="L75" s="106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6" spans="1:31" s="2" customFormat="1" ht="16.5" customHeight="1">
      <c r="A76" s="34"/>
      <c r="B76" s="35"/>
      <c r="C76" s="36"/>
      <c r="D76" s="36"/>
      <c r="E76" s="227" t="str">
        <f>E9</f>
        <v>PS454 - SSZ přechodu pro chodce Brněnská - PRIOR</v>
      </c>
      <c r="F76" s="263"/>
      <c r="G76" s="263"/>
      <c r="H76" s="263"/>
      <c r="I76" s="36"/>
      <c r="J76" s="36"/>
      <c r="K76" s="36"/>
      <c r="L76" s="106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6.95" customHeight="1">
      <c r="A77" s="34"/>
      <c r="B77" s="35"/>
      <c r="C77" s="36"/>
      <c r="D77" s="36"/>
      <c r="E77" s="36"/>
      <c r="F77" s="36"/>
      <c r="G77" s="36"/>
      <c r="H77" s="36"/>
      <c r="I77" s="36"/>
      <c r="J77" s="36"/>
      <c r="K77" s="36"/>
      <c r="L77" s="106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:31" s="2" customFormat="1" ht="12" customHeight="1">
      <c r="A78" s="34"/>
      <c r="B78" s="35"/>
      <c r="C78" s="28" t="s">
        <v>22</v>
      </c>
      <c r="D78" s="36"/>
      <c r="E78" s="36"/>
      <c r="F78" s="26" t="str">
        <f>F12</f>
        <v>Vyškov</v>
      </c>
      <c r="G78" s="36"/>
      <c r="H78" s="36"/>
      <c r="I78" s="28" t="s">
        <v>24</v>
      </c>
      <c r="J78" s="59" t="str">
        <f>IF(J12="","",J12)</f>
        <v>15. 10. 2020</v>
      </c>
      <c r="K78" s="36"/>
      <c r="L78" s="106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2" customFormat="1" ht="6.95" customHeight="1">
      <c r="A79" s="34"/>
      <c r="B79" s="35"/>
      <c r="C79" s="36"/>
      <c r="D79" s="36"/>
      <c r="E79" s="36"/>
      <c r="F79" s="36"/>
      <c r="G79" s="36"/>
      <c r="H79" s="36"/>
      <c r="I79" s="36"/>
      <c r="J79" s="36"/>
      <c r="K79" s="36"/>
      <c r="L79" s="106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2" customFormat="1" ht="15.2" customHeight="1">
      <c r="A80" s="34"/>
      <c r="B80" s="35"/>
      <c r="C80" s="28" t="s">
        <v>30</v>
      </c>
      <c r="D80" s="36"/>
      <c r="E80" s="36"/>
      <c r="F80" s="26" t="str">
        <f>E15</f>
        <v>VYTEZA, s. r.o.</v>
      </c>
      <c r="G80" s="36"/>
      <c r="H80" s="36"/>
      <c r="I80" s="28" t="s">
        <v>38</v>
      </c>
      <c r="J80" s="32" t="str">
        <f>E21</f>
        <v>Ing. Luděk Obrdlík</v>
      </c>
      <c r="K80" s="36"/>
      <c r="L80" s="106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</row>
    <row r="81" spans="1:31" s="2" customFormat="1" ht="15.2" customHeight="1">
      <c r="A81" s="34"/>
      <c r="B81" s="35"/>
      <c r="C81" s="28" t="s">
        <v>36</v>
      </c>
      <c r="D81" s="36"/>
      <c r="E81" s="36"/>
      <c r="F81" s="26" t="str">
        <f>IF(E18="","",E18)</f>
        <v>Vyplň údaj</v>
      </c>
      <c r="G81" s="36"/>
      <c r="H81" s="36"/>
      <c r="I81" s="28" t="s">
        <v>43</v>
      </c>
      <c r="J81" s="32" t="str">
        <f>E24</f>
        <v>Ing. Luděk Obrdlík</v>
      </c>
      <c r="K81" s="36"/>
      <c r="L81" s="106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10.35" customHeight="1">
      <c r="A82" s="34"/>
      <c r="B82" s="35"/>
      <c r="C82" s="36"/>
      <c r="D82" s="36"/>
      <c r="E82" s="36"/>
      <c r="F82" s="36"/>
      <c r="G82" s="36"/>
      <c r="H82" s="36"/>
      <c r="I82" s="36"/>
      <c r="J82" s="36"/>
      <c r="K82" s="36"/>
      <c r="L82" s="106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11" customFormat="1" ht="29.25" customHeight="1">
      <c r="A83" s="148"/>
      <c r="B83" s="149"/>
      <c r="C83" s="150" t="s">
        <v>140</v>
      </c>
      <c r="D83" s="151" t="s">
        <v>66</v>
      </c>
      <c r="E83" s="151" t="s">
        <v>62</v>
      </c>
      <c r="F83" s="151" t="s">
        <v>63</v>
      </c>
      <c r="G83" s="151" t="s">
        <v>141</v>
      </c>
      <c r="H83" s="151" t="s">
        <v>142</v>
      </c>
      <c r="I83" s="151" t="s">
        <v>143</v>
      </c>
      <c r="J83" s="151" t="s">
        <v>134</v>
      </c>
      <c r="K83" s="152" t="s">
        <v>144</v>
      </c>
      <c r="L83" s="153"/>
      <c r="M83" s="68" t="s">
        <v>44</v>
      </c>
      <c r="N83" s="69" t="s">
        <v>51</v>
      </c>
      <c r="O83" s="69" t="s">
        <v>145</v>
      </c>
      <c r="P83" s="69" t="s">
        <v>146</v>
      </c>
      <c r="Q83" s="69" t="s">
        <v>147</v>
      </c>
      <c r="R83" s="69" t="s">
        <v>148</v>
      </c>
      <c r="S83" s="69" t="s">
        <v>149</v>
      </c>
      <c r="T83" s="70" t="s">
        <v>150</v>
      </c>
      <c r="U83" s="148"/>
      <c r="V83" s="148"/>
      <c r="W83" s="148"/>
      <c r="X83" s="148"/>
      <c r="Y83" s="148"/>
      <c r="Z83" s="148"/>
      <c r="AA83" s="148"/>
      <c r="AB83" s="148"/>
      <c r="AC83" s="148"/>
      <c r="AD83" s="148"/>
      <c r="AE83" s="148"/>
    </row>
    <row r="84" spans="1:63" s="2" customFormat="1" ht="22.9" customHeight="1">
      <c r="A84" s="34"/>
      <c r="B84" s="35"/>
      <c r="C84" s="75" t="s">
        <v>151</v>
      </c>
      <c r="D84" s="36"/>
      <c r="E84" s="36"/>
      <c r="F84" s="36"/>
      <c r="G84" s="36"/>
      <c r="H84" s="36"/>
      <c r="I84" s="36"/>
      <c r="J84" s="154">
        <f>BK84</f>
        <v>0</v>
      </c>
      <c r="K84" s="36"/>
      <c r="L84" s="39"/>
      <c r="M84" s="71"/>
      <c r="N84" s="155"/>
      <c r="O84" s="72"/>
      <c r="P84" s="156">
        <f>P85+P175</f>
        <v>0</v>
      </c>
      <c r="Q84" s="72"/>
      <c r="R84" s="156">
        <f>R85+R175</f>
        <v>0.011800000000000001</v>
      </c>
      <c r="S84" s="72"/>
      <c r="T84" s="157">
        <f>T85+T175</f>
        <v>0</v>
      </c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T84" s="16" t="s">
        <v>80</v>
      </c>
      <c r="AU84" s="16" t="s">
        <v>135</v>
      </c>
      <c r="BK84" s="158">
        <f>BK85+BK175</f>
        <v>0</v>
      </c>
    </row>
    <row r="85" spans="2:63" s="12" customFormat="1" ht="25.9" customHeight="1">
      <c r="B85" s="159"/>
      <c r="C85" s="160"/>
      <c r="D85" s="161" t="s">
        <v>80</v>
      </c>
      <c r="E85" s="162" t="s">
        <v>152</v>
      </c>
      <c r="F85" s="162" t="s">
        <v>153</v>
      </c>
      <c r="G85" s="160"/>
      <c r="H85" s="160"/>
      <c r="I85" s="163"/>
      <c r="J85" s="164">
        <f>BK85</f>
        <v>0</v>
      </c>
      <c r="K85" s="160"/>
      <c r="L85" s="165"/>
      <c r="M85" s="166"/>
      <c r="N85" s="167"/>
      <c r="O85" s="167"/>
      <c r="P85" s="168">
        <f>P86+P102</f>
        <v>0</v>
      </c>
      <c r="Q85" s="167"/>
      <c r="R85" s="168">
        <f>R86+R102</f>
        <v>0.011800000000000001</v>
      </c>
      <c r="S85" s="167"/>
      <c r="T85" s="169">
        <f>T86+T102</f>
        <v>0</v>
      </c>
      <c r="AR85" s="170" t="s">
        <v>154</v>
      </c>
      <c r="AT85" s="171" t="s">
        <v>80</v>
      </c>
      <c r="AU85" s="171" t="s">
        <v>81</v>
      </c>
      <c r="AY85" s="170" t="s">
        <v>155</v>
      </c>
      <c r="BK85" s="172">
        <f>BK86+BK102</f>
        <v>0</v>
      </c>
    </row>
    <row r="86" spans="2:63" s="12" customFormat="1" ht="22.9" customHeight="1">
      <c r="B86" s="159"/>
      <c r="C86" s="160"/>
      <c r="D86" s="161" t="s">
        <v>80</v>
      </c>
      <c r="E86" s="173" t="s">
        <v>156</v>
      </c>
      <c r="F86" s="173" t="s">
        <v>157</v>
      </c>
      <c r="G86" s="160"/>
      <c r="H86" s="160"/>
      <c r="I86" s="163"/>
      <c r="J86" s="174">
        <f>BK86</f>
        <v>0</v>
      </c>
      <c r="K86" s="160"/>
      <c r="L86" s="165"/>
      <c r="M86" s="166"/>
      <c r="N86" s="167"/>
      <c r="O86" s="167"/>
      <c r="P86" s="168">
        <f>SUM(P87:P101)</f>
        <v>0</v>
      </c>
      <c r="Q86" s="167"/>
      <c r="R86" s="168">
        <f>SUM(R87:R101)</f>
        <v>0.00816</v>
      </c>
      <c r="S86" s="167"/>
      <c r="T86" s="169">
        <f>SUM(T87:T101)</f>
        <v>0</v>
      </c>
      <c r="AR86" s="170" t="s">
        <v>154</v>
      </c>
      <c r="AT86" s="171" t="s">
        <v>80</v>
      </c>
      <c r="AU86" s="171" t="s">
        <v>89</v>
      </c>
      <c r="AY86" s="170" t="s">
        <v>155</v>
      </c>
      <c r="BK86" s="172">
        <f>SUM(BK87:BK101)</f>
        <v>0</v>
      </c>
    </row>
    <row r="87" spans="1:65" s="2" customFormat="1" ht="21.75" customHeight="1">
      <c r="A87" s="34"/>
      <c r="B87" s="35"/>
      <c r="C87" s="175" t="s">
        <v>89</v>
      </c>
      <c r="D87" s="175" t="s">
        <v>158</v>
      </c>
      <c r="E87" s="176" t="s">
        <v>159</v>
      </c>
      <c r="F87" s="177" t="s">
        <v>160</v>
      </c>
      <c r="G87" s="178" t="s">
        <v>161</v>
      </c>
      <c r="H87" s="179">
        <v>2</v>
      </c>
      <c r="I87" s="180"/>
      <c r="J87" s="181">
        <f>ROUND(I87*H87,2)</f>
        <v>0</v>
      </c>
      <c r="K87" s="177" t="s">
        <v>195</v>
      </c>
      <c r="L87" s="39"/>
      <c r="M87" s="182" t="s">
        <v>44</v>
      </c>
      <c r="N87" s="183" t="s">
        <v>52</v>
      </c>
      <c r="O87" s="64"/>
      <c r="P87" s="184">
        <f>O87*H87</f>
        <v>0</v>
      </c>
      <c r="Q87" s="184">
        <v>0</v>
      </c>
      <c r="R87" s="184">
        <f>Q87*H87</f>
        <v>0</v>
      </c>
      <c r="S87" s="184">
        <v>0</v>
      </c>
      <c r="T87" s="185">
        <f>S87*H87</f>
        <v>0</v>
      </c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R87" s="186" t="s">
        <v>89</v>
      </c>
      <c r="AT87" s="186" t="s">
        <v>158</v>
      </c>
      <c r="AU87" s="186" t="s">
        <v>91</v>
      </c>
      <c r="AY87" s="16" t="s">
        <v>155</v>
      </c>
      <c r="BE87" s="187">
        <f>IF(N87="základní",J87,0)</f>
        <v>0</v>
      </c>
      <c r="BF87" s="187">
        <f>IF(N87="snížená",J87,0)</f>
        <v>0</v>
      </c>
      <c r="BG87" s="187">
        <f>IF(N87="zákl. přenesená",J87,0)</f>
        <v>0</v>
      </c>
      <c r="BH87" s="187">
        <f>IF(N87="sníž. přenesená",J87,0)</f>
        <v>0</v>
      </c>
      <c r="BI87" s="187">
        <f>IF(N87="nulová",J87,0)</f>
        <v>0</v>
      </c>
      <c r="BJ87" s="16" t="s">
        <v>89</v>
      </c>
      <c r="BK87" s="187">
        <f>ROUND(I87*H87,2)</f>
        <v>0</v>
      </c>
      <c r="BL87" s="16" t="s">
        <v>89</v>
      </c>
      <c r="BM87" s="186" t="s">
        <v>466</v>
      </c>
    </row>
    <row r="88" spans="2:51" s="13" customFormat="1" ht="22.5">
      <c r="B88" s="188"/>
      <c r="C88" s="189"/>
      <c r="D88" s="190" t="s">
        <v>164</v>
      </c>
      <c r="E88" s="191" t="s">
        <v>44</v>
      </c>
      <c r="F88" s="192" t="s">
        <v>165</v>
      </c>
      <c r="G88" s="189"/>
      <c r="H88" s="191" t="s">
        <v>44</v>
      </c>
      <c r="I88" s="193"/>
      <c r="J88" s="189"/>
      <c r="K88" s="189"/>
      <c r="L88" s="194"/>
      <c r="M88" s="195"/>
      <c r="N88" s="196"/>
      <c r="O88" s="196"/>
      <c r="P88" s="196"/>
      <c r="Q88" s="196"/>
      <c r="R88" s="196"/>
      <c r="S88" s="196"/>
      <c r="T88" s="197"/>
      <c r="AT88" s="198" t="s">
        <v>164</v>
      </c>
      <c r="AU88" s="198" t="s">
        <v>91</v>
      </c>
      <c r="AV88" s="13" t="s">
        <v>89</v>
      </c>
      <c r="AW88" s="13" t="s">
        <v>42</v>
      </c>
      <c r="AX88" s="13" t="s">
        <v>81</v>
      </c>
      <c r="AY88" s="198" t="s">
        <v>155</v>
      </c>
    </row>
    <row r="89" spans="2:51" s="14" customFormat="1" ht="12">
      <c r="B89" s="199"/>
      <c r="C89" s="200"/>
      <c r="D89" s="190" t="s">
        <v>164</v>
      </c>
      <c r="E89" s="201" t="s">
        <v>44</v>
      </c>
      <c r="F89" s="202" t="s">
        <v>91</v>
      </c>
      <c r="G89" s="200"/>
      <c r="H89" s="203">
        <v>2</v>
      </c>
      <c r="I89" s="204"/>
      <c r="J89" s="200"/>
      <c r="K89" s="200"/>
      <c r="L89" s="205"/>
      <c r="M89" s="206"/>
      <c r="N89" s="207"/>
      <c r="O89" s="207"/>
      <c r="P89" s="207"/>
      <c r="Q89" s="207"/>
      <c r="R89" s="207"/>
      <c r="S89" s="207"/>
      <c r="T89" s="208"/>
      <c r="AT89" s="209" t="s">
        <v>164</v>
      </c>
      <c r="AU89" s="209" t="s">
        <v>91</v>
      </c>
      <c r="AV89" s="14" t="s">
        <v>91</v>
      </c>
      <c r="AW89" s="14" t="s">
        <v>42</v>
      </c>
      <c r="AX89" s="14" t="s">
        <v>89</v>
      </c>
      <c r="AY89" s="209" t="s">
        <v>155</v>
      </c>
    </row>
    <row r="90" spans="1:65" s="2" customFormat="1" ht="16.5" customHeight="1">
      <c r="A90" s="34"/>
      <c r="B90" s="35"/>
      <c r="C90" s="175" t="s">
        <v>91</v>
      </c>
      <c r="D90" s="175" t="s">
        <v>158</v>
      </c>
      <c r="E90" s="176" t="s">
        <v>166</v>
      </c>
      <c r="F90" s="177" t="s">
        <v>167</v>
      </c>
      <c r="G90" s="178" t="s">
        <v>161</v>
      </c>
      <c r="H90" s="179">
        <v>2</v>
      </c>
      <c r="I90" s="180"/>
      <c r="J90" s="181">
        <f>ROUND(I90*H90,2)</f>
        <v>0</v>
      </c>
      <c r="K90" s="177" t="s">
        <v>195</v>
      </c>
      <c r="L90" s="39"/>
      <c r="M90" s="182" t="s">
        <v>44</v>
      </c>
      <c r="N90" s="183" t="s">
        <v>52</v>
      </c>
      <c r="O90" s="64"/>
      <c r="P90" s="184">
        <f>O90*H90</f>
        <v>0</v>
      </c>
      <c r="Q90" s="184">
        <v>0</v>
      </c>
      <c r="R90" s="184">
        <f>Q90*H90</f>
        <v>0</v>
      </c>
      <c r="S90" s="184">
        <v>0</v>
      </c>
      <c r="T90" s="185">
        <f>S90*H90</f>
        <v>0</v>
      </c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R90" s="186" t="s">
        <v>89</v>
      </c>
      <c r="AT90" s="186" t="s">
        <v>158</v>
      </c>
      <c r="AU90" s="186" t="s">
        <v>91</v>
      </c>
      <c r="AY90" s="16" t="s">
        <v>155</v>
      </c>
      <c r="BE90" s="187">
        <f>IF(N90="základní",J90,0)</f>
        <v>0</v>
      </c>
      <c r="BF90" s="187">
        <f>IF(N90="snížená",J90,0)</f>
        <v>0</v>
      </c>
      <c r="BG90" s="187">
        <f>IF(N90="zákl. přenesená",J90,0)</f>
        <v>0</v>
      </c>
      <c r="BH90" s="187">
        <f>IF(N90="sníž. přenesená",J90,0)</f>
        <v>0</v>
      </c>
      <c r="BI90" s="187">
        <f>IF(N90="nulová",J90,0)</f>
        <v>0</v>
      </c>
      <c r="BJ90" s="16" t="s">
        <v>89</v>
      </c>
      <c r="BK90" s="187">
        <f>ROUND(I90*H90,2)</f>
        <v>0</v>
      </c>
      <c r="BL90" s="16" t="s">
        <v>89</v>
      </c>
      <c r="BM90" s="186" t="s">
        <v>467</v>
      </c>
    </row>
    <row r="91" spans="2:51" s="13" customFormat="1" ht="12">
      <c r="B91" s="188"/>
      <c r="C91" s="189"/>
      <c r="D91" s="190" t="s">
        <v>164</v>
      </c>
      <c r="E91" s="191" t="s">
        <v>44</v>
      </c>
      <c r="F91" s="192" t="s">
        <v>169</v>
      </c>
      <c r="G91" s="189"/>
      <c r="H91" s="191" t="s">
        <v>44</v>
      </c>
      <c r="I91" s="193"/>
      <c r="J91" s="189"/>
      <c r="K91" s="189"/>
      <c r="L91" s="194"/>
      <c r="M91" s="195"/>
      <c r="N91" s="196"/>
      <c r="O91" s="196"/>
      <c r="P91" s="196"/>
      <c r="Q91" s="196"/>
      <c r="R91" s="196"/>
      <c r="S91" s="196"/>
      <c r="T91" s="197"/>
      <c r="AT91" s="198" t="s">
        <v>164</v>
      </c>
      <c r="AU91" s="198" t="s">
        <v>91</v>
      </c>
      <c r="AV91" s="13" t="s">
        <v>89</v>
      </c>
      <c r="AW91" s="13" t="s">
        <v>42</v>
      </c>
      <c r="AX91" s="13" t="s">
        <v>81</v>
      </c>
      <c r="AY91" s="198" t="s">
        <v>155</v>
      </c>
    </row>
    <row r="92" spans="2:51" s="14" customFormat="1" ht="12">
      <c r="B92" s="199"/>
      <c r="C92" s="200"/>
      <c r="D92" s="190" t="s">
        <v>164</v>
      </c>
      <c r="E92" s="201" t="s">
        <v>44</v>
      </c>
      <c r="F92" s="202" t="s">
        <v>91</v>
      </c>
      <c r="G92" s="200"/>
      <c r="H92" s="203">
        <v>2</v>
      </c>
      <c r="I92" s="204"/>
      <c r="J92" s="200"/>
      <c r="K92" s="200"/>
      <c r="L92" s="205"/>
      <c r="M92" s="206"/>
      <c r="N92" s="207"/>
      <c r="O92" s="207"/>
      <c r="P92" s="207"/>
      <c r="Q92" s="207"/>
      <c r="R92" s="207"/>
      <c r="S92" s="207"/>
      <c r="T92" s="208"/>
      <c r="AT92" s="209" t="s">
        <v>164</v>
      </c>
      <c r="AU92" s="209" t="s">
        <v>91</v>
      </c>
      <c r="AV92" s="14" t="s">
        <v>91</v>
      </c>
      <c r="AW92" s="14" t="s">
        <v>42</v>
      </c>
      <c r="AX92" s="14" t="s">
        <v>89</v>
      </c>
      <c r="AY92" s="209" t="s">
        <v>155</v>
      </c>
    </row>
    <row r="93" spans="1:65" s="2" customFormat="1" ht="24">
      <c r="A93" s="34"/>
      <c r="B93" s="35"/>
      <c r="C93" s="175" t="s">
        <v>154</v>
      </c>
      <c r="D93" s="175" t="s">
        <v>158</v>
      </c>
      <c r="E93" s="176" t="s">
        <v>170</v>
      </c>
      <c r="F93" s="177" t="s">
        <v>171</v>
      </c>
      <c r="G93" s="178" t="s">
        <v>161</v>
      </c>
      <c r="H93" s="179">
        <v>2</v>
      </c>
      <c r="I93" s="180"/>
      <c r="J93" s="181">
        <f>ROUND(I93*H93,2)</f>
        <v>0</v>
      </c>
      <c r="K93" s="177" t="s">
        <v>195</v>
      </c>
      <c r="L93" s="39"/>
      <c r="M93" s="182" t="s">
        <v>44</v>
      </c>
      <c r="N93" s="183" t="s">
        <v>52</v>
      </c>
      <c r="O93" s="64"/>
      <c r="P93" s="184">
        <f>O93*H93</f>
        <v>0</v>
      </c>
      <c r="Q93" s="184">
        <v>0</v>
      </c>
      <c r="R93" s="184">
        <f>Q93*H93</f>
        <v>0</v>
      </c>
      <c r="S93" s="184">
        <v>0</v>
      </c>
      <c r="T93" s="185">
        <f>S93*H93</f>
        <v>0</v>
      </c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R93" s="186" t="s">
        <v>89</v>
      </c>
      <c r="AT93" s="186" t="s">
        <v>158</v>
      </c>
      <c r="AU93" s="186" t="s">
        <v>91</v>
      </c>
      <c r="AY93" s="16" t="s">
        <v>155</v>
      </c>
      <c r="BE93" s="187">
        <f>IF(N93="základní",J93,0)</f>
        <v>0</v>
      </c>
      <c r="BF93" s="187">
        <f>IF(N93="snížená",J93,0)</f>
        <v>0</v>
      </c>
      <c r="BG93" s="187">
        <f>IF(N93="zákl. přenesená",J93,0)</f>
        <v>0</v>
      </c>
      <c r="BH93" s="187">
        <f>IF(N93="sníž. přenesená",J93,0)</f>
        <v>0</v>
      </c>
      <c r="BI93" s="187">
        <f>IF(N93="nulová",J93,0)</f>
        <v>0</v>
      </c>
      <c r="BJ93" s="16" t="s">
        <v>89</v>
      </c>
      <c r="BK93" s="187">
        <f>ROUND(I93*H93,2)</f>
        <v>0</v>
      </c>
      <c r="BL93" s="16" t="s">
        <v>89</v>
      </c>
      <c r="BM93" s="186" t="s">
        <v>468</v>
      </c>
    </row>
    <row r="94" spans="2:51" s="13" customFormat="1" ht="22.5">
      <c r="B94" s="188"/>
      <c r="C94" s="189"/>
      <c r="D94" s="190" t="s">
        <v>164</v>
      </c>
      <c r="E94" s="191" t="s">
        <v>44</v>
      </c>
      <c r="F94" s="192" t="s">
        <v>165</v>
      </c>
      <c r="G94" s="189"/>
      <c r="H94" s="191" t="s">
        <v>44</v>
      </c>
      <c r="I94" s="193"/>
      <c r="J94" s="189"/>
      <c r="K94" s="189"/>
      <c r="L94" s="194"/>
      <c r="M94" s="195"/>
      <c r="N94" s="196"/>
      <c r="O94" s="196"/>
      <c r="P94" s="196"/>
      <c r="Q94" s="196"/>
      <c r="R94" s="196"/>
      <c r="S94" s="196"/>
      <c r="T94" s="197"/>
      <c r="AT94" s="198" t="s">
        <v>164</v>
      </c>
      <c r="AU94" s="198" t="s">
        <v>91</v>
      </c>
      <c r="AV94" s="13" t="s">
        <v>89</v>
      </c>
      <c r="AW94" s="13" t="s">
        <v>42</v>
      </c>
      <c r="AX94" s="13" t="s">
        <v>81</v>
      </c>
      <c r="AY94" s="198" t="s">
        <v>155</v>
      </c>
    </row>
    <row r="95" spans="2:51" s="14" customFormat="1" ht="12">
      <c r="B95" s="199"/>
      <c r="C95" s="200"/>
      <c r="D95" s="190" t="s">
        <v>164</v>
      </c>
      <c r="E95" s="201" t="s">
        <v>44</v>
      </c>
      <c r="F95" s="202" t="s">
        <v>91</v>
      </c>
      <c r="G95" s="200"/>
      <c r="H95" s="203">
        <v>2</v>
      </c>
      <c r="I95" s="204"/>
      <c r="J95" s="200"/>
      <c r="K95" s="200"/>
      <c r="L95" s="205"/>
      <c r="M95" s="206"/>
      <c r="N95" s="207"/>
      <c r="O95" s="207"/>
      <c r="P95" s="207"/>
      <c r="Q95" s="207"/>
      <c r="R95" s="207"/>
      <c r="S95" s="207"/>
      <c r="T95" s="208"/>
      <c r="AT95" s="209" t="s">
        <v>164</v>
      </c>
      <c r="AU95" s="209" t="s">
        <v>91</v>
      </c>
      <c r="AV95" s="14" t="s">
        <v>91</v>
      </c>
      <c r="AW95" s="14" t="s">
        <v>42</v>
      </c>
      <c r="AX95" s="14" t="s">
        <v>89</v>
      </c>
      <c r="AY95" s="209" t="s">
        <v>155</v>
      </c>
    </row>
    <row r="96" spans="1:65" s="2" customFormat="1" ht="24">
      <c r="A96" s="34"/>
      <c r="B96" s="35"/>
      <c r="C96" s="175" t="s">
        <v>173</v>
      </c>
      <c r="D96" s="175" t="s">
        <v>158</v>
      </c>
      <c r="E96" s="176" t="s">
        <v>174</v>
      </c>
      <c r="F96" s="177" t="s">
        <v>175</v>
      </c>
      <c r="G96" s="178" t="s">
        <v>161</v>
      </c>
      <c r="H96" s="179">
        <v>2</v>
      </c>
      <c r="I96" s="180"/>
      <c r="J96" s="181">
        <f>ROUND(I96*H96,2)</f>
        <v>0</v>
      </c>
      <c r="K96" s="177" t="s">
        <v>195</v>
      </c>
      <c r="L96" s="39"/>
      <c r="M96" s="182" t="s">
        <v>44</v>
      </c>
      <c r="N96" s="183" t="s">
        <v>52</v>
      </c>
      <c r="O96" s="64"/>
      <c r="P96" s="184">
        <f>O96*H96</f>
        <v>0</v>
      </c>
      <c r="Q96" s="184">
        <v>0</v>
      </c>
      <c r="R96" s="184">
        <f>Q96*H96</f>
        <v>0</v>
      </c>
      <c r="S96" s="184">
        <v>0</v>
      </c>
      <c r="T96" s="185">
        <f>S96*H96</f>
        <v>0</v>
      </c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R96" s="186" t="s">
        <v>89</v>
      </c>
      <c r="AT96" s="186" t="s">
        <v>158</v>
      </c>
      <c r="AU96" s="186" t="s">
        <v>91</v>
      </c>
      <c r="AY96" s="16" t="s">
        <v>155</v>
      </c>
      <c r="BE96" s="187">
        <f>IF(N96="základní",J96,0)</f>
        <v>0</v>
      </c>
      <c r="BF96" s="187">
        <f>IF(N96="snížená",J96,0)</f>
        <v>0</v>
      </c>
      <c r="BG96" s="187">
        <f>IF(N96="zákl. přenesená",J96,0)</f>
        <v>0</v>
      </c>
      <c r="BH96" s="187">
        <f>IF(N96="sníž. přenesená",J96,0)</f>
        <v>0</v>
      </c>
      <c r="BI96" s="187">
        <f>IF(N96="nulová",J96,0)</f>
        <v>0</v>
      </c>
      <c r="BJ96" s="16" t="s">
        <v>89</v>
      </c>
      <c r="BK96" s="187">
        <f>ROUND(I96*H96,2)</f>
        <v>0</v>
      </c>
      <c r="BL96" s="16" t="s">
        <v>89</v>
      </c>
      <c r="BM96" s="186" t="s">
        <v>469</v>
      </c>
    </row>
    <row r="97" spans="2:51" s="13" customFormat="1" ht="12">
      <c r="B97" s="188"/>
      <c r="C97" s="189"/>
      <c r="D97" s="190" t="s">
        <v>164</v>
      </c>
      <c r="E97" s="191" t="s">
        <v>44</v>
      </c>
      <c r="F97" s="192" t="s">
        <v>169</v>
      </c>
      <c r="G97" s="189"/>
      <c r="H97" s="191" t="s">
        <v>44</v>
      </c>
      <c r="I97" s="193"/>
      <c r="J97" s="189"/>
      <c r="K97" s="189"/>
      <c r="L97" s="194"/>
      <c r="M97" s="195"/>
      <c r="N97" s="196"/>
      <c r="O97" s="196"/>
      <c r="P97" s="196"/>
      <c r="Q97" s="196"/>
      <c r="R97" s="196"/>
      <c r="S97" s="196"/>
      <c r="T97" s="197"/>
      <c r="AT97" s="198" t="s">
        <v>164</v>
      </c>
      <c r="AU97" s="198" t="s">
        <v>91</v>
      </c>
      <c r="AV97" s="13" t="s">
        <v>89</v>
      </c>
      <c r="AW97" s="13" t="s">
        <v>42</v>
      </c>
      <c r="AX97" s="13" t="s">
        <v>81</v>
      </c>
      <c r="AY97" s="198" t="s">
        <v>155</v>
      </c>
    </row>
    <row r="98" spans="2:51" s="14" customFormat="1" ht="12">
      <c r="B98" s="199"/>
      <c r="C98" s="200"/>
      <c r="D98" s="190" t="s">
        <v>164</v>
      </c>
      <c r="E98" s="201" t="s">
        <v>44</v>
      </c>
      <c r="F98" s="202" t="s">
        <v>91</v>
      </c>
      <c r="G98" s="200"/>
      <c r="H98" s="203">
        <v>2</v>
      </c>
      <c r="I98" s="204"/>
      <c r="J98" s="200"/>
      <c r="K98" s="200"/>
      <c r="L98" s="205"/>
      <c r="M98" s="206"/>
      <c r="N98" s="207"/>
      <c r="O98" s="207"/>
      <c r="P98" s="207"/>
      <c r="Q98" s="207"/>
      <c r="R98" s="207"/>
      <c r="S98" s="207"/>
      <c r="T98" s="208"/>
      <c r="AT98" s="209" t="s">
        <v>164</v>
      </c>
      <c r="AU98" s="209" t="s">
        <v>91</v>
      </c>
      <c r="AV98" s="14" t="s">
        <v>91</v>
      </c>
      <c r="AW98" s="14" t="s">
        <v>42</v>
      </c>
      <c r="AX98" s="14" t="s">
        <v>89</v>
      </c>
      <c r="AY98" s="209" t="s">
        <v>155</v>
      </c>
    </row>
    <row r="99" spans="1:65" s="2" customFormat="1" ht="16.5" customHeight="1">
      <c r="A99" s="34"/>
      <c r="B99" s="35"/>
      <c r="C99" s="210" t="s">
        <v>177</v>
      </c>
      <c r="D99" s="210" t="s">
        <v>152</v>
      </c>
      <c r="E99" s="211" t="s">
        <v>206</v>
      </c>
      <c r="F99" s="212" t="s">
        <v>179</v>
      </c>
      <c r="G99" s="213" t="s">
        <v>161</v>
      </c>
      <c r="H99" s="214">
        <v>2</v>
      </c>
      <c r="I99" s="215"/>
      <c r="J99" s="216">
        <f>ROUND(I99*H99,2)</f>
        <v>0</v>
      </c>
      <c r="K99" s="212" t="s">
        <v>180</v>
      </c>
      <c r="L99" s="217"/>
      <c r="M99" s="218" t="s">
        <v>44</v>
      </c>
      <c r="N99" s="219" t="s">
        <v>52</v>
      </c>
      <c r="O99" s="64"/>
      <c r="P99" s="184">
        <f>O99*H99</f>
        <v>0</v>
      </c>
      <c r="Q99" s="184">
        <v>0.00408</v>
      </c>
      <c r="R99" s="184">
        <f>Q99*H99</f>
        <v>0.00816</v>
      </c>
      <c r="S99" s="184">
        <v>0</v>
      </c>
      <c r="T99" s="185">
        <f>S99*H99</f>
        <v>0</v>
      </c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R99" s="186" t="s">
        <v>91</v>
      </c>
      <c r="AT99" s="186" t="s">
        <v>152</v>
      </c>
      <c r="AU99" s="186" t="s">
        <v>91</v>
      </c>
      <c r="AY99" s="16" t="s">
        <v>155</v>
      </c>
      <c r="BE99" s="187">
        <f>IF(N99="základní",J99,0)</f>
        <v>0</v>
      </c>
      <c r="BF99" s="187">
        <f>IF(N99="snížená",J99,0)</f>
        <v>0</v>
      </c>
      <c r="BG99" s="187">
        <f>IF(N99="zákl. přenesená",J99,0)</f>
        <v>0</v>
      </c>
      <c r="BH99" s="187">
        <f>IF(N99="sníž. přenesená",J99,0)</f>
        <v>0</v>
      </c>
      <c r="BI99" s="187">
        <f>IF(N99="nulová",J99,0)</f>
        <v>0</v>
      </c>
      <c r="BJ99" s="16" t="s">
        <v>89</v>
      </c>
      <c r="BK99" s="187">
        <f>ROUND(I99*H99,2)</f>
        <v>0</v>
      </c>
      <c r="BL99" s="16" t="s">
        <v>89</v>
      </c>
      <c r="BM99" s="186" t="s">
        <v>470</v>
      </c>
    </row>
    <row r="100" spans="2:51" s="13" customFormat="1" ht="12">
      <c r="B100" s="188"/>
      <c r="C100" s="189"/>
      <c r="D100" s="190" t="s">
        <v>164</v>
      </c>
      <c r="E100" s="191" t="s">
        <v>44</v>
      </c>
      <c r="F100" s="192" t="s">
        <v>169</v>
      </c>
      <c r="G100" s="189"/>
      <c r="H100" s="191" t="s">
        <v>44</v>
      </c>
      <c r="I100" s="193"/>
      <c r="J100" s="189"/>
      <c r="K100" s="189"/>
      <c r="L100" s="194"/>
      <c r="M100" s="195"/>
      <c r="N100" s="196"/>
      <c r="O100" s="196"/>
      <c r="P100" s="196"/>
      <c r="Q100" s="196"/>
      <c r="R100" s="196"/>
      <c r="S100" s="196"/>
      <c r="T100" s="197"/>
      <c r="AT100" s="198" t="s">
        <v>164</v>
      </c>
      <c r="AU100" s="198" t="s">
        <v>91</v>
      </c>
      <c r="AV100" s="13" t="s">
        <v>89</v>
      </c>
      <c r="AW100" s="13" t="s">
        <v>42</v>
      </c>
      <c r="AX100" s="13" t="s">
        <v>81</v>
      </c>
      <c r="AY100" s="198" t="s">
        <v>155</v>
      </c>
    </row>
    <row r="101" spans="2:51" s="14" customFormat="1" ht="12">
      <c r="B101" s="199"/>
      <c r="C101" s="200"/>
      <c r="D101" s="190" t="s">
        <v>164</v>
      </c>
      <c r="E101" s="201" t="s">
        <v>44</v>
      </c>
      <c r="F101" s="202" t="s">
        <v>91</v>
      </c>
      <c r="G101" s="200"/>
      <c r="H101" s="203">
        <v>2</v>
      </c>
      <c r="I101" s="204"/>
      <c r="J101" s="200"/>
      <c r="K101" s="200"/>
      <c r="L101" s="205"/>
      <c r="M101" s="206"/>
      <c r="N101" s="207"/>
      <c r="O101" s="207"/>
      <c r="P101" s="207"/>
      <c r="Q101" s="207"/>
      <c r="R101" s="207"/>
      <c r="S101" s="207"/>
      <c r="T101" s="208"/>
      <c r="AT101" s="209" t="s">
        <v>164</v>
      </c>
      <c r="AU101" s="209" t="s">
        <v>91</v>
      </c>
      <c r="AV101" s="14" t="s">
        <v>91</v>
      </c>
      <c r="AW101" s="14" t="s">
        <v>42</v>
      </c>
      <c r="AX101" s="14" t="s">
        <v>89</v>
      </c>
      <c r="AY101" s="209" t="s">
        <v>155</v>
      </c>
    </row>
    <row r="102" spans="2:63" s="12" customFormat="1" ht="22.9" customHeight="1">
      <c r="B102" s="159"/>
      <c r="C102" s="160"/>
      <c r="D102" s="161" t="s">
        <v>80</v>
      </c>
      <c r="E102" s="173" t="s">
        <v>182</v>
      </c>
      <c r="F102" s="173" t="s">
        <v>183</v>
      </c>
      <c r="G102" s="160"/>
      <c r="H102" s="160"/>
      <c r="I102" s="163"/>
      <c r="J102" s="174">
        <f>BK102</f>
        <v>0</v>
      </c>
      <c r="K102" s="160"/>
      <c r="L102" s="165"/>
      <c r="M102" s="166"/>
      <c r="N102" s="167"/>
      <c r="O102" s="167"/>
      <c r="P102" s="168">
        <f>SUM(P103:P174)</f>
        <v>0</v>
      </c>
      <c r="Q102" s="167"/>
      <c r="R102" s="168">
        <f>SUM(R103:R174)</f>
        <v>0.00364</v>
      </c>
      <c r="S102" s="167"/>
      <c r="T102" s="169">
        <f>SUM(T103:T174)</f>
        <v>0</v>
      </c>
      <c r="AR102" s="170" t="s">
        <v>154</v>
      </c>
      <c r="AT102" s="171" t="s">
        <v>80</v>
      </c>
      <c r="AU102" s="171" t="s">
        <v>89</v>
      </c>
      <c r="AY102" s="170" t="s">
        <v>155</v>
      </c>
      <c r="BK102" s="172">
        <f>SUM(BK103:BK174)</f>
        <v>0</v>
      </c>
    </row>
    <row r="103" spans="1:65" s="2" customFormat="1" ht="16.5" customHeight="1">
      <c r="A103" s="34"/>
      <c r="B103" s="35"/>
      <c r="C103" s="175" t="s">
        <v>184</v>
      </c>
      <c r="D103" s="175" t="s">
        <v>158</v>
      </c>
      <c r="E103" s="176" t="s">
        <v>185</v>
      </c>
      <c r="F103" s="177" t="s">
        <v>186</v>
      </c>
      <c r="G103" s="178" t="s">
        <v>161</v>
      </c>
      <c r="H103" s="179">
        <v>1</v>
      </c>
      <c r="I103" s="180"/>
      <c r="J103" s="181">
        <f>ROUND(I103*H103,2)</f>
        <v>0</v>
      </c>
      <c r="K103" s="177" t="s">
        <v>180</v>
      </c>
      <c r="L103" s="39"/>
      <c r="M103" s="182" t="s">
        <v>44</v>
      </c>
      <c r="N103" s="183" t="s">
        <v>52</v>
      </c>
      <c r="O103" s="64"/>
      <c r="P103" s="184">
        <f>O103*H103</f>
        <v>0</v>
      </c>
      <c r="Q103" s="184">
        <v>0</v>
      </c>
      <c r="R103" s="184">
        <f>Q103*H103</f>
        <v>0</v>
      </c>
      <c r="S103" s="184">
        <v>0</v>
      </c>
      <c r="T103" s="185">
        <f>S103*H103</f>
        <v>0</v>
      </c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R103" s="186" t="s">
        <v>89</v>
      </c>
      <c r="AT103" s="186" t="s">
        <v>158</v>
      </c>
      <c r="AU103" s="186" t="s">
        <v>91</v>
      </c>
      <c r="AY103" s="16" t="s">
        <v>155</v>
      </c>
      <c r="BE103" s="187">
        <f>IF(N103="základní",J103,0)</f>
        <v>0</v>
      </c>
      <c r="BF103" s="187">
        <f>IF(N103="snížená",J103,0)</f>
        <v>0</v>
      </c>
      <c r="BG103" s="187">
        <f>IF(N103="zákl. přenesená",J103,0)</f>
        <v>0</v>
      </c>
      <c r="BH103" s="187">
        <f>IF(N103="sníž. přenesená",J103,0)</f>
        <v>0</v>
      </c>
      <c r="BI103" s="187">
        <f>IF(N103="nulová",J103,0)</f>
        <v>0</v>
      </c>
      <c r="BJ103" s="16" t="s">
        <v>89</v>
      </c>
      <c r="BK103" s="187">
        <f>ROUND(I103*H103,2)</f>
        <v>0</v>
      </c>
      <c r="BL103" s="16" t="s">
        <v>89</v>
      </c>
      <c r="BM103" s="186" t="s">
        <v>471</v>
      </c>
    </row>
    <row r="104" spans="2:51" s="14" customFormat="1" ht="12">
      <c r="B104" s="199"/>
      <c r="C104" s="200"/>
      <c r="D104" s="190" t="s">
        <v>164</v>
      </c>
      <c r="E104" s="201" t="s">
        <v>44</v>
      </c>
      <c r="F104" s="202" t="s">
        <v>89</v>
      </c>
      <c r="G104" s="200"/>
      <c r="H104" s="203">
        <v>1</v>
      </c>
      <c r="I104" s="204"/>
      <c r="J104" s="200"/>
      <c r="K104" s="200"/>
      <c r="L104" s="205"/>
      <c r="M104" s="206"/>
      <c r="N104" s="207"/>
      <c r="O104" s="207"/>
      <c r="P104" s="207"/>
      <c r="Q104" s="207"/>
      <c r="R104" s="207"/>
      <c r="S104" s="207"/>
      <c r="T104" s="208"/>
      <c r="AT104" s="209" t="s">
        <v>164</v>
      </c>
      <c r="AU104" s="209" t="s">
        <v>91</v>
      </c>
      <c r="AV104" s="14" t="s">
        <v>91</v>
      </c>
      <c r="AW104" s="14" t="s">
        <v>42</v>
      </c>
      <c r="AX104" s="14" t="s">
        <v>89</v>
      </c>
      <c r="AY104" s="209" t="s">
        <v>155</v>
      </c>
    </row>
    <row r="105" spans="1:65" s="2" customFormat="1" ht="24">
      <c r="A105" s="34"/>
      <c r="B105" s="35"/>
      <c r="C105" s="210" t="s">
        <v>188</v>
      </c>
      <c r="D105" s="210" t="s">
        <v>152</v>
      </c>
      <c r="E105" s="211" t="s">
        <v>221</v>
      </c>
      <c r="F105" s="212" t="s">
        <v>190</v>
      </c>
      <c r="G105" s="213" t="s">
        <v>161</v>
      </c>
      <c r="H105" s="214">
        <v>1</v>
      </c>
      <c r="I105" s="215"/>
      <c r="J105" s="216">
        <f>ROUND(I105*H105,2)</f>
        <v>0</v>
      </c>
      <c r="K105" s="212" t="s">
        <v>180</v>
      </c>
      <c r="L105" s="217"/>
      <c r="M105" s="218" t="s">
        <v>44</v>
      </c>
      <c r="N105" s="219" t="s">
        <v>52</v>
      </c>
      <c r="O105" s="64"/>
      <c r="P105" s="184">
        <f>O105*H105</f>
        <v>0</v>
      </c>
      <c r="Q105" s="184">
        <v>0</v>
      </c>
      <c r="R105" s="184">
        <f>Q105*H105</f>
        <v>0</v>
      </c>
      <c r="S105" s="184">
        <v>0</v>
      </c>
      <c r="T105" s="185">
        <f>S105*H105</f>
        <v>0</v>
      </c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R105" s="186" t="s">
        <v>91</v>
      </c>
      <c r="AT105" s="186" t="s">
        <v>152</v>
      </c>
      <c r="AU105" s="186" t="s">
        <v>91</v>
      </c>
      <c r="AY105" s="16" t="s">
        <v>155</v>
      </c>
      <c r="BE105" s="187">
        <f>IF(N105="základní",J105,0)</f>
        <v>0</v>
      </c>
      <c r="BF105" s="187">
        <f>IF(N105="snížená",J105,0)</f>
        <v>0</v>
      </c>
      <c r="BG105" s="187">
        <f>IF(N105="zákl. přenesená",J105,0)</f>
        <v>0</v>
      </c>
      <c r="BH105" s="187">
        <f>IF(N105="sníž. přenesená",J105,0)</f>
        <v>0</v>
      </c>
      <c r="BI105" s="187">
        <f>IF(N105="nulová",J105,0)</f>
        <v>0</v>
      </c>
      <c r="BJ105" s="16" t="s">
        <v>89</v>
      </c>
      <c r="BK105" s="187">
        <f>ROUND(I105*H105,2)</f>
        <v>0</v>
      </c>
      <c r="BL105" s="16" t="s">
        <v>89</v>
      </c>
      <c r="BM105" s="186" t="s">
        <v>472</v>
      </c>
    </row>
    <row r="106" spans="2:51" s="14" customFormat="1" ht="12">
      <c r="B106" s="199"/>
      <c r="C106" s="200"/>
      <c r="D106" s="190" t="s">
        <v>164</v>
      </c>
      <c r="E106" s="201" t="s">
        <v>44</v>
      </c>
      <c r="F106" s="202" t="s">
        <v>89</v>
      </c>
      <c r="G106" s="200"/>
      <c r="H106" s="203">
        <v>1</v>
      </c>
      <c r="I106" s="204"/>
      <c r="J106" s="200"/>
      <c r="K106" s="200"/>
      <c r="L106" s="205"/>
      <c r="M106" s="206"/>
      <c r="N106" s="207"/>
      <c r="O106" s="207"/>
      <c r="P106" s="207"/>
      <c r="Q106" s="207"/>
      <c r="R106" s="207"/>
      <c r="S106" s="207"/>
      <c r="T106" s="208"/>
      <c r="AT106" s="209" t="s">
        <v>164</v>
      </c>
      <c r="AU106" s="209" t="s">
        <v>91</v>
      </c>
      <c r="AV106" s="14" t="s">
        <v>91</v>
      </c>
      <c r="AW106" s="14" t="s">
        <v>42</v>
      </c>
      <c r="AX106" s="14" t="s">
        <v>89</v>
      </c>
      <c r="AY106" s="209" t="s">
        <v>155</v>
      </c>
    </row>
    <row r="107" spans="1:65" s="2" customFormat="1" ht="72">
      <c r="A107" s="34"/>
      <c r="B107" s="35"/>
      <c r="C107" s="175" t="s">
        <v>192</v>
      </c>
      <c r="D107" s="175" t="s">
        <v>158</v>
      </c>
      <c r="E107" s="176" t="s">
        <v>253</v>
      </c>
      <c r="F107" s="177" t="s">
        <v>254</v>
      </c>
      <c r="G107" s="178" t="s">
        <v>161</v>
      </c>
      <c r="H107" s="179">
        <v>1</v>
      </c>
      <c r="I107" s="180"/>
      <c r="J107" s="181">
        <f>ROUND(I107*H107,2)</f>
        <v>0</v>
      </c>
      <c r="K107" s="177" t="s">
        <v>195</v>
      </c>
      <c r="L107" s="39"/>
      <c r="M107" s="182" t="s">
        <v>44</v>
      </c>
      <c r="N107" s="183" t="s">
        <v>52</v>
      </c>
      <c r="O107" s="64"/>
      <c r="P107" s="184">
        <f>O107*H107</f>
        <v>0</v>
      </c>
      <c r="Q107" s="184">
        <v>0</v>
      </c>
      <c r="R107" s="184">
        <f>Q107*H107</f>
        <v>0</v>
      </c>
      <c r="S107" s="184">
        <v>0</v>
      </c>
      <c r="T107" s="185">
        <f>S107*H107</f>
        <v>0</v>
      </c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R107" s="186" t="s">
        <v>89</v>
      </c>
      <c r="AT107" s="186" t="s">
        <v>158</v>
      </c>
      <c r="AU107" s="186" t="s">
        <v>91</v>
      </c>
      <c r="AY107" s="16" t="s">
        <v>155</v>
      </c>
      <c r="BE107" s="187">
        <f>IF(N107="základní",J107,0)</f>
        <v>0</v>
      </c>
      <c r="BF107" s="187">
        <f>IF(N107="snížená",J107,0)</f>
        <v>0</v>
      </c>
      <c r="BG107" s="187">
        <f>IF(N107="zákl. přenesená",J107,0)</f>
        <v>0</v>
      </c>
      <c r="BH107" s="187">
        <f>IF(N107="sníž. přenesená",J107,0)</f>
        <v>0</v>
      </c>
      <c r="BI107" s="187">
        <f>IF(N107="nulová",J107,0)</f>
        <v>0</v>
      </c>
      <c r="BJ107" s="16" t="s">
        <v>89</v>
      </c>
      <c r="BK107" s="187">
        <f>ROUND(I107*H107,2)</f>
        <v>0</v>
      </c>
      <c r="BL107" s="16" t="s">
        <v>89</v>
      </c>
      <c r="BM107" s="186" t="s">
        <v>473</v>
      </c>
    </row>
    <row r="108" spans="2:51" s="14" customFormat="1" ht="12">
      <c r="B108" s="199"/>
      <c r="C108" s="200"/>
      <c r="D108" s="190" t="s">
        <v>164</v>
      </c>
      <c r="E108" s="201" t="s">
        <v>44</v>
      </c>
      <c r="F108" s="202" t="s">
        <v>89</v>
      </c>
      <c r="G108" s="200"/>
      <c r="H108" s="203">
        <v>1</v>
      </c>
      <c r="I108" s="204"/>
      <c r="J108" s="200"/>
      <c r="K108" s="200"/>
      <c r="L108" s="205"/>
      <c r="M108" s="206"/>
      <c r="N108" s="207"/>
      <c r="O108" s="207"/>
      <c r="P108" s="207"/>
      <c r="Q108" s="207"/>
      <c r="R108" s="207"/>
      <c r="S108" s="207"/>
      <c r="T108" s="208"/>
      <c r="AT108" s="209" t="s">
        <v>164</v>
      </c>
      <c r="AU108" s="209" t="s">
        <v>91</v>
      </c>
      <c r="AV108" s="14" t="s">
        <v>91</v>
      </c>
      <c r="AW108" s="14" t="s">
        <v>42</v>
      </c>
      <c r="AX108" s="14" t="s">
        <v>89</v>
      </c>
      <c r="AY108" s="209" t="s">
        <v>155</v>
      </c>
    </row>
    <row r="109" spans="1:65" s="2" customFormat="1" ht="72">
      <c r="A109" s="34"/>
      <c r="B109" s="35"/>
      <c r="C109" s="175" t="s">
        <v>197</v>
      </c>
      <c r="D109" s="175" t="s">
        <v>158</v>
      </c>
      <c r="E109" s="176" t="s">
        <v>257</v>
      </c>
      <c r="F109" s="177" t="s">
        <v>258</v>
      </c>
      <c r="G109" s="178" t="s">
        <v>161</v>
      </c>
      <c r="H109" s="179">
        <v>1</v>
      </c>
      <c r="I109" s="180"/>
      <c r="J109" s="181">
        <f>ROUND(I109*H109,2)</f>
        <v>0</v>
      </c>
      <c r="K109" s="177" t="s">
        <v>195</v>
      </c>
      <c r="L109" s="39"/>
      <c r="M109" s="182" t="s">
        <v>44</v>
      </c>
      <c r="N109" s="183" t="s">
        <v>52</v>
      </c>
      <c r="O109" s="64"/>
      <c r="P109" s="184">
        <f>O109*H109</f>
        <v>0</v>
      </c>
      <c r="Q109" s="184">
        <v>0</v>
      </c>
      <c r="R109" s="184">
        <f>Q109*H109</f>
        <v>0</v>
      </c>
      <c r="S109" s="184">
        <v>0</v>
      </c>
      <c r="T109" s="185">
        <f>S109*H109</f>
        <v>0</v>
      </c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R109" s="186" t="s">
        <v>89</v>
      </c>
      <c r="AT109" s="186" t="s">
        <v>158</v>
      </c>
      <c r="AU109" s="186" t="s">
        <v>91</v>
      </c>
      <c r="AY109" s="16" t="s">
        <v>155</v>
      </c>
      <c r="BE109" s="187">
        <f>IF(N109="základní",J109,0)</f>
        <v>0</v>
      </c>
      <c r="BF109" s="187">
        <f>IF(N109="snížená",J109,0)</f>
        <v>0</v>
      </c>
      <c r="BG109" s="187">
        <f>IF(N109="zákl. přenesená",J109,0)</f>
        <v>0</v>
      </c>
      <c r="BH109" s="187">
        <f>IF(N109="sníž. přenesená",J109,0)</f>
        <v>0</v>
      </c>
      <c r="BI109" s="187">
        <f>IF(N109="nulová",J109,0)</f>
        <v>0</v>
      </c>
      <c r="BJ109" s="16" t="s">
        <v>89</v>
      </c>
      <c r="BK109" s="187">
        <f>ROUND(I109*H109,2)</f>
        <v>0</v>
      </c>
      <c r="BL109" s="16" t="s">
        <v>89</v>
      </c>
      <c r="BM109" s="186" t="s">
        <v>474</v>
      </c>
    </row>
    <row r="110" spans="2:51" s="14" customFormat="1" ht="12">
      <c r="B110" s="199"/>
      <c r="C110" s="200"/>
      <c r="D110" s="190" t="s">
        <v>164</v>
      </c>
      <c r="E110" s="201" t="s">
        <v>44</v>
      </c>
      <c r="F110" s="202" t="s">
        <v>89</v>
      </c>
      <c r="G110" s="200"/>
      <c r="H110" s="203">
        <v>1</v>
      </c>
      <c r="I110" s="204"/>
      <c r="J110" s="200"/>
      <c r="K110" s="200"/>
      <c r="L110" s="205"/>
      <c r="M110" s="206"/>
      <c r="N110" s="207"/>
      <c r="O110" s="207"/>
      <c r="P110" s="207"/>
      <c r="Q110" s="207"/>
      <c r="R110" s="207"/>
      <c r="S110" s="207"/>
      <c r="T110" s="208"/>
      <c r="AT110" s="209" t="s">
        <v>164</v>
      </c>
      <c r="AU110" s="209" t="s">
        <v>91</v>
      </c>
      <c r="AV110" s="14" t="s">
        <v>91</v>
      </c>
      <c r="AW110" s="14" t="s">
        <v>42</v>
      </c>
      <c r="AX110" s="14" t="s">
        <v>89</v>
      </c>
      <c r="AY110" s="209" t="s">
        <v>155</v>
      </c>
    </row>
    <row r="111" spans="1:65" s="2" customFormat="1" ht="66.75" customHeight="1">
      <c r="A111" s="34"/>
      <c r="B111" s="35"/>
      <c r="C111" s="175" t="s">
        <v>220</v>
      </c>
      <c r="D111" s="175" t="s">
        <v>158</v>
      </c>
      <c r="E111" s="176" t="s">
        <v>260</v>
      </c>
      <c r="F111" s="177" t="s">
        <v>261</v>
      </c>
      <c r="G111" s="178" t="s">
        <v>161</v>
      </c>
      <c r="H111" s="179">
        <v>1</v>
      </c>
      <c r="I111" s="180"/>
      <c r="J111" s="181">
        <f>ROUND(I111*H111,2)</f>
        <v>0</v>
      </c>
      <c r="K111" s="177" t="s">
        <v>195</v>
      </c>
      <c r="L111" s="39"/>
      <c r="M111" s="182" t="s">
        <v>44</v>
      </c>
      <c r="N111" s="183" t="s">
        <v>52</v>
      </c>
      <c r="O111" s="64"/>
      <c r="P111" s="184">
        <f>O111*H111</f>
        <v>0</v>
      </c>
      <c r="Q111" s="184">
        <v>0</v>
      </c>
      <c r="R111" s="184">
        <f>Q111*H111</f>
        <v>0</v>
      </c>
      <c r="S111" s="184">
        <v>0</v>
      </c>
      <c r="T111" s="185">
        <f>S111*H111</f>
        <v>0</v>
      </c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R111" s="186" t="s">
        <v>89</v>
      </c>
      <c r="AT111" s="186" t="s">
        <v>158</v>
      </c>
      <c r="AU111" s="186" t="s">
        <v>91</v>
      </c>
      <c r="AY111" s="16" t="s">
        <v>155</v>
      </c>
      <c r="BE111" s="187">
        <f>IF(N111="základní",J111,0)</f>
        <v>0</v>
      </c>
      <c r="BF111" s="187">
        <f>IF(N111="snížená",J111,0)</f>
        <v>0</v>
      </c>
      <c r="BG111" s="187">
        <f>IF(N111="zákl. přenesená",J111,0)</f>
        <v>0</v>
      </c>
      <c r="BH111" s="187">
        <f>IF(N111="sníž. přenesená",J111,0)</f>
        <v>0</v>
      </c>
      <c r="BI111" s="187">
        <f>IF(N111="nulová",J111,0)</f>
        <v>0</v>
      </c>
      <c r="BJ111" s="16" t="s">
        <v>89</v>
      </c>
      <c r="BK111" s="187">
        <f>ROUND(I111*H111,2)</f>
        <v>0</v>
      </c>
      <c r="BL111" s="16" t="s">
        <v>89</v>
      </c>
      <c r="BM111" s="186" t="s">
        <v>475</v>
      </c>
    </row>
    <row r="112" spans="2:51" s="14" customFormat="1" ht="12">
      <c r="B112" s="199"/>
      <c r="C112" s="200"/>
      <c r="D112" s="190" t="s">
        <v>164</v>
      </c>
      <c r="E112" s="201" t="s">
        <v>44</v>
      </c>
      <c r="F112" s="202" t="s">
        <v>89</v>
      </c>
      <c r="G112" s="200"/>
      <c r="H112" s="203">
        <v>1</v>
      </c>
      <c r="I112" s="204"/>
      <c r="J112" s="200"/>
      <c r="K112" s="200"/>
      <c r="L112" s="205"/>
      <c r="M112" s="206"/>
      <c r="N112" s="207"/>
      <c r="O112" s="207"/>
      <c r="P112" s="207"/>
      <c r="Q112" s="207"/>
      <c r="R112" s="207"/>
      <c r="S112" s="207"/>
      <c r="T112" s="208"/>
      <c r="AT112" s="209" t="s">
        <v>164</v>
      </c>
      <c r="AU112" s="209" t="s">
        <v>91</v>
      </c>
      <c r="AV112" s="14" t="s">
        <v>91</v>
      </c>
      <c r="AW112" s="14" t="s">
        <v>42</v>
      </c>
      <c r="AX112" s="14" t="s">
        <v>89</v>
      </c>
      <c r="AY112" s="209" t="s">
        <v>155</v>
      </c>
    </row>
    <row r="113" spans="1:65" s="2" customFormat="1" ht="60">
      <c r="A113" s="34"/>
      <c r="B113" s="35"/>
      <c r="C113" s="175" t="s">
        <v>223</v>
      </c>
      <c r="D113" s="175" t="s">
        <v>158</v>
      </c>
      <c r="E113" s="176" t="s">
        <v>263</v>
      </c>
      <c r="F113" s="177" t="s">
        <v>264</v>
      </c>
      <c r="G113" s="178" t="s">
        <v>161</v>
      </c>
      <c r="H113" s="179">
        <v>1</v>
      </c>
      <c r="I113" s="180"/>
      <c r="J113" s="181">
        <f>ROUND(I113*H113,2)</f>
        <v>0</v>
      </c>
      <c r="K113" s="177" t="s">
        <v>195</v>
      </c>
      <c r="L113" s="39"/>
      <c r="M113" s="182" t="s">
        <v>44</v>
      </c>
      <c r="N113" s="183" t="s">
        <v>52</v>
      </c>
      <c r="O113" s="64"/>
      <c r="P113" s="184">
        <f>O113*H113</f>
        <v>0</v>
      </c>
      <c r="Q113" s="184">
        <v>0</v>
      </c>
      <c r="R113" s="184">
        <f>Q113*H113</f>
        <v>0</v>
      </c>
      <c r="S113" s="184">
        <v>0</v>
      </c>
      <c r="T113" s="185">
        <f>S113*H113</f>
        <v>0</v>
      </c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R113" s="186" t="s">
        <v>89</v>
      </c>
      <c r="AT113" s="186" t="s">
        <v>158</v>
      </c>
      <c r="AU113" s="186" t="s">
        <v>91</v>
      </c>
      <c r="AY113" s="16" t="s">
        <v>155</v>
      </c>
      <c r="BE113" s="187">
        <f>IF(N113="základní",J113,0)</f>
        <v>0</v>
      </c>
      <c r="BF113" s="187">
        <f>IF(N113="snížená",J113,0)</f>
        <v>0</v>
      </c>
      <c r="BG113" s="187">
        <f>IF(N113="zákl. přenesená",J113,0)</f>
        <v>0</v>
      </c>
      <c r="BH113" s="187">
        <f>IF(N113="sníž. přenesená",J113,0)</f>
        <v>0</v>
      </c>
      <c r="BI113" s="187">
        <f>IF(N113="nulová",J113,0)</f>
        <v>0</v>
      </c>
      <c r="BJ113" s="16" t="s">
        <v>89</v>
      </c>
      <c r="BK113" s="187">
        <f>ROUND(I113*H113,2)</f>
        <v>0</v>
      </c>
      <c r="BL113" s="16" t="s">
        <v>89</v>
      </c>
      <c r="BM113" s="186" t="s">
        <v>476</v>
      </c>
    </row>
    <row r="114" spans="2:51" s="14" customFormat="1" ht="12">
      <c r="B114" s="199"/>
      <c r="C114" s="200"/>
      <c r="D114" s="190" t="s">
        <v>164</v>
      </c>
      <c r="E114" s="201" t="s">
        <v>44</v>
      </c>
      <c r="F114" s="202" t="s">
        <v>89</v>
      </c>
      <c r="G114" s="200"/>
      <c r="H114" s="203">
        <v>1</v>
      </c>
      <c r="I114" s="204"/>
      <c r="J114" s="200"/>
      <c r="K114" s="200"/>
      <c r="L114" s="205"/>
      <c r="M114" s="206"/>
      <c r="N114" s="207"/>
      <c r="O114" s="207"/>
      <c r="P114" s="207"/>
      <c r="Q114" s="207"/>
      <c r="R114" s="207"/>
      <c r="S114" s="207"/>
      <c r="T114" s="208"/>
      <c r="AT114" s="209" t="s">
        <v>164</v>
      </c>
      <c r="AU114" s="209" t="s">
        <v>91</v>
      </c>
      <c r="AV114" s="14" t="s">
        <v>91</v>
      </c>
      <c r="AW114" s="14" t="s">
        <v>42</v>
      </c>
      <c r="AX114" s="14" t="s">
        <v>89</v>
      </c>
      <c r="AY114" s="209" t="s">
        <v>155</v>
      </c>
    </row>
    <row r="115" spans="1:65" s="2" customFormat="1" ht="33" customHeight="1">
      <c r="A115" s="34"/>
      <c r="B115" s="35"/>
      <c r="C115" s="210" t="s">
        <v>227</v>
      </c>
      <c r="D115" s="210" t="s">
        <v>152</v>
      </c>
      <c r="E115" s="211" t="s">
        <v>266</v>
      </c>
      <c r="F115" s="212" t="s">
        <v>267</v>
      </c>
      <c r="G115" s="213" t="s">
        <v>161</v>
      </c>
      <c r="H115" s="214">
        <v>1</v>
      </c>
      <c r="I115" s="215"/>
      <c r="J115" s="216">
        <f>ROUND(I115*H115,2)</f>
        <v>0</v>
      </c>
      <c r="K115" s="212" t="s">
        <v>180</v>
      </c>
      <c r="L115" s="217"/>
      <c r="M115" s="218" t="s">
        <v>44</v>
      </c>
      <c r="N115" s="219" t="s">
        <v>52</v>
      </c>
      <c r="O115" s="64"/>
      <c r="P115" s="184">
        <f>O115*H115</f>
        <v>0</v>
      </c>
      <c r="Q115" s="184">
        <v>0</v>
      </c>
      <c r="R115" s="184">
        <f>Q115*H115</f>
        <v>0</v>
      </c>
      <c r="S115" s="184">
        <v>0</v>
      </c>
      <c r="T115" s="185">
        <f>S115*H115</f>
        <v>0</v>
      </c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R115" s="186" t="s">
        <v>91</v>
      </c>
      <c r="AT115" s="186" t="s">
        <v>152</v>
      </c>
      <c r="AU115" s="186" t="s">
        <v>91</v>
      </c>
      <c r="AY115" s="16" t="s">
        <v>155</v>
      </c>
      <c r="BE115" s="187">
        <f>IF(N115="základní",J115,0)</f>
        <v>0</v>
      </c>
      <c r="BF115" s="187">
        <f>IF(N115="snížená",J115,0)</f>
        <v>0</v>
      </c>
      <c r="BG115" s="187">
        <f>IF(N115="zákl. přenesená",J115,0)</f>
        <v>0</v>
      </c>
      <c r="BH115" s="187">
        <f>IF(N115="sníž. přenesená",J115,0)</f>
        <v>0</v>
      </c>
      <c r="BI115" s="187">
        <f>IF(N115="nulová",J115,0)</f>
        <v>0</v>
      </c>
      <c r="BJ115" s="16" t="s">
        <v>89</v>
      </c>
      <c r="BK115" s="187">
        <f>ROUND(I115*H115,2)</f>
        <v>0</v>
      </c>
      <c r="BL115" s="16" t="s">
        <v>89</v>
      </c>
      <c r="BM115" s="186" t="s">
        <v>477</v>
      </c>
    </row>
    <row r="116" spans="2:51" s="14" customFormat="1" ht="12">
      <c r="B116" s="199"/>
      <c r="C116" s="200"/>
      <c r="D116" s="190" t="s">
        <v>164</v>
      </c>
      <c r="E116" s="201" t="s">
        <v>44</v>
      </c>
      <c r="F116" s="202" t="s">
        <v>89</v>
      </c>
      <c r="G116" s="200"/>
      <c r="H116" s="203">
        <v>1</v>
      </c>
      <c r="I116" s="204"/>
      <c r="J116" s="200"/>
      <c r="K116" s="200"/>
      <c r="L116" s="205"/>
      <c r="M116" s="206"/>
      <c r="N116" s="207"/>
      <c r="O116" s="207"/>
      <c r="P116" s="207"/>
      <c r="Q116" s="207"/>
      <c r="R116" s="207"/>
      <c r="S116" s="207"/>
      <c r="T116" s="208"/>
      <c r="AT116" s="209" t="s">
        <v>164</v>
      </c>
      <c r="AU116" s="209" t="s">
        <v>91</v>
      </c>
      <c r="AV116" s="14" t="s">
        <v>91</v>
      </c>
      <c r="AW116" s="14" t="s">
        <v>42</v>
      </c>
      <c r="AX116" s="14" t="s">
        <v>89</v>
      </c>
      <c r="AY116" s="209" t="s">
        <v>155</v>
      </c>
    </row>
    <row r="117" spans="1:65" s="2" customFormat="1" ht="16.5" customHeight="1">
      <c r="A117" s="34"/>
      <c r="B117" s="35"/>
      <c r="C117" s="210" t="s">
        <v>231</v>
      </c>
      <c r="D117" s="210" t="s">
        <v>152</v>
      </c>
      <c r="E117" s="211" t="s">
        <v>269</v>
      </c>
      <c r="F117" s="212" t="s">
        <v>270</v>
      </c>
      <c r="G117" s="213" t="s">
        <v>161</v>
      </c>
      <c r="H117" s="214">
        <v>1</v>
      </c>
      <c r="I117" s="215"/>
      <c r="J117" s="216">
        <f>ROUND(I117*H117,2)</f>
        <v>0</v>
      </c>
      <c r="K117" s="212" t="s">
        <v>180</v>
      </c>
      <c r="L117" s="217"/>
      <c r="M117" s="218" t="s">
        <v>44</v>
      </c>
      <c r="N117" s="219" t="s">
        <v>52</v>
      </c>
      <c r="O117" s="64"/>
      <c r="P117" s="184">
        <f>O117*H117</f>
        <v>0</v>
      </c>
      <c r="Q117" s="184">
        <v>0</v>
      </c>
      <c r="R117" s="184">
        <f>Q117*H117</f>
        <v>0</v>
      </c>
      <c r="S117" s="184">
        <v>0</v>
      </c>
      <c r="T117" s="185">
        <f>S117*H117</f>
        <v>0</v>
      </c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R117" s="186" t="s">
        <v>91</v>
      </c>
      <c r="AT117" s="186" t="s">
        <v>152</v>
      </c>
      <c r="AU117" s="186" t="s">
        <v>91</v>
      </c>
      <c r="AY117" s="16" t="s">
        <v>155</v>
      </c>
      <c r="BE117" s="187">
        <f>IF(N117="základní",J117,0)</f>
        <v>0</v>
      </c>
      <c r="BF117" s="187">
        <f>IF(N117="snížená",J117,0)</f>
        <v>0</v>
      </c>
      <c r="BG117" s="187">
        <f>IF(N117="zákl. přenesená",J117,0)</f>
        <v>0</v>
      </c>
      <c r="BH117" s="187">
        <f>IF(N117="sníž. přenesená",J117,0)</f>
        <v>0</v>
      </c>
      <c r="BI117" s="187">
        <f>IF(N117="nulová",J117,0)</f>
        <v>0</v>
      </c>
      <c r="BJ117" s="16" t="s">
        <v>89</v>
      </c>
      <c r="BK117" s="187">
        <f>ROUND(I117*H117,2)</f>
        <v>0</v>
      </c>
      <c r="BL117" s="16" t="s">
        <v>89</v>
      </c>
      <c r="BM117" s="186" t="s">
        <v>478</v>
      </c>
    </row>
    <row r="118" spans="2:51" s="14" customFormat="1" ht="12">
      <c r="B118" s="199"/>
      <c r="C118" s="200"/>
      <c r="D118" s="190" t="s">
        <v>164</v>
      </c>
      <c r="E118" s="201" t="s">
        <v>44</v>
      </c>
      <c r="F118" s="202" t="s">
        <v>89</v>
      </c>
      <c r="G118" s="200"/>
      <c r="H118" s="203">
        <v>1</v>
      </c>
      <c r="I118" s="204"/>
      <c r="J118" s="200"/>
      <c r="K118" s="200"/>
      <c r="L118" s="205"/>
      <c r="M118" s="206"/>
      <c r="N118" s="207"/>
      <c r="O118" s="207"/>
      <c r="P118" s="207"/>
      <c r="Q118" s="207"/>
      <c r="R118" s="207"/>
      <c r="S118" s="207"/>
      <c r="T118" s="208"/>
      <c r="AT118" s="209" t="s">
        <v>164</v>
      </c>
      <c r="AU118" s="209" t="s">
        <v>91</v>
      </c>
      <c r="AV118" s="14" t="s">
        <v>91</v>
      </c>
      <c r="AW118" s="14" t="s">
        <v>42</v>
      </c>
      <c r="AX118" s="14" t="s">
        <v>89</v>
      </c>
      <c r="AY118" s="209" t="s">
        <v>155</v>
      </c>
    </row>
    <row r="119" spans="1:65" s="2" customFormat="1" ht="72">
      <c r="A119" s="34"/>
      <c r="B119" s="35"/>
      <c r="C119" s="175" t="s">
        <v>236</v>
      </c>
      <c r="D119" s="175" t="s">
        <v>158</v>
      </c>
      <c r="E119" s="176" t="s">
        <v>298</v>
      </c>
      <c r="F119" s="177" t="s">
        <v>299</v>
      </c>
      <c r="G119" s="178" t="s">
        <v>161</v>
      </c>
      <c r="H119" s="179">
        <v>2</v>
      </c>
      <c r="I119" s="180"/>
      <c r="J119" s="181">
        <f>ROUND(I119*H119,2)</f>
        <v>0</v>
      </c>
      <c r="K119" s="177" t="s">
        <v>195</v>
      </c>
      <c r="L119" s="39"/>
      <c r="M119" s="182" t="s">
        <v>44</v>
      </c>
      <c r="N119" s="183" t="s">
        <v>52</v>
      </c>
      <c r="O119" s="64"/>
      <c r="P119" s="184">
        <f>O119*H119</f>
        <v>0</v>
      </c>
      <c r="Q119" s="184">
        <v>0</v>
      </c>
      <c r="R119" s="184">
        <f>Q119*H119</f>
        <v>0</v>
      </c>
      <c r="S119" s="184">
        <v>0</v>
      </c>
      <c r="T119" s="185">
        <f>S119*H119</f>
        <v>0</v>
      </c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R119" s="186" t="s">
        <v>89</v>
      </c>
      <c r="AT119" s="186" t="s">
        <v>158</v>
      </c>
      <c r="AU119" s="186" t="s">
        <v>91</v>
      </c>
      <c r="AY119" s="16" t="s">
        <v>155</v>
      </c>
      <c r="BE119" s="187">
        <f>IF(N119="základní",J119,0)</f>
        <v>0</v>
      </c>
      <c r="BF119" s="187">
        <f>IF(N119="snížená",J119,0)</f>
        <v>0</v>
      </c>
      <c r="BG119" s="187">
        <f>IF(N119="zákl. přenesená",J119,0)</f>
        <v>0</v>
      </c>
      <c r="BH119" s="187">
        <f>IF(N119="sníž. přenesená",J119,0)</f>
        <v>0</v>
      </c>
      <c r="BI119" s="187">
        <f>IF(N119="nulová",J119,0)</f>
        <v>0</v>
      </c>
      <c r="BJ119" s="16" t="s">
        <v>89</v>
      </c>
      <c r="BK119" s="187">
        <f>ROUND(I119*H119,2)</f>
        <v>0</v>
      </c>
      <c r="BL119" s="16" t="s">
        <v>89</v>
      </c>
      <c r="BM119" s="186" t="s">
        <v>479</v>
      </c>
    </row>
    <row r="120" spans="2:51" s="14" customFormat="1" ht="12">
      <c r="B120" s="199"/>
      <c r="C120" s="200"/>
      <c r="D120" s="190" t="s">
        <v>164</v>
      </c>
      <c r="E120" s="201" t="s">
        <v>44</v>
      </c>
      <c r="F120" s="202" t="s">
        <v>91</v>
      </c>
      <c r="G120" s="200"/>
      <c r="H120" s="203">
        <v>2</v>
      </c>
      <c r="I120" s="204"/>
      <c r="J120" s="200"/>
      <c r="K120" s="200"/>
      <c r="L120" s="205"/>
      <c r="M120" s="206"/>
      <c r="N120" s="207"/>
      <c r="O120" s="207"/>
      <c r="P120" s="207"/>
      <c r="Q120" s="207"/>
      <c r="R120" s="207"/>
      <c r="S120" s="207"/>
      <c r="T120" s="208"/>
      <c r="AT120" s="209" t="s">
        <v>164</v>
      </c>
      <c r="AU120" s="209" t="s">
        <v>91</v>
      </c>
      <c r="AV120" s="14" t="s">
        <v>91</v>
      </c>
      <c r="AW120" s="14" t="s">
        <v>42</v>
      </c>
      <c r="AX120" s="14" t="s">
        <v>89</v>
      </c>
      <c r="AY120" s="209" t="s">
        <v>155</v>
      </c>
    </row>
    <row r="121" spans="1:65" s="2" customFormat="1" ht="72">
      <c r="A121" s="34"/>
      <c r="B121" s="35"/>
      <c r="C121" s="175" t="s">
        <v>8</v>
      </c>
      <c r="D121" s="175" t="s">
        <v>158</v>
      </c>
      <c r="E121" s="176" t="s">
        <v>302</v>
      </c>
      <c r="F121" s="177" t="s">
        <v>303</v>
      </c>
      <c r="G121" s="178" t="s">
        <v>161</v>
      </c>
      <c r="H121" s="179">
        <v>2</v>
      </c>
      <c r="I121" s="180"/>
      <c r="J121" s="181">
        <f>ROUND(I121*H121,2)</f>
        <v>0</v>
      </c>
      <c r="K121" s="177" t="s">
        <v>195</v>
      </c>
      <c r="L121" s="39"/>
      <c r="M121" s="182" t="s">
        <v>44</v>
      </c>
      <c r="N121" s="183" t="s">
        <v>52</v>
      </c>
      <c r="O121" s="64"/>
      <c r="P121" s="184">
        <f>O121*H121</f>
        <v>0</v>
      </c>
      <c r="Q121" s="184">
        <v>0</v>
      </c>
      <c r="R121" s="184">
        <f>Q121*H121</f>
        <v>0</v>
      </c>
      <c r="S121" s="184">
        <v>0</v>
      </c>
      <c r="T121" s="185">
        <f>S121*H121</f>
        <v>0</v>
      </c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R121" s="186" t="s">
        <v>89</v>
      </c>
      <c r="AT121" s="186" t="s">
        <v>158</v>
      </c>
      <c r="AU121" s="186" t="s">
        <v>91</v>
      </c>
      <c r="AY121" s="16" t="s">
        <v>155</v>
      </c>
      <c r="BE121" s="187">
        <f>IF(N121="základní",J121,0)</f>
        <v>0</v>
      </c>
      <c r="BF121" s="187">
        <f>IF(N121="snížená",J121,0)</f>
        <v>0</v>
      </c>
      <c r="BG121" s="187">
        <f>IF(N121="zákl. přenesená",J121,0)</f>
        <v>0</v>
      </c>
      <c r="BH121" s="187">
        <f>IF(N121="sníž. přenesená",J121,0)</f>
        <v>0</v>
      </c>
      <c r="BI121" s="187">
        <f>IF(N121="nulová",J121,0)</f>
        <v>0</v>
      </c>
      <c r="BJ121" s="16" t="s">
        <v>89</v>
      </c>
      <c r="BK121" s="187">
        <f>ROUND(I121*H121,2)</f>
        <v>0</v>
      </c>
      <c r="BL121" s="16" t="s">
        <v>89</v>
      </c>
      <c r="BM121" s="186" t="s">
        <v>480</v>
      </c>
    </row>
    <row r="122" spans="2:51" s="14" customFormat="1" ht="12">
      <c r="B122" s="199"/>
      <c r="C122" s="200"/>
      <c r="D122" s="190" t="s">
        <v>164</v>
      </c>
      <c r="E122" s="201" t="s">
        <v>44</v>
      </c>
      <c r="F122" s="202" t="s">
        <v>91</v>
      </c>
      <c r="G122" s="200"/>
      <c r="H122" s="203">
        <v>2</v>
      </c>
      <c r="I122" s="204"/>
      <c r="J122" s="200"/>
      <c r="K122" s="200"/>
      <c r="L122" s="205"/>
      <c r="M122" s="206"/>
      <c r="N122" s="207"/>
      <c r="O122" s="207"/>
      <c r="P122" s="207"/>
      <c r="Q122" s="207"/>
      <c r="R122" s="207"/>
      <c r="S122" s="207"/>
      <c r="T122" s="208"/>
      <c r="AT122" s="209" t="s">
        <v>164</v>
      </c>
      <c r="AU122" s="209" t="s">
        <v>91</v>
      </c>
      <c r="AV122" s="14" t="s">
        <v>91</v>
      </c>
      <c r="AW122" s="14" t="s">
        <v>42</v>
      </c>
      <c r="AX122" s="14" t="s">
        <v>89</v>
      </c>
      <c r="AY122" s="209" t="s">
        <v>155</v>
      </c>
    </row>
    <row r="123" spans="1:65" s="2" customFormat="1" ht="66.75" customHeight="1">
      <c r="A123" s="34"/>
      <c r="B123" s="35"/>
      <c r="C123" s="175" t="s">
        <v>278</v>
      </c>
      <c r="D123" s="175" t="s">
        <v>158</v>
      </c>
      <c r="E123" s="176" t="s">
        <v>306</v>
      </c>
      <c r="F123" s="177" t="s">
        <v>307</v>
      </c>
      <c r="G123" s="178" t="s">
        <v>161</v>
      </c>
      <c r="H123" s="179">
        <v>2</v>
      </c>
      <c r="I123" s="180"/>
      <c r="J123" s="181">
        <f>ROUND(I123*H123,2)</f>
        <v>0</v>
      </c>
      <c r="K123" s="177" t="s">
        <v>195</v>
      </c>
      <c r="L123" s="39"/>
      <c r="M123" s="182" t="s">
        <v>44</v>
      </c>
      <c r="N123" s="183" t="s">
        <v>52</v>
      </c>
      <c r="O123" s="64"/>
      <c r="P123" s="184">
        <f>O123*H123</f>
        <v>0</v>
      </c>
      <c r="Q123" s="184">
        <v>0</v>
      </c>
      <c r="R123" s="184">
        <f>Q123*H123</f>
        <v>0</v>
      </c>
      <c r="S123" s="184">
        <v>0</v>
      </c>
      <c r="T123" s="185">
        <f>S123*H123</f>
        <v>0</v>
      </c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R123" s="186" t="s">
        <v>89</v>
      </c>
      <c r="AT123" s="186" t="s">
        <v>158</v>
      </c>
      <c r="AU123" s="186" t="s">
        <v>91</v>
      </c>
      <c r="AY123" s="16" t="s">
        <v>155</v>
      </c>
      <c r="BE123" s="187">
        <f>IF(N123="základní",J123,0)</f>
        <v>0</v>
      </c>
      <c r="BF123" s="187">
        <f>IF(N123="snížená",J123,0)</f>
        <v>0</v>
      </c>
      <c r="BG123" s="187">
        <f>IF(N123="zákl. přenesená",J123,0)</f>
        <v>0</v>
      </c>
      <c r="BH123" s="187">
        <f>IF(N123="sníž. přenesená",J123,0)</f>
        <v>0</v>
      </c>
      <c r="BI123" s="187">
        <f>IF(N123="nulová",J123,0)</f>
        <v>0</v>
      </c>
      <c r="BJ123" s="16" t="s">
        <v>89</v>
      </c>
      <c r="BK123" s="187">
        <f>ROUND(I123*H123,2)</f>
        <v>0</v>
      </c>
      <c r="BL123" s="16" t="s">
        <v>89</v>
      </c>
      <c r="BM123" s="186" t="s">
        <v>481</v>
      </c>
    </row>
    <row r="124" spans="2:51" s="14" customFormat="1" ht="12">
      <c r="B124" s="199"/>
      <c r="C124" s="200"/>
      <c r="D124" s="190" t="s">
        <v>164</v>
      </c>
      <c r="E124" s="201" t="s">
        <v>44</v>
      </c>
      <c r="F124" s="202" t="s">
        <v>91</v>
      </c>
      <c r="G124" s="200"/>
      <c r="H124" s="203">
        <v>2</v>
      </c>
      <c r="I124" s="204"/>
      <c r="J124" s="200"/>
      <c r="K124" s="200"/>
      <c r="L124" s="205"/>
      <c r="M124" s="206"/>
      <c r="N124" s="207"/>
      <c r="O124" s="207"/>
      <c r="P124" s="207"/>
      <c r="Q124" s="207"/>
      <c r="R124" s="207"/>
      <c r="S124" s="207"/>
      <c r="T124" s="208"/>
      <c r="AT124" s="209" t="s">
        <v>164</v>
      </c>
      <c r="AU124" s="209" t="s">
        <v>91</v>
      </c>
      <c r="AV124" s="14" t="s">
        <v>91</v>
      </c>
      <c r="AW124" s="14" t="s">
        <v>42</v>
      </c>
      <c r="AX124" s="14" t="s">
        <v>89</v>
      </c>
      <c r="AY124" s="209" t="s">
        <v>155</v>
      </c>
    </row>
    <row r="125" spans="1:65" s="2" customFormat="1" ht="60">
      <c r="A125" s="34"/>
      <c r="B125" s="35"/>
      <c r="C125" s="175" t="s">
        <v>282</v>
      </c>
      <c r="D125" s="175" t="s">
        <v>158</v>
      </c>
      <c r="E125" s="176" t="s">
        <v>310</v>
      </c>
      <c r="F125" s="177" t="s">
        <v>311</v>
      </c>
      <c r="G125" s="178" t="s">
        <v>161</v>
      </c>
      <c r="H125" s="179">
        <v>2</v>
      </c>
      <c r="I125" s="180"/>
      <c r="J125" s="181">
        <f>ROUND(I125*H125,2)</f>
        <v>0</v>
      </c>
      <c r="K125" s="177" t="s">
        <v>195</v>
      </c>
      <c r="L125" s="39"/>
      <c r="M125" s="182" t="s">
        <v>44</v>
      </c>
      <c r="N125" s="183" t="s">
        <v>52</v>
      </c>
      <c r="O125" s="64"/>
      <c r="P125" s="184">
        <f>O125*H125</f>
        <v>0</v>
      </c>
      <c r="Q125" s="184">
        <v>0</v>
      </c>
      <c r="R125" s="184">
        <f>Q125*H125</f>
        <v>0</v>
      </c>
      <c r="S125" s="184">
        <v>0</v>
      </c>
      <c r="T125" s="185">
        <f>S125*H125</f>
        <v>0</v>
      </c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R125" s="186" t="s">
        <v>89</v>
      </c>
      <c r="AT125" s="186" t="s">
        <v>158</v>
      </c>
      <c r="AU125" s="186" t="s">
        <v>91</v>
      </c>
      <c r="AY125" s="16" t="s">
        <v>155</v>
      </c>
      <c r="BE125" s="187">
        <f>IF(N125="základní",J125,0)</f>
        <v>0</v>
      </c>
      <c r="BF125" s="187">
        <f>IF(N125="snížená",J125,0)</f>
        <v>0</v>
      </c>
      <c r="BG125" s="187">
        <f>IF(N125="zákl. přenesená",J125,0)</f>
        <v>0</v>
      </c>
      <c r="BH125" s="187">
        <f>IF(N125="sníž. přenesená",J125,0)</f>
        <v>0</v>
      </c>
      <c r="BI125" s="187">
        <f>IF(N125="nulová",J125,0)</f>
        <v>0</v>
      </c>
      <c r="BJ125" s="16" t="s">
        <v>89</v>
      </c>
      <c r="BK125" s="187">
        <f>ROUND(I125*H125,2)</f>
        <v>0</v>
      </c>
      <c r="BL125" s="16" t="s">
        <v>89</v>
      </c>
      <c r="BM125" s="186" t="s">
        <v>482</v>
      </c>
    </row>
    <row r="126" spans="2:51" s="14" customFormat="1" ht="12">
      <c r="B126" s="199"/>
      <c r="C126" s="200"/>
      <c r="D126" s="190" t="s">
        <v>164</v>
      </c>
      <c r="E126" s="201" t="s">
        <v>44</v>
      </c>
      <c r="F126" s="202" t="s">
        <v>91</v>
      </c>
      <c r="G126" s="200"/>
      <c r="H126" s="203">
        <v>2</v>
      </c>
      <c r="I126" s="204"/>
      <c r="J126" s="200"/>
      <c r="K126" s="200"/>
      <c r="L126" s="205"/>
      <c r="M126" s="206"/>
      <c r="N126" s="207"/>
      <c r="O126" s="207"/>
      <c r="P126" s="207"/>
      <c r="Q126" s="207"/>
      <c r="R126" s="207"/>
      <c r="S126" s="207"/>
      <c r="T126" s="208"/>
      <c r="AT126" s="209" t="s">
        <v>164</v>
      </c>
      <c r="AU126" s="209" t="s">
        <v>91</v>
      </c>
      <c r="AV126" s="14" t="s">
        <v>91</v>
      </c>
      <c r="AW126" s="14" t="s">
        <v>42</v>
      </c>
      <c r="AX126" s="14" t="s">
        <v>89</v>
      </c>
      <c r="AY126" s="209" t="s">
        <v>155</v>
      </c>
    </row>
    <row r="127" spans="1:65" s="2" customFormat="1" ht="33" customHeight="1">
      <c r="A127" s="34"/>
      <c r="B127" s="35"/>
      <c r="C127" s="210" t="s">
        <v>286</v>
      </c>
      <c r="D127" s="210" t="s">
        <v>152</v>
      </c>
      <c r="E127" s="211" t="s">
        <v>314</v>
      </c>
      <c r="F127" s="212" t="s">
        <v>315</v>
      </c>
      <c r="G127" s="213" t="s">
        <v>161</v>
      </c>
      <c r="H127" s="214">
        <v>2</v>
      </c>
      <c r="I127" s="215"/>
      <c r="J127" s="216">
        <f>ROUND(I127*H127,2)</f>
        <v>0</v>
      </c>
      <c r="K127" s="212" t="s">
        <v>180</v>
      </c>
      <c r="L127" s="217"/>
      <c r="M127" s="218" t="s">
        <v>44</v>
      </c>
      <c r="N127" s="219" t="s">
        <v>52</v>
      </c>
      <c r="O127" s="64"/>
      <c r="P127" s="184">
        <f>O127*H127</f>
        <v>0</v>
      </c>
      <c r="Q127" s="184">
        <v>0</v>
      </c>
      <c r="R127" s="184">
        <f>Q127*H127</f>
        <v>0</v>
      </c>
      <c r="S127" s="184">
        <v>0</v>
      </c>
      <c r="T127" s="185">
        <f>S127*H127</f>
        <v>0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R127" s="186" t="s">
        <v>91</v>
      </c>
      <c r="AT127" s="186" t="s">
        <v>152</v>
      </c>
      <c r="AU127" s="186" t="s">
        <v>91</v>
      </c>
      <c r="AY127" s="16" t="s">
        <v>155</v>
      </c>
      <c r="BE127" s="187">
        <f>IF(N127="základní",J127,0)</f>
        <v>0</v>
      </c>
      <c r="BF127" s="187">
        <f>IF(N127="snížená",J127,0)</f>
        <v>0</v>
      </c>
      <c r="BG127" s="187">
        <f>IF(N127="zákl. přenesená",J127,0)</f>
        <v>0</v>
      </c>
      <c r="BH127" s="187">
        <f>IF(N127="sníž. přenesená",J127,0)</f>
        <v>0</v>
      </c>
      <c r="BI127" s="187">
        <f>IF(N127="nulová",J127,0)</f>
        <v>0</v>
      </c>
      <c r="BJ127" s="16" t="s">
        <v>89</v>
      </c>
      <c r="BK127" s="187">
        <f>ROUND(I127*H127,2)</f>
        <v>0</v>
      </c>
      <c r="BL127" s="16" t="s">
        <v>89</v>
      </c>
      <c r="BM127" s="186" t="s">
        <v>483</v>
      </c>
    </row>
    <row r="128" spans="2:51" s="14" customFormat="1" ht="12">
      <c r="B128" s="199"/>
      <c r="C128" s="200"/>
      <c r="D128" s="190" t="s">
        <v>164</v>
      </c>
      <c r="E128" s="201" t="s">
        <v>44</v>
      </c>
      <c r="F128" s="202" t="s">
        <v>91</v>
      </c>
      <c r="G128" s="200"/>
      <c r="H128" s="203">
        <v>2</v>
      </c>
      <c r="I128" s="204"/>
      <c r="J128" s="200"/>
      <c r="K128" s="200"/>
      <c r="L128" s="205"/>
      <c r="M128" s="206"/>
      <c r="N128" s="207"/>
      <c r="O128" s="207"/>
      <c r="P128" s="207"/>
      <c r="Q128" s="207"/>
      <c r="R128" s="207"/>
      <c r="S128" s="207"/>
      <c r="T128" s="208"/>
      <c r="AT128" s="209" t="s">
        <v>164</v>
      </c>
      <c r="AU128" s="209" t="s">
        <v>91</v>
      </c>
      <c r="AV128" s="14" t="s">
        <v>91</v>
      </c>
      <c r="AW128" s="14" t="s">
        <v>42</v>
      </c>
      <c r="AX128" s="14" t="s">
        <v>89</v>
      </c>
      <c r="AY128" s="209" t="s">
        <v>155</v>
      </c>
    </row>
    <row r="129" spans="1:65" s="2" customFormat="1" ht="16.5" customHeight="1">
      <c r="A129" s="34"/>
      <c r="B129" s="35"/>
      <c r="C129" s="210" t="s">
        <v>290</v>
      </c>
      <c r="D129" s="210" t="s">
        <v>152</v>
      </c>
      <c r="E129" s="211" t="s">
        <v>318</v>
      </c>
      <c r="F129" s="212" t="s">
        <v>319</v>
      </c>
      <c r="G129" s="213" t="s">
        <v>161</v>
      </c>
      <c r="H129" s="214">
        <v>2</v>
      </c>
      <c r="I129" s="215"/>
      <c r="J129" s="216">
        <f>ROUND(I129*H129,2)</f>
        <v>0</v>
      </c>
      <c r="K129" s="212" t="s">
        <v>180</v>
      </c>
      <c r="L129" s="217"/>
      <c r="M129" s="218" t="s">
        <v>44</v>
      </c>
      <c r="N129" s="219" t="s">
        <v>52</v>
      </c>
      <c r="O129" s="64"/>
      <c r="P129" s="184">
        <f>O129*H129</f>
        <v>0</v>
      </c>
      <c r="Q129" s="184">
        <v>0</v>
      </c>
      <c r="R129" s="184">
        <f>Q129*H129</f>
        <v>0</v>
      </c>
      <c r="S129" s="184">
        <v>0</v>
      </c>
      <c r="T129" s="185">
        <f>S129*H129</f>
        <v>0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186" t="s">
        <v>91</v>
      </c>
      <c r="AT129" s="186" t="s">
        <v>152</v>
      </c>
      <c r="AU129" s="186" t="s">
        <v>91</v>
      </c>
      <c r="AY129" s="16" t="s">
        <v>155</v>
      </c>
      <c r="BE129" s="187">
        <f>IF(N129="základní",J129,0)</f>
        <v>0</v>
      </c>
      <c r="BF129" s="187">
        <f>IF(N129="snížená",J129,0)</f>
        <v>0</v>
      </c>
      <c r="BG129" s="187">
        <f>IF(N129="zákl. přenesená",J129,0)</f>
        <v>0</v>
      </c>
      <c r="BH129" s="187">
        <f>IF(N129="sníž. přenesená",J129,0)</f>
        <v>0</v>
      </c>
      <c r="BI129" s="187">
        <f>IF(N129="nulová",J129,0)</f>
        <v>0</v>
      </c>
      <c r="BJ129" s="16" t="s">
        <v>89</v>
      </c>
      <c r="BK129" s="187">
        <f>ROUND(I129*H129,2)</f>
        <v>0</v>
      </c>
      <c r="BL129" s="16" t="s">
        <v>89</v>
      </c>
      <c r="BM129" s="186" t="s">
        <v>484</v>
      </c>
    </row>
    <row r="130" spans="2:51" s="14" customFormat="1" ht="12">
      <c r="B130" s="199"/>
      <c r="C130" s="200"/>
      <c r="D130" s="190" t="s">
        <v>164</v>
      </c>
      <c r="E130" s="201" t="s">
        <v>44</v>
      </c>
      <c r="F130" s="202" t="s">
        <v>91</v>
      </c>
      <c r="G130" s="200"/>
      <c r="H130" s="203">
        <v>2</v>
      </c>
      <c r="I130" s="204"/>
      <c r="J130" s="200"/>
      <c r="K130" s="200"/>
      <c r="L130" s="205"/>
      <c r="M130" s="206"/>
      <c r="N130" s="207"/>
      <c r="O130" s="207"/>
      <c r="P130" s="207"/>
      <c r="Q130" s="207"/>
      <c r="R130" s="207"/>
      <c r="S130" s="207"/>
      <c r="T130" s="208"/>
      <c r="AT130" s="209" t="s">
        <v>164</v>
      </c>
      <c r="AU130" s="209" t="s">
        <v>91</v>
      </c>
      <c r="AV130" s="14" t="s">
        <v>91</v>
      </c>
      <c r="AW130" s="14" t="s">
        <v>42</v>
      </c>
      <c r="AX130" s="14" t="s">
        <v>89</v>
      </c>
      <c r="AY130" s="209" t="s">
        <v>155</v>
      </c>
    </row>
    <row r="131" spans="1:65" s="2" customFormat="1" ht="33" customHeight="1">
      <c r="A131" s="34"/>
      <c r="B131" s="35"/>
      <c r="C131" s="210" t="s">
        <v>294</v>
      </c>
      <c r="D131" s="210" t="s">
        <v>152</v>
      </c>
      <c r="E131" s="211" t="s">
        <v>272</v>
      </c>
      <c r="F131" s="212" t="s">
        <v>273</v>
      </c>
      <c r="G131" s="213" t="s">
        <v>161</v>
      </c>
      <c r="H131" s="214">
        <v>2</v>
      </c>
      <c r="I131" s="215"/>
      <c r="J131" s="216">
        <f>ROUND(I131*H131,2)</f>
        <v>0</v>
      </c>
      <c r="K131" s="212" t="s">
        <v>180</v>
      </c>
      <c r="L131" s="217"/>
      <c r="M131" s="218" t="s">
        <v>44</v>
      </c>
      <c r="N131" s="219" t="s">
        <v>52</v>
      </c>
      <c r="O131" s="64"/>
      <c r="P131" s="184">
        <f>O131*H131</f>
        <v>0</v>
      </c>
      <c r="Q131" s="184">
        <v>0</v>
      </c>
      <c r="R131" s="184">
        <f>Q131*H131</f>
        <v>0</v>
      </c>
      <c r="S131" s="184">
        <v>0</v>
      </c>
      <c r="T131" s="185">
        <f>S131*H131</f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186" t="s">
        <v>91</v>
      </c>
      <c r="AT131" s="186" t="s">
        <v>152</v>
      </c>
      <c r="AU131" s="186" t="s">
        <v>91</v>
      </c>
      <c r="AY131" s="16" t="s">
        <v>155</v>
      </c>
      <c r="BE131" s="187">
        <f>IF(N131="základní",J131,0)</f>
        <v>0</v>
      </c>
      <c r="BF131" s="187">
        <f>IF(N131="snížená",J131,0)</f>
        <v>0</v>
      </c>
      <c r="BG131" s="187">
        <f>IF(N131="zákl. přenesená",J131,0)</f>
        <v>0</v>
      </c>
      <c r="BH131" s="187">
        <f>IF(N131="sníž. přenesená",J131,0)</f>
        <v>0</v>
      </c>
      <c r="BI131" s="187">
        <f>IF(N131="nulová",J131,0)</f>
        <v>0</v>
      </c>
      <c r="BJ131" s="16" t="s">
        <v>89</v>
      </c>
      <c r="BK131" s="187">
        <f>ROUND(I131*H131,2)</f>
        <v>0</v>
      </c>
      <c r="BL131" s="16" t="s">
        <v>89</v>
      </c>
      <c r="BM131" s="186" t="s">
        <v>485</v>
      </c>
    </row>
    <row r="132" spans="2:51" s="14" customFormat="1" ht="12">
      <c r="B132" s="199"/>
      <c r="C132" s="200"/>
      <c r="D132" s="190" t="s">
        <v>164</v>
      </c>
      <c r="E132" s="201" t="s">
        <v>44</v>
      </c>
      <c r="F132" s="202" t="s">
        <v>91</v>
      </c>
      <c r="G132" s="200"/>
      <c r="H132" s="203">
        <v>2</v>
      </c>
      <c r="I132" s="204"/>
      <c r="J132" s="200"/>
      <c r="K132" s="200"/>
      <c r="L132" s="205"/>
      <c r="M132" s="206"/>
      <c r="N132" s="207"/>
      <c r="O132" s="207"/>
      <c r="P132" s="207"/>
      <c r="Q132" s="207"/>
      <c r="R132" s="207"/>
      <c r="S132" s="207"/>
      <c r="T132" s="208"/>
      <c r="AT132" s="209" t="s">
        <v>164</v>
      </c>
      <c r="AU132" s="209" t="s">
        <v>91</v>
      </c>
      <c r="AV132" s="14" t="s">
        <v>91</v>
      </c>
      <c r="AW132" s="14" t="s">
        <v>42</v>
      </c>
      <c r="AX132" s="14" t="s">
        <v>89</v>
      </c>
      <c r="AY132" s="209" t="s">
        <v>155</v>
      </c>
    </row>
    <row r="133" spans="1:65" s="2" customFormat="1" ht="16.5" customHeight="1">
      <c r="A133" s="34"/>
      <c r="B133" s="35"/>
      <c r="C133" s="210" t="s">
        <v>7</v>
      </c>
      <c r="D133" s="210" t="s">
        <v>152</v>
      </c>
      <c r="E133" s="211" t="s">
        <v>269</v>
      </c>
      <c r="F133" s="212" t="s">
        <v>270</v>
      </c>
      <c r="G133" s="213" t="s">
        <v>161</v>
      </c>
      <c r="H133" s="214">
        <v>2</v>
      </c>
      <c r="I133" s="215"/>
      <c r="J133" s="216">
        <f>ROUND(I133*H133,2)</f>
        <v>0</v>
      </c>
      <c r="K133" s="212" t="s">
        <v>180</v>
      </c>
      <c r="L133" s="217"/>
      <c r="M133" s="218" t="s">
        <v>44</v>
      </c>
      <c r="N133" s="219" t="s">
        <v>52</v>
      </c>
      <c r="O133" s="64"/>
      <c r="P133" s="184">
        <f>O133*H133</f>
        <v>0</v>
      </c>
      <c r="Q133" s="184">
        <v>0</v>
      </c>
      <c r="R133" s="184">
        <f>Q133*H133</f>
        <v>0</v>
      </c>
      <c r="S133" s="184">
        <v>0</v>
      </c>
      <c r="T133" s="185">
        <f>S133*H133</f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186" t="s">
        <v>91</v>
      </c>
      <c r="AT133" s="186" t="s">
        <v>152</v>
      </c>
      <c r="AU133" s="186" t="s">
        <v>91</v>
      </c>
      <c r="AY133" s="16" t="s">
        <v>155</v>
      </c>
      <c r="BE133" s="187">
        <f>IF(N133="základní",J133,0)</f>
        <v>0</v>
      </c>
      <c r="BF133" s="187">
        <f>IF(N133="snížená",J133,0)</f>
        <v>0</v>
      </c>
      <c r="BG133" s="187">
        <f>IF(N133="zákl. přenesená",J133,0)</f>
        <v>0</v>
      </c>
      <c r="BH133" s="187">
        <f>IF(N133="sníž. přenesená",J133,0)</f>
        <v>0</v>
      </c>
      <c r="BI133" s="187">
        <f>IF(N133="nulová",J133,0)</f>
        <v>0</v>
      </c>
      <c r="BJ133" s="16" t="s">
        <v>89</v>
      </c>
      <c r="BK133" s="187">
        <f>ROUND(I133*H133,2)</f>
        <v>0</v>
      </c>
      <c r="BL133" s="16" t="s">
        <v>89</v>
      </c>
      <c r="BM133" s="186" t="s">
        <v>486</v>
      </c>
    </row>
    <row r="134" spans="2:51" s="14" customFormat="1" ht="12">
      <c r="B134" s="199"/>
      <c r="C134" s="200"/>
      <c r="D134" s="190" t="s">
        <v>164</v>
      </c>
      <c r="E134" s="201" t="s">
        <v>44</v>
      </c>
      <c r="F134" s="202" t="s">
        <v>91</v>
      </c>
      <c r="G134" s="200"/>
      <c r="H134" s="203">
        <v>2</v>
      </c>
      <c r="I134" s="204"/>
      <c r="J134" s="200"/>
      <c r="K134" s="200"/>
      <c r="L134" s="205"/>
      <c r="M134" s="206"/>
      <c r="N134" s="207"/>
      <c r="O134" s="207"/>
      <c r="P134" s="207"/>
      <c r="Q134" s="207"/>
      <c r="R134" s="207"/>
      <c r="S134" s="207"/>
      <c r="T134" s="208"/>
      <c r="AT134" s="209" t="s">
        <v>164</v>
      </c>
      <c r="AU134" s="209" t="s">
        <v>91</v>
      </c>
      <c r="AV134" s="14" t="s">
        <v>91</v>
      </c>
      <c r="AW134" s="14" t="s">
        <v>42</v>
      </c>
      <c r="AX134" s="14" t="s">
        <v>89</v>
      </c>
      <c r="AY134" s="209" t="s">
        <v>155</v>
      </c>
    </row>
    <row r="135" spans="1:65" s="2" customFormat="1" ht="72">
      <c r="A135" s="34"/>
      <c r="B135" s="35"/>
      <c r="C135" s="175" t="s">
        <v>297</v>
      </c>
      <c r="D135" s="175" t="s">
        <v>158</v>
      </c>
      <c r="E135" s="176" t="s">
        <v>326</v>
      </c>
      <c r="F135" s="177" t="s">
        <v>327</v>
      </c>
      <c r="G135" s="178" t="s">
        <v>161</v>
      </c>
      <c r="H135" s="179">
        <v>2</v>
      </c>
      <c r="I135" s="180"/>
      <c r="J135" s="181">
        <f>ROUND(I135*H135,2)</f>
        <v>0</v>
      </c>
      <c r="K135" s="177" t="s">
        <v>195</v>
      </c>
      <c r="L135" s="39"/>
      <c r="M135" s="182" t="s">
        <v>44</v>
      </c>
      <c r="N135" s="183" t="s">
        <v>52</v>
      </c>
      <c r="O135" s="64"/>
      <c r="P135" s="184">
        <f>O135*H135</f>
        <v>0</v>
      </c>
      <c r="Q135" s="184">
        <v>0</v>
      </c>
      <c r="R135" s="184">
        <f>Q135*H135</f>
        <v>0</v>
      </c>
      <c r="S135" s="184">
        <v>0</v>
      </c>
      <c r="T135" s="185">
        <f>S135*H135</f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186" t="s">
        <v>89</v>
      </c>
      <c r="AT135" s="186" t="s">
        <v>158</v>
      </c>
      <c r="AU135" s="186" t="s">
        <v>91</v>
      </c>
      <c r="AY135" s="16" t="s">
        <v>155</v>
      </c>
      <c r="BE135" s="187">
        <f>IF(N135="základní",J135,0)</f>
        <v>0</v>
      </c>
      <c r="BF135" s="187">
        <f>IF(N135="snížená",J135,0)</f>
        <v>0</v>
      </c>
      <c r="BG135" s="187">
        <f>IF(N135="zákl. přenesená",J135,0)</f>
        <v>0</v>
      </c>
      <c r="BH135" s="187">
        <f>IF(N135="sníž. přenesená",J135,0)</f>
        <v>0</v>
      </c>
      <c r="BI135" s="187">
        <f>IF(N135="nulová",J135,0)</f>
        <v>0</v>
      </c>
      <c r="BJ135" s="16" t="s">
        <v>89</v>
      </c>
      <c r="BK135" s="187">
        <f>ROUND(I135*H135,2)</f>
        <v>0</v>
      </c>
      <c r="BL135" s="16" t="s">
        <v>89</v>
      </c>
      <c r="BM135" s="186" t="s">
        <v>487</v>
      </c>
    </row>
    <row r="136" spans="2:51" s="14" customFormat="1" ht="12">
      <c r="B136" s="199"/>
      <c r="C136" s="200"/>
      <c r="D136" s="190" t="s">
        <v>164</v>
      </c>
      <c r="E136" s="201" t="s">
        <v>44</v>
      </c>
      <c r="F136" s="202" t="s">
        <v>91</v>
      </c>
      <c r="G136" s="200"/>
      <c r="H136" s="203">
        <v>2</v>
      </c>
      <c r="I136" s="204"/>
      <c r="J136" s="200"/>
      <c r="K136" s="200"/>
      <c r="L136" s="205"/>
      <c r="M136" s="206"/>
      <c r="N136" s="207"/>
      <c r="O136" s="207"/>
      <c r="P136" s="207"/>
      <c r="Q136" s="207"/>
      <c r="R136" s="207"/>
      <c r="S136" s="207"/>
      <c r="T136" s="208"/>
      <c r="AT136" s="209" t="s">
        <v>164</v>
      </c>
      <c r="AU136" s="209" t="s">
        <v>91</v>
      </c>
      <c r="AV136" s="14" t="s">
        <v>91</v>
      </c>
      <c r="AW136" s="14" t="s">
        <v>42</v>
      </c>
      <c r="AX136" s="14" t="s">
        <v>89</v>
      </c>
      <c r="AY136" s="209" t="s">
        <v>155</v>
      </c>
    </row>
    <row r="137" spans="1:65" s="2" customFormat="1" ht="72">
      <c r="A137" s="34"/>
      <c r="B137" s="35"/>
      <c r="C137" s="175" t="s">
        <v>301</v>
      </c>
      <c r="D137" s="175" t="s">
        <v>158</v>
      </c>
      <c r="E137" s="176" t="s">
        <v>330</v>
      </c>
      <c r="F137" s="177" t="s">
        <v>331</v>
      </c>
      <c r="G137" s="178" t="s">
        <v>161</v>
      </c>
      <c r="H137" s="179">
        <v>2</v>
      </c>
      <c r="I137" s="180"/>
      <c r="J137" s="181">
        <f>ROUND(I137*H137,2)</f>
        <v>0</v>
      </c>
      <c r="K137" s="177" t="s">
        <v>195</v>
      </c>
      <c r="L137" s="39"/>
      <c r="M137" s="182" t="s">
        <v>44</v>
      </c>
      <c r="N137" s="183" t="s">
        <v>52</v>
      </c>
      <c r="O137" s="64"/>
      <c r="P137" s="184">
        <f>O137*H137</f>
        <v>0</v>
      </c>
      <c r="Q137" s="184">
        <v>0</v>
      </c>
      <c r="R137" s="184">
        <f>Q137*H137</f>
        <v>0</v>
      </c>
      <c r="S137" s="184">
        <v>0</v>
      </c>
      <c r="T137" s="185">
        <f>S137*H137</f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186" t="s">
        <v>89</v>
      </c>
      <c r="AT137" s="186" t="s">
        <v>158</v>
      </c>
      <c r="AU137" s="186" t="s">
        <v>91</v>
      </c>
      <c r="AY137" s="16" t="s">
        <v>155</v>
      </c>
      <c r="BE137" s="187">
        <f>IF(N137="základní",J137,0)</f>
        <v>0</v>
      </c>
      <c r="BF137" s="187">
        <f>IF(N137="snížená",J137,0)</f>
        <v>0</v>
      </c>
      <c r="BG137" s="187">
        <f>IF(N137="zákl. přenesená",J137,0)</f>
        <v>0</v>
      </c>
      <c r="BH137" s="187">
        <f>IF(N137="sníž. přenesená",J137,0)</f>
        <v>0</v>
      </c>
      <c r="BI137" s="187">
        <f>IF(N137="nulová",J137,0)</f>
        <v>0</v>
      </c>
      <c r="BJ137" s="16" t="s">
        <v>89</v>
      </c>
      <c r="BK137" s="187">
        <f>ROUND(I137*H137,2)</f>
        <v>0</v>
      </c>
      <c r="BL137" s="16" t="s">
        <v>89</v>
      </c>
      <c r="BM137" s="186" t="s">
        <v>488</v>
      </c>
    </row>
    <row r="138" spans="2:51" s="14" customFormat="1" ht="12">
      <c r="B138" s="199"/>
      <c r="C138" s="200"/>
      <c r="D138" s="190" t="s">
        <v>164</v>
      </c>
      <c r="E138" s="201" t="s">
        <v>44</v>
      </c>
      <c r="F138" s="202" t="s">
        <v>91</v>
      </c>
      <c r="G138" s="200"/>
      <c r="H138" s="203">
        <v>2</v>
      </c>
      <c r="I138" s="204"/>
      <c r="J138" s="200"/>
      <c r="K138" s="200"/>
      <c r="L138" s="205"/>
      <c r="M138" s="206"/>
      <c r="N138" s="207"/>
      <c r="O138" s="207"/>
      <c r="P138" s="207"/>
      <c r="Q138" s="207"/>
      <c r="R138" s="207"/>
      <c r="S138" s="207"/>
      <c r="T138" s="208"/>
      <c r="AT138" s="209" t="s">
        <v>164</v>
      </c>
      <c r="AU138" s="209" t="s">
        <v>91</v>
      </c>
      <c r="AV138" s="14" t="s">
        <v>91</v>
      </c>
      <c r="AW138" s="14" t="s">
        <v>42</v>
      </c>
      <c r="AX138" s="14" t="s">
        <v>89</v>
      </c>
      <c r="AY138" s="209" t="s">
        <v>155</v>
      </c>
    </row>
    <row r="139" spans="1:65" s="2" customFormat="1" ht="66.75" customHeight="1">
      <c r="A139" s="34"/>
      <c r="B139" s="35"/>
      <c r="C139" s="175" t="s">
        <v>305</v>
      </c>
      <c r="D139" s="175" t="s">
        <v>158</v>
      </c>
      <c r="E139" s="176" t="s">
        <v>334</v>
      </c>
      <c r="F139" s="177" t="s">
        <v>335</v>
      </c>
      <c r="G139" s="178" t="s">
        <v>161</v>
      </c>
      <c r="H139" s="179">
        <v>2</v>
      </c>
      <c r="I139" s="180"/>
      <c r="J139" s="181">
        <f>ROUND(I139*H139,2)</f>
        <v>0</v>
      </c>
      <c r="K139" s="177" t="s">
        <v>195</v>
      </c>
      <c r="L139" s="39"/>
      <c r="M139" s="182" t="s">
        <v>44</v>
      </c>
      <c r="N139" s="183" t="s">
        <v>52</v>
      </c>
      <c r="O139" s="64"/>
      <c r="P139" s="184">
        <f>O139*H139</f>
        <v>0</v>
      </c>
      <c r="Q139" s="184">
        <v>0</v>
      </c>
      <c r="R139" s="184">
        <f>Q139*H139</f>
        <v>0</v>
      </c>
      <c r="S139" s="184">
        <v>0</v>
      </c>
      <c r="T139" s="185">
        <f>S139*H139</f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186" t="s">
        <v>89</v>
      </c>
      <c r="AT139" s="186" t="s">
        <v>158</v>
      </c>
      <c r="AU139" s="186" t="s">
        <v>91</v>
      </c>
      <c r="AY139" s="16" t="s">
        <v>155</v>
      </c>
      <c r="BE139" s="187">
        <f>IF(N139="základní",J139,0)</f>
        <v>0</v>
      </c>
      <c r="BF139" s="187">
        <f>IF(N139="snížená",J139,0)</f>
        <v>0</v>
      </c>
      <c r="BG139" s="187">
        <f>IF(N139="zákl. přenesená",J139,0)</f>
        <v>0</v>
      </c>
      <c r="BH139" s="187">
        <f>IF(N139="sníž. přenesená",J139,0)</f>
        <v>0</v>
      </c>
      <c r="BI139" s="187">
        <f>IF(N139="nulová",J139,0)</f>
        <v>0</v>
      </c>
      <c r="BJ139" s="16" t="s">
        <v>89</v>
      </c>
      <c r="BK139" s="187">
        <f>ROUND(I139*H139,2)</f>
        <v>0</v>
      </c>
      <c r="BL139" s="16" t="s">
        <v>89</v>
      </c>
      <c r="BM139" s="186" t="s">
        <v>489</v>
      </c>
    </row>
    <row r="140" spans="2:51" s="14" customFormat="1" ht="12">
      <c r="B140" s="199"/>
      <c r="C140" s="200"/>
      <c r="D140" s="190" t="s">
        <v>164</v>
      </c>
      <c r="E140" s="201" t="s">
        <v>44</v>
      </c>
      <c r="F140" s="202" t="s">
        <v>91</v>
      </c>
      <c r="G140" s="200"/>
      <c r="H140" s="203">
        <v>2</v>
      </c>
      <c r="I140" s="204"/>
      <c r="J140" s="200"/>
      <c r="K140" s="200"/>
      <c r="L140" s="205"/>
      <c r="M140" s="206"/>
      <c r="N140" s="207"/>
      <c r="O140" s="207"/>
      <c r="P140" s="207"/>
      <c r="Q140" s="207"/>
      <c r="R140" s="207"/>
      <c r="S140" s="207"/>
      <c r="T140" s="208"/>
      <c r="AT140" s="209" t="s">
        <v>164</v>
      </c>
      <c r="AU140" s="209" t="s">
        <v>91</v>
      </c>
      <c r="AV140" s="14" t="s">
        <v>91</v>
      </c>
      <c r="AW140" s="14" t="s">
        <v>42</v>
      </c>
      <c r="AX140" s="14" t="s">
        <v>89</v>
      </c>
      <c r="AY140" s="209" t="s">
        <v>155</v>
      </c>
    </row>
    <row r="141" spans="1:65" s="2" customFormat="1" ht="60">
      <c r="A141" s="34"/>
      <c r="B141" s="35"/>
      <c r="C141" s="175" t="s">
        <v>309</v>
      </c>
      <c r="D141" s="175" t="s">
        <v>158</v>
      </c>
      <c r="E141" s="176" t="s">
        <v>338</v>
      </c>
      <c r="F141" s="177" t="s">
        <v>339</v>
      </c>
      <c r="G141" s="178" t="s">
        <v>161</v>
      </c>
      <c r="H141" s="179">
        <v>2</v>
      </c>
      <c r="I141" s="180"/>
      <c r="J141" s="181">
        <f>ROUND(I141*H141,2)</f>
        <v>0</v>
      </c>
      <c r="K141" s="177" t="s">
        <v>195</v>
      </c>
      <c r="L141" s="39"/>
      <c r="M141" s="182" t="s">
        <v>44</v>
      </c>
      <c r="N141" s="183" t="s">
        <v>52</v>
      </c>
      <c r="O141" s="64"/>
      <c r="P141" s="184">
        <f>O141*H141</f>
        <v>0</v>
      </c>
      <c r="Q141" s="184">
        <v>0</v>
      </c>
      <c r="R141" s="184">
        <f>Q141*H141</f>
        <v>0</v>
      </c>
      <c r="S141" s="184">
        <v>0</v>
      </c>
      <c r="T141" s="185">
        <f>S141*H141</f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186" t="s">
        <v>89</v>
      </c>
      <c r="AT141" s="186" t="s">
        <v>158</v>
      </c>
      <c r="AU141" s="186" t="s">
        <v>91</v>
      </c>
      <c r="AY141" s="16" t="s">
        <v>155</v>
      </c>
      <c r="BE141" s="187">
        <f>IF(N141="základní",J141,0)</f>
        <v>0</v>
      </c>
      <c r="BF141" s="187">
        <f>IF(N141="snížená",J141,0)</f>
        <v>0</v>
      </c>
      <c r="BG141" s="187">
        <f>IF(N141="zákl. přenesená",J141,0)</f>
        <v>0</v>
      </c>
      <c r="BH141" s="187">
        <f>IF(N141="sníž. přenesená",J141,0)</f>
        <v>0</v>
      </c>
      <c r="BI141" s="187">
        <f>IF(N141="nulová",J141,0)</f>
        <v>0</v>
      </c>
      <c r="BJ141" s="16" t="s">
        <v>89</v>
      </c>
      <c r="BK141" s="187">
        <f>ROUND(I141*H141,2)</f>
        <v>0</v>
      </c>
      <c r="BL141" s="16" t="s">
        <v>89</v>
      </c>
      <c r="BM141" s="186" t="s">
        <v>490</v>
      </c>
    </row>
    <row r="142" spans="2:51" s="14" customFormat="1" ht="12">
      <c r="B142" s="199"/>
      <c r="C142" s="200"/>
      <c r="D142" s="190" t="s">
        <v>164</v>
      </c>
      <c r="E142" s="201" t="s">
        <v>44</v>
      </c>
      <c r="F142" s="202" t="s">
        <v>91</v>
      </c>
      <c r="G142" s="200"/>
      <c r="H142" s="203">
        <v>2</v>
      </c>
      <c r="I142" s="204"/>
      <c r="J142" s="200"/>
      <c r="K142" s="200"/>
      <c r="L142" s="205"/>
      <c r="M142" s="206"/>
      <c r="N142" s="207"/>
      <c r="O142" s="207"/>
      <c r="P142" s="207"/>
      <c r="Q142" s="207"/>
      <c r="R142" s="207"/>
      <c r="S142" s="207"/>
      <c r="T142" s="208"/>
      <c r="AT142" s="209" t="s">
        <v>164</v>
      </c>
      <c r="AU142" s="209" t="s">
        <v>91</v>
      </c>
      <c r="AV142" s="14" t="s">
        <v>91</v>
      </c>
      <c r="AW142" s="14" t="s">
        <v>42</v>
      </c>
      <c r="AX142" s="14" t="s">
        <v>89</v>
      </c>
      <c r="AY142" s="209" t="s">
        <v>155</v>
      </c>
    </row>
    <row r="143" spans="1:65" s="2" customFormat="1" ht="33" customHeight="1">
      <c r="A143" s="34"/>
      <c r="B143" s="35"/>
      <c r="C143" s="210" t="s">
        <v>313</v>
      </c>
      <c r="D143" s="210" t="s">
        <v>152</v>
      </c>
      <c r="E143" s="211" t="s">
        <v>314</v>
      </c>
      <c r="F143" s="212" t="s">
        <v>315</v>
      </c>
      <c r="G143" s="213" t="s">
        <v>161</v>
      </c>
      <c r="H143" s="214">
        <v>2</v>
      </c>
      <c r="I143" s="215"/>
      <c r="J143" s="216">
        <f>ROUND(I143*H143,2)</f>
        <v>0</v>
      </c>
      <c r="K143" s="212" t="s">
        <v>180</v>
      </c>
      <c r="L143" s="217"/>
      <c r="M143" s="218" t="s">
        <v>44</v>
      </c>
      <c r="N143" s="219" t="s">
        <v>52</v>
      </c>
      <c r="O143" s="64"/>
      <c r="P143" s="184">
        <f>O143*H143</f>
        <v>0</v>
      </c>
      <c r="Q143" s="184">
        <v>0</v>
      </c>
      <c r="R143" s="184">
        <f>Q143*H143</f>
        <v>0</v>
      </c>
      <c r="S143" s="184">
        <v>0</v>
      </c>
      <c r="T143" s="185">
        <f>S143*H143</f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186" t="s">
        <v>91</v>
      </c>
      <c r="AT143" s="186" t="s">
        <v>152</v>
      </c>
      <c r="AU143" s="186" t="s">
        <v>91</v>
      </c>
      <c r="AY143" s="16" t="s">
        <v>155</v>
      </c>
      <c r="BE143" s="187">
        <f>IF(N143="základní",J143,0)</f>
        <v>0</v>
      </c>
      <c r="BF143" s="187">
        <f>IF(N143="snížená",J143,0)</f>
        <v>0</v>
      </c>
      <c r="BG143" s="187">
        <f>IF(N143="zákl. přenesená",J143,0)</f>
        <v>0</v>
      </c>
      <c r="BH143" s="187">
        <f>IF(N143="sníž. přenesená",J143,0)</f>
        <v>0</v>
      </c>
      <c r="BI143" s="187">
        <f>IF(N143="nulová",J143,0)</f>
        <v>0</v>
      </c>
      <c r="BJ143" s="16" t="s">
        <v>89</v>
      </c>
      <c r="BK143" s="187">
        <f>ROUND(I143*H143,2)</f>
        <v>0</v>
      </c>
      <c r="BL143" s="16" t="s">
        <v>89</v>
      </c>
      <c r="BM143" s="186" t="s">
        <v>491</v>
      </c>
    </row>
    <row r="144" spans="2:51" s="14" customFormat="1" ht="12">
      <c r="B144" s="199"/>
      <c r="C144" s="200"/>
      <c r="D144" s="190" t="s">
        <v>164</v>
      </c>
      <c r="E144" s="201" t="s">
        <v>44</v>
      </c>
      <c r="F144" s="202" t="s">
        <v>91</v>
      </c>
      <c r="G144" s="200"/>
      <c r="H144" s="203">
        <v>2</v>
      </c>
      <c r="I144" s="204"/>
      <c r="J144" s="200"/>
      <c r="K144" s="200"/>
      <c r="L144" s="205"/>
      <c r="M144" s="206"/>
      <c r="N144" s="207"/>
      <c r="O144" s="207"/>
      <c r="P144" s="207"/>
      <c r="Q144" s="207"/>
      <c r="R144" s="207"/>
      <c r="S144" s="207"/>
      <c r="T144" s="208"/>
      <c r="AT144" s="209" t="s">
        <v>164</v>
      </c>
      <c r="AU144" s="209" t="s">
        <v>91</v>
      </c>
      <c r="AV144" s="14" t="s">
        <v>91</v>
      </c>
      <c r="AW144" s="14" t="s">
        <v>42</v>
      </c>
      <c r="AX144" s="14" t="s">
        <v>89</v>
      </c>
      <c r="AY144" s="209" t="s">
        <v>155</v>
      </c>
    </row>
    <row r="145" spans="1:65" s="2" customFormat="1" ht="33" customHeight="1">
      <c r="A145" s="34"/>
      <c r="B145" s="35"/>
      <c r="C145" s="210" t="s">
        <v>317</v>
      </c>
      <c r="D145" s="210" t="s">
        <v>152</v>
      </c>
      <c r="E145" s="211" t="s">
        <v>266</v>
      </c>
      <c r="F145" s="212" t="s">
        <v>267</v>
      </c>
      <c r="G145" s="213" t="s">
        <v>161</v>
      </c>
      <c r="H145" s="214">
        <v>2</v>
      </c>
      <c r="I145" s="215"/>
      <c r="J145" s="216">
        <f>ROUND(I145*H145,2)</f>
        <v>0</v>
      </c>
      <c r="K145" s="212" t="s">
        <v>180</v>
      </c>
      <c r="L145" s="217"/>
      <c r="M145" s="218" t="s">
        <v>44</v>
      </c>
      <c r="N145" s="219" t="s">
        <v>52</v>
      </c>
      <c r="O145" s="64"/>
      <c r="P145" s="184">
        <f>O145*H145</f>
        <v>0</v>
      </c>
      <c r="Q145" s="184">
        <v>0</v>
      </c>
      <c r="R145" s="184">
        <f>Q145*H145</f>
        <v>0</v>
      </c>
      <c r="S145" s="184">
        <v>0</v>
      </c>
      <c r="T145" s="185">
        <f>S145*H145</f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186" t="s">
        <v>91</v>
      </c>
      <c r="AT145" s="186" t="s">
        <v>152</v>
      </c>
      <c r="AU145" s="186" t="s">
        <v>91</v>
      </c>
      <c r="AY145" s="16" t="s">
        <v>155</v>
      </c>
      <c r="BE145" s="187">
        <f>IF(N145="základní",J145,0)</f>
        <v>0</v>
      </c>
      <c r="BF145" s="187">
        <f>IF(N145="snížená",J145,0)</f>
        <v>0</v>
      </c>
      <c r="BG145" s="187">
        <f>IF(N145="zákl. přenesená",J145,0)</f>
        <v>0</v>
      </c>
      <c r="BH145" s="187">
        <f>IF(N145="sníž. přenesená",J145,0)</f>
        <v>0</v>
      </c>
      <c r="BI145" s="187">
        <f>IF(N145="nulová",J145,0)</f>
        <v>0</v>
      </c>
      <c r="BJ145" s="16" t="s">
        <v>89</v>
      </c>
      <c r="BK145" s="187">
        <f>ROUND(I145*H145,2)</f>
        <v>0</v>
      </c>
      <c r="BL145" s="16" t="s">
        <v>89</v>
      </c>
      <c r="BM145" s="186" t="s">
        <v>492</v>
      </c>
    </row>
    <row r="146" spans="2:51" s="14" customFormat="1" ht="12">
      <c r="B146" s="199"/>
      <c r="C146" s="200"/>
      <c r="D146" s="190" t="s">
        <v>164</v>
      </c>
      <c r="E146" s="201" t="s">
        <v>44</v>
      </c>
      <c r="F146" s="202" t="s">
        <v>91</v>
      </c>
      <c r="G146" s="200"/>
      <c r="H146" s="203">
        <v>2</v>
      </c>
      <c r="I146" s="204"/>
      <c r="J146" s="200"/>
      <c r="K146" s="200"/>
      <c r="L146" s="205"/>
      <c r="M146" s="206"/>
      <c r="N146" s="207"/>
      <c r="O146" s="207"/>
      <c r="P146" s="207"/>
      <c r="Q146" s="207"/>
      <c r="R146" s="207"/>
      <c r="S146" s="207"/>
      <c r="T146" s="208"/>
      <c r="AT146" s="209" t="s">
        <v>164</v>
      </c>
      <c r="AU146" s="209" t="s">
        <v>91</v>
      </c>
      <c r="AV146" s="14" t="s">
        <v>91</v>
      </c>
      <c r="AW146" s="14" t="s">
        <v>42</v>
      </c>
      <c r="AX146" s="14" t="s">
        <v>89</v>
      </c>
      <c r="AY146" s="209" t="s">
        <v>155</v>
      </c>
    </row>
    <row r="147" spans="1:65" s="2" customFormat="1" ht="33" customHeight="1">
      <c r="A147" s="34"/>
      <c r="B147" s="35"/>
      <c r="C147" s="210" t="s">
        <v>321</v>
      </c>
      <c r="D147" s="210" t="s">
        <v>152</v>
      </c>
      <c r="E147" s="211" t="s">
        <v>272</v>
      </c>
      <c r="F147" s="212" t="s">
        <v>273</v>
      </c>
      <c r="G147" s="213" t="s">
        <v>161</v>
      </c>
      <c r="H147" s="214">
        <v>2</v>
      </c>
      <c r="I147" s="215"/>
      <c r="J147" s="216">
        <f>ROUND(I147*H147,2)</f>
        <v>0</v>
      </c>
      <c r="K147" s="212" t="s">
        <v>180</v>
      </c>
      <c r="L147" s="217"/>
      <c r="M147" s="218" t="s">
        <v>44</v>
      </c>
      <c r="N147" s="219" t="s">
        <v>52</v>
      </c>
      <c r="O147" s="64"/>
      <c r="P147" s="184">
        <f>O147*H147</f>
        <v>0</v>
      </c>
      <c r="Q147" s="184">
        <v>0</v>
      </c>
      <c r="R147" s="184">
        <f>Q147*H147</f>
        <v>0</v>
      </c>
      <c r="S147" s="184">
        <v>0</v>
      </c>
      <c r="T147" s="185">
        <f>S147*H147</f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186" t="s">
        <v>91</v>
      </c>
      <c r="AT147" s="186" t="s">
        <v>152</v>
      </c>
      <c r="AU147" s="186" t="s">
        <v>91</v>
      </c>
      <c r="AY147" s="16" t="s">
        <v>155</v>
      </c>
      <c r="BE147" s="187">
        <f>IF(N147="základní",J147,0)</f>
        <v>0</v>
      </c>
      <c r="BF147" s="187">
        <f>IF(N147="snížená",J147,0)</f>
        <v>0</v>
      </c>
      <c r="BG147" s="187">
        <f>IF(N147="zákl. přenesená",J147,0)</f>
        <v>0</v>
      </c>
      <c r="BH147" s="187">
        <f>IF(N147="sníž. přenesená",J147,0)</f>
        <v>0</v>
      </c>
      <c r="BI147" s="187">
        <f>IF(N147="nulová",J147,0)</f>
        <v>0</v>
      </c>
      <c r="BJ147" s="16" t="s">
        <v>89</v>
      </c>
      <c r="BK147" s="187">
        <f>ROUND(I147*H147,2)</f>
        <v>0</v>
      </c>
      <c r="BL147" s="16" t="s">
        <v>89</v>
      </c>
      <c r="BM147" s="186" t="s">
        <v>493</v>
      </c>
    </row>
    <row r="148" spans="2:51" s="14" customFormat="1" ht="12">
      <c r="B148" s="199"/>
      <c r="C148" s="200"/>
      <c r="D148" s="190" t="s">
        <v>164</v>
      </c>
      <c r="E148" s="201" t="s">
        <v>44</v>
      </c>
      <c r="F148" s="202" t="s">
        <v>91</v>
      </c>
      <c r="G148" s="200"/>
      <c r="H148" s="203">
        <v>2</v>
      </c>
      <c r="I148" s="204"/>
      <c r="J148" s="200"/>
      <c r="K148" s="200"/>
      <c r="L148" s="205"/>
      <c r="M148" s="206"/>
      <c r="N148" s="207"/>
      <c r="O148" s="207"/>
      <c r="P148" s="207"/>
      <c r="Q148" s="207"/>
      <c r="R148" s="207"/>
      <c r="S148" s="207"/>
      <c r="T148" s="208"/>
      <c r="AT148" s="209" t="s">
        <v>164</v>
      </c>
      <c r="AU148" s="209" t="s">
        <v>91</v>
      </c>
      <c r="AV148" s="14" t="s">
        <v>91</v>
      </c>
      <c r="AW148" s="14" t="s">
        <v>42</v>
      </c>
      <c r="AX148" s="14" t="s">
        <v>89</v>
      </c>
      <c r="AY148" s="209" t="s">
        <v>155</v>
      </c>
    </row>
    <row r="149" spans="1:65" s="2" customFormat="1" ht="72">
      <c r="A149" s="34"/>
      <c r="B149" s="35"/>
      <c r="C149" s="175" t="s">
        <v>323</v>
      </c>
      <c r="D149" s="175" t="s">
        <v>158</v>
      </c>
      <c r="E149" s="176" t="s">
        <v>362</v>
      </c>
      <c r="F149" s="177" t="s">
        <v>363</v>
      </c>
      <c r="G149" s="178" t="s">
        <v>161</v>
      </c>
      <c r="H149" s="179">
        <v>2</v>
      </c>
      <c r="I149" s="180"/>
      <c r="J149" s="181">
        <f>ROUND(I149*H149,2)</f>
        <v>0</v>
      </c>
      <c r="K149" s="177" t="s">
        <v>195</v>
      </c>
      <c r="L149" s="39"/>
      <c r="M149" s="182" t="s">
        <v>44</v>
      </c>
      <c r="N149" s="183" t="s">
        <v>52</v>
      </c>
      <c r="O149" s="64"/>
      <c r="P149" s="184">
        <f>O149*H149</f>
        <v>0</v>
      </c>
      <c r="Q149" s="184">
        <v>0</v>
      </c>
      <c r="R149" s="184">
        <f>Q149*H149</f>
        <v>0</v>
      </c>
      <c r="S149" s="184">
        <v>0</v>
      </c>
      <c r="T149" s="185">
        <f>S149*H149</f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186" t="s">
        <v>89</v>
      </c>
      <c r="AT149" s="186" t="s">
        <v>158</v>
      </c>
      <c r="AU149" s="186" t="s">
        <v>91</v>
      </c>
      <c r="AY149" s="16" t="s">
        <v>155</v>
      </c>
      <c r="BE149" s="187">
        <f>IF(N149="základní",J149,0)</f>
        <v>0</v>
      </c>
      <c r="BF149" s="187">
        <f>IF(N149="snížená",J149,0)</f>
        <v>0</v>
      </c>
      <c r="BG149" s="187">
        <f>IF(N149="zákl. přenesená",J149,0)</f>
        <v>0</v>
      </c>
      <c r="BH149" s="187">
        <f>IF(N149="sníž. přenesená",J149,0)</f>
        <v>0</v>
      </c>
      <c r="BI149" s="187">
        <f>IF(N149="nulová",J149,0)</f>
        <v>0</v>
      </c>
      <c r="BJ149" s="16" t="s">
        <v>89</v>
      </c>
      <c r="BK149" s="187">
        <f>ROUND(I149*H149,2)</f>
        <v>0</v>
      </c>
      <c r="BL149" s="16" t="s">
        <v>89</v>
      </c>
      <c r="BM149" s="186" t="s">
        <v>494</v>
      </c>
    </row>
    <row r="150" spans="2:51" s="14" customFormat="1" ht="12">
      <c r="B150" s="199"/>
      <c r="C150" s="200"/>
      <c r="D150" s="190" t="s">
        <v>164</v>
      </c>
      <c r="E150" s="201" t="s">
        <v>44</v>
      </c>
      <c r="F150" s="202" t="s">
        <v>91</v>
      </c>
      <c r="G150" s="200"/>
      <c r="H150" s="203">
        <v>2</v>
      </c>
      <c r="I150" s="204"/>
      <c r="J150" s="200"/>
      <c r="K150" s="200"/>
      <c r="L150" s="205"/>
      <c r="M150" s="206"/>
      <c r="N150" s="207"/>
      <c r="O150" s="207"/>
      <c r="P150" s="207"/>
      <c r="Q150" s="207"/>
      <c r="R150" s="207"/>
      <c r="S150" s="207"/>
      <c r="T150" s="208"/>
      <c r="AT150" s="209" t="s">
        <v>164</v>
      </c>
      <c r="AU150" s="209" t="s">
        <v>91</v>
      </c>
      <c r="AV150" s="14" t="s">
        <v>91</v>
      </c>
      <c r="AW150" s="14" t="s">
        <v>42</v>
      </c>
      <c r="AX150" s="14" t="s">
        <v>89</v>
      </c>
      <c r="AY150" s="209" t="s">
        <v>155</v>
      </c>
    </row>
    <row r="151" spans="1:65" s="2" customFormat="1" ht="72">
      <c r="A151" s="34"/>
      <c r="B151" s="35"/>
      <c r="C151" s="175" t="s">
        <v>325</v>
      </c>
      <c r="D151" s="175" t="s">
        <v>158</v>
      </c>
      <c r="E151" s="176" t="s">
        <v>366</v>
      </c>
      <c r="F151" s="177" t="s">
        <v>367</v>
      </c>
      <c r="G151" s="178" t="s">
        <v>161</v>
      </c>
      <c r="H151" s="179">
        <v>2</v>
      </c>
      <c r="I151" s="180"/>
      <c r="J151" s="181">
        <f>ROUND(I151*H151,2)</f>
        <v>0</v>
      </c>
      <c r="K151" s="177" t="s">
        <v>195</v>
      </c>
      <c r="L151" s="39"/>
      <c r="M151" s="182" t="s">
        <v>44</v>
      </c>
      <c r="N151" s="183" t="s">
        <v>52</v>
      </c>
      <c r="O151" s="64"/>
      <c r="P151" s="184">
        <f>O151*H151</f>
        <v>0</v>
      </c>
      <c r="Q151" s="184">
        <v>0</v>
      </c>
      <c r="R151" s="184">
        <f>Q151*H151</f>
        <v>0</v>
      </c>
      <c r="S151" s="184">
        <v>0</v>
      </c>
      <c r="T151" s="185">
        <f>S151*H151</f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186" t="s">
        <v>89</v>
      </c>
      <c r="AT151" s="186" t="s">
        <v>158</v>
      </c>
      <c r="AU151" s="186" t="s">
        <v>91</v>
      </c>
      <c r="AY151" s="16" t="s">
        <v>155</v>
      </c>
      <c r="BE151" s="187">
        <f>IF(N151="základní",J151,0)</f>
        <v>0</v>
      </c>
      <c r="BF151" s="187">
        <f>IF(N151="snížená",J151,0)</f>
        <v>0</v>
      </c>
      <c r="BG151" s="187">
        <f>IF(N151="zákl. přenesená",J151,0)</f>
        <v>0</v>
      </c>
      <c r="BH151" s="187">
        <f>IF(N151="sníž. přenesená",J151,0)</f>
        <v>0</v>
      </c>
      <c r="BI151" s="187">
        <f>IF(N151="nulová",J151,0)</f>
        <v>0</v>
      </c>
      <c r="BJ151" s="16" t="s">
        <v>89</v>
      </c>
      <c r="BK151" s="187">
        <f>ROUND(I151*H151,2)</f>
        <v>0</v>
      </c>
      <c r="BL151" s="16" t="s">
        <v>89</v>
      </c>
      <c r="BM151" s="186" t="s">
        <v>495</v>
      </c>
    </row>
    <row r="152" spans="2:51" s="14" customFormat="1" ht="12">
      <c r="B152" s="199"/>
      <c r="C152" s="200"/>
      <c r="D152" s="190" t="s">
        <v>164</v>
      </c>
      <c r="E152" s="201" t="s">
        <v>44</v>
      </c>
      <c r="F152" s="202" t="s">
        <v>91</v>
      </c>
      <c r="G152" s="200"/>
      <c r="H152" s="203">
        <v>2</v>
      </c>
      <c r="I152" s="204"/>
      <c r="J152" s="200"/>
      <c r="K152" s="200"/>
      <c r="L152" s="205"/>
      <c r="M152" s="206"/>
      <c r="N152" s="207"/>
      <c r="O152" s="207"/>
      <c r="P152" s="207"/>
      <c r="Q152" s="207"/>
      <c r="R152" s="207"/>
      <c r="S152" s="207"/>
      <c r="T152" s="208"/>
      <c r="AT152" s="209" t="s">
        <v>164</v>
      </c>
      <c r="AU152" s="209" t="s">
        <v>91</v>
      </c>
      <c r="AV152" s="14" t="s">
        <v>91</v>
      </c>
      <c r="AW152" s="14" t="s">
        <v>42</v>
      </c>
      <c r="AX152" s="14" t="s">
        <v>89</v>
      </c>
      <c r="AY152" s="209" t="s">
        <v>155</v>
      </c>
    </row>
    <row r="153" spans="1:65" s="2" customFormat="1" ht="66.75" customHeight="1">
      <c r="A153" s="34"/>
      <c r="B153" s="35"/>
      <c r="C153" s="175" t="s">
        <v>329</v>
      </c>
      <c r="D153" s="175" t="s">
        <v>158</v>
      </c>
      <c r="E153" s="176" t="s">
        <v>370</v>
      </c>
      <c r="F153" s="177" t="s">
        <v>371</v>
      </c>
      <c r="G153" s="178" t="s">
        <v>161</v>
      </c>
      <c r="H153" s="179">
        <v>2</v>
      </c>
      <c r="I153" s="180"/>
      <c r="J153" s="181">
        <f>ROUND(I153*H153,2)</f>
        <v>0</v>
      </c>
      <c r="K153" s="177" t="s">
        <v>195</v>
      </c>
      <c r="L153" s="39"/>
      <c r="M153" s="182" t="s">
        <v>44</v>
      </c>
      <c r="N153" s="183" t="s">
        <v>52</v>
      </c>
      <c r="O153" s="64"/>
      <c r="P153" s="184">
        <f>O153*H153</f>
        <v>0</v>
      </c>
      <c r="Q153" s="184">
        <v>0</v>
      </c>
      <c r="R153" s="184">
        <f>Q153*H153</f>
        <v>0</v>
      </c>
      <c r="S153" s="184">
        <v>0</v>
      </c>
      <c r="T153" s="185">
        <f>S153*H153</f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186" t="s">
        <v>89</v>
      </c>
      <c r="AT153" s="186" t="s">
        <v>158</v>
      </c>
      <c r="AU153" s="186" t="s">
        <v>91</v>
      </c>
      <c r="AY153" s="16" t="s">
        <v>155</v>
      </c>
      <c r="BE153" s="187">
        <f>IF(N153="základní",J153,0)</f>
        <v>0</v>
      </c>
      <c r="BF153" s="187">
        <f>IF(N153="snížená",J153,0)</f>
        <v>0</v>
      </c>
      <c r="BG153" s="187">
        <f>IF(N153="zákl. přenesená",J153,0)</f>
        <v>0</v>
      </c>
      <c r="BH153" s="187">
        <f>IF(N153="sníž. přenesená",J153,0)</f>
        <v>0</v>
      </c>
      <c r="BI153" s="187">
        <f>IF(N153="nulová",J153,0)</f>
        <v>0</v>
      </c>
      <c r="BJ153" s="16" t="s">
        <v>89</v>
      </c>
      <c r="BK153" s="187">
        <f>ROUND(I153*H153,2)</f>
        <v>0</v>
      </c>
      <c r="BL153" s="16" t="s">
        <v>89</v>
      </c>
      <c r="BM153" s="186" t="s">
        <v>496</v>
      </c>
    </row>
    <row r="154" spans="2:51" s="14" customFormat="1" ht="12">
      <c r="B154" s="199"/>
      <c r="C154" s="200"/>
      <c r="D154" s="190" t="s">
        <v>164</v>
      </c>
      <c r="E154" s="201" t="s">
        <v>44</v>
      </c>
      <c r="F154" s="202" t="s">
        <v>91</v>
      </c>
      <c r="G154" s="200"/>
      <c r="H154" s="203">
        <v>2</v>
      </c>
      <c r="I154" s="204"/>
      <c r="J154" s="200"/>
      <c r="K154" s="200"/>
      <c r="L154" s="205"/>
      <c r="M154" s="206"/>
      <c r="N154" s="207"/>
      <c r="O154" s="207"/>
      <c r="P154" s="207"/>
      <c r="Q154" s="207"/>
      <c r="R154" s="207"/>
      <c r="S154" s="207"/>
      <c r="T154" s="208"/>
      <c r="AT154" s="209" t="s">
        <v>164</v>
      </c>
      <c r="AU154" s="209" t="s">
        <v>91</v>
      </c>
      <c r="AV154" s="14" t="s">
        <v>91</v>
      </c>
      <c r="AW154" s="14" t="s">
        <v>42</v>
      </c>
      <c r="AX154" s="14" t="s">
        <v>89</v>
      </c>
      <c r="AY154" s="209" t="s">
        <v>155</v>
      </c>
    </row>
    <row r="155" spans="1:65" s="2" customFormat="1" ht="60">
      <c r="A155" s="34"/>
      <c r="B155" s="35"/>
      <c r="C155" s="175" t="s">
        <v>333</v>
      </c>
      <c r="D155" s="175" t="s">
        <v>158</v>
      </c>
      <c r="E155" s="176" t="s">
        <v>374</v>
      </c>
      <c r="F155" s="177" t="s">
        <v>375</v>
      </c>
      <c r="G155" s="178" t="s">
        <v>161</v>
      </c>
      <c r="H155" s="179">
        <v>2</v>
      </c>
      <c r="I155" s="180"/>
      <c r="J155" s="181">
        <f>ROUND(I155*H155,2)</f>
        <v>0</v>
      </c>
      <c r="K155" s="177" t="s">
        <v>195</v>
      </c>
      <c r="L155" s="39"/>
      <c r="M155" s="182" t="s">
        <v>44</v>
      </c>
      <c r="N155" s="183" t="s">
        <v>52</v>
      </c>
      <c r="O155" s="64"/>
      <c r="P155" s="184">
        <f>O155*H155</f>
        <v>0</v>
      </c>
      <c r="Q155" s="184">
        <v>0</v>
      </c>
      <c r="R155" s="184">
        <f>Q155*H155</f>
        <v>0</v>
      </c>
      <c r="S155" s="184">
        <v>0</v>
      </c>
      <c r="T155" s="185">
        <f>S155*H155</f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186" t="s">
        <v>89</v>
      </c>
      <c r="AT155" s="186" t="s">
        <v>158</v>
      </c>
      <c r="AU155" s="186" t="s">
        <v>91</v>
      </c>
      <c r="AY155" s="16" t="s">
        <v>155</v>
      </c>
      <c r="BE155" s="187">
        <f>IF(N155="základní",J155,0)</f>
        <v>0</v>
      </c>
      <c r="BF155" s="187">
        <f>IF(N155="snížená",J155,0)</f>
        <v>0</v>
      </c>
      <c r="BG155" s="187">
        <f>IF(N155="zákl. přenesená",J155,0)</f>
        <v>0</v>
      </c>
      <c r="BH155" s="187">
        <f>IF(N155="sníž. přenesená",J155,0)</f>
        <v>0</v>
      </c>
      <c r="BI155" s="187">
        <f>IF(N155="nulová",J155,0)</f>
        <v>0</v>
      </c>
      <c r="BJ155" s="16" t="s">
        <v>89</v>
      </c>
      <c r="BK155" s="187">
        <f>ROUND(I155*H155,2)</f>
        <v>0</v>
      </c>
      <c r="BL155" s="16" t="s">
        <v>89</v>
      </c>
      <c r="BM155" s="186" t="s">
        <v>497</v>
      </c>
    </row>
    <row r="156" spans="2:51" s="14" customFormat="1" ht="12">
      <c r="B156" s="199"/>
      <c r="C156" s="200"/>
      <c r="D156" s="190" t="s">
        <v>164</v>
      </c>
      <c r="E156" s="201" t="s">
        <v>44</v>
      </c>
      <c r="F156" s="202" t="s">
        <v>91</v>
      </c>
      <c r="G156" s="200"/>
      <c r="H156" s="203">
        <v>2</v>
      </c>
      <c r="I156" s="204"/>
      <c r="J156" s="200"/>
      <c r="K156" s="200"/>
      <c r="L156" s="205"/>
      <c r="M156" s="206"/>
      <c r="N156" s="207"/>
      <c r="O156" s="207"/>
      <c r="P156" s="207"/>
      <c r="Q156" s="207"/>
      <c r="R156" s="207"/>
      <c r="S156" s="207"/>
      <c r="T156" s="208"/>
      <c r="AT156" s="209" t="s">
        <v>164</v>
      </c>
      <c r="AU156" s="209" t="s">
        <v>91</v>
      </c>
      <c r="AV156" s="14" t="s">
        <v>91</v>
      </c>
      <c r="AW156" s="14" t="s">
        <v>42</v>
      </c>
      <c r="AX156" s="14" t="s">
        <v>89</v>
      </c>
      <c r="AY156" s="209" t="s">
        <v>155</v>
      </c>
    </row>
    <row r="157" spans="1:65" s="2" customFormat="1" ht="33" customHeight="1">
      <c r="A157" s="34"/>
      <c r="B157" s="35"/>
      <c r="C157" s="210" t="s">
        <v>337</v>
      </c>
      <c r="D157" s="210" t="s">
        <v>152</v>
      </c>
      <c r="E157" s="211" t="s">
        <v>266</v>
      </c>
      <c r="F157" s="212" t="s">
        <v>267</v>
      </c>
      <c r="G157" s="213" t="s">
        <v>161</v>
      </c>
      <c r="H157" s="214">
        <v>2</v>
      </c>
      <c r="I157" s="215"/>
      <c r="J157" s="216">
        <f>ROUND(I157*H157,2)</f>
        <v>0</v>
      </c>
      <c r="K157" s="212" t="s">
        <v>180</v>
      </c>
      <c r="L157" s="217"/>
      <c r="M157" s="218" t="s">
        <v>44</v>
      </c>
      <c r="N157" s="219" t="s">
        <v>52</v>
      </c>
      <c r="O157" s="64"/>
      <c r="P157" s="184">
        <f>O157*H157</f>
        <v>0</v>
      </c>
      <c r="Q157" s="184">
        <v>0</v>
      </c>
      <c r="R157" s="184">
        <f>Q157*H157</f>
        <v>0</v>
      </c>
      <c r="S157" s="184">
        <v>0</v>
      </c>
      <c r="T157" s="185">
        <f>S157*H157</f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186" t="s">
        <v>91</v>
      </c>
      <c r="AT157" s="186" t="s">
        <v>152</v>
      </c>
      <c r="AU157" s="186" t="s">
        <v>91</v>
      </c>
      <c r="AY157" s="16" t="s">
        <v>155</v>
      </c>
      <c r="BE157" s="187">
        <f>IF(N157="základní",J157,0)</f>
        <v>0</v>
      </c>
      <c r="BF157" s="187">
        <f>IF(N157="snížená",J157,0)</f>
        <v>0</v>
      </c>
      <c r="BG157" s="187">
        <f>IF(N157="zákl. přenesená",J157,0)</f>
        <v>0</v>
      </c>
      <c r="BH157" s="187">
        <f>IF(N157="sníž. přenesená",J157,0)</f>
        <v>0</v>
      </c>
      <c r="BI157" s="187">
        <f>IF(N157="nulová",J157,0)</f>
        <v>0</v>
      </c>
      <c r="BJ157" s="16" t="s">
        <v>89</v>
      </c>
      <c r="BK157" s="187">
        <f>ROUND(I157*H157,2)</f>
        <v>0</v>
      </c>
      <c r="BL157" s="16" t="s">
        <v>89</v>
      </c>
      <c r="BM157" s="186" t="s">
        <v>498</v>
      </c>
    </row>
    <row r="158" spans="2:51" s="14" customFormat="1" ht="12">
      <c r="B158" s="199"/>
      <c r="C158" s="200"/>
      <c r="D158" s="190" t="s">
        <v>164</v>
      </c>
      <c r="E158" s="201" t="s">
        <v>44</v>
      </c>
      <c r="F158" s="202" t="s">
        <v>91</v>
      </c>
      <c r="G158" s="200"/>
      <c r="H158" s="203">
        <v>2</v>
      </c>
      <c r="I158" s="204"/>
      <c r="J158" s="200"/>
      <c r="K158" s="200"/>
      <c r="L158" s="205"/>
      <c r="M158" s="206"/>
      <c r="N158" s="207"/>
      <c r="O158" s="207"/>
      <c r="P158" s="207"/>
      <c r="Q158" s="207"/>
      <c r="R158" s="207"/>
      <c r="S158" s="207"/>
      <c r="T158" s="208"/>
      <c r="AT158" s="209" t="s">
        <v>164</v>
      </c>
      <c r="AU158" s="209" t="s">
        <v>91</v>
      </c>
      <c r="AV158" s="14" t="s">
        <v>91</v>
      </c>
      <c r="AW158" s="14" t="s">
        <v>42</v>
      </c>
      <c r="AX158" s="14" t="s">
        <v>89</v>
      </c>
      <c r="AY158" s="209" t="s">
        <v>155</v>
      </c>
    </row>
    <row r="159" spans="1:65" s="2" customFormat="1" ht="33" customHeight="1">
      <c r="A159" s="34"/>
      <c r="B159" s="35"/>
      <c r="C159" s="210" t="s">
        <v>341</v>
      </c>
      <c r="D159" s="210" t="s">
        <v>152</v>
      </c>
      <c r="E159" s="211" t="s">
        <v>272</v>
      </c>
      <c r="F159" s="212" t="s">
        <v>273</v>
      </c>
      <c r="G159" s="213" t="s">
        <v>161</v>
      </c>
      <c r="H159" s="214">
        <v>2</v>
      </c>
      <c r="I159" s="215"/>
      <c r="J159" s="216">
        <f>ROUND(I159*H159,2)</f>
        <v>0</v>
      </c>
      <c r="K159" s="212" t="s">
        <v>180</v>
      </c>
      <c r="L159" s="217"/>
      <c r="M159" s="218" t="s">
        <v>44</v>
      </c>
      <c r="N159" s="219" t="s">
        <v>52</v>
      </c>
      <c r="O159" s="64"/>
      <c r="P159" s="184">
        <f>O159*H159</f>
        <v>0</v>
      </c>
      <c r="Q159" s="184">
        <v>0</v>
      </c>
      <c r="R159" s="184">
        <f>Q159*H159</f>
        <v>0</v>
      </c>
      <c r="S159" s="184">
        <v>0</v>
      </c>
      <c r="T159" s="185">
        <f>S159*H159</f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186" t="s">
        <v>91</v>
      </c>
      <c r="AT159" s="186" t="s">
        <v>152</v>
      </c>
      <c r="AU159" s="186" t="s">
        <v>91</v>
      </c>
      <c r="AY159" s="16" t="s">
        <v>155</v>
      </c>
      <c r="BE159" s="187">
        <f>IF(N159="základní",J159,0)</f>
        <v>0</v>
      </c>
      <c r="BF159" s="187">
        <f>IF(N159="snížená",J159,0)</f>
        <v>0</v>
      </c>
      <c r="BG159" s="187">
        <f>IF(N159="zákl. přenesená",J159,0)</f>
        <v>0</v>
      </c>
      <c r="BH159" s="187">
        <f>IF(N159="sníž. přenesená",J159,0)</f>
        <v>0</v>
      </c>
      <c r="BI159" s="187">
        <f>IF(N159="nulová",J159,0)</f>
        <v>0</v>
      </c>
      <c r="BJ159" s="16" t="s">
        <v>89</v>
      </c>
      <c r="BK159" s="187">
        <f>ROUND(I159*H159,2)</f>
        <v>0</v>
      </c>
      <c r="BL159" s="16" t="s">
        <v>89</v>
      </c>
      <c r="BM159" s="186" t="s">
        <v>499</v>
      </c>
    </row>
    <row r="160" spans="2:51" s="14" customFormat="1" ht="12">
      <c r="B160" s="199"/>
      <c r="C160" s="200"/>
      <c r="D160" s="190" t="s">
        <v>164</v>
      </c>
      <c r="E160" s="201" t="s">
        <v>44</v>
      </c>
      <c r="F160" s="202" t="s">
        <v>91</v>
      </c>
      <c r="G160" s="200"/>
      <c r="H160" s="203">
        <v>2</v>
      </c>
      <c r="I160" s="204"/>
      <c r="J160" s="200"/>
      <c r="K160" s="200"/>
      <c r="L160" s="205"/>
      <c r="M160" s="206"/>
      <c r="N160" s="207"/>
      <c r="O160" s="207"/>
      <c r="P160" s="207"/>
      <c r="Q160" s="207"/>
      <c r="R160" s="207"/>
      <c r="S160" s="207"/>
      <c r="T160" s="208"/>
      <c r="AT160" s="209" t="s">
        <v>164</v>
      </c>
      <c r="AU160" s="209" t="s">
        <v>91</v>
      </c>
      <c r="AV160" s="14" t="s">
        <v>91</v>
      </c>
      <c r="AW160" s="14" t="s">
        <v>42</v>
      </c>
      <c r="AX160" s="14" t="s">
        <v>89</v>
      </c>
      <c r="AY160" s="209" t="s">
        <v>155</v>
      </c>
    </row>
    <row r="161" spans="1:65" s="2" customFormat="1" ht="33" customHeight="1">
      <c r="A161" s="34"/>
      <c r="B161" s="35"/>
      <c r="C161" s="210" t="s">
        <v>343</v>
      </c>
      <c r="D161" s="210" t="s">
        <v>152</v>
      </c>
      <c r="E161" s="211" t="s">
        <v>390</v>
      </c>
      <c r="F161" s="212" t="s">
        <v>391</v>
      </c>
      <c r="G161" s="213" t="s">
        <v>161</v>
      </c>
      <c r="H161" s="214">
        <v>2</v>
      </c>
      <c r="I161" s="215"/>
      <c r="J161" s="216">
        <f>ROUND(I161*H161,2)</f>
        <v>0</v>
      </c>
      <c r="K161" s="212" t="s">
        <v>180</v>
      </c>
      <c r="L161" s="217"/>
      <c r="M161" s="218" t="s">
        <v>44</v>
      </c>
      <c r="N161" s="219" t="s">
        <v>52</v>
      </c>
      <c r="O161" s="64"/>
      <c r="P161" s="184">
        <f>O161*H161</f>
        <v>0</v>
      </c>
      <c r="Q161" s="184">
        <v>0</v>
      </c>
      <c r="R161" s="184">
        <f>Q161*H161</f>
        <v>0</v>
      </c>
      <c r="S161" s="184">
        <v>0</v>
      </c>
      <c r="T161" s="185">
        <f>S161*H161</f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186" t="s">
        <v>91</v>
      </c>
      <c r="AT161" s="186" t="s">
        <v>152</v>
      </c>
      <c r="AU161" s="186" t="s">
        <v>91</v>
      </c>
      <c r="AY161" s="16" t="s">
        <v>155</v>
      </c>
      <c r="BE161" s="187">
        <f>IF(N161="základní",J161,0)</f>
        <v>0</v>
      </c>
      <c r="BF161" s="187">
        <f>IF(N161="snížená",J161,0)</f>
        <v>0</v>
      </c>
      <c r="BG161" s="187">
        <f>IF(N161="zákl. přenesená",J161,0)</f>
        <v>0</v>
      </c>
      <c r="BH161" s="187">
        <f>IF(N161="sníž. přenesená",J161,0)</f>
        <v>0</v>
      </c>
      <c r="BI161" s="187">
        <f>IF(N161="nulová",J161,0)</f>
        <v>0</v>
      </c>
      <c r="BJ161" s="16" t="s">
        <v>89</v>
      </c>
      <c r="BK161" s="187">
        <f>ROUND(I161*H161,2)</f>
        <v>0</v>
      </c>
      <c r="BL161" s="16" t="s">
        <v>89</v>
      </c>
      <c r="BM161" s="186" t="s">
        <v>500</v>
      </c>
    </row>
    <row r="162" spans="2:51" s="14" customFormat="1" ht="12">
      <c r="B162" s="199"/>
      <c r="C162" s="200"/>
      <c r="D162" s="190" t="s">
        <v>164</v>
      </c>
      <c r="E162" s="201" t="s">
        <v>44</v>
      </c>
      <c r="F162" s="202" t="s">
        <v>91</v>
      </c>
      <c r="G162" s="200"/>
      <c r="H162" s="203">
        <v>2</v>
      </c>
      <c r="I162" s="204"/>
      <c r="J162" s="200"/>
      <c r="K162" s="200"/>
      <c r="L162" s="205"/>
      <c r="M162" s="206"/>
      <c r="N162" s="207"/>
      <c r="O162" s="207"/>
      <c r="P162" s="207"/>
      <c r="Q162" s="207"/>
      <c r="R162" s="207"/>
      <c r="S162" s="207"/>
      <c r="T162" s="208"/>
      <c r="AT162" s="209" t="s">
        <v>164</v>
      </c>
      <c r="AU162" s="209" t="s">
        <v>91</v>
      </c>
      <c r="AV162" s="14" t="s">
        <v>91</v>
      </c>
      <c r="AW162" s="14" t="s">
        <v>42</v>
      </c>
      <c r="AX162" s="14" t="s">
        <v>89</v>
      </c>
      <c r="AY162" s="209" t="s">
        <v>155</v>
      </c>
    </row>
    <row r="163" spans="1:65" s="2" customFormat="1" ht="33" customHeight="1">
      <c r="A163" s="34"/>
      <c r="B163" s="35"/>
      <c r="C163" s="175" t="s">
        <v>345</v>
      </c>
      <c r="D163" s="175" t="s">
        <v>158</v>
      </c>
      <c r="E163" s="176" t="s">
        <v>501</v>
      </c>
      <c r="F163" s="177" t="s">
        <v>502</v>
      </c>
      <c r="G163" s="178" t="s">
        <v>161</v>
      </c>
      <c r="H163" s="179">
        <v>1</v>
      </c>
      <c r="I163" s="180"/>
      <c r="J163" s="181">
        <f>ROUND(I163*H163,2)</f>
        <v>0</v>
      </c>
      <c r="K163" s="177" t="s">
        <v>195</v>
      </c>
      <c r="L163" s="39"/>
      <c r="M163" s="182" t="s">
        <v>44</v>
      </c>
      <c r="N163" s="183" t="s">
        <v>52</v>
      </c>
      <c r="O163" s="64"/>
      <c r="P163" s="184">
        <f>O163*H163</f>
        <v>0</v>
      </c>
      <c r="Q163" s="184">
        <v>0.00182</v>
      </c>
      <c r="R163" s="184">
        <f>Q163*H163</f>
        <v>0.00182</v>
      </c>
      <c r="S163" s="184">
        <v>0</v>
      </c>
      <c r="T163" s="185">
        <f>S163*H163</f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186" t="s">
        <v>89</v>
      </c>
      <c r="AT163" s="186" t="s">
        <v>158</v>
      </c>
      <c r="AU163" s="186" t="s">
        <v>91</v>
      </c>
      <c r="AY163" s="16" t="s">
        <v>155</v>
      </c>
      <c r="BE163" s="187">
        <f>IF(N163="základní",J163,0)</f>
        <v>0</v>
      </c>
      <c r="BF163" s="187">
        <f>IF(N163="snížená",J163,0)</f>
        <v>0</v>
      </c>
      <c r="BG163" s="187">
        <f>IF(N163="zákl. přenesená",J163,0)</f>
        <v>0</v>
      </c>
      <c r="BH163" s="187">
        <f>IF(N163="sníž. přenesená",J163,0)</f>
        <v>0</v>
      </c>
      <c r="BI163" s="187">
        <f>IF(N163="nulová",J163,0)</f>
        <v>0</v>
      </c>
      <c r="BJ163" s="16" t="s">
        <v>89</v>
      </c>
      <c r="BK163" s="187">
        <f>ROUND(I163*H163,2)</f>
        <v>0</v>
      </c>
      <c r="BL163" s="16" t="s">
        <v>89</v>
      </c>
      <c r="BM163" s="186" t="s">
        <v>503</v>
      </c>
    </row>
    <row r="164" spans="2:51" s="14" customFormat="1" ht="12">
      <c r="B164" s="199"/>
      <c r="C164" s="200"/>
      <c r="D164" s="190" t="s">
        <v>164</v>
      </c>
      <c r="E164" s="201" t="s">
        <v>44</v>
      </c>
      <c r="F164" s="202" t="s">
        <v>89</v>
      </c>
      <c r="G164" s="200"/>
      <c r="H164" s="203">
        <v>1</v>
      </c>
      <c r="I164" s="204"/>
      <c r="J164" s="200"/>
      <c r="K164" s="200"/>
      <c r="L164" s="205"/>
      <c r="M164" s="206"/>
      <c r="N164" s="207"/>
      <c r="O164" s="207"/>
      <c r="P164" s="207"/>
      <c r="Q164" s="207"/>
      <c r="R164" s="207"/>
      <c r="S164" s="207"/>
      <c r="T164" s="208"/>
      <c r="AT164" s="209" t="s">
        <v>164</v>
      </c>
      <c r="AU164" s="209" t="s">
        <v>91</v>
      </c>
      <c r="AV164" s="14" t="s">
        <v>91</v>
      </c>
      <c r="AW164" s="14" t="s">
        <v>42</v>
      </c>
      <c r="AX164" s="14" t="s">
        <v>89</v>
      </c>
      <c r="AY164" s="209" t="s">
        <v>155</v>
      </c>
    </row>
    <row r="165" spans="1:65" s="2" customFormat="1" ht="33" customHeight="1">
      <c r="A165" s="34"/>
      <c r="B165" s="35"/>
      <c r="C165" s="175" t="s">
        <v>349</v>
      </c>
      <c r="D165" s="175" t="s">
        <v>158</v>
      </c>
      <c r="E165" s="176" t="s">
        <v>504</v>
      </c>
      <c r="F165" s="177" t="s">
        <v>505</v>
      </c>
      <c r="G165" s="178" t="s">
        <v>161</v>
      </c>
      <c r="H165" s="179">
        <v>1</v>
      </c>
      <c r="I165" s="180"/>
      <c r="J165" s="181">
        <f>ROUND(I165*H165,2)</f>
        <v>0</v>
      </c>
      <c r="K165" s="177" t="s">
        <v>195</v>
      </c>
      <c r="L165" s="39"/>
      <c r="M165" s="182" t="s">
        <v>44</v>
      </c>
      <c r="N165" s="183" t="s">
        <v>52</v>
      </c>
      <c r="O165" s="64"/>
      <c r="P165" s="184">
        <f>O165*H165</f>
        <v>0</v>
      </c>
      <c r="Q165" s="184">
        <v>0.00182</v>
      </c>
      <c r="R165" s="184">
        <f>Q165*H165</f>
        <v>0.00182</v>
      </c>
      <c r="S165" s="184">
        <v>0</v>
      </c>
      <c r="T165" s="185">
        <f>S165*H165</f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186" t="s">
        <v>89</v>
      </c>
      <c r="AT165" s="186" t="s">
        <v>158</v>
      </c>
      <c r="AU165" s="186" t="s">
        <v>91</v>
      </c>
      <c r="AY165" s="16" t="s">
        <v>155</v>
      </c>
      <c r="BE165" s="187">
        <f>IF(N165="základní",J165,0)</f>
        <v>0</v>
      </c>
      <c r="BF165" s="187">
        <f>IF(N165="snížená",J165,0)</f>
        <v>0</v>
      </c>
      <c r="BG165" s="187">
        <f>IF(N165="zákl. přenesená",J165,0)</f>
        <v>0</v>
      </c>
      <c r="BH165" s="187">
        <f>IF(N165="sníž. přenesená",J165,0)</f>
        <v>0</v>
      </c>
      <c r="BI165" s="187">
        <f>IF(N165="nulová",J165,0)</f>
        <v>0</v>
      </c>
      <c r="BJ165" s="16" t="s">
        <v>89</v>
      </c>
      <c r="BK165" s="187">
        <f>ROUND(I165*H165,2)</f>
        <v>0</v>
      </c>
      <c r="BL165" s="16" t="s">
        <v>89</v>
      </c>
      <c r="BM165" s="186" t="s">
        <v>506</v>
      </c>
    </row>
    <row r="166" spans="2:51" s="14" customFormat="1" ht="12">
      <c r="B166" s="199"/>
      <c r="C166" s="200"/>
      <c r="D166" s="190" t="s">
        <v>164</v>
      </c>
      <c r="E166" s="201" t="s">
        <v>44</v>
      </c>
      <c r="F166" s="202" t="s">
        <v>89</v>
      </c>
      <c r="G166" s="200"/>
      <c r="H166" s="203">
        <v>1</v>
      </c>
      <c r="I166" s="204"/>
      <c r="J166" s="200"/>
      <c r="K166" s="200"/>
      <c r="L166" s="205"/>
      <c r="M166" s="206"/>
      <c r="N166" s="207"/>
      <c r="O166" s="207"/>
      <c r="P166" s="207"/>
      <c r="Q166" s="207"/>
      <c r="R166" s="207"/>
      <c r="S166" s="207"/>
      <c r="T166" s="208"/>
      <c r="AT166" s="209" t="s">
        <v>164</v>
      </c>
      <c r="AU166" s="209" t="s">
        <v>91</v>
      </c>
      <c r="AV166" s="14" t="s">
        <v>91</v>
      </c>
      <c r="AW166" s="14" t="s">
        <v>42</v>
      </c>
      <c r="AX166" s="14" t="s">
        <v>89</v>
      </c>
      <c r="AY166" s="209" t="s">
        <v>155</v>
      </c>
    </row>
    <row r="167" spans="1:65" s="2" customFormat="1" ht="16.5" customHeight="1">
      <c r="A167" s="34"/>
      <c r="B167" s="35"/>
      <c r="C167" s="210" t="s">
        <v>353</v>
      </c>
      <c r="D167" s="210" t="s">
        <v>152</v>
      </c>
      <c r="E167" s="211" t="s">
        <v>410</v>
      </c>
      <c r="F167" s="212" t="s">
        <v>411</v>
      </c>
      <c r="G167" s="213" t="s">
        <v>161</v>
      </c>
      <c r="H167" s="214">
        <v>1</v>
      </c>
      <c r="I167" s="215"/>
      <c r="J167" s="216">
        <f>ROUND(I167*H167,2)</f>
        <v>0</v>
      </c>
      <c r="K167" s="212" t="s">
        <v>180</v>
      </c>
      <c r="L167" s="217"/>
      <c r="M167" s="218" t="s">
        <v>44</v>
      </c>
      <c r="N167" s="219" t="s">
        <v>52</v>
      </c>
      <c r="O167" s="64"/>
      <c r="P167" s="184">
        <f>O167*H167</f>
        <v>0</v>
      </c>
      <c r="Q167" s="184">
        <v>0</v>
      </c>
      <c r="R167" s="184">
        <f>Q167*H167</f>
        <v>0</v>
      </c>
      <c r="S167" s="184">
        <v>0</v>
      </c>
      <c r="T167" s="185">
        <f>S167*H167</f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186" t="s">
        <v>91</v>
      </c>
      <c r="AT167" s="186" t="s">
        <v>152</v>
      </c>
      <c r="AU167" s="186" t="s">
        <v>91</v>
      </c>
      <c r="AY167" s="16" t="s">
        <v>155</v>
      </c>
      <c r="BE167" s="187">
        <f>IF(N167="základní",J167,0)</f>
        <v>0</v>
      </c>
      <c r="BF167" s="187">
        <f>IF(N167="snížená",J167,0)</f>
        <v>0</v>
      </c>
      <c r="BG167" s="187">
        <f>IF(N167="zákl. přenesená",J167,0)</f>
        <v>0</v>
      </c>
      <c r="BH167" s="187">
        <f>IF(N167="sníž. přenesená",J167,0)</f>
        <v>0</v>
      </c>
      <c r="BI167" s="187">
        <f>IF(N167="nulová",J167,0)</f>
        <v>0</v>
      </c>
      <c r="BJ167" s="16" t="s">
        <v>89</v>
      </c>
      <c r="BK167" s="187">
        <f>ROUND(I167*H167,2)</f>
        <v>0</v>
      </c>
      <c r="BL167" s="16" t="s">
        <v>89</v>
      </c>
      <c r="BM167" s="186" t="s">
        <v>507</v>
      </c>
    </row>
    <row r="168" spans="2:51" s="14" customFormat="1" ht="12">
      <c r="B168" s="199"/>
      <c r="C168" s="200"/>
      <c r="D168" s="190" t="s">
        <v>164</v>
      </c>
      <c r="E168" s="201" t="s">
        <v>44</v>
      </c>
      <c r="F168" s="202" t="s">
        <v>89</v>
      </c>
      <c r="G168" s="200"/>
      <c r="H168" s="203">
        <v>1</v>
      </c>
      <c r="I168" s="204"/>
      <c r="J168" s="200"/>
      <c r="K168" s="200"/>
      <c r="L168" s="205"/>
      <c r="M168" s="206"/>
      <c r="N168" s="207"/>
      <c r="O168" s="207"/>
      <c r="P168" s="207"/>
      <c r="Q168" s="207"/>
      <c r="R168" s="207"/>
      <c r="S168" s="207"/>
      <c r="T168" s="208"/>
      <c r="AT168" s="209" t="s">
        <v>164</v>
      </c>
      <c r="AU168" s="209" t="s">
        <v>91</v>
      </c>
      <c r="AV168" s="14" t="s">
        <v>91</v>
      </c>
      <c r="AW168" s="14" t="s">
        <v>42</v>
      </c>
      <c r="AX168" s="14" t="s">
        <v>89</v>
      </c>
      <c r="AY168" s="209" t="s">
        <v>155</v>
      </c>
    </row>
    <row r="169" spans="1:65" s="2" customFormat="1" ht="21.75" customHeight="1">
      <c r="A169" s="34"/>
      <c r="B169" s="35"/>
      <c r="C169" s="175" t="s">
        <v>355</v>
      </c>
      <c r="D169" s="175" t="s">
        <v>158</v>
      </c>
      <c r="E169" s="176" t="s">
        <v>193</v>
      </c>
      <c r="F169" s="177" t="s">
        <v>194</v>
      </c>
      <c r="G169" s="178" t="s">
        <v>161</v>
      </c>
      <c r="H169" s="179">
        <v>2</v>
      </c>
      <c r="I169" s="180"/>
      <c r="J169" s="181">
        <f>ROUND(I169*H169,2)</f>
        <v>0</v>
      </c>
      <c r="K169" s="177" t="s">
        <v>195</v>
      </c>
      <c r="L169" s="39"/>
      <c r="M169" s="182" t="s">
        <v>44</v>
      </c>
      <c r="N169" s="183" t="s">
        <v>52</v>
      </c>
      <c r="O169" s="64"/>
      <c r="P169" s="184">
        <f>O169*H169</f>
        <v>0</v>
      </c>
      <c r="Q169" s="184">
        <v>0</v>
      </c>
      <c r="R169" s="184">
        <f>Q169*H169</f>
        <v>0</v>
      </c>
      <c r="S169" s="184">
        <v>0</v>
      </c>
      <c r="T169" s="185">
        <f>S169*H169</f>
        <v>0</v>
      </c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R169" s="186" t="s">
        <v>89</v>
      </c>
      <c r="AT169" s="186" t="s">
        <v>158</v>
      </c>
      <c r="AU169" s="186" t="s">
        <v>91</v>
      </c>
      <c r="AY169" s="16" t="s">
        <v>155</v>
      </c>
      <c r="BE169" s="187">
        <f>IF(N169="základní",J169,0)</f>
        <v>0</v>
      </c>
      <c r="BF169" s="187">
        <f>IF(N169="snížená",J169,0)</f>
        <v>0</v>
      </c>
      <c r="BG169" s="187">
        <f>IF(N169="zákl. přenesená",J169,0)</f>
        <v>0</v>
      </c>
      <c r="BH169" s="187">
        <f>IF(N169="sníž. přenesená",J169,0)</f>
        <v>0</v>
      </c>
      <c r="BI169" s="187">
        <f>IF(N169="nulová",J169,0)</f>
        <v>0</v>
      </c>
      <c r="BJ169" s="16" t="s">
        <v>89</v>
      </c>
      <c r="BK169" s="187">
        <f>ROUND(I169*H169,2)</f>
        <v>0</v>
      </c>
      <c r="BL169" s="16" t="s">
        <v>89</v>
      </c>
      <c r="BM169" s="186" t="s">
        <v>508</v>
      </c>
    </row>
    <row r="170" spans="2:51" s="14" customFormat="1" ht="12">
      <c r="B170" s="199"/>
      <c r="C170" s="200"/>
      <c r="D170" s="190" t="s">
        <v>164</v>
      </c>
      <c r="E170" s="201" t="s">
        <v>44</v>
      </c>
      <c r="F170" s="202" t="s">
        <v>235</v>
      </c>
      <c r="G170" s="200"/>
      <c r="H170" s="203">
        <v>2</v>
      </c>
      <c r="I170" s="204"/>
      <c r="J170" s="200"/>
      <c r="K170" s="200"/>
      <c r="L170" s="205"/>
      <c r="M170" s="206"/>
      <c r="N170" s="207"/>
      <c r="O170" s="207"/>
      <c r="P170" s="207"/>
      <c r="Q170" s="207"/>
      <c r="R170" s="207"/>
      <c r="S170" s="207"/>
      <c r="T170" s="208"/>
      <c r="AT170" s="209" t="s">
        <v>164</v>
      </c>
      <c r="AU170" s="209" t="s">
        <v>91</v>
      </c>
      <c r="AV170" s="14" t="s">
        <v>91</v>
      </c>
      <c r="AW170" s="14" t="s">
        <v>42</v>
      </c>
      <c r="AX170" s="14" t="s">
        <v>89</v>
      </c>
      <c r="AY170" s="209" t="s">
        <v>155</v>
      </c>
    </row>
    <row r="171" spans="1:65" s="2" customFormat="1" ht="24">
      <c r="A171" s="34"/>
      <c r="B171" s="35"/>
      <c r="C171" s="210" t="s">
        <v>357</v>
      </c>
      <c r="D171" s="210" t="s">
        <v>152</v>
      </c>
      <c r="E171" s="211" t="s">
        <v>237</v>
      </c>
      <c r="F171" s="212" t="s">
        <v>238</v>
      </c>
      <c r="G171" s="213" t="s">
        <v>161</v>
      </c>
      <c r="H171" s="214">
        <v>5</v>
      </c>
      <c r="I171" s="215"/>
      <c r="J171" s="216">
        <f>ROUND(I171*H171,2)</f>
        <v>0</v>
      </c>
      <c r="K171" s="212" t="s">
        <v>180</v>
      </c>
      <c r="L171" s="217"/>
      <c r="M171" s="218" t="s">
        <v>44</v>
      </c>
      <c r="N171" s="219" t="s">
        <v>52</v>
      </c>
      <c r="O171" s="64"/>
      <c r="P171" s="184">
        <f>O171*H171</f>
        <v>0</v>
      </c>
      <c r="Q171" s="184">
        <v>0</v>
      </c>
      <c r="R171" s="184">
        <f>Q171*H171</f>
        <v>0</v>
      </c>
      <c r="S171" s="184">
        <v>0</v>
      </c>
      <c r="T171" s="185">
        <f>S171*H171</f>
        <v>0</v>
      </c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R171" s="186" t="s">
        <v>91</v>
      </c>
      <c r="AT171" s="186" t="s">
        <v>152</v>
      </c>
      <c r="AU171" s="186" t="s">
        <v>91</v>
      </c>
      <c r="AY171" s="16" t="s">
        <v>155</v>
      </c>
      <c r="BE171" s="187">
        <f>IF(N171="základní",J171,0)</f>
        <v>0</v>
      </c>
      <c r="BF171" s="187">
        <f>IF(N171="snížená",J171,0)</f>
        <v>0</v>
      </c>
      <c r="BG171" s="187">
        <f>IF(N171="zákl. přenesená",J171,0)</f>
        <v>0</v>
      </c>
      <c r="BH171" s="187">
        <f>IF(N171="sníž. přenesená",J171,0)</f>
        <v>0</v>
      </c>
      <c r="BI171" s="187">
        <f>IF(N171="nulová",J171,0)</f>
        <v>0</v>
      </c>
      <c r="BJ171" s="16" t="s">
        <v>89</v>
      </c>
      <c r="BK171" s="187">
        <f>ROUND(I171*H171,2)</f>
        <v>0</v>
      </c>
      <c r="BL171" s="16" t="s">
        <v>89</v>
      </c>
      <c r="BM171" s="186" t="s">
        <v>509</v>
      </c>
    </row>
    <row r="172" spans="2:51" s="14" customFormat="1" ht="12">
      <c r="B172" s="199"/>
      <c r="C172" s="200"/>
      <c r="D172" s="190" t="s">
        <v>164</v>
      </c>
      <c r="E172" s="201" t="s">
        <v>44</v>
      </c>
      <c r="F172" s="202" t="s">
        <v>177</v>
      </c>
      <c r="G172" s="200"/>
      <c r="H172" s="203">
        <v>5</v>
      </c>
      <c r="I172" s="204"/>
      <c r="J172" s="200"/>
      <c r="K172" s="200"/>
      <c r="L172" s="205"/>
      <c r="M172" s="206"/>
      <c r="N172" s="207"/>
      <c r="O172" s="207"/>
      <c r="P172" s="207"/>
      <c r="Q172" s="207"/>
      <c r="R172" s="207"/>
      <c r="S172" s="207"/>
      <c r="T172" s="208"/>
      <c r="AT172" s="209" t="s">
        <v>164</v>
      </c>
      <c r="AU172" s="209" t="s">
        <v>91</v>
      </c>
      <c r="AV172" s="14" t="s">
        <v>91</v>
      </c>
      <c r="AW172" s="14" t="s">
        <v>42</v>
      </c>
      <c r="AX172" s="14" t="s">
        <v>89</v>
      </c>
      <c r="AY172" s="209" t="s">
        <v>155</v>
      </c>
    </row>
    <row r="173" spans="1:65" s="2" customFormat="1" ht="24">
      <c r="A173" s="34"/>
      <c r="B173" s="35"/>
      <c r="C173" s="210" t="s">
        <v>361</v>
      </c>
      <c r="D173" s="210" t="s">
        <v>152</v>
      </c>
      <c r="E173" s="211" t="s">
        <v>198</v>
      </c>
      <c r="F173" s="212" t="s">
        <v>199</v>
      </c>
      <c r="G173" s="213" t="s">
        <v>161</v>
      </c>
      <c r="H173" s="214">
        <v>1</v>
      </c>
      <c r="I173" s="215"/>
      <c r="J173" s="216">
        <f>ROUND(I173*H173,2)</f>
        <v>0</v>
      </c>
      <c r="K173" s="212" t="s">
        <v>180</v>
      </c>
      <c r="L173" s="217"/>
      <c r="M173" s="218" t="s">
        <v>44</v>
      </c>
      <c r="N173" s="219" t="s">
        <v>52</v>
      </c>
      <c r="O173" s="64"/>
      <c r="P173" s="184">
        <f>O173*H173</f>
        <v>0</v>
      </c>
      <c r="Q173" s="184">
        <v>0</v>
      </c>
      <c r="R173" s="184">
        <f>Q173*H173</f>
        <v>0</v>
      </c>
      <c r="S173" s="184">
        <v>0</v>
      </c>
      <c r="T173" s="185">
        <f>S173*H173</f>
        <v>0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186" t="s">
        <v>91</v>
      </c>
      <c r="AT173" s="186" t="s">
        <v>152</v>
      </c>
      <c r="AU173" s="186" t="s">
        <v>91</v>
      </c>
      <c r="AY173" s="16" t="s">
        <v>155</v>
      </c>
      <c r="BE173" s="187">
        <f>IF(N173="základní",J173,0)</f>
        <v>0</v>
      </c>
      <c r="BF173" s="187">
        <f>IF(N173="snížená",J173,0)</f>
        <v>0</v>
      </c>
      <c r="BG173" s="187">
        <f>IF(N173="zákl. přenesená",J173,0)</f>
        <v>0</v>
      </c>
      <c r="BH173" s="187">
        <f>IF(N173="sníž. přenesená",J173,0)</f>
        <v>0</v>
      </c>
      <c r="BI173" s="187">
        <f>IF(N173="nulová",J173,0)</f>
        <v>0</v>
      </c>
      <c r="BJ173" s="16" t="s">
        <v>89</v>
      </c>
      <c r="BK173" s="187">
        <f>ROUND(I173*H173,2)</f>
        <v>0</v>
      </c>
      <c r="BL173" s="16" t="s">
        <v>89</v>
      </c>
      <c r="BM173" s="186" t="s">
        <v>510</v>
      </c>
    </row>
    <row r="174" spans="2:51" s="14" customFormat="1" ht="12">
      <c r="B174" s="199"/>
      <c r="C174" s="200"/>
      <c r="D174" s="190" t="s">
        <v>164</v>
      </c>
      <c r="E174" s="201" t="s">
        <v>44</v>
      </c>
      <c r="F174" s="202" t="s">
        <v>89</v>
      </c>
      <c r="G174" s="200"/>
      <c r="H174" s="203">
        <v>1</v>
      </c>
      <c r="I174" s="204"/>
      <c r="J174" s="200"/>
      <c r="K174" s="200"/>
      <c r="L174" s="205"/>
      <c r="M174" s="206"/>
      <c r="N174" s="207"/>
      <c r="O174" s="207"/>
      <c r="P174" s="207"/>
      <c r="Q174" s="207"/>
      <c r="R174" s="207"/>
      <c r="S174" s="207"/>
      <c r="T174" s="208"/>
      <c r="AT174" s="209" t="s">
        <v>164</v>
      </c>
      <c r="AU174" s="209" t="s">
        <v>91</v>
      </c>
      <c r="AV174" s="14" t="s">
        <v>91</v>
      </c>
      <c r="AW174" s="14" t="s">
        <v>42</v>
      </c>
      <c r="AX174" s="14" t="s">
        <v>89</v>
      </c>
      <c r="AY174" s="209" t="s">
        <v>155</v>
      </c>
    </row>
    <row r="175" spans="2:63" s="12" customFormat="1" ht="25.9" customHeight="1">
      <c r="B175" s="159"/>
      <c r="C175" s="160"/>
      <c r="D175" s="161" t="s">
        <v>80</v>
      </c>
      <c r="E175" s="162" t="s">
        <v>125</v>
      </c>
      <c r="F175" s="162" t="s">
        <v>419</v>
      </c>
      <c r="G175" s="160"/>
      <c r="H175" s="160"/>
      <c r="I175" s="163"/>
      <c r="J175" s="164">
        <f>BK175</f>
        <v>0</v>
      </c>
      <c r="K175" s="160"/>
      <c r="L175" s="165"/>
      <c r="M175" s="166"/>
      <c r="N175" s="167"/>
      <c r="O175" s="167"/>
      <c r="P175" s="168">
        <f>P176</f>
        <v>0</v>
      </c>
      <c r="Q175" s="167"/>
      <c r="R175" s="168">
        <f>R176</f>
        <v>0</v>
      </c>
      <c r="S175" s="167"/>
      <c r="T175" s="169">
        <f>T176</f>
        <v>0</v>
      </c>
      <c r="AR175" s="170" t="s">
        <v>177</v>
      </c>
      <c r="AT175" s="171" t="s">
        <v>80</v>
      </c>
      <c r="AU175" s="171" t="s">
        <v>81</v>
      </c>
      <c r="AY175" s="170" t="s">
        <v>155</v>
      </c>
      <c r="BK175" s="172">
        <f>BK176</f>
        <v>0</v>
      </c>
    </row>
    <row r="176" spans="2:63" s="12" customFormat="1" ht="22.9" customHeight="1">
      <c r="B176" s="159"/>
      <c r="C176" s="160"/>
      <c r="D176" s="161" t="s">
        <v>80</v>
      </c>
      <c r="E176" s="173" t="s">
        <v>420</v>
      </c>
      <c r="F176" s="173" t="s">
        <v>421</v>
      </c>
      <c r="G176" s="160"/>
      <c r="H176" s="160"/>
      <c r="I176" s="163"/>
      <c r="J176" s="174">
        <f>BK176</f>
        <v>0</v>
      </c>
      <c r="K176" s="160"/>
      <c r="L176" s="165"/>
      <c r="M176" s="166"/>
      <c r="N176" s="167"/>
      <c r="O176" s="167"/>
      <c r="P176" s="168">
        <f>SUM(P177:P178)</f>
        <v>0</v>
      </c>
      <c r="Q176" s="167"/>
      <c r="R176" s="168">
        <f>SUM(R177:R178)</f>
        <v>0</v>
      </c>
      <c r="S176" s="167"/>
      <c r="T176" s="169">
        <f>SUM(T177:T178)</f>
        <v>0</v>
      </c>
      <c r="AR176" s="170" t="s">
        <v>177</v>
      </c>
      <c r="AT176" s="171" t="s">
        <v>80</v>
      </c>
      <c r="AU176" s="171" t="s">
        <v>89</v>
      </c>
      <c r="AY176" s="170" t="s">
        <v>155</v>
      </c>
      <c r="BK176" s="172">
        <f>SUM(BK177:BK178)</f>
        <v>0</v>
      </c>
    </row>
    <row r="177" spans="1:65" s="2" customFormat="1" ht="16.5" customHeight="1">
      <c r="A177" s="34"/>
      <c r="B177" s="35"/>
      <c r="C177" s="175" t="s">
        <v>365</v>
      </c>
      <c r="D177" s="175" t="s">
        <v>158</v>
      </c>
      <c r="E177" s="176" t="s">
        <v>423</v>
      </c>
      <c r="F177" s="177" t="s">
        <v>424</v>
      </c>
      <c r="G177" s="178" t="s">
        <v>161</v>
      </c>
      <c r="H177" s="179">
        <v>1</v>
      </c>
      <c r="I177" s="180"/>
      <c r="J177" s="181">
        <f>ROUND(I177*H177,2)</f>
        <v>0</v>
      </c>
      <c r="K177" s="177" t="s">
        <v>195</v>
      </c>
      <c r="L177" s="39"/>
      <c r="M177" s="182" t="s">
        <v>44</v>
      </c>
      <c r="N177" s="183" t="s">
        <v>52</v>
      </c>
      <c r="O177" s="64"/>
      <c r="P177" s="184">
        <f>O177*H177</f>
        <v>0</v>
      </c>
      <c r="Q177" s="184">
        <v>0</v>
      </c>
      <c r="R177" s="184">
        <f>Q177*H177</f>
        <v>0</v>
      </c>
      <c r="S177" s="184">
        <v>0</v>
      </c>
      <c r="T177" s="185">
        <f>S177*H177</f>
        <v>0</v>
      </c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R177" s="186" t="s">
        <v>89</v>
      </c>
      <c r="AT177" s="186" t="s">
        <v>158</v>
      </c>
      <c r="AU177" s="186" t="s">
        <v>91</v>
      </c>
      <c r="AY177" s="16" t="s">
        <v>155</v>
      </c>
      <c r="BE177" s="187">
        <f>IF(N177="základní",J177,0)</f>
        <v>0</v>
      </c>
      <c r="BF177" s="187">
        <f>IF(N177="snížená",J177,0)</f>
        <v>0</v>
      </c>
      <c r="BG177" s="187">
        <f>IF(N177="zákl. přenesená",J177,0)</f>
        <v>0</v>
      </c>
      <c r="BH177" s="187">
        <f>IF(N177="sníž. přenesená",J177,0)</f>
        <v>0</v>
      </c>
      <c r="BI177" s="187">
        <f>IF(N177="nulová",J177,0)</f>
        <v>0</v>
      </c>
      <c r="BJ177" s="16" t="s">
        <v>89</v>
      </c>
      <c r="BK177" s="187">
        <f>ROUND(I177*H177,2)</f>
        <v>0</v>
      </c>
      <c r="BL177" s="16" t="s">
        <v>89</v>
      </c>
      <c r="BM177" s="186" t="s">
        <v>511</v>
      </c>
    </row>
    <row r="178" spans="2:51" s="14" customFormat="1" ht="12">
      <c r="B178" s="199"/>
      <c r="C178" s="200"/>
      <c r="D178" s="190" t="s">
        <v>164</v>
      </c>
      <c r="E178" s="201" t="s">
        <v>44</v>
      </c>
      <c r="F178" s="202" t="s">
        <v>89</v>
      </c>
      <c r="G178" s="200"/>
      <c r="H178" s="203">
        <v>1</v>
      </c>
      <c r="I178" s="204"/>
      <c r="J178" s="200"/>
      <c r="K178" s="200"/>
      <c r="L178" s="205"/>
      <c r="M178" s="220"/>
      <c r="N178" s="221"/>
      <c r="O178" s="221"/>
      <c r="P178" s="221"/>
      <c r="Q178" s="221"/>
      <c r="R178" s="221"/>
      <c r="S178" s="221"/>
      <c r="T178" s="222"/>
      <c r="AT178" s="209" t="s">
        <v>164</v>
      </c>
      <c r="AU178" s="209" t="s">
        <v>91</v>
      </c>
      <c r="AV178" s="14" t="s">
        <v>91</v>
      </c>
      <c r="AW178" s="14" t="s">
        <v>42</v>
      </c>
      <c r="AX178" s="14" t="s">
        <v>89</v>
      </c>
      <c r="AY178" s="209" t="s">
        <v>155</v>
      </c>
    </row>
    <row r="179" spans="1:31" s="2" customFormat="1" ht="6.95" customHeight="1">
      <c r="A179" s="34"/>
      <c r="B179" s="47"/>
      <c r="C179" s="48"/>
      <c r="D179" s="48"/>
      <c r="E179" s="48"/>
      <c r="F179" s="48"/>
      <c r="G179" s="48"/>
      <c r="H179" s="48"/>
      <c r="I179" s="48"/>
      <c r="J179" s="48"/>
      <c r="K179" s="48"/>
      <c r="L179" s="39"/>
      <c r="M179" s="34"/>
      <c r="O179" s="34"/>
      <c r="P179" s="34"/>
      <c r="Q179" s="34"/>
      <c r="R179" s="34"/>
      <c r="S179" s="34"/>
      <c r="T179" s="34"/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</row>
  </sheetData>
  <sheetProtection algorithmName="SHA-512" hashValue="tPha4+drZ4iLxSijePqE2FwMfJ1hsiZPpild3CD+XMZiUuzNjZgk0/SGVzaLIsrUMAqmOwotSAhDs3fjYtTsMQ==" saltValue="2DcayCZupn9M4M1uCTMLNOLw2hBvuw1OA2tvGRYC26cnB2BJA/yIbfT/S67Kvv3hQVcNsmREpNd1ELvHRJrJsA==" spinCount="100000" sheet="1" objects="1" scenarios="1" formatColumns="0" formatRows="0" autoFilter="0"/>
  <autoFilter ref="C83:K178"/>
  <mergeCells count="9">
    <mergeCell ref="E50:H50"/>
    <mergeCell ref="E74:H74"/>
    <mergeCell ref="E76:H76"/>
    <mergeCell ref="L2:V2"/>
    <mergeCell ref="E7:H7"/>
    <mergeCell ref="E9:H9"/>
    <mergeCell ref="E18:H18"/>
    <mergeCell ref="E27:H27"/>
    <mergeCell ref="E48:H48"/>
  </mergeCells>
  <printOptions/>
  <pageMargins left="0.3937007874015748" right="0.3937007874015748" top="0.3937007874015748" bottom="0.3937007874015748" header="0" footer="0"/>
  <pageSetup fitToHeight="100" fitToWidth="1" horizontalDpi="600" verticalDpi="600" orientation="portrait" paperSize="9" scale="76" r:id="rId2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2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AT2" s="16" t="s">
        <v>106</v>
      </c>
    </row>
    <row r="3" spans="2:46" s="1" customFormat="1" ht="6.95" customHeight="1">
      <c r="B3" s="101"/>
      <c r="C3" s="102"/>
      <c r="D3" s="102"/>
      <c r="E3" s="102"/>
      <c r="F3" s="102"/>
      <c r="G3" s="102"/>
      <c r="H3" s="102"/>
      <c r="I3" s="102"/>
      <c r="J3" s="102"/>
      <c r="K3" s="102"/>
      <c r="L3" s="19"/>
      <c r="AT3" s="16" t="s">
        <v>91</v>
      </c>
    </row>
    <row r="4" spans="2:46" s="1" customFormat="1" ht="24.95" customHeight="1">
      <c r="B4" s="19"/>
      <c r="D4" s="103" t="s">
        <v>129</v>
      </c>
      <c r="L4" s="19"/>
      <c r="M4" s="104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05" t="s">
        <v>16</v>
      </c>
      <c r="L6" s="19"/>
    </row>
    <row r="7" spans="2:12" s="1" customFormat="1" ht="16.5" customHeight="1">
      <c r="B7" s="19"/>
      <c r="E7" s="266" t="str">
        <f>'Rekapitulace stavby'!K6</f>
        <v>Zvýšení bezpečnosti na průtahu městem Vyškov - modernizace SSZ</v>
      </c>
      <c r="F7" s="267"/>
      <c r="G7" s="267"/>
      <c r="H7" s="267"/>
      <c r="L7" s="19"/>
    </row>
    <row r="8" spans="1:31" s="2" customFormat="1" ht="12" customHeight="1">
      <c r="A8" s="34"/>
      <c r="B8" s="39"/>
      <c r="C8" s="34"/>
      <c r="D8" s="105" t="s">
        <v>130</v>
      </c>
      <c r="E8" s="34"/>
      <c r="F8" s="34"/>
      <c r="G8" s="34"/>
      <c r="H8" s="34"/>
      <c r="I8" s="34"/>
      <c r="J8" s="34"/>
      <c r="K8" s="34"/>
      <c r="L8" s="106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268" t="s">
        <v>512</v>
      </c>
      <c r="F9" s="269"/>
      <c r="G9" s="269"/>
      <c r="H9" s="269"/>
      <c r="I9" s="34"/>
      <c r="J9" s="34"/>
      <c r="K9" s="34"/>
      <c r="L9" s="106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106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05" t="s">
        <v>18</v>
      </c>
      <c r="E11" s="34"/>
      <c r="F11" s="107" t="s">
        <v>19</v>
      </c>
      <c r="G11" s="34"/>
      <c r="H11" s="34"/>
      <c r="I11" s="105" t="s">
        <v>20</v>
      </c>
      <c r="J11" s="107" t="s">
        <v>21</v>
      </c>
      <c r="K11" s="34"/>
      <c r="L11" s="106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05" t="s">
        <v>22</v>
      </c>
      <c r="E12" s="34"/>
      <c r="F12" s="107" t="s">
        <v>23</v>
      </c>
      <c r="G12" s="34"/>
      <c r="H12" s="34"/>
      <c r="I12" s="105" t="s">
        <v>24</v>
      </c>
      <c r="J12" s="108" t="str">
        <f>'Rekapitulace stavby'!AN8</f>
        <v>15. 10. 2020</v>
      </c>
      <c r="K12" s="34"/>
      <c r="L12" s="106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21.75" customHeight="1">
      <c r="A13" s="34"/>
      <c r="B13" s="39"/>
      <c r="C13" s="34"/>
      <c r="D13" s="109" t="s">
        <v>26</v>
      </c>
      <c r="E13" s="34"/>
      <c r="F13" s="110" t="s">
        <v>27</v>
      </c>
      <c r="G13" s="34"/>
      <c r="H13" s="34"/>
      <c r="I13" s="109" t="s">
        <v>28</v>
      </c>
      <c r="J13" s="110" t="s">
        <v>29</v>
      </c>
      <c r="K13" s="34"/>
      <c r="L13" s="106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05" t="s">
        <v>30</v>
      </c>
      <c r="E14" s="34"/>
      <c r="F14" s="34"/>
      <c r="G14" s="34"/>
      <c r="H14" s="34"/>
      <c r="I14" s="105" t="s">
        <v>31</v>
      </c>
      <c r="J14" s="107" t="s">
        <v>32</v>
      </c>
      <c r="K14" s="34"/>
      <c r="L14" s="106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07" t="s">
        <v>33</v>
      </c>
      <c r="F15" s="34"/>
      <c r="G15" s="34"/>
      <c r="H15" s="34"/>
      <c r="I15" s="105" t="s">
        <v>34</v>
      </c>
      <c r="J15" s="107" t="s">
        <v>35</v>
      </c>
      <c r="K15" s="34"/>
      <c r="L15" s="106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106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05" t="s">
        <v>36</v>
      </c>
      <c r="E17" s="34"/>
      <c r="F17" s="34"/>
      <c r="G17" s="34"/>
      <c r="H17" s="34"/>
      <c r="I17" s="105" t="s">
        <v>31</v>
      </c>
      <c r="J17" s="29" t="str">
        <f>'Rekapitulace stavby'!AN13</f>
        <v>Vyplň údaj</v>
      </c>
      <c r="K17" s="34"/>
      <c r="L17" s="106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270" t="str">
        <f>'Rekapitulace stavby'!E14</f>
        <v>Vyplň údaj</v>
      </c>
      <c r="F18" s="271"/>
      <c r="G18" s="271"/>
      <c r="H18" s="271"/>
      <c r="I18" s="105" t="s">
        <v>34</v>
      </c>
      <c r="J18" s="29" t="str">
        <f>'Rekapitulace stavby'!AN14</f>
        <v>Vyplň údaj</v>
      </c>
      <c r="K18" s="34"/>
      <c r="L18" s="106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106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05" t="s">
        <v>38</v>
      </c>
      <c r="E20" s="34"/>
      <c r="F20" s="34"/>
      <c r="G20" s="34"/>
      <c r="H20" s="34"/>
      <c r="I20" s="105" t="s">
        <v>31</v>
      </c>
      <c r="J20" s="107" t="s">
        <v>39</v>
      </c>
      <c r="K20" s="34"/>
      <c r="L20" s="106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07" t="s">
        <v>40</v>
      </c>
      <c r="F21" s="34"/>
      <c r="G21" s="34"/>
      <c r="H21" s="34"/>
      <c r="I21" s="105" t="s">
        <v>34</v>
      </c>
      <c r="J21" s="107" t="s">
        <v>41</v>
      </c>
      <c r="K21" s="34"/>
      <c r="L21" s="106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106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05" t="s">
        <v>43</v>
      </c>
      <c r="E23" s="34"/>
      <c r="F23" s="34"/>
      <c r="G23" s="34"/>
      <c r="H23" s="34"/>
      <c r="I23" s="105" t="s">
        <v>31</v>
      </c>
      <c r="J23" s="107" t="s">
        <v>44</v>
      </c>
      <c r="K23" s="34"/>
      <c r="L23" s="106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07" t="s">
        <v>40</v>
      </c>
      <c r="F24" s="34"/>
      <c r="G24" s="34"/>
      <c r="H24" s="34"/>
      <c r="I24" s="105" t="s">
        <v>34</v>
      </c>
      <c r="J24" s="107" t="s">
        <v>44</v>
      </c>
      <c r="K24" s="34"/>
      <c r="L24" s="106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106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05" t="s">
        <v>45</v>
      </c>
      <c r="E26" s="34"/>
      <c r="F26" s="34"/>
      <c r="G26" s="34"/>
      <c r="H26" s="34"/>
      <c r="I26" s="34"/>
      <c r="J26" s="34"/>
      <c r="K26" s="34"/>
      <c r="L26" s="106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11"/>
      <c r="B27" s="112"/>
      <c r="C27" s="111"/>
      <c r="D27" s="111"/>
      <c r="E27" s="272" t="s">
        <v>44</v>
      </c>
      <c r="F27" s="272"/>
      <c r="G27" s="272"/>
      <c r="H27" s="272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106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14"/>
      <c r="E29" s="114"/>
      <c r="F29" s="114"/>
      <c r="G29" s="114"/>
      <c r="H29" s="114"/>
      <c r="I29" s="114"/>
      <c r="J29" s="114"/>
      <c r="K29" s="114"/>
      <c r="L29" s="106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15" t="s">
        <v>47</v>
      </c>
      <c r="E30" s="34"/>
      <c r="F30" s="34"/>
      <c r="G30" s="34"/>
      <c r="H30" s="34"/>
      <c r="I30" s="34"/>
      <c r="J30" s="116">
        <f>ROUND(J84,2)</f>
        <v>0</v>
      </c>
      <c r="K30" s="34"/>
      <c r="L30" s="106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14"/>
      <c r="E31" s="114"/>
      <c r="F31" s="114"/>
      <c r="G31" s="114"/>
      <c r="H31" s="114"/>
      <c r="I31" s="114"/>
      <c r="J31" s="114"/>
      <c r="K31" s="114"/>
      <c r="L31" s="106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17" t="s">
        <v>49</v>
      </c>
      <c r="G32" s="34"/>
      <c r="H32" s="34"/>
      <c r="I32" s="117" t="s">
        <v>48</v>
      </c>
      <c r="J32" s="117" t="s">
        <v>50</v>
      </c>
      <c r="K32" s="34"/>
      <c r="L32" s="106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18" t="s">
        <v>51</v>
      </c>
      <c r="E33" s="105" t="s">
        <v>52</v>
      </c>
      <c r="F33" s="119">
        <f>ROUND((SUM(BE84:BE227)),2)</f>
        <v>0</v>
      </c>
      <c r="G33" s="34"/>
      <c r="H33" s="34"/>
      <c r="I33" s="120">
        <v>0.21</v>
      </c>
      <c r="J33" s="119">
        <f>ROUND(((SUM(BE84:BE227))*I33),2)</f>
        <v>0</v>
      </c>
      <c r="K33" s="34"/>
      <c r="L33" s="106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05" t="s">
        <v>53</v>
      </c>
      <c r="F34" s="119">
        <f>ROUND((SUM(BF84:BF227)),2)</f>
        <v>0</v>
      </c>
      <c r="G34" s="34"/>
      <c r="H34" s="34"/>
      <c r="I34" s="120">
        <v>0.15</v>
      </c>
      <c r="J34" s="119">
        <f>ROUND(((SUM(BF84:BF227))*I34),2)</f>
        <v>0</v>
      </c>
      <c r="K34" s="34"/>
      <c r="L34" s="106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05" t="s">
        <v>54</v>
      </c>
      <c r="F35" s="119">
        <f>ROUND((SUM(BG84:BG227)),2)</f>
        <v>0</v>
      </c>
      <c r="G35" s="34"/>
      <c r="H35" s="34"/>
      <c r="I35" s="120">
        <v>0.21</v>
      </c>
      <c r="J35" s="119">
        <f>0</f>
        <v>0</v>
      </c>
      <c r="K35" s="34"/>
      <c r="L35" s="106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05" t="s">
        <v>55</v>
      </c>
      <c r="F36" s="119">
        <f>ROUND((SUM(BH84:BH227)),2)</f>
        <v>0</v>
      </c>
      <c r="G36" s="34"/>
      <c r="H36" s="34"/>
      <c r="I36" s="120">
        <v>0.15</v>
      </c>
      <c r="J36" s="119">
        <f>0</f>
        <v>0</v>
      </c>
      <c r="K36" s="34"/>
      <c r="L36" s="106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05" t="s">
        <v>56</v>
      </c>
      <c r="F37" s="119">
        <f>ROUND((SUM(BI84:BI227)),2)</f>
        <v>0</v>
      </c>
      <c r="G37" s="34"/>
      <c r="H37" s="34"/>
      <c r="I37" s="120">
        <v>0</v>
      </c>
      <c r="J37" s="119">
        <f>0</f>
        <v>0</v>
      </c>
      <c r="K37" s="34"/>
      <c r="L37" s="106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106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21"/>
      <c r="D39" s="122" t="s">
        <v>57</v>
      </c>
      <c r="E39" s="123"/>
      <c r="F39" s="123"/>
      <c r="G39" s="124" t="s">
        <v>58</v>
      </c>
      <c r="H39" s="125" t="s">
        <v>59</v>
      </c>
      <c r="I39" s="123"/>
      <c r="J39" s="126">
        <f>SUM(J30:J37)</f>
        <v>0</v>
      </c>
      <c r="K39" s="127"/>
      <c r="L39" s="106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128"/>
      <c r="C40" s="129"/>
      <c r="D40" s="129"/>
      <c r="E40" s="129"/>
      <c r="F40" s="129"/>
      <c r="G40" s="129"/>
      <c r="H40" s="129"/>
      <c r="I40" s="129"/>
      <c r="J40" s="129"/>
      <c r="K40" s="129"/>
      <c r="L40" s="106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4" spans="1:31" s="2" customFormat="1" ht="6.95" customHeight="1">
      <c r="A44" s="34"/>
      <c r="B44" s="130"/>
      <c r="C44" s="131"/>
      <c r="D44" s="131"/>
      <c r="E44" s="131"/>
      <c r="F44" s="131"/>
      <c r="G44" s="131"/>
      <c r="H44" s="131"/>
      <c r="I44" s="131"/>
      <c r="J44" s="131"/>
      <c r="K44" s="131"/>
      <c r="L44" s="106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2" customFormat="1" ht="24.95" customHeight="1">
      <c r="A45" s="34"/>
      <c r="B45" s="35"/>
      <c r="C45" s="22" t="s">
        <v>132</v>
      </c>
      <c r="D45" s="36"/>
      <c r="E45" s="36"/>
      <c r="F45" s="36"/>
      <c r="G45" s="36"/>
      <c r="H45" s="36"/>
      <c r="I45" s="36"/>
      <c r="J45" s="36"/>
      <c r="K45" s="36"/>
      <c r="L45" s="106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pans="1:31" s="2" customFormat="1" ht="6.95" customHeight="1">
      <c r="A46" s="34"/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106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12" customHeight="1">
      <c r="A47" s="34"/>
      <c r="B47" s="35"/>
      <c r="C47" s="28" t="s">
        <v>16</v>
      </c>
      <c r="D47" s="36"/>
      <c r="E47" s="36"/>
      <c r="F47" s="36"/>
      <c r="G47" s="36"/>
      <c r="H47" s="36"/>
      <c r="I47" s="36"/>
      <c r="J47" s="36"/>
      <c r="K47" s="36"/>
      <c r="L47" s="106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16.5" customHeight="1">
      <c r="A48" s="34"/>
      <c r="B48" s="35"/>
      <c r="C48" s="36"/>
      <c r="D48" s="36"/>
      <c r="E48" s="264" t="str">
        <f>E7</f>
        <v>Zvýšení bezpečnosti na průtahu městem Vyškov - modernizace SSZ</v>
      </c>
      <c r="F48" s="265"/>
      <c r="G48" s="265"/>
      <c r="H48" s="265"/>
      <c r="I48" s="36"/>
      <c r="J48" s="36"/>
      <c r="K48" s="36"/>
      <c r="L48" s="106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28" t="s">
        <v>130</v>
      </c>
      <c r="D49" s="36"/>
      <c r="E49" s="36"/>
      <c r="F49" s="36"/>
      <c r="G49" s="36"/>
      <c r="H49" s="36"/>
      <c r="I49" s="36"/>
      <c r="J49" s="36"/>
      <c r="K49" s="36"/>
      <c r="L49" s="106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6.5" customHeight="1">
      <c r="A50" s="34"/>
      <c r="B50" s="35"/>
      <c r="C50" s="36"/>
      <c r="D50" s="36"/>
      <c r="E50" s="227" t="str">
        <f>E9</f>
        <v>PS455 - SSZ Nádražní x Brněnská</v>
      </c>
      <c r="F50" s="263"/>
      <c r="G50" s="263"/>
      <c r="H50" s="263"/>
      <c r="I50" s="36"/>
      <c r="J50" s="36"/>
      <c r="K50" s="36"/>
      <c r="L50" s="106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31" s="2" customFormat="1" ht="6.95" customHeight="1">
      <c r="A51" s="34"/>
      <c r="B51" s="35"/>
      <c r="C51" s="36"/>
      <c r="D51" s="36"/>
      <c r="E51" s="36"/>
      <c r="F51" s="36"/>
      <c r="G51" s="36"/>
      <c r="H51" s="36"/>
      <c r="I51" s="36"/>
      <c r="J51" s="36"/>
      <c r="K51" s="36"/>
      <c r="L51" s="106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31" s="2" customFormat="1" ht="12" customHeight="1">
      <c r="A52" s="34"/>
      <c r="B52" s="35"/>
      <c r="C52" s="28" t="s">
        <v>22</v>
      </c>
      <c r="D52" s="36"/>
      <c r="E52" s="36"/>
      <c r="F52" s="26" t="str">
        <f>F12</f>
        <v>Vyškov</v>
      </c>
      <c r="G52" s="36"/>
      <c r="H52" s="36"/>
      <c r="I52" s="28" t="s">
        <v>24</v>
      </c>
      <c r="J52" s="59" t="str">
        <f>IF(J12="","",J12)</f>
        <v>15. 10. 2020</v>
      </c>
      <c r="K52" s="36"/>
      <c r="L52" s="106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6.95" customHeight="1">
      <c r="A53" s="34"/>
      <c r="B53" s="35"/>
      <c r="C53" s="36"/>
      <c r="D53" s="36"/>
      <c r="E53" s="36"/>
      <c r="F53" s="36"/>
      <c r="G53" s="36"/>
      <c r="H53" s="36"/>
      <c r="I53" s="36"/>
      <c r="J53" s="36"/>
      <c r="K53" s="36"/>
      <c r="L53" s="106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15.2" customHeight="1">
      <c r="A54" s="34"/>
      <c r="B54" s="35"/>
      <c r="C54" s="28" t="s">
        <v>30</v>
      </c>
      <c r="D54" s="36"/>
      <c r="E54" s="36"/>
      <c r="F54" s="26" t="str">
        <f>E15</f>
        <v>VYTEZA, s. r.o.</v>
      </c>
      <c r="G54" s="36"/>
      <c r="H54" s="36"/>
      <c r="I54" s="28" t="s">
        <v>38</v>
      </c>
      <c r="J54" s="32" t="str">
        <f>E21</f>
        <v>Ing. Luděk Obrdlík</v>
      </c>
      <c r="K54" s="36"/>
      <c r="L54" s="106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15.2" customHeight="1">
      <c r="A55" s="34"/>
      <c r="B55" s="35"/>
      <c r="C55" s="28" t="s">
        <v>36</v>
      </c>
      <c r="D55" s="36"/>
      <c r="E55" s="36"/>
      <c r="F55" s="26" t="str">
        <f>IF(E18="","",E18)</f>
        <v>Vyplň údaj</v>
      </c>
      <c r="G55" s="36"/>
      <c r="H55" s="36"/>
      <c r="I55" s="28" t="s">
        <v>43</v>
      </c>
      <c r="J55" s="32" t="str">
        <f>E24</f>
        <v>Ing. Luděk Obrdlík</v>
      </c>
      <c r="K55" s="36"/>
      <c r="L55" s="106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0.35" customHeight="1">
      <c r="A56" s="34"/>
      <c r="B56" s="35"/>
      <c r="C56" s="36"/>
      <c r="D56" s="36"/>
      <c r="E56" s="36"/>
      <c r="F56" s="36"/>
      <c r="G56" s="36"/>
      <c r="H56" s="36"/>
      <c r="I56" s="36"/>
      <c r="J56" s="36"/>
      <c r="K56" s="36"/>
      <c r="L56" s="106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29.25" customHeight="1">
      <c r="A57" s="34"/>
      <c r="B57" s="35"/>
      <c r="C57" s="132" t="s">
        <v>133</v>
      </c>
      <c r="D57" s="133"/>
      <c r="E57" s="133"/>
      <c r="F57" s="133"/>
      <c r="G57" s="133"/>
      <c r="H57" s="133"/>
      <c r="I57" s="133"/>
      <c r="J57" s="134" t="s">
        <v>134</v>
      </c>
      <c r="K57" s="133"/>
      <c r="L57" s="106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0.35" customHeight="1">
      <c r="A58" s="34"/>
      <c r="B58" s="35"/>
      <c r="C58" s="36"/>
      <c r="D58" s="36"/>
      <c r="E58" s="36"/>
      <c r="F58" s="36"/>
      <c r="G58" s="36"/>
      <c r="H58" s="36"/>
      <c r="I58" s="36"/>
      <c r="J58" s="36"/>
      <c r="K58" s="36"/>
      <c r="L58" s="106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47" s="2" customFormat="1" ht="22.9" customHeight="1">
      <c r="A59" s="34"/>
      <c r="B59" s="35"/>
      <c r="C59" s="135" t="s">
        <v>79</v>
      </c>
      <c r="D59" s="36"/>
      <c r="E59" s="36"/>
      <c r="F59" s="36"/>
      <c r="G59" s="36"/>
      <c r="H59" s="36"/>
      <c r="I59" s="36"/>
      <c r="J59" s="77">
        <f>J84</f>
        <v>0</v>
      </c>
      <c r="K59" s="36"/>
      <c r="L59" s="106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U59" s="16" t="s">
        <v>135</v>
      </c>
    </row>
    <row r="60" spans="2:12" s="9" customFormat="1" ht="24.95" customHeight="1">
      <c r="B60" s="136"/>
      <c r="C60" s="137"/>
      <c r="D60" s="138" t="s">
        <v>136</v>
      </c>
      <c r="E60" s="139"/>
      <c r="F60" s="139"/>
      <c r="G60" s="139"/>
      <c r="H60" s="139"/>
      <c r="I60" s="139"/>
      <c r="J60" s="140">
        <f>J85</f>
        <v>0</v>
      </c>
      <c r="K60" s="137"/>
      <c r="L60" s="141"/>
    </row>
    <row r="61" spans="2:12" s="10" customFormat="1" ht="19.9" customHeight="1">
      <c r="B61" s="142"/>
      <c r="C61" s="143"/>
      <c r="D61" s="144" t="s">
        <v>137</v>
      </c>
      <c r="E61" s="145"/>
      <c r="F61" s="145"/>
      <c r="G61" s="145"/>
      <c r="H61" s="145"/>
      <c r="I61" s="145"/>
      <c r="J61" s="146">
        <f>J86</f>
        <v>0</v>
      </c>
      <c r="K61" s="143"/>
      <c r="L61" s="147"/>
    </row>
    <row r="62" spans="2:12" s="10" customFormat="1" ht="19.9" customHeight="1">
      <c r="B62" s="142"/>
      <c r="C62" s="143"/>
      <c r="D62" s="144" t="s">
        <v>138</v>
      </c>
      <c r="E62" s="145"/>
      <c r="F62" s="145"/>
      <c r="G62" s="145"/>
      <c r="H62" s="145"/>
      <c r="I62" s="145"/>
      <c r="J62" s="146">
        <f>J111</f>
        <v>0</v>
      </c>
      <c r="K62" s="143"/>
      <c r="L62" s="147"/>
    </row>
    <row r="63" spans="2:12" s="9" customFormat="1" ht="24.95" customHeight="1">
      <c r="B63" s="136"/>
      <c r="C63" s="137"/>
      <c r="D63" s="138" t="s">
        <v>244</v>
      </c>
      <c r="E63" s="139"/>
      <c r="F63" s="139"/>
      <c r="G63" s="139"/>
      <c r="H63" s="139"/>
      <c r="I63" s="139"/>
      <c r="J63" s="140">
        <f>J224</f>
        <v>0</v>
      </c>
      <c r="K63" s="137"/>
      <c r="L63" s="141"/>
    </row>
    <row r="64" spans="2:12" s="10" customFormat="1" ht="19.9" customHeight="1">
      <c r="B64" s="142"/>
      <c r="C64" s="143"/>
      <c r="D64" s="144" t="s">
        <v>245</v>
      </c>
      <c r="E64" s="145"/>
      <c r="F64" s="145"/>
      <c r="G64" s="145"/>
      <c r="H64" s="145"/>
      <c r="I64" s="145"/>
      <c r="J64" s="146">
        <f>J225</f>
        <v>0</v>
      </c>
      <c r="K64" s="143"/>
      <c r="L64" s="147"/>
    </row>
    <row r="65" spans="1:31" s="2" customFormat="1" ht="21.75" customHeight="1">
      <c r="A65" s="34"/>
      <c r="B65" s="35"/>
      <c r="C65" s="36"/>
      <c r="D65" s="36"/>
      <c r="E65" s="36"/>
      <c r="F65" s="36"/>
      <c r="G65" s="36"/>
      <c r="H65" s="36"/>
      <c r="I65" s="36"/>
      <c r="J65" s="36"/>
      <c r="K65" s="36"/>
      <c r="L65" s="106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1:31" s="2" customFormat="1" ht="6.95" customHeight="1">
      <c r="A66" s="34"/>
      <c r="B66" s="47"/>
      <c r="C66" s="48"/>
      <c r="D66" s="48"/>
      <c r="E66" s="48"/>
      <c r="F66" s="48"/>
      <c r="G66" s="48"/>
      <c r="H66" s="48"/>
      <c r="I66" s="48"/>
      <c r="J66" s="48"/>
      <c r="K66" s="48"/>
      <c r="L66" s="106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</row>
    <row r="70" spans="1:31" s="2" customFormat="1" ht="6.95" customHeight="1">
      <c r="A70" s="34"/>
      <c r="B70" s="49"/>
      <c r="C70" s="50"/>
      <c r="D70" s="50"/>
      <c r="E70" s="50"/>
      <c r="F70" s="50"/>
      <c r="G70" s="50"/>
      <c r="H70" s="50"/>
      <c r="I70" s="50"/>
      <c r="J70" s="50"/>
      <c r="K70" s="50"/>
      <c r="L70" s="106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</row>
    <row r="71" spans="1:31" s="2" customFormat="1" ht="24.95" customHeight="1">
      <c r="A71" s="34"/>
      <c r="B71" s="35"/>
      <c r="C71" s="22" t="s">
        <v>139</v>
      </c>
      <c r="D71" s="36"/>
      <c r="E71" s="36"/>
      <c r="F71" s="36"/>
      <c r="G71" s="36"/>
      <c r="H71" s="36"/>
      <c r="I71" s="36"/>
      <c r="J71" s="36"/>
      <c r="K71" s="36"/>
      <c r="L71" s="106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</row>
    <row r="72" spans="1:31" s="2" customFormat="1" ht="6.95" customHeight="1">
      <c r="A72" s="34"/>
      <c r="B72" s="35"/>
      <c r="C72" s="36"/>
      <c r="D72" s="36"/>
      <c r="E72" s="36"/>
      <c r="F72" s="36"/>
      <c r="G72" s="36"/>
      <c r="H72" s="36"/>
      <c r="I72" s="36"/>
      <c r="J72" s="36"/>
      <c r="K72" s="36"/>
      <c r="L72" s="106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</row>
    <row r="73" spans="1:31" s="2" customFormat="1" ht="12" customHeight="1">
      <c r="A73" s="34"/>
      <c r="B73" s="35"/>
      <c r="C73" s="28" t="s">
        <v>16</v>
      </c>
      <c r="D73" s="36"/>
      <c r="E73" s="36"/>
      <c r="F73" s="36"/>
      <c r="G73" s="36"/>
      <c r="H73" s="36"/>
      <c r="I73" s="36"/>
      <c r="J73" s="36"/>
      <c r="K73" s="36"/>
      <c r="L73" s="106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</row>
    <row r="74" spans="1:31" s="2" customFormat="1" ht="16.5" customHeight="1">
      <c r="A74" s="34"/>
      <c r="B74" s="35"/>
      <c r="C74" s="36"/>
      <c r="D74" s="36"/>
      <c r="E74" s="264" t="str">
        <f>E7</f>
        <v>Zvýšení bezpečnosti na průtahu městem Vyškov - modernizace SSZ</v>
      </c>
      <c r="F74" s="265"/>
      <c r="G74" s="265"/>
      <c r="H74" s="265"/>
      <c r="I74" s="36"/>
      <c r="J74" s="36"/>
      <c r="K74" s="36"/>
      <c r="L74" s="106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</row>
    <row r="75" spans="1:31" s="2" customFormat="1" ht="12" customHeight="1">
      <c r="A75" s="34"/>
      <c r="B75" s="35"/>
      <c r="C75" s="28" t="s">
        <v>130</v>
      </c>
      <c r="D75" s="36"/>
      <c r="E75" s="36"/>
      <c r="F75" s="36"/>
      <c r="G75" s="36"/>
      <c r="H75" s="36"/>
      <c r="I75" s="36"/>
      <c r="J75" s="36"/>
      <c r="K75" s="36"/>
      <c r="L75" s="106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6" spans="1:31" s="2" customFormat="1" ht="16.5" customHeight="1">
      <c r="A76" s="34"/>
      <c r="B76" s="35"/>
      <c r="C76" s="36"/>
      <c r="D76" s="36"/>
      <c r="E76" s="227" t="str">
        <f>E9</f>
        <v>PS455 - SSZ Nádražní x Brněnská</v>
      </c>
      <c r="F76" s="263"/>
      <c r="G76" s="263"/>
      <c r="H76" s="263"/>
      <c r="I76" s="36"/>
      <c r="J76" s="36"/>
      <c r="K76" s="36"/>
      <c r="L76" s="106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6.95" customHeight="1">
      <c r="A77" s="34"/>
      <c r="B77" s="35"/>
      <c r="C77" s="36"/>
      <c r="D77" s="36"/>
      <c r="E77" s="36"/>
      <c r="F77" s="36"/>
      <c r="G77" s="36"/>
      <c r="H77" s="36"/>
      <c r="I77" s="36"/>
      <c r="J77" s="36"/>
      <c r="K77" s="36"/>
      <c r="L77" s="106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:31" s="2" customFormat="1" ht="12" customHeight="1">
      <c r="A78" s="34"/>
      <c r="B78" s="35"/>
      <c r="C78" s="28" t="s">
        <v>22</v>
      </c>
      <c r="D78" s="36"/>
      <c r="E78" s="36"/>
      <c r="F78" s="26" t="str">
        <f>F12</f>
        <v>Vyškov</v>
      </c>
      <c r="G78" s="36"/>
      <c r="H78" s="36"/>
      <c r="I78" s="28" t="s">
        <v>24</v>
      </c>
      <c r="J78" s="59" t="str">
        <f>IF(J12="","",J12)</f>
        <v>15. 10. 2020</v>
      </c>
      <c r="K78" s="36"/>
      <c r="L78" s="106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2" customFormat="1" ht="6.95" customHeight="1">
      <c r="A79" s="34"/>
      <c r="B79" s="35"/>
      <c r="C79" s="36"/>
      <c r="D79" s="36"/>
      <c r="E79" s="36"/>
      <c r="F79" s="36"/>
      <c r="G79" s="36"/>
      <c r="H79" s="36"/>
      <c r="I79" s="36"/>
      <c r="J79" s="36"/>
      <c r="K79" s="36"/>
      <c r="L79" s="106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2" customFormat="1" ht="15.2" customHeight="1">
      <c r="A80" s="34"/>
      <c r="B80" s="35"/>
      <c r="C80" s="28" t="s">
        <v>30</v>
      </c>
      <c r="D80" s="36"/>
      <c r="E80" s="36"/>
      <c r="F80" s="26" t="str">
        <f>E15</f>
        <v>VYTEZA, s. r.o.</v>
      </c>
      <c r="G80" s="36"/>
      <c r="H80" s="36"/>
      <c r="I80" s="28" t="s">
        <v>38</v>
      </c>
      <c r="J80" s="32" t="str">
        <f>E21</f>
        <v>Ing. Luděk Obrdlík</v>
      </c>
      <c r="K80" s="36"/>
      <c r="L80" s="106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</row>
    <row r="81" spans="1:31" s="2" customFormat="1" ht="15.2" customHeight="1">
      <c r="A81" s="34"/>
      <c r="B81" s="35"/>
      <c r="C81" s="28" t="s">
        <v>36</v>
      </c>
      <c r="D81" s="36"/>
      <c r="E81" s="36"/>
      <c r="F81" s="26" t="str">
        <f>IF(E18="","",E18)</f>
        <v>Vyplň údaj</v>
      </c>
      <c r="G81" s="36"/>
      <c r="H81" s="36"/>
      <c r="I81" s="28" t="s">
        <v>43</v>
      </c>
      <c r="J81" s="32" t="str">
        <f>E24</f>
        <v>Ing. Luděk Obrdlík</v>
      </c>
      <c r="K81" s="36"/>
      <c r="L81" s="106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10.35" customHeight="1">
      <c r="A82" s="34"/>
      <c r="B82" s="35"/>
      <c r="C82" s="36"/>
      <c r="D82" s="36"/>
      <c r="E82" s="36"/>
      <c r="F82" s="36"/>
      <c r="G82" s="36"/>
      <c r="H82" s="36"/>
      <c r="I82" s="36"/>
      <c r="J82" s="36"/>
      <c r="K82" s="36"/>
      <c r="L82" s="106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11" customFormat="1" ht="29.25" customHeight="1">
      <c r="A83" s="148"/>
      <c r="B83" s="149"/>
      <c r="C83" s="150" t="s">
        <v>140</v>
      </c>
      <c r="D83" s="151" t="s">
        <v>66</v>
      </c>
      <c r="E83" s="151" t="s">
        <v>62</v>
      </c>
      <c r="F83" s="151" t="s">
        <v>63</v>
      </c>
      <c r="G83" s="151" t="s">
        <v>141</v>
      </c>
      <c r="H83" s="151" t="s">
        <v>142</v>
      </c>
      <c r="I83" s="151" t="s">
        <v>143</v>
      </c>
      <c r="J83" s="151" t="s">
        <v>134</v>
      </c>
      <c r="K83" s="152" t="s">
        <v>144</v>
      </c>
      <c r="L83" s="153"/>
      <c r="M83" s="68" t="s">
        <v>44</v>
      </c>
      <c r="N83" s="69" t="s">
        <v>51</v>
      </c>
      <c r="O83" s="69" t="s">
        <v>145</v>
      </c>
      <c r="P83" s="69" t="s">
        <v>146</v>
      </c>
      <c r="Q83" s="69" t="s">
        <v>147</v>
      </c>
      <c r="R83" s="69" t="s">
        <v>148</v>
      </c>
      <c r="S83" s="69" t="s">
        <v>149</v>
      </c>
      <c r="T83" s="70" t="s">
        <v>150</v>
      </c>
      <c r="U83" s="148"/>
      <c r="V83" s="148"/>
      <c r="W83" s="148"/>
      <c r="X83" s="148"/>
      <c r="Y83" s="148"/>
      <c r="Z83" s="148"/>
      <c r="AA83" s="148"/>
      <c r="AB83" s="148"/>
      <c r="AC83" s="148"/>
      <c r="AD83" s="148"/>
      <c r="AE83" s="148"/>
    </row>
    <row r="84" spans="1:63" s="2" customFormat="1" ht="22.9" customHeight="1">
      <c r="A84" s="34"/>
      <c r="B84" s="35"/>
      <c r="C84" s="75" t="s">
        <v>151</v>
      </c>
      <c r="D84" s="36"/>
      <c r="E84" s="36"/>
      <c r="F84" s="36"/>
      <c r="G84" s="36"/>
      <c r="H84" s="36"/>
      <c r="I84" s="36"/>
      <c r="J84" s="154">
        <f>BK84</f>
        <v>0</v>
      </c>
      <c r="K84" s="36"/>
      <c r="L84" s="39"/>
      <c r="M84" s="71"/>
      <c r="N84" s="155"/>
      <c r="O84" s="72"/>
      <c r="P84" s="156">
        <f>P85+P224</f>
        <v>0</v>
      </c>
      <c r="Q84" s="72"/>
      <c r="R84" s="156">
        <f>R85+R224</f>
        <v>0.04122000000000001</v>
      </c>
      <c r="S84" s="72"/>
      <c r="T84" s="157">
        <f>T85+T224</f>
        <v>0</v>
      </c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T84" s="16" t="s">
        <v>80</v>
      </c>
      <c r="AU84" s="16" t="s">
        <v>135</v>
      </c>
      <c r="BK84" s="158">
        <f>BK85+BK224</f>
        <v>0</v>
      </c>
    </row>
    <row r="85" spans="2:63" s="12" customFormat="1" ht="25.9" customHeight="1">
      <c r="B85" s="159"/>
      <c r="C85" s="160"/>
      <c r="D85" s="161" t="s">
        <v>80</v>
      </c>
      <c r="E85" s="162" t="s">
        <v>152</v>
      </c>
      <c r="F85" s="162" t="s">
        <v>153</v>
      </c>
      <c r="G85" s="160"/>
      <c r="H85" s="160"/>
      <c r="I85" s="163"/>
      <c r="J85" s="164">
        <f>BK85</f>
        <v>0</v>
      </c>
      <c r="K85" s="160"/>
      <c r="L85" s="165"/>
      <c r="M85" s="166"/>
      <c r="N85" s="167"/>
      <c r="O85" s="167"/>
      <c r="P85" s="168">
        <f>P86+P111</f>
        <v>0</v>
      </c>
      <c r="Q85" s="167"/>
      <c r="R85" s="168">
        <f>R86+R111</f>
        <v>0.04122000000000001</v>
      </c>
      <c r="S85" s="167"/>
      <c r="T85" s="169">
        <f>T86+T111</f>
        <v>0</v>
      </c>
      <c r="AR85" s="170" t="s">
        <v>154</v>
      </c>
      <c r="AT85" s="171" t="s">
        <v>80</v>
      </c>
      <c r="AU85" s="171" t="s">
        <v>81</v>
      </c>
      <c r="AY85" s="170" t="s">
        <v>155</v>
      </c>
      <c r="BK85" s="172">
        <f>BK86+BK111</f>
        <v>0</v>
      </c>
    </row>
    <row r="86" spans="2:63" s="12" customFormat="1" ht="22.9" customHeight="1">
      <c r="B86" s="159"/>
      <c r="C86" s="160"/>
      <c r="D86" s="161" t="s">
        <v>80</v>
      </c>
      <c r="E86" s="173" t="s">
        <v>156</v>
      </c>
      <c r="F86" s="173" t="s">
        <v>157</v>
      </c>
      <c r="G86" s="160"/>
      <c r="H86" s="160"/>
      <c r="I86" s="163"/>
      <c r="J86" s="174">
        <f>BK86</f>
        <v>0</v>
      </c>
      <c r="K86" s="160"/>
      <c r="L86" s="165"/>
      <c r="M86" s="166"/>
      <c r="N86" s="167"/>
      <c r="O86" s="167"/>
      <c r="P86" s="168">
        <f>SUM(P87:P110)</f>
        <v>0</v>
      </c>
      <c r="Q86" s="167"/>
      <c r="R86" s="168">
        <f>SUM(R87:R110)</f>
        <v>0.038220000000000004</v>
      </c>
      <c r="S86" s="167"/>
      <c r="T86" s="169">
        <f>SUM(T87:T110)</f>
        <v>0</v>
      </c>
      <c r="AR86" s="170" t="s">
        <v>154</v>
      </c>
      <c r="AT86" s="171" t="s">
        <v>80</v>
      </c>
      <c r="AU86" s="171" t="s">
        <v>89</v>
      </c>
      <c r="AY86" s="170" t="s">
        <v>155</v>
      </c>
      <c r="BK86" s="172">
        <f>SUM(BK87:BK110)</f>
        <v>0</v>
      </c>
    </row>
    <row r="87" spans="1:65" s="2" customFormat="1" ht="24">
      <c r="A87" s="34"/>
      <c r="B87" s="35"/>
      <c r="C87" s="175" t="s">
        <v>89</v>
      </c>
      <c r="D87" s="175" t="s">
        <v>158</v>
      </c>
      <c r="E87" s="176" t="s">
        <v>208</v>
      </c>
      <c r="F87" s="177" t="s">
        <v>209</v>
      </c>
      <c r="G87" s="178" t="s">
        <v>161</v>
      </c>
      <c r="H87" s="179">
        <v>3</v>
      </c>
      <c r="I87" s="180"/>
      <c r="J87" s="181">
        <f>ROUND(I87*H87,2)</f>
        <v>0</v>
      </c>
      <c r="K87" s="177" t="s">
        <v>195</v>
      </c>
      <c r="L87" s="39"/>
      <c r="M87" s="182" t="s">
        <v>44</v>
      </c>
      <c r="N87" s="183" t="s">
        <v>52</v>
      </c>
      <c r="O87" s="64"/>
      <c r="P87" s="184">
        <f>O87*H87</f>
        <v>0</v>
      </c>
      <c r="Q87" s="184">
        <v>0</v>
      </c>
      <c r="R87" s="184">
        <f>Q87*H87</f>
        <v>0</v>
      </c>
      <c r="S87" s="184">
        <v>0</v>
      </c>
      <c r="T87" s="185">
        <f>S87*H87</f>
        <v>0</v>
      </c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R87" s="186" t="s">
        <v>89</v>
      </c>
      <c r="AT87" s="186" t="s">
        <v>158</v>
      </c>
      <c r="AU87" s="186" t="s">
        <v>91</v>
      </c>
      <c r="AY87" s="16" t="s">
        <v>155</v>
      </c>
      <c r="BE87" s="187">
        <f>IF(N87="základní",J87,0)</f>
        <v>0</v>
      </c>
      <c r="BF87" s="187">
        <f>IF(N87="snížená",J87,0)</f>
        <v>0</v>
      </c>
      <c r="BG87" s="187">
        <f>IF(N87="zákl. přenesená",J87,0)</f>
        <v>0</v>
      </c>
      <c r="BH87" s="187">
        <f>IF(N87="sníž. přenesená",J87,0)</f>
        <v>0</v>
      </c>
      <c r="BI87" s="187">
        <f>IF(N87="nulová",J87,0)</f>
        <v>0</v>
      </c>
      <c r="BJ87" s="16" t="s">
        <v>89</v>
      </c>
      <c r="BK87" s="187">
        <f>ROUND(I87*H87,2)</f>
        <v>0</v>
      </c>
      <c r="BL87" s="16" t="s">
        <v>89</v>
      </c>
      <c r="BM87" s="186" t="s">
        <v>513</v>
      </c>
    </row>
    <row r="88" spans="2:51" s="13" customFormat="1" ht="12">
      <c r="B88" s="188"/>
      <c r="C88" s="189"/>
      <c r="D88" s="190" t="s">
        <v>164</v>
      </c>
      <c r="E88" s="191" t="s">
        <v>44</v>
      </c>
      <c r="F88" s="192" t="s">
        <v>211</v>
      </c>
      <c r="G88" s="189"/>
      <c r="H88" s="191" t="s">
        <v>44</v>
      </c>
      <c r="I88" s="193"/>
      <c r="J88" s="189"/>
      <c r="K88" s="189"/>
      <c r="L88" s="194"/>
      <c r="M88" s="195"/>
      <c r="N88" s="196"/>
      <c r="O88" s="196"/>
      <c r="P88" s="196"/>
      <c r="Q88" s="196"/>
      <c r="R88" s="196"/>
      <c r="S88" s="196"/>
      <c r="T88" s="197"/>
      <c r="AT88" s="198" t="s">
        <v>164</v>
      </c>
      <c r="AU88" s="198" t="s">
        <v>91</v>
      </c>
      <c r="AV88" s="13" t="s">
        <v>89</v>
      </c>
      <c r="AW88" s="13" t="s">
        <v>42</v>
      </c>
      <c r="AX88" s="13" t="s">
        <v>81</v>
      </c>
      <c r="AY88" s="198" t="s">
        <v>155</v>
      </c>
    </row>
    <row r="89" spans="2:51" s="14" customFormat="1" ht="12">
      <c r="B89" s="199"/>
      <c r="C89" s="200"/>
      <c r="D89" s="190" t="s">
        <v>164</v>
      </c>
      <c r="E89" s="201" t="s">
        <v>44</v>
      </c>
      <c r="F89" s="202" t="s">
        <v>154</v>
      </c>
      <c r="G89" s="200"/>
      <c r="H89" s="203">
        <v>3</v>
      </c>
      <c r="I89" s="204"/>
      <c r="J89" s="200"/>
      <c r="K89" s="200"/>
      <c r="L89" s="205"/>
      <c r="M89" s="206"/>
      <c r="N89" s="207"/>
      <c r="O89" s="207"/>
      <c r="P89" s="207"/>
      <c r="Q89" s="207"/>
      <c r="R89" s="207"/>
      <c r="S89" s="207"/>
      <c r="T89" s="208"/>
      <c r="AT89" s="209" t="s">
        <v>164</v>
      </c>
      <c r="AU89" s="209" t="s">
        <v>91</v>
      </c>
      <c r="AV89" s="14" t="s">
        <v>91</v>
      </c>
      <c r="AW89" s="14" t="s">
        <v>42</v>
      </c>
      <c r="AX89" s="14" t="s">
        <v>89</v>
      </c>
      <c r="AY89" s="209" t="s">
        <v>155</v>
      </c>
    </row>
    <row r="90" spans="1:65" s="2" customFormat="1" ht="24">
      <c r="A90" s="34"/>
      <c r="B90" s="35"/>
      <c r="C90" s="175" t="s">
        <v>91</v>
      </c>
      <c r="D90" s="175" t="s">
        <v>158</v>
      </c>
      <c r="E90" s="176" t="s">
        <v>212</v>
      </c>
      <c r="F90" s="177" t="s">
        <v>213</v>
      </c>
      <c r="G90" s="178" t="s">
        <v>161</v>
      </c>
      <c r="H90" s="179">
        <v>3</v>
      </c>
      <c r="I90" s="180"/>
      <c r="J90" s="181">
        <f>ROUND(I90*H90,2)</f>
        <v>0</v>
      </c>
      <c r="K90" s="177" t="s">
        <v>195</v>
      </c>
      <c r="L90" s="39"/>
      <c r="M90" s="182" t="s">
        <v>44</v>
      </c>
      <c r="N90" s="183" t="s">
        <v>52</v>
      </c>
      <c r="O90" s="64"/>
      <c r="P90" s="184">
        <f>O90*H90</f>
        <v>0</v>
      </c>
      <c r="Q90" s="184">
        <v>0</v>
      </c>
      <c r="R90" s="184">
        <f>Q90*H90</f>
        <v>0</v>
      </c>
      <c r="S90" s="184">
        <v>0</v>
      </c>
      <c r="T90" s="185">
        <f>S90*H90</f>
        <v>0</v>
      </c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R90" s="186" t="s">
        <v>89</v>
      </c>
      <c r="AT90" s="186" t="s">
        <v>158</v>
      </c>
      <c r="AU90" s="186" t="s">
        <v>91</v>
      </c>
      <c r="AY90" s="16" t="s">
        <v>155</v>
      </c>
      <c r="BE90" s="187">
        <f>IF(N90="základní",J90,0)</f>
        <v>0</v>
      </c>
      <c r="BF90" s="187">
        <f>IF(N90="snížená",J90,0)</f>
        <v>0</v>
      </c>
      <c r="BG90" s="187">
        <f>IF(N90="zákl. přenesená",J90,0)</f>
        <v>0</v>
      </c>
      <c r="BH90" s="187">
        <f>IF(N90="sníž. přenesená",J90,0)</f>
        <v>0</v>
      </c>
      <c r="BI90" s="187">
        <f>IF(N90="nulová",J90,0)</f>
        <v>0</v>
      </c>
      <c r="BJ90" s="16" t="s">
        <v>89</v>
      </c>
      <c r="BK90" s="187">
        <f>ROUND(I90*H90,2)</f>
        <v>0</v>
      </c>
      <c r="BL90" s="16" t="s">
        <v>89</v>
      </c>
      <c r="BM90" s="186" t="s">
        <v>514</v>
      </c>
    </row>
    <row r="91" spans="2:51" s="13" customFormat="1" ht="12">
      <c r="B91" s="188"/>
      <c r="C91" s="189"/>
      <c r="D91" s="190" t="s">
        <v>164</v>
      </c>
      <c r="E91" s="191" t="s">
        <v>44</v>
      </c>
      <c r="F91" s="192" t="s">
        <v>215</v>
      </c>
      <c r="G91" s="189"/>
      <c r="H91" s="191" t="s">
        <v>44</v>
      </c>
      <c r="I91" s="193"/>
      <c r="J91" s="189"/>
      <c r="K91" s="189"/>
      <c r="L91" s="194"/>
      <c r="M91" s="195"/>
      <c r="N91" s="196"/>
      <c r="O91" s="196"/>
      <c r="P91" s="196"/>
      <c r="Q91" s="196"/>
      <c r="R91" s="196"/>
      <c r="S91" s="196"/>
      <c r="T91" s="197"/>
      <c r="AT91" s="198" t="s">
        <v>164</v>
      </c>
      <c r="AU91" s="198" t="s">
        <v>91</v>
      </c>
      <c r="AV91" s="13" t="s">
        <v>89</v>
      </c>
      <c r="AW91" s="13" t="s">
        <v>42</v>
      </c>
      <c r="AX91" s="13" t="s">
        <v>81</v>
      </c>
      <c r="AY91" s="198" t="s">
        <v>155</v>
      </c>
    </row>
    <row r="92" spans="2:51" s="14" customFormat="1" ht="12">
      <c r="B92" s="199"/>
      <c r="C92" s="200"/>
      <c r="D92" s="190" t="s">
        <v>164</v>
      </c>
      <c r="E92" s="201" t="s">
        <v>44</v>
      </c>
      <c r="F92" s="202" t="s">
        <v>154</v>
      </c>
      <c r="G92" s="200"/>
      <c r="H92" s="203">
        <v>3</v>
      </c>
      <c r="I92" s="204"/>
      <c r="J92" s="200"/>
      <c r="K92" s="200"/>
      <c r="L92" s="205"/>
      <c r="M92" s="206"/>
      <c r="N92" s="207"/>
      <c r="O92" s="207"/>
      <c r="P92" s="207"/>
      <c r="Q92" s="207"/>
      <c r="R92" s="207"/>
      <c r="S92" s="207"/>
      <c r="T92" s="208"/>
      <c r="AT92" s="209" t="s">
        <v>164</v>
      </c>
      <c r="AU92" s="209" t="s">
        <v>91</v>
      </c>
      <c r="AV92" s="14" t="s">
        <v>91</v>
      </c>
      <c r="AW92" s="14" t="s">
        <v>42</v>
      </c>
      <c r="AX92" s="14" t="s">
        <v>89</v>
      </c>
      <c r="AY92" s="209" t="s">
        <v>155</v>
      </c>
    </row>
    <row r="93" spans="1:65" s="2" customFormat="1" ht="16.5" customHeight="1">
      <c r="A93" s="34"/>
      <c r="B93" s="35"/>
      <c r="C93" s="210" t="s">
        <v>154</v>
      </c>
      <c r="D93" s="210" t="s">
        <v>152</v>
      </c>
      <c r="E93" s="211" t="s">
        <v>216</v>
      </c>
      <c r="F93" s="212" t="s">
        <v>217</v>
      </c>
      <c r="G93" s="213" t="s">
        <v>161</v>
      </c>
      <c r="H93" s="214">
        <v>3</v>
      </c>
      <c r="I93" s="215"/>
      <c r="J93" s="216">
        <f>ROUND(I93*H93,2)</f>
        <v>0</v>
      </c>
      <c r="K93" s="212" t="s">
        <v>180</v>
      </c>
      <c r="L93" s="217"/>
      <c r="M93" s="218" t="s">
        <v>44</v>
      </c>
      <c r="N93" s="219" t="s">
        <v>52</v>
      </c>
      <c r="O93" s="64"/>
      <c r="P93" s="184">
        <f>O93*H93</f>
        <v>0</v>
      </c>
      <c r="Q93" s="184">
        <v>0.0005</v>
      </c>
      <c r="R93" s="184">
        <f>Q93*H93</f>
        <v>0.0015</v>
      </c>
      <c r="S93" s="184">
        <v>0</v>
      </c>
      <c r="T93" s="185">
        <f>S93*H93</f>
        <v>0</v>
      </c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R93" s="186" t="s">
        <v>91</v>
      </c>
      <c r="AT93" s="186" t="s">
        <v>152</v>
      </c>
      <c r="AU93" s="186" t="s">
        <v>91</v>
      </c>
      <c r="AY93" s="16" t="s">
        <v>155</v>
      </c>
      <c r="BE93" s="187">
        <f>IF(N93="základní",J93,0)</f>
        <v>0</v>
      </c>
      <c r="BF93" s="187">
        <f>IF(N93="snížená",J93,0)</f>
        <v>0</v>
      </c>
      <c r="BG93" s="187">
        <f>IF(N93="zákl. přenesená",J93,0)</f>
        <v>0</v>
      </c>
      <c r="BH93" s="187">
        <f>IF(N93="sníž. přenesená",J93,0)</f>
        <v>0</v>
      </c>
      <c r="BI93" s="187">
        <f>IF(N93="nulová",J93,0)</f>
        <v>0</v>
      </c>
      <c r="BJ93" s="16" t="s">
        <v>89</v>
      </c>
      <c r="BK93" s="187">
        <f>ROUND(I93*H93,2)</f>
        <v>0</v>
      </c>
      <c r="BL93" s="16" t="s">
        <v>89</v>
      </c>
      <c r="BM93" s="186" t="s">
        <v>515</v>
      </c>
    </row>
    <row r="94" spans="2:51" s="13" customFormat="1" ht="12">
      <c r="B94" s="188"/>
      <c r="C94" s="189"/>
      <c r="D94" s="190" t="s">
        <v>164</v>
      </c>
      <c r="E94" s="191" t="s">
        <v>44</v>
      </c>
      <c r="F94" s="192" t="s">
        <v>215</v>
      </c>
      <c r="G94" s="189"/>
      <c r="H94" s="191" t="s">
        <v>44</v>
      </c>
      <c r="I94" s="193"/>
      <c r="J94" s="189"/>
      <c r="K94" s="189"/>
      <c r="L94" s="194"/>
      <c r="M94" s="195"/>
      <c r="N94" s="196"/>
      <c r="O94" s="196"/>
      <c r="P94" s="196"/>
      <c r="Q94" s="196"/>
      <c r="R94" s="196"/>
      <c r="S94" s="196"/>
      <c r="T94" s="197"/>
      <c r="AT94" s="198" t="s">
        <v>164</v>
      </c>
      <c r="AU94" s="198" t="s">
        <v>91</v>
      </c>
      <c r="AV94" s="13" t="s">
        <v>89</v>
      </c>
      <c r="AW94" s="13" t="s">
        <v>42</v>
      </c>
      <c r="AX94" s="13" t="s">
        <v>81</v>
      </c>
      <c r="AY94" s="198" t="s">
        <v>155</v>
      </c>
    </row>
    <row r="95" spans="2:51" s="14" customFormat="1" ht="12">
      <c r="B95" s="199"/>
      <c r="C95" s="200"/>
      <c r="D95" s="190" t="s">
        <v>164</v>
      </c>
      <c r="E95" s="201" t="s">
        <v>44</v>
      </c>
      <c r="F95" s="202" t="s">
        <v>154</v>
      </c>
      <c r="G95" s="200"/>
      <c r="H95" s="203">
        <v>3</v>
      </c>
      <c r="I95" s="204"/>
      <c r="J95" s="200"/>
      <c r="K95" s="200"/>
      <c r="L95" s="205"/>
      <c r="M95" s="206"/>
      <c r="N95" s="207"/>
      <c r="O95" s="207"/>
      <c r="P95" s="207"/>
      <c r="Q95" s="207"/>
      <c r="R95" s="207"/>
      <c r="S95" s="207"/>
      <c r="T95" s="208"/>
      <c r="AT95" s="209" t="s">
        <v>164</v>
      </c>
      <c r="AU95" s="209" t="s">
        <v>91</v>
      </c>
      <c r="AV95" s="14" t="s">
        <v>91</v>
      </c>
      <c r="AW95" s="14" t="s">
        <v>42</v>
      </c>
      <c r="AX95" s="14" t="s">
        <v>89</v>
      </c>
      <c r="AY95" s="209" t="s">
        <v>155</v>
      </c>
    </row>
    <row r="96" spans="1:65" s="2" customFormat="1" ht="21.75" customHeight="1">
      <c r="A96" s="34"/>
      <c r="B96" s="35"/>
      <c r="C96" s="175" t="s">
        <v>173</v>
      </c>
      <c r="D96" s="175" t="s">
        <v>158</v>
      </c>
      <c r="E96" s="176" t="s">
        <v>159</v>
      </c>
      <c r="F96" s="177" t="s">
        <v>160</v>
      </c>
      <c r="G96" s="178" t="s">
        <v>161</v>
      </c>
      <c r="H96" s="179">
        <v>9</v>
      </c>
      <c r="I96" s="180"/>
      <c r="J96" s="181">
        <f>ROUND(I96*H96,2)</f>
        <v>0</v>
      </c>
      <c r="K96" s="177" t="s">
        <v>195</v>
      </c>
      <c r="L96" s="39"/>
      <c r="M96" s="182" t="s">
        <v>44</v>
      </c>
      <c r="N96" s="183" t="s">
        <v>52</v>
      </c>
      <c r="O96" s="64"/>
      <c r="P96" s="184">
        <f>O96*H96</f>
        <v>0</v>
      </c>
      <c r="Q96" s="184">
        <v>0</v>
      </c>
      <c r="R96" s="184">
        <f>Q96*H96</f>
        <v>0</v>
      </c>
      <c r="S96" s="184">
        <v>0</v>
      </c>
      <c r="T96" s="185">
        <f>S96*H96</f>
        <v>0</v>
      </c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R96" s="186" t="s">
        <v>89</v>
      </c>
      <c r="AT96" s="186" t="s">
        <v>158</v>
      </c>
      <c r="AU96" s="186" t="s">
        <v>91</v>
      </c>
      <c r="AY96" s="16" t="s">
        <v>155</v>
      </c>
      <c r="BE96" s="187">
        <f>IF(N96="základní",J96,0)</f>
        <v>0</v>
      </c>
      <c r="BF96" s="187">
        <f>IF(N96="snížená",J96,0)</f>
        <v>0</v>
      </c>
      <c r="BG96" s="187">
        <f>IF(N96="zákl. přenesená",J96,0)</f>
        <v>0</v>
      </c>
      <c r="BH96" s="187">
        <f>IF(N96="sníž. přenesená",J96,0)</f>
        <v>0</v>
      </c>
      <c r="BI96" s="187">
        <f>IF(N96="nulová",J96,0)</f>
        <v>0</v>
      </c>
      <c r="BJ96" s="16" t="s">
        <v>89</v>
      </c>
      <c r="BK96" s="187">
        <f>ROUND(I96*H96,2)</f>
        <v>0</v>
      </c>
      <c r="BL96" s="16" t="s">
        <v>89</v>
      </c>
      <c r="BM96" s="186" t="s">
        <v>516</v>
      </c>
    </row>
    <row r="97" spans="2:51" s="13" customFormat="1" ht="22.5">
      <c r="B97" s="188"/>
      <c r="C97" s="189"/>
      <c r="D97" s="190" t="s">
        <v>164</v>
      </c>
      <c r="E97" s="191" t="s">
        <v>44</v>
      </c>
      <c r="F97" s="192" t="s">
        <v>165</v>
      </c>
      <c r="G97" s="189"/>
      <c r="H97" s="191" t="s">
        <v>44</v>
      </c>
      <c r="I97" s="193"/>
      <c r="J97" s="189"/>
      <c r="K97" s="189"/>
      <c r="L97" s="194"/>
      <c r="M97" s="195"/>
      <c r="N97" s="196"/>
      <c r="O97" s="196"/>
      <c r="P97" s="196"/>
      <c r="Q97" s="196"/>
      <c r="R97" s="196"/>
      <c r="S97" s="196"/>
      <c r="T97" s="197"/>
      <c r="AT97" s="198" t="s">
        <v>164</v>
      </c>
      <c r="AU97" s="198" t="s">
        <v>91</v>
      </c>
      <c r="AV97" s="13" t="s">
        <v>89</v>
      </c>
      <c r="AW97" s="13" t="s">
        <v>42</v>
      </c>
      <c r="AX97" s="13" t="s">
        <v>81</v>
      </c>
      <c r="AY97" s="198" t="s">
        <v>155</v>
      </c>
    </row>
    <row r="98" spans="2:51" s="14" customFormat="1" ht="12">
      <c r="B98" s="199"/>
      <c r="C98" s="200"/>
      <c r="D98" s="190" t="s">
        <v>164</v>
      </c>
      <c r="E98" s="201" t="s">
        <v>44</v>
      </c>
      <c r="F98" s="202" t="s">
        <v>197</v>
      </c>
      <c r="G98" s="200"/>
      <c r="H98" s="203">
        <v>9</v>
      </c>
      <c r="I98" s="204"/>
      <c r="J98" s="200"/>
      <c r="K98" s="200"/>
      <c r="L98" s="205"/>
      <c r="M98" s="206"/>
      <c r="N98" s="207"/>
      <c r="O98" s="207"/>
      <c r="P98" s="207"/>
      <c r="Q98" s="207"/>
      <c r="R98" s="207"/>
      <c r="S98" s="207"/>
      <c r="T98" s="208"/>
      <c r="AT98" s="209" t="s">
        <v>164</v>
      </c>
      <c r="AU98" s="209" t="s">
        <v>91</v>
      </c>
      <c r="AV98" s="14" t="s">
        <v>91</v>
      </c>
      <c r="AW98" s="14" t="s">
        <v>42</v>
      </c>
      <c r="AX98" s="14" t="s">
        <v>89</v>
      </c>
      <c r="AY98" s="209" t="s">
        <v>155</v>
      </c>
    </row>
    <row r="99" spans="1:65" s="2" customFormat="1" ht="16.5" customHeight="1">
      <c r="A99" s="34"/>
      <c r="B99" s="35"/>
      <c r="C99" s="175" t="s">
        <v>177</v>
      </c>
      <c r="D99" s="175" t="s">
        <v>158</v>
      </c>
      <c r="E99" s="176" t="s">
        <v>166</v>
      </c>
      <c r="F99" s="177" t="s">
        <v>167</v>
      </c>
      <c r="G99" s="178" t="s">
        <v>161</v>
      </c>
      <c r="H99" s="179">
        <v>9</v>
      </c>
      <c r="I99" s="180"/>
      <c r="J99" s="181">
        <f>ROUND(I99*H99,2)</f>
        <v>0</v>
      </c>
      <c r="K99" s="177" t="s">
        <v>195</v>
      </c>
      <c r="L99" s="39"/>
      <c r="M99" s="182" t="s">
        <v>44</v>
      </c>
      <c r="N99" s="183" t="s">
        <v>52</v>
      </c>
      <c r="O99" s="64"/>
      <c r="P99" s="184">
        <f>O99*H99</f>
        <v>0</v>
      </c>
      <c r="Q99" s="184">
        <v>0</v>
      </c>
      <c r="R99" s="184">
        <f>Q99*H99</f>
        <v>0</v>
      </c>
      <c r="S99" s="184">
        <v>0</v>
      </c>
      <c r="T99" s="185">
        <f>S99*H99</f>
        <v>0</v>
      </c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R99" s="186" t="s">
        <v>89</v>
      </c>
      <c r="AT99" s="186" t="s">
        <v>158</v>
      </c>
      <c r="AU99" s="186" t="s">
        <v>91</v>
      </c>
      <c r="AY99" s="16" t="s">
        <v>155</v>
      </c>
      <c r="BE99" s="187">
        <f>IF(N99="základní",J99,0)</f>
        <v>0</v>
      </c>
      <c r="BF99" s="187">
        <f>IF(N99="snížená",J99,0)</f>
        <v>0</v>
      </c>
      <c r="BG99" s="187">
        <f>IF(N99="zákl. přenesená",J99,0)</f>
        <v>0</v>
      </c>
      <c r="BH99" s="187">
        <f>IF(N99="sníž. přenesená",J99,0)</f>
        <v>0</v>
      </c>
      <c r="BI99" s="187">
        <f>IF(N99="nulová",J99,0)</f>
        <v>0</v>
      </c>
      <c r="BJ99" s="16" t="s">
        <v>89</v>
      </c>
      <c r="BK99" s="187">
        <f>ROUND(I99*H99,2)</f>
        <v>0</v>
      </c>
      <c r="BL99" s="16" t="s">
        <v>89</v>
      </c>
      <c r="BM99" s="186" t="s">
        <v>517</v>
      </c>
    </row>
    <row r="100" spans="2:51" s="13" customFormat="1" ht="12">
      <c r="B100" s="188"/>
      <c r="C100" s="189"/>
      <c r="D100" s="190" t="s">
        <v>164</v>
      </c>
      <c r="E100" s="191" t="s">
        <v>44</v>
      </c>
      <c r="F100" s="192" t="s">
        <v>169</v>
      </c>
      <c r="G100" s="189"/>
      <c r="H100" s="191" t="s">
        <v>44</v>
      </c>
      <c r="I100" s="193"/>
      <c r="J100" s="189"/>
      <c r="K100" s="189"/>
      <c r="L100" s="194"/>
      <c r="M100" s="195"/>
      <c r="N100" s="196"/>
      <c r="O100" s="196"/>
      <c r="P100" s="196"/>
      <c r="Q100" s="196"/>
      <c r="R100" s="196"/>
      <c r="S100" s="196"/>
      <c r="T100" s="197"/>
      <c r="AT100" s="198" t="s">
        <v>164</v>
      </c>
      <c r="AU100" s="198" t="s">
        <v>91</v>
      </c>
      <c r="AV100" s="13" t="s">
        <v>89</v>
      </c>
      <c r="AW100" s="13" t="s">
        <v>42</v>
      </c>
      <c r="AX100" s="13" t="s">
        <v>81</v>
      </c>
      <c r="AY100" s="198" t="s">
        <v>155</v>
      </c>
    </row>
    <row r="101" spans="2:51" s="14" customFormat="1" ht="12">
      <c r="B101" s="199"/>
      <c r="C101" s="200"/>
      <c r="D101" s="190" t="s">
        <v>164</v>
      </c>
      <c r="E101" s="201" t="s">
        <v>44</v>
      </c>
      <c r="F101" s="202" t="s">
        <v>197</v>
      </c>
      <c r="G101" s="200"/>
      <c r="H101" s="203">
        <v>9</v>
      </c>
      <c r="I101" s="204"/>
      <c r="J101" s="200"/>
      <c r="K101" s="200"/>
      <c r="L101" s="205"/>
      <c r="M101" s="206"/>
      <c r="N101" s="207"/>
      <c r="O101" s="207"/>
      <c r="P101" s="207"/>
      <c r="Q101" s="207"/>
      <c r="R101" s="207"/>
      <c r="S101" s="207"/>
      <c r="T101" s="208"/>
      <c r="AT101" s="209" t="s">
        <v>164</v>
      </c>
      <c r="AU101" s="209" t="s">
        <v>91</v>
      </c>
      <c r="AV101" s="14" t="s">
        <v>91</v>
      </c>
      <c r="AW101" s="14" t="s">
        <v>42</v>
      </c>
      <c r="AX101" s="14" t="s">
        <v>89</v>
      </c>
      <c r="AY101" s="209" t="s">
        <v>155</v>
      </c>
    </row>
    <row r="102" spans="1:65" s="2" customFormat="1" ht="24">
      <c r="A102" s="34"/>
      <c r="B102" s="35"/>
      <c r="C102" s="175" t="s">
        <v>184</v>
      </c>
      <c r="D102" s="175" t="s">
        <v>158</v>
      </c>
      <c r="E102" s="176" t="s">
        <v>170</v>
      </c>
      <c r="F102" s="177" t="s">
        <v>171</v>
      </c>
      <c r="G102" s="178" t="s">
        <v>161</v>
      </c>
      <c r="H102" s="179">
        <v>9</v>
      </c>
      <c r="I102" s="180"/>
      <c r="J102" s="181">
        <f>ROUND(I102*H102,2)</f>
        <v>0</v>
      </c>
      <c r="K102" s="177" t="s">
        <v>195</v>
      </c>
      <c r="L102" s="39"/>
      <c r="M102" s="182" t="s">
        <v>44</v>
      </c>
      <c r="N102" s="183" t="s">
        <v>52</v>
      </c>
      <c r="O102" s="64"/>
      <c r="P102" s="184">
        <f>O102*H102</f>
        <v>0</v>
      </c>
      <c r="Q102" s="184">
        <v>0</v>
      </c>
      <c r="R102" s="184">
        <f>Q102*H102</f>
        <v>0</v>
      </c>
      <c r="S102" s="184">
        <v>0</v>
      </c>
      <c r="T102" s="185">
        <f>S102*H102</f>
        <v>0</v>
      </c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R102" s="186" t="s">
        <v>89</v>
      </c>
      <c r="AT102" s="186" t="s">
        <v>158</v>
      </c>
      <c r="AU102" s="186" t="s">
        <v>91</v>
      </c>
      <c r="AY102" s="16" t="s">
        <v>155</v>
      </c>
      <c r="BE102" s="187">
        <f>IF(N102="základní",J102,0)</f>
        <v>0</v>
      </c>
      <c r="BF102" s="187">
        <f>IF(N102="snížená",J102,0)</f>
        <v>0</v>
      </c>
      <c r="BG102" s="187">
        <f>IF(N102="zákl. přenesená",J102,0)</f>
        <v>0</v>
      </c>
      <c r="BH102" s="187">
        <f>IF(N102="sníž. přenesená",J102,0)</f>
        <v>0</v>
      </c>
      <c r="BI102" s="187">
        <f>IF(N102="nulová",J102,0)</f>
        <v>0</v>
      </c>
      <c r="BJ102" s="16" t="s">
        <v>89</v>
      </c>
      <c r="BK102" s="187">
        <f>ROUND(I102*H102,2)</f>
        <v>0</v>
      </c>
      <c r="BL102" s="16" t="s">
        <v>89</v>
      </c>
      <c r="BM102" s="186" t="s">
        <v>518</v>
      </c>
    </row>
    <row r="103" spans="2:51" s="13" customFormat="1" ht="22.5">
      <c r="B103" s="188"/>
      <c r="C103" s="189"/>
      <c r="D103" s="190" t="s">
        <v>164</v>
      </c>
      <c r="E103" s="191" t="s">
        <v>44</v>
      </c>
      <c r="F103" s="192" t="s">
        <v>165</v>
      </c>
      <c r="G103" s="189"/>
      <c r="H103" s="191" t="s">
        <v>44</v>
      </c>
      <c r="I103" s="193"/>
      <c r="J103" s="189"/>
      <c r="K103" s="189"/>
      <c r="L103" s="194"/>
      <c r="M103" s="195"/>
      <c r="N103" s="196"/>
      <c r="O103" s="196"/>
      <c r="P103" s="196"/>
      <c r="Q103" s="196"/>
      <c r="R103" s="196"/>
      <c r="S103" s="196"/>
      <c r="T103" s="197"/>
      <c r="AT103" s="198" t="s">
        <v>164</v>
      </c>
      <c r="AU103" s="198" t="s">
        <v>91</v>
      </c>
      <c r="AV103" s="13" t="s">
        <v>89</v>
      </c>
      <c r="AW103" s="13" t="s">
        <v>42</v>
      </c>
      <c r="AX103" s="13" t="s">
        <v>81</v>
      </c>
      <c r="AY103" s="198" t="s">
        <v>155</v>
      </c>
    </row>
    <row r="104" spans="2:51" s="14" customFormat="1" ht="12">
      <c r="B104" s="199"/>
      <c r="C104" s="200"/>
      <c r="D104" s="190" t="s">
        <v>164</v>
      </c>
      <c r="E104" s="201" t="s">
        <v>44</v>
      </c>
      <c r="F104" s="202" t="s">
        <v>197</v>
      </c>
      <c r="G104" s="200"/>
      <c r="H104" s="203">
        <v>9</v>
      </c>
      <c r="I104" s="204"/>
      <c r="J104" s="200"/>
      <c r="K104" s="200"/>
      <c r="L104" s="205"/>
      <c r="M104" s="206"/>
      <c r="N104" s="207"/>
      <c r="O104" s="207"/>
      <c r="P104" s="207"/>
      <c r="Q104" s="207"/>
      <c r="R104" s="207"/>
      <c r="S104" s="207"/>
      <c r="T104" s="208"/>
      <c r="AT104" s="209" t="s">
        <v>164</v>
      </c>
      <c r="AU104" s="209" t="s">
        <v>91</v>
      </c>
      <c r="AV104" s="14" t="s">
        <v>91</v>
      </c>
      <c r="AW104" s="14" t="s">
        <v>42</v>
      </c>
      <c r="AX104" s="14" t="s">
        <v>89</v>
      </c>
      <c r="AY104" s="209" t="s">
        <v>155</v>
      </c>
    </row>
    <row r="105" spans="1:65" s="2" customFormat="1" ht="24">
      <c r="A105" s="34"/>
      <c r="B105" s="35"/>
      <c r="C105" s="175" t="s">
        <v>188</v>
      </c>
      <c r="D105" s="175" t="s">
        <v>158</v>
      </c>
      <c r="E105" s="176" t="s">
        <v>174</v>
      </c>
      <c r="F105" s="177" t="s">
        <v>175</v>
      </c>
      <c r="G105" s="178" t="s">
        <v>161</v>
      </c>
      <c r="H105" s="179">
        <v>9</v>
      </c>
      <c r="I105" s="180"/>
      <c r="J105" s="181">
        <f>ROUND(I105*H105,2)</f>
        <v>0</v>
      </c>
      <c r="K105" s="177" t="s">
        <v>195</v>
      </c>
      <c r="L105" s="39"/>
      <c r="M105" s="182" t="s">
        <v>44</v>
      </c>
      <c r="N105" s="183" t="s">
        <v>52</v>
      </c>
      <c r="O105" s="64"/>
      <c r="P105" s="184">
        <f>O105*H105</f>
        <v>0</v>
      </c>
      <c r="Q105" s="184">
        <v>0</v>
      </c>
      <c r="R105" s="184">
        <f>Q105*H105</f>
        <v>0</v>
      </c>
      <c r="S105" s="184">
        <v>0</v>
      </c>
      <c r="T105" s="185">
        <f>S105*H105</f>
        <v>0</v>
      </c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R105" s="186" t="s">
        <v>89</v>
      </c>
      <c r="AT105" s="186" t="s">
        <v>158</v>
      </c>
      <c r="AU105" s="186" t="s">
        <v>91</v>
      </c>
      <c r="AY105" s="16" t="s">
        <v>155</v>
      </c>
      <c r="BE105" s="187">
        <f>IF(N105="základní",J105,0)</f>
        <v>0</v>
      </c>
      <c r="BF105" s="187">
        <f>IF(N105="snížená",J105,0)</f>
        <v>0</v>
      </c>
      <c r="BG105" s="187">
        <f>IF(N105="zákl. přenesená",J105,0)</f>
        <v>0</v>
      </c>
      <c r="BH105" s="187">
        <f>IF(N105="sníž. přenesená",J105,0)</f>
        <v>0</v>
      </c>
      <c r="BI105" s="187">
        <f>IF(N105="nulová",J105,0)</f>
        <v>0</v>
      </c>
      <c r="BJ105" s="16" t="s">
        <v>89</v>
      </c>
      <c r="BK105" s="187">
        <f>ROUND(I105*H105,2)</f>
        <v>0</v>
      </c>
      <c r="BL105" s="16" t="s">
        <v>89</v>
      </c>
      <c r="BM105" s="186" t="s">
        <v>519</v>
      </c>
    </row>
    <row r="106" spans="2:51" s="13" customFormat="1" ht="12">
      <c r="B106" s="188"/>
      <c r="C106" s="189"/>
      <c r="D106" s="190" t="s">
        <v>164</v>
      </c>
      <c r="E106" s="191" t="s">
        <v>44</v>
      </c>
      <c r="F106" s="192" t="s">
        <v>169</v>
      </c>
      <c r="G106" s="189"/>
      <c r="H106" s="191" t="s">
        <v>44</v>
      </c>
      <c r="I106" s="193"/>
      <c r="J106" s="189"/>
      <c r="K106" s="189"/>
      <c r="L106" s="194"/>
      <c r="M106" s="195"/>
      <c r="N106" s="196"/>
      <c r="O106" s="196"/>
      <c r="P106" s="196"/>
      <c r="Q106" s="196"/>
      <c r="R106" s="196"/>
      <c r="S106" s="196"/>
      <c r="T106" s="197"/>
      <c r="AT106" s="198" t="s">
        <v>164</v>
      </c>
      <c r="AU106" s="198" t="s">
        <v>91</v>
      </c>
      <c r="AV106" s="13" t="s">
        <v>89</v>
      </c>
      <c r="AW106" s="13" t="s">
        <v>42</v>
      </c>
      <c r="AX106" s="13" t="s">
        <v>81</v>
      </c>
      <c r="AY106" s="198" t="s">
        <v>155</v>
      </c>
    </row>
    <row r="107" spans="2:51" s="14" customFormat="1" ht="12">
      <c r="B107" s="199"/>
      <c r="C107" s="200"/>
      <c r="D107" s="190" t="s">
        <v>164</v>
      </c>
      <c r="E107" s="201" t="s">
        <v>44</v>
      </c>
      <c r="F107" s="202" t="s">
        <v>197</v>
      </c>
      <c r="G107" s="200"/>
      <c r="H107" s="203">
        <v>9</v>
      </c>
      <c r="I107" s="204"/>
      <c r="J107" s="200"/>
      <c r="K107" s="200"/>
      <c r="L107" s="205"/>
      <c r="M107" s="206"/>
      <c r="N107" s="207"/>
      <c r="O107" s="207"/>
      <c r="P107" s="207"/>
      <c r="Q107" s="207"/>
      <c r="R107" s="207"/>
      <c r="S107" s="207"/>
      <c r="T107" s="208"/>
      <c r="AT107" s="209" t="s">
        <v>164</v>
      </c>
      <c r="AU107" s="209" t="s">
        <v>91</v>
      </c>
      <c r="AV107" s="14" t="s">
        <v>91</v>
      </c>
      <c r="AW107" s="14" t="s">
        <v>42</v>
      </c>
      <c r="AX107" s="14" t="s">
        <v>89</v>
      </c>
      <c r="AY107" s="209" t="s">
        <v>155</v>
      </c>
    </row>
    <row r="108" spans="1:65" s="2" customFormat="1" ht="16.5" customHeight="1">
      <c r="A108" s="34"/>
      <c r="B108" s="35"/>
      <c r="C108" s="210" t="s">
        <v>192</v>
      </c>
      <c r="D108" s="210" t="s">
        <v>152</v>
      </c>
      <c r="E108" s="211" t="s">
        <v>206</v>
      </c>
      <c r="F108" s="212" t="s">
        <v>179</v>
      </c>
      <c r="G108" s="213" t="s">
        <v>161</v>
      </c>
      <c r="H108" s="214">
        <v>9</v>
      </c>
      <c r="I108" s="215"/>
      <c r="J108" s="216">
        <f>ROUND(I108*H108,2)</f>
        <v>0</v>
      </c>
      <c r="K108" s="212" t="s">
        <v>180</v>
      </c>
      <c r="L108" s="217"/>
      <c r="M108" s="218" t="s">
        <v>44</v>
      </c>
      <c r="N108" s="219" t="s">
        <v>52</v>
      </c>
      <c r="O108" s="64"/>
      <c r="P108" s="184">
        <f>O108*H108</f>
        <v>0</v>
      </c>
      <c r="Q108" s="184">
        <v>0.00408</v>
      </c>
      <c r="R108" s="184">
        <f>Q108*H108</f>
        <v>0.03672</v>
      </c>
      <c r="S108" s="184">
        <v>0</v>
      </c>
      <c r="T108" s="185">
        <f>S108*H108</f>
        <v>0</v>
      </c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R108" s="186" t="s">
        <v>91</v>
      </c>
      <c r="AT108" s="186" t="s">
        <v>152</v>
      </c>
      <c r="AU108" s="186" t="s">
        <v>91</v>
      </c>
      <c r="AY108" s="16" t="s">
        <v>155</v>
      </c>
      <c r="BE108" s="187">
        <f>IF(N108="základní",J108,0)</f>
        <v>0</v>
      </c>
      <c r="BF108" s="187">
        <f>IF(N108="snížená",J108,0)</f>
        <v>0</v>
      </c>
      <c r="BG108" s="187">
        <f>IF(N108="zákl. přenesená",J108,0)</f>
        <v>0</v>
      </c>
      <c r="BH108" s="187">
        <f>IF(N108="sníž. přenesená",J108,0)</f>
        <v>0</v>
      </c>
      <c r="BI108" s="187">
        <f>IF(N108="nulová",J108,0)</f>
        <v>0</v>
      </c>
      <c r="BJ108" s="16" t="s">
        <v>89</v>
      </c>
      <c r="BK108" s="187">
        <f>ROUND(I108*H108,2)</f>
        <v>0</v>
      </c>
      <c r="BL108" s="16" t="s">
        <v>89</v>
      </c>
      <c r="BM108" s="186" t="s">
        <v>520</v>
      </c>
    </row>
    <row r="109" spans="2:51" s="13" customFormat="1" ht="12">
      <c r="B109" s="188"/>
      <c r="C109" s="189"/>
      <c r="D109" s="190" t="s">
        <v>164</v>
      </c>
      <c r="E109" s="191" t="s">
        <v>44</v>
      </c>
      <c r="F109" s="192" t="s">
        <v>169</v>
      </c>
      <c r="G109" s="189"/>
      <c r="H109" s="191" t="s">
        <v>44</v>
      </c>
      <c r="I109" s="193"/>
      <c r="J109" s="189"/>
      <c r="K109" s="189"/>
      <c r="L109" s="194"/>
      <c r="M109" s="195"/>
      <c r="N109" s="196"/>
      <c r="O109" s="196"/>
      <c r="P109" s="196"/>
      <c r="Q109" s="196"/>
      <c r="R109" s="196"/>
      <c r="S109" s="196"/>
      <c r="T109" s="197"/>
      <c r="AT109" s="198" t="s">
        <v>164</v>
      </c>
      <c r="AU109" s="198" t="s">
        <v>91</v>
      </c>
      <c r="AV109" s="13" t="s">
        <v>89</v>
      </c>
      <c r="AW109" s="13" t="s">
        <v>42</v>
      </c>
      <c r="AX109" s="13" t="s">
        <v>81</v>
      </c>
      <c r="AY109" s="198" t="s">
        <v>155</v>
      </c>
    </row>
    <row r="110" spans="2:51" s="14" customFormat="1" ht="12">
      <c r="B110" s="199"/>
      <c r="C110" s="200"/>
      <c r="D110" s="190" t="s">
        <v>164</v>
      </c>
      <c r="E110" s="201" t="s">
        <v>44</v>
      </c>
      <c r="F110" s="202" t="s">
        <v>197</v>
      </c>
      <c r="G110" s="200"/>
      <c r="H110" s="203">
        <v>9</v>
      </c>
      <c r="I110" s="204"/>
      <c r="J110" s="200"/>
      <c r="K110" s="200"/>
      <c r="L110" s="205"/>
      <c r="M110" s="206"/>
      <c r="N110" s="207"/>
      <c r="O110" s="207"/>
      <c r="P110" s="207"/>
      <c r="Q110" s="207"/>
      <c r="R110" s="207"/>
      <c r="S110" s="207"/>
      <c r="T110" s="208"/>
      <c r="AT110" s="209" t="s">
        <v>164</v>
      </c>
      <c r="AU110" s="209" t="s">
        <v>91</v>
      </c>
      <c r="AV110" s="14" t="s">
        <v>91</v>
      </c>
      <c r="AW110" s="14" t="s">
        <v>42</v>
      </c>
      <c r="AX110" s="14" t="s">
        <v>89</v>
      </c>
      <c r="AY110" s="209" t="s">
        <v>155</v>
      </c>
    </row>
    <row r="111" spans="2:63" s="12" customFormat="1" ht="22.9" customHeight="1">
      <c r="B111" s="159"/>
      <c r="C111" s="160"/>
      <c r="D111" s="161" t="s">
        <v>80</v>
      </c>
      <c r="E111" s="173" t="s">
        <v>182</v>
      </c>
      <c r="F111" s="173" t="s">
        <v>183</v>
      </c>
      <c r="G111" s="160"/>
      <c r="H111" s="160"/>
      <c r="I111" s="163"/>
      <c r="J111" s="174">
        <f>BK111</f>
        <v>0</v>
      </c>
      <c r="K111" s="160"/>
      <c r="L111" s="165"/>
      <c r="M111" s="166"/>
      <c r="N111" s="167"/>
      <c r="O111" s="167"/>
      <c r="P111" s="168">
        <f>SUM(P112:P223)</f>
        <v>0</v>
      </c>
      <c r="Q111" s="167"/>
      <c r="R111" s="168">
        <f>SUM(R112:R223)</f>
        <v>0.003</v>
      </c>
      <c r="S111" s="167"/>
      <c r="T111" s="169">
        <f>SUM(T112:T223)</f>
        <v>0</v>
      </c>
      <c r="AR111" s="170" t="s">
        <v>154</v>
      </c>
      <c r="AT111" s="171" t="s">
        <v>80</v>
      </c>
      <c r="AU111" s="171" t="s">
        <v>89</v>
      </c>
      <c r="AY111" s="170" t="s">
        <v>155</v>
      </c>
      <c r="BK111" s="172">
        <f>SUM(BK112:BK223)</f>
        <v>0</v>
      </c>
    </row>
    <row r="112" spans="1:65" s="2" customFormat="1" ht="16.5" customHeight="1">
      <c r="A112" s="34"/>
      <c r="B112" s="35"/>
      <c r="C112" s="175" t="s">
        <v>197</v>
      </c>
      <c r="D112" s="175" t="s">
        <v>158</v>
      </c>
      <c r="E112" s="176" t="s">
        <v>185</v>
      </c>
      <c r="F112" s="177" t="s">
        <v>186</v>
      </c>
      <c r="G112" s="178" t="s">
        <v>161</v>
      </c>
      <c r="H112" s="179">
        <v>1</v>
      </c>
      <c r="I112" s="180"/>
      <c r="J112" s="181">
        <f>ROUND(I112*H112,2)</f>
        <v>0</v>
      </c>
      <c r="K112" s="177" t="s">
        <v>180</v>
      </c>
      <c r="L112" s="39"/>
      <c r="M112" s="182" t="s">
        <v>44</v>
      </c>
      <c r="N112" s="183" t="s">
        <v>52</v>
      </c>
      <c r="O112" s="64"/>
      <c r="P112" s="184">
        <f>O112*H112</f>
        <v>0</v>
      </c>
      <c r="Q112" s="184">
        <v>0</v>
      </c>
      <c r="R112" s="184">
        <f>Q112*H112</f>
        <v>0</v>
      </c>
      <c r="S112" s="184">
        <v>0</v>
      </c>
      <c r="T112" s="185">
        <f>S112*H112</f>
        <v>0</v>
      </c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R112" s="186" t="s">
        <v>89</v>
      </c>
      <c r="AT112" s="186" t="s">
        <v>158</v>
      </c>
      <c r="AU112" s="186" t="s">
        <v>91</v>
      </c>
      <c r="AY112" s="16" t="s">
        <v>155</v>
      </c>
      <c r="BE112" s="187">
        <f>IF(N112="základní",J112,0)</f>
        <v>0</v>
      </c>
      <c r="BF112" s="187">
        <f>IF(N112="snížená",J112,0)</f>
        <v>0</v>
      </c>
      <c r="BG112" s="187">
        <f>IF(N112="zákl. přenesená",J112,0)</f>
        <v>0</v>
      </c>
      <c r="BH112" s="187">
        <f>IF(N112="sníž. přenesená",J112,0)</f>
        <v>0</v>
      </c>
      <c r="BI112" s="187">
        <f>IF(N112="nulová",J112,0)</f>
        <v>0</v>
      </c>
      <c r="BJ112" s="16" t="s">
        <v>89</v>
      </c>
      <c r="BK112" s="187">
        <f>ROUND(I112*H112,2)</f>
        <v>0</v>
      </c>
      <c r="BL112" s="16" t="s">
        <v>89</v>
      </c>
      <c r="BM112" s="186" t="s">
        <v>521</v>
      </c>
    </row>
    <row r="113" spans="2:51" s="14" customFormat="1" ht="12">
      <c r="B113" s="199"/>
      <c r="C113" s="200"/>
      <c r="D113" s="190" t="s">
        <v>164</v>
      </c>
      <c r="E113" s="201" t="s">
        <v>44</v>
      </c>
      <c r="F113" s="202" t="s">
        <v>89</v>
      </c>
      <c r="G113" s="200"/>
      <c r="H113" s="203">
        <v>1</v>
      </c>
      <c r="I113" s="204"/>
      <c r="J113" s="200"/>
      <c r="K113" s="200"/>
      <c r="L113" s="205"/>
      <c r="M113" s="206"/>
      <c r="N113" s="207"/>
      <c r="O113" s="207"/>
      <c r="P113" s="207"/>
      <c r="Q113" s="207"/>
      <c r="R113" s="207"/>
      <c r="S113" s="207"/>
      <c r="T113" s="208"/>
      <c r="AT113" s="209" t="s">
        <v>164</v>
      </c>
      <c r="AU113" s="209" t="s">
        <v>91</v>
      </c>
      <c r="AV113" s="14" t="s">
        <v>91</v>
      </c>
      <c r="AW113" s="14" t="s">
        <v>42</v>
      </c>
      <c r="AX113" s="14" t="s">
        <v>89</v>
      </c>
      <c r="AY113" s="209" t="s">
        <v>155</v>
      </c>
    </row>
    <row r="114" spans="1:65" s="2" customFormat="1" ht="24">
      <c r="A114" s="34"/>
      <c r="B114" s="35"/>
      <c r="C114" s="210" t="s">
        <v>220</v>
      </c>
      <c r="D114" s="210" t="s">
        <v>152</v>
      </c>
      <c r="E114" s="211" t="s">
        <v>221</v>
      </c>
      <c r="F114" s="212" t="s">
        <v>190</v>
      </c>
      <c r="G114" s="213" t="s">
        <v>161</v>
      </c>
      <c r="H114" s="214">
        <v>1</v>
      </c>
      <c r="I114" s="215"/>
      <c r="J114" s="216">
        <f>ROUND(I114*H114,2)</f>
        <v>0</v>
      </c>
      <c r="K114" s="212" t="s">
        <v>180</v>
      </c>
      <c r="L114" s="217"/>
      <c r="M114" s="218" t="s">
        <v>44</v>
      </c>
      <c r="N114" s="219" t="s">
        <v>52</v>
      </c>
      <c r="O114" s="64"/>
      <c r="P114" s="184">
        <f>O114*H114</f>
        <v>0</v>
      </c>
      <c r="Q114" s="184">
        <v>0</v>
      </c>
      <c r="R114" s="184">
        <f>Q114*H114</f>
        <v>0</v>
      </c>
      <c r="S114" s="184">
        <v>0</v>
      </c>
      <c r="T114" s="185">
        <f>S114*H114</f>
        <v>0</v>
      </c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R114" s="186" t="s">
        <v>91</v>
      </c>
      <c r="AT114" s="186" t="s">
        <v>152</v>
      </c>
      <c r="AU114" s="186" t="s">
        <v>91</v>
      </c>
      <c r="AY114" s="16" t="s">
        <v>155</v>
      </c>
      <c r="BE114" s="187">
        <f>IF(N114="základní",J114,0)</f>
        <v>0</v>
      </c>
      <c r="BF114" s="187">
        <f>IF(N114="snížená",J114,0)</f>
        <v>0</v>
      </c>
      <c r="BG114" s="187">
        <f>IF(N114="zákl. přenesená",J114,0)</f>
        <v>0</v>
      </c>
      <c r="BH114" s="187">
        <f>IF(N114="sníž. přenesená",J114,0)</f>
        <v>0</v>
      </c>
      <c r="BI114" s="187">
        <f>IF(N114="nulová",J114,0)</f>
        <v>0</v>
      </c>
      <c r="BJ114" s="16" t="s">
        <v>89</v>
      </c>
      <c r="BK114" s="187">
        <f>ROUND(I114*H114,2)</f>
        <v>0</v>
      </c>
      <c r="BL114" s="16" t="s">
        <v>89</v>
      </c>
      <c r="BM114" s="186" t="s">
        <v>522</v>
      </c>
    </row>
    <row r="115" spans="2:51" s="14" customFormat="1" ht="12">
      <c r="B115" s="199"/>
      <c r="C115" s="200"/>
      <c r="D115" s="190" t="s">
        <v>164</v>
      </c>
      <c r="E115" s="201" t="s">
        <v>44</v>
      </c>
      <c r="F115" s="202" t="s">
        <v>89</v>
      </c>
      <c r="G115" s="200"/>
      <c r="H115" s="203">
        <v>1</v>
      </c>
      <c r="I115" s="204"/>
      <c r="J115" s="200"/>
      <c r="K115" s="200"/>
      <c r="L115" s="205"/>
      <c r="M115" s="206"/>
      <c r="N115" s="207"/>
      <c r="O115" s="207"/>
      <c r="P115" s="207"/>
      <c r="Q115" s="207"/>
      <c r="R115" s="207"/>
      <c r="S115" s="207"/>
      <c r="T115" s="208"/>
      <c r="AT115" s="209" t="s">
        <v>164</v>
      </c>
      <c r="AU115" s="209" t="s">
        <v>91</v>
      </c>
      <c r="AV115" s="14" t="s">
        <v>91</v>
      </c>
      <c r="AW115" s="14" t="s">
        <v>42</v>
      </c>
      <c r="AX115" s="14" t="s">
        <v>89</v>
      </c>
      <c r="AY115" s="209" t="s">
        <v>155</v>
      </c>
    </row>
    <row r="116" spans="1:65" s="2" customFormat="1" ht="72">
      <c r="A116" s="34"/>
      <c r="B116" s="35"/>
      <c r="C116" s="175" t="s">
        <v>223</v>
      </c>
      <c r="D116" s="175" t="s">
        <v>158</v>
      </c>
      <c r="E116" s="176" t="s">
        <v>253</v>
      </c>
      <c r="F116" s="177" t="s">
        <v>254</v>
      </c>
      <c r="G116" s="178" t="s">
        <v>161</v>
      </c>
      <c r="H116" s="179">
        <v>10</v>
      </c>
      <c r="I116" s="180"/>
      <c r="J116" s="181">
        <f>ROUND(I116*H116,2)</f>
        <v>0</v>
      </c>
      <c r="K116" s="177" t="s">
        <v>195</v>
      </c>
      <c r="L116" s="39"/>
      <c r="M116" s="182" t="s">
        <v>44</v>
      </c>
      <c r="N116" s="183" t="s">
        <v>52</v>
      </c>
      <c r="O116" s="64"/>
      <c r="P116" s="184">
        <f>O116*H116</f>
        <v>0</v>
      </c>
      <c r="Q116" s="184">
        <v>0</v>
      </c>
      <c r="R116" s="184">
        <f>Q116*H116</f>
        <v>0</v>
      </c>
      <c r="S116" s="184">
        <v>0</v>
      </c>
      <c r="T116" s="185">
        <f>S116*H116</f>
        <v>0</v>
      </c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R116" s="186" t="s">
        <v>89</v>
      </c>
      <c r="AT116" s="186" t="s">
        <v>158</v>
      </c>
      <c r="AU116" s="186" t="s">
        <v>91</v>
      </c>
      <c r="AY116" s="16" t="s">
        <v>155</v>
      </c>
      <c r="BE116" s="187">
        <f>IF(N116="základní",J116,0)</f>
        <v>0</v>
      </c>
      <c r="BF116" s="187">
        <f>IF(N116="snížená",J116,0)</f>
        <v>0</v>
      </c>
      <c r="BG116" s="187">
        <f>IF(N116="zákl. přenesená",J116,0)</f>
        <v>0</v>
      </c>
      <c r="BH116" s="187">
        <f>IF(N116="sníž. přenesená",J116,0)</f>
        <v>0</v>
      </c>
      <c r="BI116" s="187">
        <f>IF(N116="nulová",J116,0)</f>
        <v>0</v>
      </c>
      <c r="BJ116" s="16" t="s">
        <v>89</v>
      </c>
      <c r="BK116" s="187">
        <f>ROUND(I116*H116,2)</f>
        <v>0</v>
      </c>
      <c r="BL116" s="16" t="s">
        <v>89</v>
      </c>
      <c r="BM116" s="186" t="s">
        <v>523</v>
      </c>
    </row>
    <row r="117" spans="2:51" s="14" customFormat="1" ht="12">
      <c r="B117" s="199"/>
      <c r="C117" s="200"/>
      <c r="D117" s="190" t="s">
        <v>164</v>
      </c>
      <c r="E117" s="201" t="s">
        <v>44</v>
      </c>
      <c r="F117" s="202" t="s">
        <v>524</v>
      </c>
      <c r="G117" s="200"/>
      <c r="H117" s="203">
        <v>10</v>
      </c>
      <c r="I117" s="204"/>
      <c r="J117" s="200"/>
      <c r="K117" s="200"/>
      <c r="L117" s="205"/>
      <c r="M117" s="206"/>
      <c r="N117" s="207"/>
      <c r="O117" s="207"/>
      <c r="P117" s="207"/>
      <c r="Q117" s="207"/>
      <c r="R117" s="207"/>
      <c r="S117" s="207"/>
      <c r="T117" s="208"/>
      <c r="AT117" s="209" t="s">
        <v>164</v>
      </c>
      <c r="AU117" s="209" t="s">
        <v>91</v>
      </c>
      <c r="AV117" s="14" t="s">
        <v>91</v>
      </c>
      <c r="AW117" s="14" t="s">
        <v>42</v>
      </c>
      <c r="AX117" s="14" t="s">
        <v>89</v>
      </c>
      <c r="AY117" s="209" t="s">
        <v>155</v>
      </c>
    </row>
    <row r="118" spans="1:65" s="2" customFormat="1" ht="72">
      <c r="A118" s="34"/>
      <c r="B118" s="35"/>
      <c r="C118" s="175" t="s">
        <v>227</v>
      </c>
      <c r="D118" s="175" t="s">
        <v>158</v>
      </c>
      <c r="E118" s="176" t="s">
        <v>257</v>
      </c>
      <c r="F118" s="177" t="s">
        <v>258</v>
      </c>
      <c r="G118" s="178" t="s">
        <v>161</v>
      </c>
      <c r="H118" s="179">
        <v>10</v>
      </c>
      <c r="I118" s="180"/>
      <c r="J118" s="181">
        <f>ROUND(I118*H118,2)</f>
        <v>0</v>
      </c>
      <c r="K118" s="177" t="s">
        <v>195</v>
      </c>
      <c r="L118" s="39"/>
      <c r="M118" s="182" t="s">
        <v>44</v>
      </c>
      <c r="N118" s="183" t="s">
        <v>52</v>
      </c>
      <c r="O118" s="64"/>
      <c r="P118" s="184">
        <f>O118*H118</f>
        <v>0</v>
      </c>
      <c r="Q118" s="184">
        <v>0</v>
      </c>
      <c r="R118" s="184">
        <f>Q118*H118</f>
        <v>0</v>
      </c>
      <c r="S118" s="184">
        <v>0</v>
      </c>
      <c r="T118" s="185">
        <f>S118*H118</f>
        <v>0</v>
      </c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R118" s="186" t="s">
        <v>89</v>
      </c>
      <c r="AT118" s="186" t="s">
        <v>158</v>
      </c>
      <c r="AU118" s="186" t="s">
        <v>91</v>
      </c>
      <c r="AY118" s="16" t="s">
        <v>155</v>
      </c>
      <c r="BE118" s="187">
        <f>IF(N118="základní",J118,0)</f>
        <v>0</v>
      </c>
      <c r="BF118" s="187">
        <f>IF(N118="snížená",J118,0)</f>
        <v>0</v>
      </c>
      <c r="BG118" s="187">
        <f>IF(N118="zákl. přenesená",J118,0)</f>
        <v>0</v>
      </c>
      <c r="BH118" s="187">
        <f>IF(N118="sníž. přenesená",J118,0)</f>
        <v>0</v>
      </c>
      <c r="BI118" s="187">
        <f>IF(N118="nulová",J118,0)</f>
        <v>0</v>
      </c>
      <c r="BJ118" s="16" t="s">
        <v>89</v>
      </c>
      <c r="BK118" s="187">
        <f>ROUND(I118*H118,2)</f>
        <v>0</v>
      </c>
      <c r="BL118" s="16" t="s">
        <v>89</v>
      </c>
      <c r="BM118" s="186" t="s">
        <v>525</v>
      </c>
    </row>
    <row r="119" spans="2:51" s="14" customFormat="1" ht="12">
      <c r="B119" s="199"/>
      <c r="C119" s="200"/>
      <c r="D119" s="190" t="s">
        <v>164</v>
      </c>
      <c r="E119" s="201" t="s">
        <v>44</v>
      </c>
      <c r="F119" s="202" t="s">
        <v>524</v>
      </c>
      <c r="G119" s="200"/>
      <c r="H119" s="203">
        <v>10</v>
      </c>
      <c r="I119" s="204"/>
      <c r="J119" s="200"/>
      <c r="K119" s="200"/>
      <c r="L119" s="205"/>
      <c r="M119" s="206"/>
      <c r="N119" s="207"/>
      <c r="O119" s="207"/>
      <c r="P119" s="207"/>
      <c r="Q119" s="207"/>
      <c r="R119" s="207"/>
      <c r="S119" s="207"/>
      <c r="T119" s="208"/>
      <c r="AT119" s="209" t="s">
        <v>164</v>
      </c>
      <c r="AU119" s="209" t="s">
        <v>91</v>
      </c>
      <c r="AV119" s="14" t="s">
        <v>91</v>
      </c>
      <c r="AW119" s="14" t="s">
        <v>42</v>
      </c>
      <c r="AX119" s="14" t="s">
        <v>89</v>
      </c>
      <c r="AY119" s="209" t="s">
        <v>155</v>
      </c>
    </row>
    <row r="120" spans="1:65" s="2" customFormat="1" ht="66.75" customHeight="1">
      <c r="A120" s="34"/>
      <c r="B120" s="35"/>
      <c r="C120" s="175" t="s">
        <v>231</v>
      </c>
      <c r="D120" s="175" t="s">
        <v>158</v>
      </c>
      <c r="E120" s="176" t="s">
        <v>260</v>
      </c>
      <c r="F120" s="177" t="s">
        <v>261</v>
      </c>
      <c r="G120" s="178" t="s">
        <v>161</v>
      </c>
      <c r="H120" s="179">
        <v>10</v>
      </c>
      <c r="I120" s="180"/>
      <c r="J120" s="181">
        <f>ROUND(I120*H120,2)</f>
        <v>0</v>
      </c>
      <c r="K120" s="177" t="s">
        <v>195</v>
      </c>
      <c r="L120" s="39"/>
      <c r="M120" s="182" t="s">
        <v>44</v>
      </c>
      <c r="N120" s="183" t="s">
        <v>52</v>
      </c>
      <c r="O120" s="64"/>
      <c r="P120" s="184">
        <f>O120*H120</f>
        <v>0</v>
      </c>
      <c r="Q120" s="184">
        <v>0</v>
      </c>
      <c r="R120" s="184">
        <f>Q120*H120</f>
        <v>0</v>
      </c>
      <c r="S120" s="184">
        <v>0</v>
      </c>
      <c r="T120" s="185">
        <f>S120*H120</f>
        <v>0</v>
      </c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R120" s="186" t="s">
        <v>89</v>
      </c>
      <c r="AT120" s="186" t="s">
        <v>158</v>
      </c>
      <c r="AU120" s="186" t="s">
        <v>91</v>
      </c>
      <c r="AY120" s="16" t="s">
        <v>155</v>
      </c>
      <c r="BE120" s="187">
        <f>IF(N120="základní",J120,0)</f>
        <v>0</v>
      </c>
      <c r="BF120" s="187">
        <f>IF(N120="snížená",J120,0)</f>
        <v>0</v>
      </c>
      <c r="BG120" s="187">
        <f>IF(N120="zákl. přenesená",J120,0)</f>
        <v>0</v>
      </c>
      <c r="BH120" s="187">
        <f>IF(N120="sníž. přenesená",J120,0)</f>
        <v>0</v>
      </c>
      <c r="BI120" s="187">
        <f>IF(N120="nulová",J120,0)</f>
        <v>0</v>
      </c>
      <c r="BJ120" s="16" t="s">
        <v>89</v>
      </c>
      <c r="BK120" s="187">
        <f>ROUND(I120*H120,2)</f>
        <v>0</v>
      </c>
      <c r="BL120" s="16" t="s">
        <v>89</v>
      </c>
      <c r="BM120" s="186" t="s">
        <v>526</v>
      </c>
    </row>
    <row r="121" spans="2:51" s="14" customFormat="1" ht="12">
      <c r="B121" s="199"/>
      <c r="C121" s="200"/>
      <c r="D121" s="190" t="s">
        <v>164</v>
      </c>
      <c r="E121" s="201" t="s">
        <v>44</v>
      </c>
      <c r="F121" s="202" t="s">
        <v>524</v>
      </c>
      <c r="G121" s="200"/>
      <c r="H121" s="203">
        <v>10</v>
      </c>
      <c r="I121" s="204"/>
      <c r="J121" s="200"/>
      <c r="K121" s="200"/>
      <c r="L121" s="205"/>
      <c r="M121" s="206"/>
      <c r="N121" s="207"/>
      <c r="O121" s="207"/>
      <c r="P121" s="207"/>
      <c r="Q121" s="207"/>
      <c r="R121" s="207"/>
      <c r="S121" s="207"/>
      <c r="T121" s="208"/>
      <c r="AT121" s="209" t="s">
        <v>164</v>
      </c>
      <c r="AU121" s="209" t="s">
        <v>91</v>
      </c>
      <c r="AV121" s="14" t="s">
        <v>91</v>
      </c>
      <c r="AW121" s="14" t="s">
        <v>42</v>
      </c>
      <c r="AX121" s="14" t="s">
        <v>89</v>
      </c>
      <c r="AY121" s="209" t="s">
        <v>155</v>
      </c>
    </row>
    <row r="122" spans="1:65" s="2" customFormat="1" ht="60">
      <c r="A122" s="34"/>
      <c r="B122" s="35"/>
      <c r="C122" s="175" t="s">
        <v>236</v>
      </c>
      <c r="D122" s="175" t="s">
        <v>158</v>
      </c>
      <c r="E122" s="176" t="s">
        <v>263</v>
      </c>
      <c r="F122" s="177" t="s">
        <v>264</v>
      </c>
      <c r="G122" s="178" t="s">
        <v>161</v>
      </c>
      <c r="H122" s="179">
        <v>10</v>
      </c>
      <c r="I122" s="180"/>
      <c r="J122" s="181">
        <f>ROUND(I122*H122,2)</f>
        <v>0</v>
      </c>
      <c r="K122" s="177" t="s">
        <v>195</v>
      </c>
      <c r="L122" s="39"/>
      <c r="M122" s="182" t="s">
        <v>44</v>
      </c>
      <c r="N122" s="183" t="s">
        <v>52</v>
      </c>
      <c r="O122" s="64"/>
      <c r="P122" s="184">
        <f>O122*H122</f>
        <v>0</v>
      </c>
      <c r="Q122" s="184">
        <v>0</v>
      </c>
      <c r="R122" s="184">
        <f>Q122*H122</f>
        <v>0</v>
      </c>
      <c r="S122" s="184">
        <v>0</v>
      </c>
      <c r="T122" s="185">
        <f>S122*H122</f>
        <v>0</v>
      </c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R122" s="186" t="s">
        <v>89</v>
      </c>
      <c r="AT122" s="186" t="s">
        <v>158</v>
      </c>
      <c r="AU122" s="186" t="s">
        <v>91</v>
      </c>
      <c r="AY122" s="16" t="s">
        <v>155</v>
      </c>
      <c r="BE122" s="187">
        <f>IF(N122="základní",J122,0)</f>
        <v>0</v>
      </c>
      <c r="BF122" s="187">
        <f>IF(N122="snížená",J122,0)</f>
        <v>0</v>
      </c>
      <c r="BG122" s="187">
        <f>IF(N122="zákl. přenesená",J122,0)</f>
        <v>0</v>
      </c>
      <c r="BH122" s="187">
        <f>IF(N122="sníž. přenesená",J122,0)</f>
        <v>0</v>
      </c>
      <c r="BI122" s="187">
        <f>IF(N122="nulová",J122,0)</f>
        <v>0</v>
      </c>
      <c r="BJ122" s="16" t="s">
        <v>89</v>
      </c>
      <c r="BK122" s="187">
        <f>ROUND(I122*H122,2)</f>
        <v>0</v>
      </c>
      <c r="BL122" s="16" t="s">
        <v>89</v>
      </c>
      <c r="BM122" s="186" t="s">
        <v>527</v>
      </c>
    </row>
    <row r="123" spans="2:51" s="14" customFormat="1" ht="12">
      <c r="B123" s="199"/>
      <c r="C123" s="200"/>
      <c r="D123" s="190" t="s">
        <v>164</v>
      </c>
      <c r="E123" s="201" t="s">
        <v>44</v>
      </c>
      <c r="F123" s="202" t="s">
        <v>524</v>
      </c>
      <c r="G123" s="200"/>
      <c r="H123" s="203">
        <v>10</v>
      </c>
      <c r="I123" s="204"/>
      <c r="J123" s="200"/>
      <c r="K123" s="200"/>
      <c r="L123" s="205"/>
      <c r="M123" s="206"/>
      <c r="N123" s="207"/>
      <c r="O123" s="207"/>
      <c r="P123" s="207"/>
      <c r="Q123" s="207"/>
      <c r="R123" s="207"/>
      <c r="S123" s="207"/>
      <c r="T123" s="208"/>
      <c r="AT123" s="209" t="s">
        <v>164</v>
      </c>
      <c r="AU123" s="209" t="s">
        <v>91</v>
      </c>
      <c r="AV123" s="14" t="s">
        <v>91</v>
      </c>
      <c r="AW123" s="14" t="s">
        <v>42</v>
      </c>
      <c r="AX123" s="14" t="s">
        <v>89</v>
      </c>
      <c r="AY123" s="209" t="s">
        <v>155</v>
      </c>
    </row>
    <row r="124" spans="1:65" s="2" customFormat="1" ht="33" customHeight="1">
      <c r="A124" s="34"/>
      <c r="B124" s="35"/>
      <c r="C124" s="210" t="s">
        <v>8</v>
      </c>
      <c r="D124" s="210" t="s">
        <v>152</v>
      </c>
      <c r="E124" s="211" t="s">
        <v>266</v>
      </c>
      <c r="F124" s="212" t="s">
        <v>267</v>
      </c>
      <c r="G124" s="213" t="s">
        <v>161</v>
      </c>
      <c r="H124" s="214">
        <v>5</v>
      </c>
      <c r="I124" s="215"/>
      <c r="J124" s="216">
        <f>ROUND(I124*H124,2)</f>
        <v>0</v>
      </c>
      <c r="K124" s="212" t="s">
        <v>180</v>
      </c>
      <c r="L124" s="217"/>
      <c r="M124" s="218" t="s">
        <v>44</v>
      </c>
      <c r="N124" s="219" t="s">
        <v>52</v>
      </c>
      <c r="O124" s="64"/>
      <c r="P124" s="184">
        <f>O124*H124</f>
        <v>0</v>
      </c>
      <c r="Q124" s="184">
        <v>0</v>
      </c>
      <c r="R124" s="184">
        <f>Q124*H124</f>
        <v>0</v>
      </c>
      <c r="S124" s="184">
        <v>0</v>
      </c>
      <c r="T124" s="185">
        <f>S124*H124</f>
        <v>0</v>
      </c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R124" s="186" t="s">
        <v>91</v>
      </c>
      <c r="AT124" s="186" t="s">
        <v>152</v>
      </c>
      <c r="AU124" s="186" t="s">
        <v>91</v>
      </c>
      <c r="AY124" s="16" t="s">
        <v>155</v>
      </c>
      <c r="BE124" s="187">
        <f>IF(N124="základní",J124,0)</f>
        <v>0</v>
      </c>
      <c r="BF124" s="187">
        <f>IF(N124="snížená",J124,0)</f>
        <v>0</v>
      </c>
      <c r="BG124" s="187">
        <f>IF(N124="zákl. přenesená",J124,0)</f>
        <v>0</v>
      </c>
      <c r="BH124" s="187">
        <f>IF(N124="sníž. přenesená",J124,0)</f>
        <v>0</v>
      </c>
      <c r="BI124" s="187">
        <f>IF(N124="nulová",J124,0)</f>
        <v>0</v>
      </c>
      <c r="BJ124" s="16" t="s">
        <v>89</v>
      </c>
      <c r="BK124" s="187">
        <f>ROUND(I124*H124,2)</f>
        <v>0</v>
      </c>
      <c r="BL124" s="16" t="s">
        <v>89</v>
      </c>
      <c r="BM124" s="186" t="s">
        <v>528</v>
      </c>
    </row>
    <row r="125" spans="2:51" s="14" customFormat="1" ht="12">
      <c r="B125" s="199"/>
      <c r="C125" s="200"/>
      <c r="D125" s="190" t="s">
        <v>164</v>
      </c>
      <c r="E125" s="201" t="s">
        <v>44</v>
      </c>
      <c r="F125" s="202" t="s">
        <v>177</v>
      </c>
      <c r="G125" s="200"/>
      <c r="H125" s="203">
        <v>5</v>
      </c>
      <c r="I125" s="204"/>
      <c r="J125" s="200"/>
      <c r="K125" s="200"/>
      <c r="L125" s="205"/>
      <c r="M125" s="206"/>
      <c r="N125" s="207"/>
      <c r="O125" s="207"/>
      <c r="P125" s="207"/>
      <c r="Q125" s="207"/>
      <c r="R125" s="207"/>
      <c r="S125" s="207"/>
      <c r="T125" s="208"/>
      <c r="AT125" s="209" t="s">
        <v>164</v>
      </c>
      <c r="AU125" s="209" t="s">
        <v>91</v>
      </c>
      <c r="AV125" s="14" t="s">
        <v>91</v>
      </c>
      <c r="AW125" s="14" t="s">
        <v>42</v>
      </c>
      <c r="AX125" s="14" t="s">
        <v>89</v>
      </c>
      <c r="AY125" s="209" t="s">
        <v>155</v>
      </c>
    </row>
    <row r="126" spans="1:65" s="2" customFormat="1" ht="16.5" customHeight="1">
      <c r="A126" s="34"/>
      <c r="B126" s="35"/>
      <c r="C126" s="210" t="s">
        <v>278</v>
      </c>
      <c r="D126" s="210" t="s">
        <v>152</v>
      </c>
      <c r="E126" s="211" t="s">
        <v>269</v>
      </c>
      <c r="F126" s="212" t="s">
        <v>270</v>
      </c>
      <c r="G126" s="213" t="s">
        <v>161</v>
      </c>
      <c r="H126" s="214">
        <v>5</v>
      </c>
      <c r="I126" s="215"/>
      <c r="J126" s="216">
        <f>ROUND(I126*H126,2)</f>
        <v>0</v>
      </c>
      <c r="K126" s="212" t="s">
        <v>180</v>
      </c>
      <c r="L126" s="217"/>
      <c r="M126" s="218" t="s">
        <v>44</v>
      </c>
      <c r="N126" s="219" t="s">
        <v>52</v>
      </c>
      <c r="O126" s="64"/>
      <c r="P126" s="184">
        <f>O126*H126</f>
        <v>0</v>
      </c>
      <c r="Q126" s="184">
        <v>0</v>
      </c>
      <c r="R126" s="184">
        <f>Q126*H126</f>
        <v>0</v>
      </c>
      <c r="S126" s="184">
        <v>0</v>
      </c>
      <c r="T126" s="185">
        <f>S126*H126</f>
        <v>0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R126" s="186" t="s">
        <v>91</v>
      </c>
      <c r="AT126" s="186" t="s">
        <v>152</v>
      </c>
      <c r="AU126" s="186" t="s">
        <v>91</v>
      </c>
      <c r="AY126" s="16" t="s">
        <v>155</v>
      </c>
      <c r="BE126" s="187">
        <f>IF(N126="základní",J126,0)</f>
        <v>0</v>
      </c>
      <c r="BF126" s="187">
        <f>IF(N126="snížená",J126,0)</f>
        <v>0</v>
      </c>
      <c r="BG126" s="187">
        <f>IF(N126="zákl. přenesená",J126,0)</f>
        <v>0</v>
      </c>
      <c r="BH126" s="187">
        <f>IF(N126="sníž. přenesená",J126,0)</f>
        <v>0</v>
      </c>
      <c r="BI126" s="187">
        <f>IF(N126="nulová",J126,0)</f>
        <v>0</v>
      </c>
      <c r="BJ126" s="16" t="s">
        <v>89</v>
      </c>
      <c r="BK126" s="187">
        <f>ROUND(I126*H126,2)</f>
        <v>0</v>
      </c>
      <c r="BL126" s="16" t="s">
        <v>89</v>
      </c>
      <c r="BM126" s="186" t="s">
        <v>529</v>
      </c>
    </row>
    <row r="127" spans="2:51" s="14" customFormat="1" ht="12">
      <c r="B127" s="199"/>
      <c r="C127" s="200"/>
      <c r="D127" s="190" t="s">
        <v>164</v>
      </c>
      <c r="E127" s="201" t="s">
        <v>44</v>
      </c>
      <c r="F127" s="202" t="s">
        <v>177</v>
      </c>
      <c r="G127" s="200"/>
      <c r="H127" s="203">
        <v>5</v>
      </c>
      <c r="I127" s="204"/>
      <c r="J127" s="200"/>
      <c r="K127" s="200"/>
      <c r="L127" s="205"/>
      <c r="M127" s="206"/>
      <c r="N127" s="207"/>
      <c r="O127" s="207"/>
      <c r="P127" s="207"/>
      <c r="Q127" s="207"/>
      <c r="R127" s="207"/>
      <c r="S127" s="207"/>
      <c r="T127" s="208"/>
      <c r="AT127" s="209" t="s">
        <v>164</v>
      </c>
      <c r="AU127" s="209" t="s">
        <v>91</v>
      </c>
      <c r="AV127" s="14" t="s">
        <v>91</v>
      </c>
      <c r="AW127" s="14" t="s">
        <v>42</v>
      </c>
      <c r="AX127" s="14" t="s">
        <v>89</v>
      </c>
      <c r="AY127" s="209" t="s">
        <v>155</v>
      </c>
    </row>
    <row r="128" spans="1:65" s="2" customFormat="1" ht="33" customHeight="1">
      <c r="A128" s="34"/>
      <c r="B128" s="35"/>
      <c r="C128" s="210" t="s">
        <v>282</v>
      </c>
      <c r="D128" s="210" t="s">
        <v>152</v>
      </c>
      <c r="E128" s="211" t="s">
        <v>272</v>
      </c>
      <c r="F128" s="212" t="s">
        <v>273</v>
      </c>
      <c r="G128" s="213" t="s">
        <v>161</v>
      </c>
      <c r="H128" s="214">
        <v>4</v>
      </c>
      <c r="I128" s="215"/>
      <c r="J128" s="216">
        <f>ROUND(I128*H128,2)</f>
        <v>0</v>
      </c>
      <c r="K128" s="212" t="s">
        <v>180</v>
      </c>
      <c r="L128" s="217"/>
      <c r="M128" s="218" t="s">
        <v>44</v>
      </c>
      <c r="N128" s="219" t="s">
        <v>52</v>
      </c>
      <c r="O128" s="64"/>
      <c r="P128" s="184">
        <f>O128*H128</f>
        <v>0</v>
      </c>
      <c r="Q128" s="184">
        <v>0</v>
      </c>
      <c r="R128" s="184">
        <f>Q128*H128</f>
        <v>0</v>
      </c>
      <c r="S128" s="184">
        <v>0</v>
      </c>
      <c r="T128" s="185">
        <f>S128*H128</f>
        <v>0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R128" s="186" t="s">
        <v>91</v>
      </c>
      <c r="AT128" s="186" t="s">
        <v>152</v>
      </c>
      <c r="AU128" s="186" t="s">
        <v>91</v>
      </c>
      <c r="AY128" s="16" t="s">
        <v>155</v>
      </c>
      <c r="BE128" s="187">
        <f>IF(N128="základní",J128,0)</f>
        <v>0</v>
      </c>
      <c r="BF128" s="187">
        <f>IF(N128="snížená",J128,0)</f>
        <v>0</v>
      </c>
      <c r="BG128" s="187">
        <f>IF(N128="zákl. přenesená",J128,0)</f>
        <v>0</v>
      </c>
      <c r="BH128" s="187">
        <f>IF(N128="sníž. přenesená",J128,0)</f>
        <v>0</v>
      </c>
      <c r="BI128" s="187">
        <f>IF(N128="nulová",J128,0)</f>
        <v>0</v>
      </c>
      <c r="BJ128" s="16" t="s">
        <v>89</v>
      </c>
      <c r="BK128" s="187">
        <f>ROUND(I128*H128,2)</f>
        <v>0</v>
      </c>
      <c r="BL128" s="16" t="s">
        <v>89</v>
      </c>
      <c r="BM128" s="186" t="s">
        <v>530</v>
      </c>
    </row>
    <row r="129" spans="2:51" s="14" customFormat="1" ht="12">
      <c r="B129" s="199"/>
      <c r="C129" s="200"/>
      <c r="D129" s="190" t="s">
        <v>164</v>
      </c>
      <c r="E129" s="201" t="s">
        <v>44</v>
      </c>
      <c r="F129" s="202" t="s">
        <v>173</v>
      </c>
      <c r="G129" s="200"/>
      <c r="H129" s="203">
        <v>4</v>
      </c>
      <c r="I129" s="204"/>
      <c r="J129" s="200"/>
      <c r="K129" s="200"/>
      <c r="L129" s="205"/>
      <c r="M129" s="206"/>
      <c r="N129" s="207"/>
      <c r="O129" s="207"/>
      <c r="P129" s="207"/>
      <c r="Q129" s="207"/>
      <c r="R129" s="207"/>
      <c r="S129" s="207"/>
      <c r="T129" s="208"/>
      <c r="AT129" s="209" t="s">
        <v>164</v>
      </c>
      <c r="AU129" s="209" t="s">
        <v>91</v>
      </c>
      <c r="AV129" s="14" t="s">
        <v>91</v>
      </c>
      <c r="AW129" s="14" t="s">
        <v>42</v>
      </c>
      <c r="AX129" s="14" t="s">
        <v>89</v>
      </c>
      <c r="AY129" s="209" t="s">
        <v>155</v>
      </c>
    </row>
    <row r="130" spans="1:65" s="2" customFormat="1" ht="16.5" customHeight="1">
      <c r="A130" s="34"/>
      <c r="B130" s="35"/>
      <c r="C130" s="210" t="s">
        <v>286</v>
      </c>
      <c r="D130" s="210" t="s">
        <v>152</v>
      </c>
      <c r="E130" s="211" t="s">
        <v>275</v>
      </c>
      <c r="F130" s="212" t="s">
        <v>276</v>
      </c>
      <c r="G130" s="213" t="s">
        <v>161</v>
      </c>
      <c r="H130" s="214">
        <v>4</v>
      </c>
      <c r="I130" s="215"/>
      <c r="J130" s="216">
        <f>ROUND(I130*H130,2)</f>
        <v>0</v>
      </c>
      <c r="K130" s="212" t="s">
        <v>180</v>
      </c>
      <c r="L130" s="217"/>
      <c r="M130" s="218" t="s">
        <v>44</v>
      </c>
      <c r="N130" s="219" t="s">
        <v>52</v>
      </c>
      <c r="O130" s="64"/>
      <c r="P130" s="184">
        <f>O130*H130</f>
        <v>0</v>
      </c>
      <c r="Q130" s="184">
        <v>0</v>
      </c>
      <c r="R130" s="184">
        <f>Q130*H130</f>
        <v>0</v>
      </c>
      <c r="S130" s="184">
        <v>0</v>
      </c>
      <c r="T130" s="185">
        <f>S130*H130</f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186" t="s">
        <v>91</v>
      </c>
      <c r="AT130" s="186" t="s">
        <v>152</v>
      </c>
      <c r="AU130" s="186" t="s">
        <v>91</v>
      </c>
      <c r="AY130" s="16" t="s">
        <v>155</v>
      </c>
      <c r="BE130" s="187">
        <f>IF(N130="základní",J130,0)</f>
        <v>0</v>
      </c>
      <c r="BF130" s="187">
        <f>IF(N130="snížená",J130,0)</f>
        <v>0</v>
      </c>
      <c r="BG130" s="187">
        <f>IF(N130="zákl. přenesená",J130,0)</f>
        <v>0</v>
      </c>
      <c r="BH130" s="187">
        <f>IF(N130="sníž. přenesená",J130,0)</f>
        <v>0</v>
      </c>
      <c r="BI130" s="187">
        <f>IF(N130="nulová",J130,0)</f>
        <v>0</v>
      </c>
      <c r="BJ130" s="16" t="s">
        <v>89</v>
      </c>
      <c r="BK130" s="187">
        <f>ROUND(I130*H130,2)</f>
        <v>0</v>
      </c>
      <c r="BL130" s="16" t="s">
        <v>89</v>
      </c>
      <c r="BM130" s="186" t="s">
        <v>531</v>
      </c>
    </row>
    <row r="131" spans="2:51" s="14" customFormat="1" ht="12">
      <c r="B131" s="199"/>
      <c r="C131" s="200"/>
      <c r="D131" s="190" t="s">
        <v>164</v>
      </c>
      <c r="E131" s="201" t="s">
        <v>44</v>
      </c>
      <c r="F131" s="202" t="s">
        <v>173</v>
      </c>
      <c r="G131" s="200"/>
      <c r="H131" s="203">
        <v>4</v>
      </c>
      <c r="I131" s="204"/>
      <c r="J131" s="200"/>
      <c r="K131" s="200"/>
      <c r="L131" s="205"/>
      <c r="M131" s="206"/>
      <c r="N131" s="207"/>
      <c r="O131" s="207"/>
      <c r="P131" s="207"/>
      <c r="Q131" s="207"/>
      <c r="R131" s="207"/>
      <c r="S131" s="207"/>
      <c r="T131" s="208"/>
      <c r="AT131" s="209" t="s">
        <v>164</v>
      </c>
      <c r="AU131" s="209" t="s">
        <v>91</v>
      </c>
      <c r="AV131" s="14" t="s">
        <v>91</v>
      </c>
      <c r="AW131" s="14" t="s">
        <v>42</v>
      </c>
      <c r="AX131" s="14" t="s">
        <v>89</v>
      </c>
      <c r="AY131" s="209" t="s">
        <v>155</v>
      </c>
    </row>
    <row r="132" spans="1:65" s="2" customFormat="1" ht="33" customHeight="1">
      <c r="A132" s="34"/>
      <c r="B132" s="35"/>
      <c r="C132" s="210" t="s">
        <v>290</v>
      </c>
      <c r="D132" s="210" t="s">
        <v>152</v>
      </c>
      <c r="E132" s="211" t="s">
        <v>532</v>
      </c>
      <c r="F132" s="212" t="s">
        <v>533</v>
      </c>
      <c r="G132" s="213" t="s">
        <v>161</v>
      </c>
      <c r="H132" s="214">
        <v>1</v>
      </c>
      <c r="I132" s="215"/>
      <c r="J132" s="216">
        <f>ROUND(I132*H132,2)</f>
        <v>0</v>
      </c>
      <c r="K132" s="212" t="s">
        <v>180</v>
      </c>
      <c r="L132" s="217"/>
      <c r="M132" s="218" t="s">
        <v>44</v>
      </c>
      <c r="N132" s="219" t="s">
        <v>52</v>
      </c>
      <c r="O132" s="64"/>
      <c r="P132" s="184">
        <f>O132*H132</f>
        <v>0</v>
      </c>
      <c r="Q132" s="184">
        <v>0</v>
      </c>
      <c r="R132" s="184">
        <f>Q132*H132</f>
        <v>0</v>
      </c>
      <c r="S132" s="184">
        <v>0</v>
      </c>
      <c r="T132" s="185">
        <f>S132*H132</f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186" t="s">
        <v>91</v>
      </c>
      <c r="AT132" s="186" t="s">
        <v>152</v>
      </c>
      <c r="AU132" s="186" t="s">
        <v>91</v>
      </c>
      <c r="AY132" s="16" t="s">
        <v>155</v>
      </c>
      <c r="BE132" s="187">
        <f>IF(N132="základní",J132,0)</f>
        <v>0</v>
      </c>
      <c r="BF132" s="187">
        <f>IF(N132="snížená",J132,0)</f>
        <v>0</v>
      </c>
      <c r="BG132" s="187">
        <f>IF(N132="zákl. přenesená",J132,0)</f>
        <v>0</v>
      </c>
      <c r="BH132" s="187">
        <f>IF(N132="sníž. přenesená",J132,0)</f>
        <v>0</v>
      </c>
      <c r="BI132" s="187">
        <f>IF(N132="nulová",J132,0)</f>
        <v>0</v>
      </c>
      <c r="BJ132" s="16" t="s">
        <v>89</v>
      </c>
      <c r="BK132" s="187">
        <f>ROUND(I132*H132,2)</f>
        <v>0</v>
      </c>
      <c r="BL132" s="16" t="s">
        <v>89</v>
      </c>
      <c r="BM132" s="186" t="s">
        <v>534</v>
      </c>
    </row>
    <row r="133" spans="2:51" s="14" customFormat="1" ht="12">
      <c r="B133" s="199"/>
      <c r="C133" s="200"/>
      <c r="D133" s="190" t="s">
        <v>164</v>
      </c>
      <c r="E133" s="201" t="s">
        <v>44</v>
      </c>
      <c r="F133" s="202" t="s">
        <v>89</v>
      </c>
      <c r="G133" s="200"/>
      <c r="H133" s="203">
        <v>1</v>
      </c>
      <c r="I133" s="204"/>
      <c r="J133" s="200"/>
      <c r="K133" s="200"/>
      <c r="L133" s="205"/>
      <c r="M133" s="206"/>
      <c r="N133" s="207"/>
      <c r="O133" s="207"/>
      <c r="P133" s="207"/>
      <c r="Q133" s="207"/>
      <c r="R133" s="207"/>
      <c r="S133" s="207"/>
      <c r="T133" s="208"/>
      <c r="AT133" s="209" t="s">
        <v>164</v>
      </c>
      <c r="AU133" s="209" t="s">
        <v>91</v>
      </c>
      <c r="AV133" s="14" t="s">
        <v>91</v>
      </c>
      <c r="AW133" s="14" t="s">
        <v>42</v>
      </c>
      <c r="AX133" s="14" t="s">
        <v>89</v>
      </c>
      <c r="AY133" s="209" t="s">
        <v>155</v>
      </c>
    </row>
    <row r="134" spans="1:65" s="2" customFormat="1" ht="16.5" customHeight="1">
      <c r="A134" s="34"/>
      <c r="B134" s="35"/>
      <c r="C134" s="210" t="s">
        <v>294</v>
      </c>
      <c r="D134" s="210" t="s">
        <v>152</v>
      </c>
      <c r="E134" s="211" t="s">
        <v>535</v>
      </c>
      <c r="F134" s="212" t="s">
        <v>536</v>
      </c>
      <c r="G134" s="213" t="s">
        <v>161</v>
      </c>
      <c r="H134" s="214">
        <v>1</v>
      </c>
      <c r="I134" s="215"/>
      <c r="J134" s="216">
        <f>ROUND(I134*H134,2)</f>
        <v>0</v>
      </c>
      <c r="K134" s="212" t="s">
        <v>180</v>
      </c>
      <c r="L134" s="217"/>
      <c r="M134" s="218" t="s">
        <v>44</v>
      </c>
      <c r="N134" s="219" t="s">
        <v>52</v>
      </c>
      <c r="O134" s="64"/>
      <c r="P134" s="184">
        <f>O134*H134</f>
        <v>0</v>
      </c>
      <c r="Q134" s="184">
        <v>0</v>
      </c>
      <c r="R134" s="184">
        <f>Q134*H134</f>
        <v>0</v>
      </c>
      <c r="S134" s="184">
        <v>0</v>
      </c>
      <c r="T134" s="185">
        <f>S134*H134</f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186" t="s">
        <v>91</v>
      </c>
      <c r="AT134" s="186" t="s">
        <v>152</v>
      </c>
      <c r="AU134" s="186" t="s">
        <v>91</v>
      </c>
      <c r="AY134" s="16" t="s">
        <v>155</v>
      </c>
      <c r="BE134" s="187">
        <f>IF(N134="základní",J134,0)</f>
        <v>0</v>
      </c>
      <c r="BF134" s="187">
        <f>IF(N134="snížená",J134,0)</f>
        <v>0</v>
      </c>
      <c r="BG134" s="187">
        <f>IF(N134="zákl. přenesená",J134,0)</f>
        <v>0</v>
      </c>
      <c r="BH134" s="187">
        <f>IF(N134="sníž. přenesená",J134,0)</f>
        <v>0</v>
      </c>
      <c r="BI134" s="187">
        <f>IF(N134="nulová",J134,0)</f>
        <v>0</v>
      </c>
      <c r="BJ134" s="16" t="s">
        <v>89</v>
      </c>
      <c r="BK134" s="187">
        <f>ROUND(I134*H134,2)</f>
        <v>0</v>
      </c>
      <c r="BL134" s="16" t="s">
        <v>89</v>
      </c>
      <c r="BM134" s="186" t="s">
        <v>537</v>
      </c>
    </row>
    <row r="135" spans="2:51" s="14" customFormat="1" ht="12">
      <c r="B135" s="199"/>
      <c r="C135" s="200"/>
      <c r="D135" s="190" t="s">
        <v>164</v>
      </c>
      <c r="E135" s="201" t="s">
        <v>44</v>
      </c>
      <c r="F135" s="202" t="s">
        <v>89</v>
      </c>
      <c r="G135" s="200"/>
      <c r="H135" s="203">
        <v>1</v>
      </c>
      <c r="I135" s="204"/>
      <c r="J135" s="200"/>
      <c r="K135" s="200"/>
      <c r="L135" s="205"/>
      <c r="M135" s="206"/>
      <c r="N135" s="207"/>
      <c r="O135" s="207"/>
      <c r="P135" s="207"/>
      <c r="Q135" s="207"/>
      <c r="R135" s="207"/>
      <c r="S135" s="207"/>
      <c r="T135" s="208"/>
      <c r="AT135" s="209" t="s">
        <v>164</v>
      </c>
      <c r="AU135" s="209" t="s">
        <v>91</v>
      </c>
      <c r="AV135" s="14" t="s">
        <v>91</v>
      </c>
      <c r="AW135" s="14" t="s">
        <v>42</v>
      </c>
      <c r="AX135" s="14" t="s">
        <v>89</v>
      </c>
      <c r="AY135" s="209" t="s">
        <v>155</v>
      </c>
    </row>
    <row r="136" spans="1:65" s="2" customFormat="1" ht="72">
      <c r="A136" s="34"/>
      <c r="B136" s="35"/>
      <c r="C136" s="175" t="s">
        <v>7</v>
      </c>
      <c r="D136" s="175" t="s">
        <v>158</v>
      </c>
      <c r="E136" s="176" t="s">
        <v>279</v>
      </c>
      <c r="F136" s="177" t="s">
        <v>280</v>
      </c>
      <c r="G136" s="178" t="s">
        <v>161</v>
      </c>
      <c r="H136" s="179">
        <v>2</v>
      </c>
      <c r="I136" s="180"/>
      <c r="J136" s="181">
        <f>ROUND(I136*H136,2)</f>
        <v>0</v>
      </c>
      <c r="K136" s="177" t="s">
        <v>195</v>
      </c>
      <c r="L136" s="39"/>
      <c r="M136" s="182" t="s">
        <v>44</v>
      </c>
      <c r="N136" s="183" t="s">
        <v>52</v>
      </c>
      <c r="O136" s="64"/>
      <c r="P136" s="184">
        <f>O136*H136</f>
        <v>0</v>
      </c>
      <c r="Q136" s="184">
        <v>0</v>
      </c>
      <c r="R136" s="184">
        <f>Q136*H136</f>
        <v>0</v>
      </c>
      <c r="S136" s="184">
        <v>0</v>
      </c>
      <c r="T136" s="185">
        <f>S136*H136</f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186" t="s">
        <v>89</v>
      </c>
      <c r="AT136" s="186" t="s">
        <v>158</v>
      </c>
      <c r="AU136" s="186" t="s">
        <v>91</v>
      </c>
      <c r="AY136" s="16" t="s">
        <v>155</v>
      </c>
      <c r="BE136" s="187">
        <f>IF(N136="základní",J136,0)</f>
        <v>0</v>
      </c>
      <c r="BF136" s="187">
        <f>IF(N136="snížená",J136,0)</f>
        <v>0</v>
      </c>
      <c r="BG136" s="187">
        <f>IF(N136="zákl. přenesená",J136,0)</f>
        <v>0</v>
      </c>
      <c r="BH136" s="187">
        <f>IF(N136="sníž. přenesená",J136,0)</f>
        <v>0</v>
      </c>
      <c r="BI136" s="187">
        <f>IF(N136="nulová",J136,0)</f>
        <v>0</v>
      </c>
      <c r="BJ136" s="16" t="s">
        <v>89</v>
      </c>
      <c r="BK136" s="187">
        <f>ROUND(I136*H136,2)</f>
        <v>0</v>
      </c>
      <c r="BL136" s="16" t="s">
        <v>89</v>
      </c>
      <c r="BM136" s="186" t="s">
        <v>538</v>
      </c>
    </row>
    <row r="137" spans="2:51" s="14" customFormat="1" ht="12">
      <c r="B137" s="199"/>
      <c r="C137" s="200"/>
      <c r="D137" s="190" t="s">
        <v>164</v>
      </c>
      <c r="E137" s="201" t="s">
        <v>44</v>
      </c>
      <c r="F137" s="202" t="s">
        <v>91</v>
      </c>
      <c r="G137" s="200"/>
      <c r="H137" s="203">
        <v>2</v>
      </c>
      <c r="I137" s="204"/>
      <c r="J137" s="200"/>
      <c r="K137" s="200"/>
      <c r="L137" s="205"/>
      <c r="M137" s="206"/>
      <c r="N137" s="207"/>
      <c r="O137" s="207"/>
      <c r="P137" s="207"/>
      <c r="Q137" s="207"/>
      <c r="R137" s="207"/>
      <c r="S137" s="207"/>
      <c r="T137" s="208"/>
      <c r="AT137" s="209" t="s">
        <v>164</v>
      </c>
      <c r="AU137" s="209" t="s">
        <v>91</v>
      </c>
      <c r="AV137" s="14" t="s">
        <v>91</v>
      </c>
      <c r="AW137" s="14" t="s">
        <v>42</v>
      </c>
      <c r="AX137" s="14" t="s">
        <v>89</v>
      </c>
      <c r="AY137" s="209" t="s">
        <v>155</v>
      </c>
    </row>
    <row r="138" spans="1:65" s="2" customFormat="1" ht="72">
      <c r="A138" s="34"/>
      <c r="B138" s="35"/>
      <c r="C138" s="175" t="s">
        <v>297</v>
      </c>
      <c r="D138" s="175" t="s">
        <v>158</v>
      </c>
      <c r="E138" s="176" t="s">
        <v>283</v>
      </c>
      <c r="F138" s="177" t="s">
        <v>284</v>
      </c>
      <c r="G138" s="178" t="s">
        <v>161</v>
      </c>
      <c r="H138" s="179">
        <v>2</v>
      </c>
      <c r="I138" s="180"/>
      <c r="J138" s="181">
        <f>ROUND(I138*H138,2)</f>
        <v>0</v>
      </c>
      <c r="K138" s="177" t="s">
        <v>195</v>
      </c>
      <c r="L138" s="39"/>
      <c r="M138" s="182" t="s">
        <v>44</v>
      </c>
      <c r="N138" s="183" t="s">
        <v>52</v>
      </c>
      <c r="O138" s="64"/>
      <c r="P138" s="184">
        <f>O138*H138</f>
        <v>0</v>
      </c>
      <c r="Q138" s="184">
        <v>0</v>
      </c>
      <c r="R138" s="184">
        <f>Q138*H138</f>
        <v>0</v>
      </c>
      <c r="S138" s="184">
        <v>0</v>
      </c>
      <c r="T138" s="185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186" t="s">
        <v>89</v>
      </c>
      <c r="AT138" s="186" t="s">
        <v>158</v>
      </c>
      <c r="AU138" s="186" t="s">
        <v>91</v>
      </c>
      <c r="AY138" s="16" t="s">
        <v>155</v>
      </c>
      <c r="BE138" s="187">
        <f>IF(N138="základní",J138,0)</f>
        <v>0</v>
      </c>
      <c r="BF138" s="187">
        <f>IF(N138="snížená",J138,0)</f>
        <v>0</v>
      </c>
      <c r="BG138" s="187">
        <f>IF(N138="zákl. přenesená",J138,0)</f>
        <v>0</v>
      </c>
      <c r="BH138" s="187">
        <f>IF(N138="sníž. přenesená",J138,0)</f>
        <v>0</v>
      </c>
      <c r="BI138" s="187">
        <f>IF(N138="nulová",J138,0)</f>
        <v>0</v>
      </c>
      <c r="BJ138" s="16" t="s">
        <v>89</v>
      </c>
      <c r="BK138" s="187">
        <f>ROUND(I138*H138,2)</f>
        <v>0</v>
      </c>
      <c r="BL138" s="16" t="s">
        <v>89</v>
      </c>
      <c r="BM138" s="186" t="s">
        <v>539</v>
      </c>
    </row>
    <row r="139" spans="2:51" s="14" customFormat="1" ht="12">
      <c r="B139" s="199"/>
      <c r="C139" s="200"/>
      <c r="D139" s="190" t="s">
        <v>164</v>
      </c>
      <c r="E139" s="201" t="s">
        <v>44</v>
      </c>
      <c r="F139" s="202" t="s">
        <v>91</v>
      </c>
      <c r="G139" s="200"/>
      <c r="H139" s="203">
        <v>2</v>
      </c>
      <c r="I139" s="204"/>
      <c r="J139" s="200"/>
      <c r="K139" s="200"/>
      <c r="L139" s="205"/>
      <c r="M139" s="206"/>
      <c r="N139" s="207"/>
      <c r="O139" s="207"/>
      <c r="P139" s="207"/>
      <c r="Q139" s="207"/>
      <c r="R139" s="207"/>
      <c r="S139" s="207"/>
      <c r="T139" s="208"/>
      <c r="AT139" s="209" t="s">
        <v>164</v>
      </c>
      <c r="AU139" s="209" t="s">
        <v>91</v>
      </c>
      <c r="AV139" s="14" t="s">
        <v>91</v>
      </c>
      <c r="AW139" s="14" t="s">
        <v>42</v>
      </c>
      <c r="AX139" s="14" t="s">
        <v>89</v>
      </c>
      <c r="AY139" s="209" t="s">
        <v>155</v>
      </c>
    </row>
    <row r="140" spans="1:65" s="2" customFormat="1" ht="66.75" customHeight="1">
      <c r="A140" s="34"/>
      <c r="B140" s="35"/>
      <c r="C140" s="175" t="s">
        <v>301</v>
      </c>
      <c r="D140" s="175" t="s">
        <v>158</v>
      </c>
      <c r="E140" s="176" t="s">
        <v>287</v>
      </c>
      <c r="F140" s="177" t="s">
        <v>288</v>
      </c>
      <c r="G140" s="178" t="s">
        <v>161</v>
      </c>
      <c r="H140" s="179">
        <v>2</v>
      </c>
      <c r="I140" s="180"/>
      <c r="J140" s="181">
        <f>ROUND(I140*H140,2)</f>
        <v>0</v>
      </c>
      <c r="K140" s="177" t="s">
        <v>195</v>
      </c>
      <c r="L140" s="39"/>
      <c r="M140" s="182" t="s">
        <v>44</v>
      </c>
      <c r="N140" s="183" t="s">
        <v>52</v>
      </c>
      <c r="O140" s="64"/>
      <c r="P140" s="184">
        <f>O140*H140</f>
        <v>0</v>
      </c>
      <c r="Q140" s="184">
        <v>0</v>
      </c>
      <c r="R140" s="184">
        <f>Q140*H140</f>
        <v>0</v>
      </c>
      <c r="S140" s="184">
        <v>0</v>
      </c>
      <c r="T140" s="185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186" t="s">
        <v>89</v>
      </c>
      <c r="AT140" s="186" t="s">
        <v>158</v>
      </c>
      <c r="AU140" s="186" t="s">
        <v>91</v>
      </c>
      <c r="AY140" s="16" t="s">
        <v>155</v>
      </c>
      <c r="BE140" s="187">
        <f>IF(N140="základní",J140,0)</f>
        <v>0</v>
      </c>
      <c r="BF140" s="187">
        <f>IF(N140="snížená",J140,0)</f>
        <v>0</v>
      </c>
      <c r="BG140" s="187">
        <f>IF(N140="zákl. přenesená",J140,0)</f>
        <v>0</v>
      </c>
      <c r="BH140" s="187">
        <f>IF(N140="sníž. přenesená",J140,0)</f>
        <v>0</v>
      </c>
      <c r="BI140" s="187">
        <f>IF(N140="nulová",J140,0)</f>
        <v>0</v>
      </c>
      <c r="BJ140" s="16" t="s">
        <v>89</v>
      </c>
      <c r="BK140" s="187">
        <f>ROUND(I140*H140,2)</f>
        <v>0</v>
      </c>
      <c r="BL140" s="16" t="s">
        <v>89</v>
      </c>
      <c r="BM140" s="186" t="s">
        <v>540</v>
      </c>
    </row>
    <row r="141" spans="2:51" s="14" customFormat="1" ht="12">
      <c r="B141" s="199"/>
      <c r="C141" s="200"/>
      <c r="D141" s="190" t="s">
        <v>164</v>
      </c>
      <c r="E141" s="201" t="s">
        <v>44</v>
      </c>
      <c r="F141" s="202" t="s">
        <v>91</v>
      </c>
      <c r="G141" s="200"/>
      <c r="H141" s="203">
        <v>2</v>
      </c>
      <c r="I141" s="204"/>
      <c r="J141" s="200"/>
      <c r="K141" s="200"/>
      <c r="L141" s="205"/>
      <c r="M141" s="206"/>
      <c r="N141" s="207"/>
      <c r="O141" s="207"/>
      <c r="P141" s="207"/>
      <c r="Q141" s="207"/>
      <c r="R141" s="207"/>
      <c r="S141" s="207"/>
      <c r="T141" s="208"/>
      <c r="AT141" s="209" t="s">
        <v>164</v>
      </c>
      <c r="AU141" s="209" t="s">
        <v>91</v>
      </c>
      <c r="AV141" s="14" t="s">
        <v>91</v>
      </c>
      <c r="AW141" s="14" t="s">
        <v>42</v>
      </c>
      <c r="AX141" s="14" t="s">
        <v>89</v>
      </c>
      <c r="AY141" s="209" t="s">
        <v>155</v>
      </c>
    </row>
    <row r="142" spans="1:65" s="2" customFormat="1" ht="60">
      <c r="A142" s="34"/>
      <c r="B142" s="35"/>
      <c r="C142" s="175" t="s">
        <v>305</v>
      </c>
      <c r="D142" s="175" t="s">
        <v>158</v>
      </c>
      <c r="E142" s="176" t="s">
        <v>291</v>
      </c>
      <c r="F142" s="177" t="s">
        <v>292</v>
      </c>
      <c r="G142" s="178" t="s">
        <v>161</v>
      </c>
      <c r="H142" s="179">
        <v>2</v>
      </c>
      <c r="I142" s="180"/>
      <c r="J142" s="181">
        <f>ROUND(I142*H142,2)</f>
        <v>0</v>
      </c>
      <c r="K142" s="177" t="s">
        <v>195</v>
      </c>
      <c r="L142" s="39"/>
      <c r="M142" s="182" t="s">
        <v>44</v>
      </c>
      <c r="N142" s="183" t="s">
        <v>52</v>
      </c>
      <c r="O142" s="64"/>
      <c r="P142" s="184">
        <f>O142*H142</f>
        <v>0</v>
      </c>
      <c r="Q142" s="184">
        <v>0</v>
      </c>
      <c r="R142" s="184">
        <f>Q142*H142</f>
        <v>0</v>
      </c>
      <c r="S142" s="184">
        <v>0</v>
      </c>
      <c r="T142" s="185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186" t="s">
        <v>89</v>
      </c>
      <c r="AT142" s="186" t="s">
        <v>158</v>
      </c>
      <c r="AU142" s="186" t="s">
        <v>91</v>
      </c>
      <c r="AY142" s="16" t="s">
        <v>155</v>
      </c>
      <c r="BE142" s="187">
        <f>IF(N142="základní",J142,0)</f>
        <v>0</v>
      </c>
      <c r="BF142" s="187">
        <f>IF(N142="snížená",J142,0)</f>
        <v>0</v>
      </c>
      <c r="BG142" s="187">
        <f>IF(N142="zákl. přenesená",J142,0)</f>
        <v>0</v>
      </c>
      <c r="BH142" s="187">
        <f>IF(N142="sníž. přenesená",J142,0)</f>
        <v>0</v>
      </c>
      <c r="BI142" s="187">
        <f>IF(N142="nulová",J142,0)</f>
        <v>0</v>
      </c>
      <c r="BJ142" s="16" t="s">
        <v>89</v>
      </c>
      <c r="BK142" s="187">
        <f>ROUND(I142*H142,2)</f>
        <v>0</v>
      </c>
      <c r="BL142" s="16" t="s">
        <v>89</v>
      </c>
      <c r="BM142" s="186" t="s">
        <v>541</v>
      </c>
    </row>
    <row r="143" spans="2:51" s="14" customFormat="1" ht="12">
      <c r="B143" s="199"/>
      <c r="C143" s="200"/>
      <c r="D143" s="190" t="s">
        <v>164</v>
      </c>
      <c r="E143" s="201" t="s">
        <v>44</v>
      </c>
      <c r="F143" s="202" t="s">
        <v>91</v>
      </c>
      <c r="G143" s="200"/>
      <c r="H143" s="203">
        <v>2</v>
      </c>
      <c r="I143" s="204"/>
      <c r="J143" s="200"/>
      <c r="K143" s="200"/>
      <c r="L143" s="205"/>
      <c r="M143" s="206"/>
      <c r="N143" s="207"/>
      <c r="O143" s="207"/>
      <c r="P143" s="207"/>
      <c r="Q143" s="207"/>
      <c r="R143" s="207"/>
      <c r="S143" s="207"/>
      <c r="T143" s="208"/>
      <c r="AT143" s="209" t="s">
        <v>164</v>
      </c>
      <c r="AU143" s="209" t="s">
        <v>91</v>
      </c>
      <c r="AV143" s="14" t="s">
        <v>91</v>
      </c>
      <c r="AW143" s="14" t="s">
        <v>42</v>
      </c>
      <c r="AX143" s="14" t="s">
        <v>89</v>
      </c>
      <c r="AY143" s="209" t="s">
        <v>155</v>
      </c>
    </row>
    <row r="144" spans="1:65" s="2" customFormat="1" ht="33" customHeight="1">
      <c r="A144" s="34"/>
      <c r="B144" s="35"/>
      <c r="C144" s="210" t="s">
        <v>309</v>
      </c>
      <c r="D144" s="210" t="s">
        <v>152</v>
      </c>
      <c r="E144" s="211" t="s">
        <v>266</v>
      </c>
      <c r="F144" s="212" t="s">
        <v>267</v>
      </c>
      <c r="G144" s="213" t="s">
        <v>161</v>
      </c>
      <c r="H144" s="214">
        <v>2</v>
      </c>
      <c r="I144" s="215"/>
      <c r="J144" s="216">
        <f>ROUND(I144*H144,2)</f>
        <v>0</v>
      </c>
      <c r="K144" s="212" t="s">
        <v>180</v>
      </c>
      <c r="L144" s="217"/>
      <c r="M144" s="218" t="s">
        <v>44</v>
      </c>
      <c r="N144" s="219" t="s">
        <v>52</v>
      </c>
      <c r="O144" s="64"/>
      <c r="P144" s="184">
        <f>O144*H144</f>
        <v>0</v>
      </c>
      <c r="Q144" s="184">
        <v>0</v>
      </c>
      <c r="R144" s="184">
        <f>Q144*H144</f>
        <v>0</v>
      </c>
      <c r="S144" s="184">
        <v>0</v>
      </c>
      <c r="T144" s="185">
        <f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186" t="s">
        <v>91</v>
      </c>
      <c r="AT144" s="186" t="s">
        <v>152</v>
      </c>
      <c r="AU144" s="186" t="s">
        <v>91</v>
      </c>
      <c r="AY144" s="16" t="s">
        <v>155</v>
      </c>
      <c r="BE144" s="187">
        <f>IF(N144="základní",J144,0)</f>
        <v>0</v>
      </c>
      <c r="BF144" s="187">
        <f>IF(N144="snížená",J144,0)</f>
        <v>0</v>
      </c>
      <c r="BG144" s="187">
        <f>IF(N144="zákl. přenesená",J144,0)</f>
        <v>0</v>
      </c>
      <c r="BH144" s="187">
        <f>IF(N144="sníž. přenesená",J144,0)</f>
        <v>0</v>
      </c>
      <c r="BI144" s="187">
        <f>IF(N144="nulová",J144,0)</f>
        <v>0</v>
      </c>
      <c r="BJ144" s="16" t="s">
        <v>89</v>
      </c>
      <c r="BK144" s="187">
        <f>ROUND(I144*H144,2)</f>
        <v>0</v>
      </c>
      <c r="BL144" s="16" t="s">
        <v>89</v>
      </c>
      <c r="BM144" s="186" t="s">
        <v>542</v>
      </c>
    </row>
    <row r="145" spans="2:51" s="14" customFormat="1" ht="12">
      <c r="B145" s="199"/>
      <c r="C145" s="200"/>
      <c r="D145" s="190" t="s">
        <v>164</v>
      </c>
      <c r="E145" s="201" t="s">
        <v>44</v>
      </c>
      <c r="F145" s="202" t="s">
        <v>91</v>
      </c>
      <c r="G145" s="200"/>
      <c r="H145" s="203">
        <v>2</v>
      </c>
      <c r="I145" s="204"/>
      <c r="J145" s="200"/>
      <c r="K145" s="200"/>
      <c r="L145" s="205"/>
      <c r="M145" s="206"/>
      <c r="N145" s="207"/>
      <c r="O145" s="207"/>
      <c r="P145" s="207"/>
      <c r="Q145" s="207"/>
      <c r="R145" s="207"/>
      <c r="S145" s="207"/>
      <c r="T145" s="208"/>
      <c r="AT145" s="209" t="s">
        <v>164</v>
      </c>
      <c r="AU145" s="209" t="s">
        <v>91</v>
      </c>
      <c r="AV145" s="14" t="s">
        <v>91</v>
      </c>
      <c r="AW145" s="14" t="s">
        <v>42</v>
      </c>
      <c r="AX145" s="14" t="s">
        <v>89</v>
      </c>
      <c r="AY145" s="209" t="s">
        <v>155</v>
      </c>
    </row>
    <row r="146" spans="1:65" s="2" customFormat="1" ht="16.5" customHeight="1">
      <c r="A146" s="34"/>
      <c r="B146" s="35"/>
      <c r="C146" s="210" t="s">
        <v>313</v>
      </c>
      <c r="D146" s="210" t="s">
        <v>152</v>
      </c>
      <c r="E146" s="211" t="s">
        <v>269</v>
      </c>
      <c r="F146" s="212" t="s">
        <v>270</v>
      </c>
      <c r="G146" s="213" t="s">
        <v>161</v>
      </c>
      <c r="H146" s="214">
        <v>2</v>
      </c>
      <c r="I146" s="215"/>
      <c r="J146" s="216">
        <f>ROUND(I146*H146,2)</f>
        <v>0</v>
      </c>
      <c r="K146" s="212" t="s">
        <v>180</v>
      </c>
      <c r="L146" s="217"/>
      <c r="M146" s="218" t="s">
        <v>44</v>
      </c>
      <c r="N146" s="219" t="s">
        <v>52</v>
      </c>
      <c r="O146" s="64"/>
      <c r="P146" s="184">
        <f>O146*H146</f>
        <v>0</v>
      </c>
      <c r="Q146" s="184">
        <v>0</v>
      </c>
      <c r="R146" s="184">
        <f>Q146*H146</f>
        <v>0</v>
      </c>
      <c r="S146" s="184">
        <v>0</v>
      </c>
      <c r="T146" s="185">
        <f>S146*H146</f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186" t="s">
        <v>91</v>
      </c>
      <c r="AT146" s="186" t="s">
        <v>152</v>
      </c>
      <c r="AU146" s="186" t="s">
        <v>91</v>
      </c>
      <c r="AY146" s="16" t="s">
        <v>155</v>
      </c>
      <c r="BE146" s="187">
        <f>IF(N146="základní",J146,0)</f>
        <v>0</v>
      </c>
      <c r="BF146" s="187">
        <f>IF(N146="snížená",J146,0)</f>
        <v>0</v>
      </c>
      <c r="BG146" s="187">
        <f>IF(N146="zákl. přenesená",J146,0)</f>
        <v>0</v>
      </c>
      <c r="BH146" s="187">
        <f>IF(N146="sníž. přenesená",J146,0)</f>
        <v>0</v>
      </c>
      <c r="BI146" s="187">
        <f>IF(N146="nulová",J146,0)</f>
        <v>0</v>
      </c>
      <c r="BJ146" s="16" t="s">
        <v>89</v>
      </c>
      <c r="BK146" s="187">
        <f>ROUND(I146*H146,2)</f>
        <v>0</v>
      </c>
      <c r="BL146" s="16" t="s">
        <v>89</v>
      </c>
      <c r="BM146" s="186" t="s">
        <v>543</v>
      </c>
    </row>
    <row r="147" spans="2:51" s="14" customFormat="1" ht="12">
      <c r="B147" s="199"/>
      <c r="C147" s="200"/>
      <c r="D147" s="190" t="s">
        <v>164</v>
      </c>
      <c r="E147" s="201" t="s">
        <v>44</v>
      </c>
      <c r="F147" s="202" t="s">
        <v>91</v>
      </c>
      <c r="G147" s="200"/>
      <c r="H147" s="203">
        <v>2</v>
      </c>
      <c r="I147" s="204"/>
      <c r="J147" s="200"/>
      <c r="K147" s="200"/>
      <c r="L147" s="205"/>
      <c r="M147" s="206"/>
      <c r="N147" s="207"/>
      <c r="O147" s="207"/>
      <c r="P147" s="207"/>
      <c r="Q147" s="207"/>
      <c r="R147" s="207"/>
      <c r="S147" s="207"/>
      <c r="T147" s="208"/>
      <c r="AT147" s="209" t="s">
        <v>164</v>
      </c>
      <c r="AU147" s="209" t="s">
        <v>91</v>
      </c>
      <c r="AV147" s="14" t="s">
        <v>91</v>
      </c>
      <c r="AW147" s="14" t="s">
        <v>42</v>
      </c>
      <c r="AX147" s="14" t="s">
        <v>89</v>
      </c>
      <c r="AY147" s="209" t="s">
        <v>155</v>
      </c>
    </row>
    <row r="148" spans="1:65" s="2" customFormat="1" ht="72">
      <c r="A148" s="34"/>
      <c r="B148" s="35"/>
      <c r="C148" s="175" t="s">
        <v>317</v>
      </c>
      <c r="D148" s="175" t="s">
        <v>158</v>
      </c>
      <c r="E148" s="176" t="s">
        <v>298</v>
      </c>
      <c r="F148" s="177" t="s">
        <v>299</v>
      </c>
      <c r="G148" s="178" t="s">
        <v>161</v>
      </c>
      <c r="H148" s="179">
        <v>8</v>
      </c>
      <c r="I148" s="180"/>
      <c r="J148" s="181">
        <f>ROUND(I148*H148,2)</f>
        <v>0</v>
      </c>
      <c r="K148" s="177" t="s">
        <v>195</v>
      </c>
      <c r="L148" s="39"/>
      <c r="M148" s="182" t="s">
        <v>44</v>
      </c>
      <c r="N148" s="183" t="s">
        <v>52</v>
      </c>
      <c r="O148" s="64"/>
      <c r="P148" s="184">
        <f>O148*H148</f>
        <v>0</v>
      </c>
      <c r="Q148" s="184">
        <v>0</v>
      </c>
      <c r="R148" s="184">
        <f>Q148*H148</f>
        <v>0</v>
      </c>
      <c r="S148" s="184">
        <v>0</v>
      </c>
      <c r="T148" s="185">
        <f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186" t="s">
        <v>89</v>
      </c>
      <c r="AT148" s="186" t="s">
        <v>158</v>
      </c>
      <c r="AU148" s="186" t="s">
        <v>91</v>
      </c>
      <c r="AY148" s="16" t="s">
        <v>155</v>
      </c>
      <c r="BE148" s="187">
        <f>IF(N148="základní",J148,0)</f>
        <v>0</v>
      </c>
      <c r="BF148" s="187">
        <f>IF(N148="snížená",J148,0)</f>
        <v>0</v>
      </c>
      <c r="BG148" s="187">
        <f>IF(N148="zákl. přenesená",J148,0)</f>
        <v>0</v>
      </c>
      <c r="BH148" s="187">
        <f>IF(N148="sníž. přenesená",J148,0)</f>
        <v>0</v>
      </c>
      <c r="BI148" s="187">
        <f>IF(N148="nulová",J148,0)</f>
        <v>0</v>
      </c>
      <c r="BJ148" s="16" t="s">
        <v>89</v>
      </c>
      <c r="BK148" s="187">
        <f>ROUND(I148*H148,2)</f>
        <v>0</v>
      </c>
      <c r="BL148" s="16" t="s">
        <v>89</v>
      </c>
      <c r="BM148" s="186" t="s">
        <v>544</v>
      </c>
    </row>
    <row r="149" spans="2:51" s="14" customFormat="1" ht="12">
      <c r="B149" s="199"/>
      <c r="C149" s="200"/>
      <c r="D149" s="190" t="s">
        <v>164</v>
      </c>
      <c r="E149" s="201" t="s">
        <v>44</v>
      </c>
      <c r="F149" s="202" t="s">
        <v>192</v>
      </c>
      <c r="G149" s="200"/>
      <c r="H149" s="203">
        <v>8</v>
      </c>
      <c r="I149" s="204"/>
      <c r="J149" s="200"/>
      <c r="K149" s="200"/>
      <c r="L149" s="205"/>
      <c r="M149" s="206"/>
      <c r="N149" s="207"/>
      <c r="O149" s="207"/>
      <c r="P149" s="207"/>
      <c r="Q149" s="207"/>
      <c r="R149" s="207"/>
      <c r="S149" s="207"/>
      <c r="T149" s="208"/>
      <c r="AT149" s="209" t="s">
        <v>164</v>
      </c>
      <c r="AU149" s="209" t="s">
        <v>91</v>
      </c>
      <c r="AV149" s="14" t="s">
        <v>91</v>
      </c>
      <c r="AW149" s="14" t="s">
        <v>42</v>
      </c>
      <c r="AX149" s="14" t="s">
        <v>89</v>
      </c>
      <c r="AY149" s="209" t="s">
        <v>155</v>
      </c>
    </row>
    <row r="150" spans="1:65" s="2" customFormat="1" ht="72">
      <c r="A150" s="34"/>
      <c r="B150" s="35"/>
      <c r="C150" s="175" t="s">
        <v>321</v>
      </c>
      <c r="D150" s="175" t="s">
        <v>158</v>
      </c>
      <c r="E150" s="176" t="s">
        <v>302</v>
      </c>
      <c r="F150" s="177" t="s">
        <v>303</v>
      </c>
      <c r="G150" s="178" t="s">
        <v>161</v>
      </c>
      <c r="H150" s="179">
        <v>8</v>
      </c>
      <c r="I150" s="180"/>
      <c r="J150" s="181">
        <f>ROUND(I150*H150,2)</f>
        <v>0</v>
      </c>
      <c r="K150" s="177" t="s">
        <v>195</v>
      </c>
      <c r="L150" s="39"/>
      <c r="M150" s="182" t="s">
        <v>44</v>
      </c>
      <c r="N150" s="183" t="s">
        <v>52</v>
      </c>
      <c r="O150" s="64"/>
      <c r="P150" s="184">
        <f>O150*H150</f>
        <v>0</v>
      </c>
      <c r="Q150" s="184">
        <v>0</v>
      </c>
      <c r="R150" s="184">
        <f>Q150*H150</f>
        <v>0</v>
      </c>
      <c r="S150" s="184">
        <v>0</v>
      </c>
      <c r="T150" s="185">
        <f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186" t="s">
        <v>89</v>
      </c>
      <c r="AT150" s="186" t="s">
        <v>158</v>
      </c>
      <c r="AU150" s="186" t="s">
        <v>91</v>
      </c>
      <c r="AY150" s="16" t="s">
        <v>155</v>
      </c>
      <c r="BE150" s="187">
        <f>IF(N150="základní",J150,0)</f>
        <v>0</v>
      </c>
      <c r="BF150" s="187">
        <f>IF(N150="snížená",J150,0)</f>
        <v>0</v>
      </c>
      <c r="BG150" s="187">
        <f>IF(N150="zákl. přenesená",J150,0)</f>
        <v>0</v>
      </c>
      <c r="BH150" s="187">
        <f>IF(N150="sníž. přenesená",J150,0)</f>
        <v>0</v>
      </c>
      <c r="BI150" s="187">
        <f>IF(N150="nulová",J150,0)</f>
        <v>0</v>
      </c>
      <c r="BJ150" s="16" t="s">
        <v>89</v>
      </c>
      <c r="BK150" s="187">
        <f>ROUND(I150*H150,2)</f>
        <v>0</v>
      </c>
      <c r="BL150" s="16" t="s">
        <v>89</v>
      </c>
      <c r="BM150" s="186" t="s">
        <v>545</v>
      </c>
    </row>
    <row r="151" spans="2:51" s="14" customFormat="1" ht="12">
      <c r="B151" s="199"/>
      <c r="C151" s="200"/>
      <c r="D151" s="190" t="s">
        <v>164</v>
      </c>
      <c r="E151" s="201" t="s">
        <v>44</v>
      </c>
      <c r="F151" s="202" t="s">
        <v>192</v>
      </c>
      <c r="G151" s="200"/>
      <c r="H151" s="203">
        <v>8</v>
      </c>
      <c r="I151" s="204"/>
      <c r="J151" s="200"/>
      <c r="K151" s="200"/>
      <c r="L151" s="205"/>
      <c r="M151" s="206"/>
      <c r="N151" s="207"/>
      <c r="O151" s="207"/>
      <c r="P151" s="207"/>
      <c r="Q151" s="207"/>
      <c r="R151" s="207"/>
      <c r="S151" s="207"/>
      <c r="T151" s="208"/>
      <c r="AT151" s="209" t="s">
        <v>164</v>
      </c>
      <c r="AU151" s="209" t="s">
        <v>91</v>
      </c>
      <c r="AV151" s="14" t="s">
        <v>91</v>
      </c>
      <c r="AW151" s="14" t="s">
        <v>42</v>
      </c>
      <c r="AX151" s="14" t="s">
        <v>89</v>
      </c>
      <c r="AY151" s="209" t="s">
        <v>155</v>
      </c>
    </row>
    <row r="152" spans="1:65" s="2" customFormat="1" ht="66.75" customHeight="1">
      <c r="A152" s="34"/>
      <c r="B152" s="35"/>
      <c r="C152" s="175" t="s">
        <v>323</v>
      </c>
      <c r="D152" s="175" t="s">
        <v>158</v>
      </c>
      <c r="E152" s="176" t="s">
        <v>306</v>
      </c>
      <c r="F152" s="177" t="s">
        <v>307</v>
      </c>
      <c r="G152" s="178" t="s">
        <v>161</v>
      </c>
      <c r="H152" s="179">
        <v>8</v>
      </c>
      <c r="I152" s="180"/>
      <c r="J152" s="181">
        <f>ROUND(I152*H152,2)</f>
        <v>0</v>
      </c>
      <c r="K152" s="177" t="s">
        <v>195</v>
      </c>
      <c r="L152" s="39"/>
      <c r="M152" s="182" t="s">
        <v>44</v>
      </c>
      <c r="N152" s="183" t="s">
        <v>52</v>
      </c>
      <c r="O152" s="64"/>
      <c r="P152" s="184">
        <f>O152*H152</f>
        <v>0</v>
      </c>
      <c r="Q152" s="184">
        <v>0</v>
      </c>
      <c r="R152" s="184">
        <f>Q152*H152</f>
        <v>0</v>
      </c>
      <c r="S152" s="184">
        <v>0</v>
      </c>
      <c r="T152" s="185">
        <f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186" t="s">
        <v>89</v>
      </c>
      <c r="AT152" s="186" t="s">
        <v>158</v>
      </c>
      <c r="AU152" s="186" t="s">
        <v>91</v>
      </c>
      <c r="AY152" s="16" t="s">
        <v>155</v>
      </c>
      <c r="BE152" s="187">
        <f>IF(N152="základní",J152,0)</f>
        <v>0</v>
      </c>
      <c r="BF152" s="187">
        <f>IF(N152="snížená",J152,0)</f>
        <v>0</v>
      </c>
      <c r="BG152" s="187">
        <f>IF(N152="zákl. přenesená",J152,0)</f>
        <v>0</v>
      </c>
      <c r="BH152" s="187">
        <f>IF(N152="sníž. přenesená",J152,0)</f>
        <v>0</v>
      </c>
      <c r="BI152" s="187">
        <f>IF(N152="nulová",J152,0)</f>
        <v>0</v>
      </c>
      <c r="BJ152" s="16" t="s">
        <v>89</v>
      </c>
      <c r="BK152" s="187">
        <f>ROUND(I152*H152,2)</f>
        <v>0</v>
      </c>
      <c r="BL152" s="16" t="s">
        <v>89</v>
      </c>
      <c r="BM152" s="186" t="s">
        <v>546</v>
      </c>
    </row>
    <row r="153" spans="2:51" s="14" customFormat="1" ht="12">
      <c r="B153" s="199"/>
      <c r="C153" s="200"/>
      <c r="D153" s="190" t="s">
        <v>164</v>
      </c>
      <c r="E153" s="201" t="s">
        <v>44</v>
      </c>
      <c r="F153" s="202" t="s">
        <v>192</v>
      </c>
      <c r="G153" s="200"/>
      <c r="H153" s="203">
        <v>8</v>
      </c>
      <c r="I153" s="204"/>
      <c r="J153" s="200"/>
      <c r="K153" s="200"/>
      <c r="L153" s="205"/>
      <c r="M153" s="206"/>
      <c r="N153" s="207"/>
      <c r="O153" s="207"/>
      <c r="P153" s="207"/>
      <c r="Q153" s="207"/>
      <c r="R153" s="207"/>
      <c r="S153" s="207"/>
      <c r="T153" s="208"/>
      <c r="AT153" s="209" t="s">
        <v>164</v>
      </c>
      <c r="AU153" s="209" t="s">
        <v>91</v>
      </c>
      <c r="AV153" s="14" t="s">
        <v>91</v>
      </c>
      <c r="AW153" s="14" t="s">
        <v>42</v>
      </c>
      <c r="AX153" s="14" t="s">
        <v>89</v>
      </c>
      <c r="AY153" s="209" t="s">
        <v>155</v>
      </c>
    </row>
    <row r="154" spans="1:65" s="2" customFormat="1" ht="60">
      <c r="A154" s="34"/>
      <c r="B154" s="35"/>
      <c r="C154" s="175" t="s">
        <v>325</v>
      </c>
      <c r="D154" s="175" t="s">
        <v>158</v>
      </c>
      <c r="E154" s="176" t="s">
        <v>310</v>
      </c>
      <c r="F154" s="177" t="s">
        <v>311</v>
      </c>
      <c r="G154" s="178" t="s">
        <v>161</v>
      </c>
      <c r="H154" s="179">
        <v>8</v>
      </c>
      <c r="I154" s="180"/>
      <c r="J154" s="181">
        <f>ROUND(I154*H154,2)</f>
        <v>0</v>
      </c>
      <c r="K154" s="177" t="s">
        <v>195</v>
      </c>
      <c r="L154" s="39"/>
      <c r="M154" s="182" t="s">
        <v>44</v>
      </c>
      <c r="N154" s="183" t="s">
        <v>52</v>
      </c>
      <c r="O154" s="64"/>
      <c r="P154" s="184">
        <f>O154*H154</f>
        <v>0</v>
      </c>
      <c r="Q154" s="184">
        <v>0</v>
      </c>
      <c r="R154" s="184">
        <f>Q154*H154</f>
        <v>0</v>
      </c>
      <c r="S154" s="184">
        <v>0</v>
      </c>
      <c r="T154" s="185">
        <f>S154*H154</f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186" t="s">
        <v>89</v>
      </c>
      <c r="AT154" s="186" t="s">
        <v>158</v>
      </c>
      <c r="AU154" s="186" t="s">
        <v>91</v>
      </c>
      <c r="AY154" s="16" t="s">
        <v>155</v>
      </c>
      <c r="BE154" s="187">
        <f>IF(N154="základní",J154,0)</f>
        <v>0</v>
      </c>
      <c r="BF154" s="187">
        <f>IF(N154="snížená",J154,0)</f>
        <v>0</v>
      </c>
      <c r="BG154" s="187">
        <f>IF(N154="zákl. přenesená",J154,0)</f>
        <v>0</v>
      </c>
      <c r="BH154" s="187">
        <f>IF(N154="sníž. přenesená",J154,0)</f>
        <v>0</v>
      </c>
      <c r="BI154" s="187">
        <f>IF(N154="nulová",J154,0)</f>
        <v>0</v>
      </c>
      <c r="BJ154" s="16" t="s">
        <v>89</v>
      </c>
      <c r="BK154" s="187">
        <f>ROUND(I154*H154,2)</f>
        <v>0</v>
      </c>
      <c r="BL154" s="16" t="s">
        <v>89</v>
      </c>
      <c r="BM154" s="186" t="s">
        <v>547</v>
      </c>
    </row>
    <row r="155" spans="2:51" s="14" customFormat="1" ht="12">
      <c r="B155" s="199"/>
      <c r="C155" s="200"/>
      <c r="D155" s="190" t="s">
        <v>164</v>
      </c>
      <c r="E155" s="201" t="s">
        <v>44</v>
      </c>
      <c r="F155" s="202" t="s">
        <v>192</v>
      </c>
      <c r="G155" s="200"/>
      <c r="H155" s="203">
        <v>8</v>
      </c>
      <c r="I155" s="204"/>
      <c r="J155" s="200"/>
      <c r="K155" s="200"/>
      <c r="L155" s="205"/>
      <c r="M155" s="206"/>
      <c r="N155" s="207"/>
      <c r="O155" s="207"/>
      <c r="P155" s="207"/>
      <c r="Q155" s="207"/>
      <c r="R155" s="207"/>
      <c r="S155" s="207"/>
      <c r="T155" s="208"/>
      <c r="AT155" s="209" t="s">
        <v>164</v>
      </c>
      <c r="AU155" s="209" t="s">
        <v>91</v>
      </c>
      <c r="AV155" s="14" t="s">
        <v>91</v>
      </c>
      <c r="AW155" s="14" t="s">
        <v>42</v>
      </c>
      <c r="AX155" s="14" t="s">
        <v>89</v>
      </c>
      <c r="AY155" s="209" t="s">
        <v>155</v>
      </c>
    </row>
    <row r="156" spans="1:65" s="2" customFormat="1" ht="33" customHeight="1">
      <c r="A156" s="34"/>
      <c r="B156" s="35"/>
      <c r="C156" s="210" t="s">
        <v>329</v>
      </c>
      <c r="D156" s="210" t="s">
        <v>152</v>
      </c>
      <c r="E156" s="211" t="s">
        <v>314</v>
      </c>
      <c r="F156" s="212" t="s">
        <v>315</v>
      </c>
      <c r="G156" s="213" t="s">
        <v>161</v>
      </c>
      <c r="H156" s="214">
        <v>8</v>
      </c>
      <c r="I156" s="215"/>
      <c r="J156" s="216">
        <f>ROUND(I156*H156,2)</f>
        <v>0</v>
      </c>
      <c r="K156" s="212" t="s">
        <v>180</v>
      </c>
      <c r="L156" s="217"/>
      <c r="M156" s="218" t="s">
        <v>44</v>
      </c>
      <c r="N156" s="219" t="s">
        <v>52</v>
      </c>
      <c r="O156" s="64"/>
      <c r="P156" s="184">
        <f>O156*H156</f>
        <v>0</v>
      </c>
      <c r="Q156" s="184">
        <v>0</v>
      </c>
      <c r="R156" s="184">
        <f>Q156*H156</f>
        <v>0</v>
      </c>
      <c r="S156" s="184">
        <v>0</v>
      </c>
      <c r="T156" s="185">
        <f>S156*H156</f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186" t="s">
        <v>91</v>
      </c>
      <c r="AT156" s="186" t="s">
        <v>152</v>
      </c>
      <c r="AU156" s="186" t="s">
        <v>91</v>
      </c>
      <c r="AY156" s="16" t="s">
        <v>155</v>
      </c>
      <c r="BE156" s="187">
        <f>IF(N156="základní",J156,0)</f>
        <v>0</v>
      </c>
      <c r="BF156" s="187">
        <f>IF(N156="snížená",J156,0)</f>
        <v>0</v>
      </c>
      <c r="BG156" s="187">
        <f>IF(N156="zákl. přenesená",J156,0)</f>
        <v>0</v>
      </c>
      <c r="BH156" s="187">
        <f>IF(N156="sníž. přenesená",J156,0)</f>
        <v>0</v>
      </c>
      <c r="BI156" s="187">
        <f>IF(N156="nulová",J156,0)</f>
        <v>0</v>
      </c>
      <c r="BJ156" s="16" t="s">
        <v>89</v>
      </c>
      <c r="BK156" s="187">
        <f>ROUND(I156*H156,2)</f>
        <v>0</v>
      </c>
      <c r="BL156" s="16" t="s">
        <v>89</v>
      </c>
      <c r="BM156" s="186" t="s">
        <v>548</v>
      </c>
    </row>
    <row r="157" spans="2:51" s="14" customFormat="1" ht="12">
      <c r="B157" s="199"/>
      <c r="C157" s="200"/>
      <c r="D157" s="190" t="s">
        <v>164</v>
      </c>
      <c r="E157" s="201" t="s">
        <v>44</v>
      </c>
      <c r="F157" s="202" t="s">
        <v>192</v>
      </c>
      <c r="G157" s="200"/>
      <c r="H157" s="203">
        <v>8</v>
      </c>
      <c r="I157" s="204"/>
      <c r="J157" s="200"/>
      <c r="K157" s="200"/>
      <c r="L157" s="205"/>
      <c r="M157" s="206"/>
      <c r="N157" s="207"/>
      <c r="O157" s="207"/>
      <c r="P157" s="207"/>
      <c r="Q157" s="207"/>
      <c r="R157" s="207"/>
      <c r="S157" s="207"/>
      <c r="T157" s="208"/>
      <c r="AT157" s="209" t="s">
        <v>164</v>
      </c>
      <c r="AU157" s="209" t="s">
        <v>91</v>
      </c>
      <c r="AV157" s="14" t="s">
        <v>91</v>
      </c>
      <c r="AW157" s="14" t="s">
        <v>42</v>
      </c>
      <c r="AX157" s="14" t="s">
        <v>89</v>
      </c>
      <c r="AY157" s="209" t="s">
        <v>155</v>
      </c>
    </row>
    <row r="158" spans="1:65" s="2" customFormat="1" ht="16.5" customHeight="1">
      <c r="A158" s="34"/>
      <c r="B158" s="35"/>
      <c r="C158" s="210" t="s">
        <v>333</v>
      </c>
      <c r="D158" s="210" t="s">
        <v>152</v>
      </c>
      <c r="E158" s="211" t="s">
        <v>318</v>
      </c>
      <c r="F158" s="212" t="s">
        <v>319</v>
      </c>
      <c r="G158" s="213" t="s">
        <v>161</v>
      </c>
      <c r="H158" s="214">
        <v>8</v>
      </c>
      <c r="I158" s="215"/>
      <c r="J158" s="216">
        <f>ROUND(I158*H158,2)</f>
        <v>0</v>
      </c>
      <c r="K158" s="212" t="s">
        <v>180</v>
      </c>
      <c r="L158" s="217"/>
      <c r="M158" s="218" t="s">
        <v>44</v>
      </c>
      <c r="N158" s="219" t="s">
        <v>52</v>
      </c>
      <c r="O158" s="64"/>
      <c r="P158" s="184">
        <f>O158*H158</f>
        <v>0</v>
      </c>
      <c r="Q158" s="184">
        <v>0</v>
      </c>
      <c r="R158" s="184">
        <f>Q158*H158</f>
        <v>0</v>
      </c>
      <c r="S158" s="184">
        <v>0</v>
      </c>
      <c r="T158" s="185">
        <f>S158*H158</f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186" t="s">
        <v>91</v>
      </c>
      <c r="AT158" s="186" t="s">
        <v>152</v>
      </c>
      <c r="AU158" s="186" t="s">
        <v>91</v>
      </c>
      <c r="AY158" s="16" t="s">
        <v>155</v>
      </c>
      <c r="BE158" s="187">
        <f>IF(N158="základní",J158,0)</f>
        <v>0</v>
      </c>
      <c r="BF158" s="187">
        <f>IF(N158="snížená",J158,0)</f>
        <v>0</v>
      </c>
      <c r="BG158" s="187">
        <f>IF(N158="zákl. přenesená",J158,0)</f>
        <v>0</v>
      </c>
      <c r="BH158" s="187">
        <f>IF(N158="sníž. přenesená",J158,0)</f>
        <v>0</v>
      </c>
      <c r="BI158" s="187">
        <f>IF(N158="nulová",J158,0)</f>
        <v>0</v>
      </c>
      <c r="BJ158" s="16" t="s">
        <v>89</v>
      </c>
      <c r="BK158" s="187">
        <f>ROUND(I158*H158,2)</f>
        <v>0</v>
      </c>
      <c r="BL158" s="16" t="s">
        <v>89</v>
      </c>
      <c r="BM158" s="186" t="s">
        <v>549</v>
      </c>
    </row>
    <row r="159" spans="2:51" s="14" customFormat="1" ht="12">
      <c r="B159" s="199"/>
      <c r="C159" s="200"/>
      <c r="D159" s="190" t="s">
        <v>164</v>
      </c>
      <c r="E159" s="201" t="s">
        <v>44</v>
      </c>
      <c r="F159" s="202" t="s">
        <v>192</v>
      </c>
      <c r="G159" s="200"/>
      <c r="H159" s="203">
        <v>8</v>
      </c>
      <c r="I159" s="204"/>
      <c r="J159" s="200"/>
      <c r="K159" s="200"/>
      <c r="L159" s="205"/>
      <c r="M159" s="206"/>
      <c r="N159" s="207"/>
      <c r="O159" s="207"/>
      <c r="P159" s="207"/>
      <c r="Q159" s="207"/>
      <c r="R159" s="207"/>
      <c r="S159" s="207"/>
      <c r="T159" s="208"/>
      <c r="AT159" s="209" t="s">
        <v>164</v>
      </c>
      <c r="AU159" s="209" t="s">
        <v>91</v>
      </c>
      <c r="AV159" s="14" t="s">
        <v>91</v>
      </c>
      <c r="AW159" s="14" t="s">
        <v>42</v>
      </c>
      <c r="AX159" s="14" t="s">
        <v>89</v>
      </c>
      <c r="AY159" s="209" t="s">
        <v>155</v>
      </c>
    </row>
    <row r="160" spans="1:65" s="2" customFormat="1" ht="33" customHeight="1">
      <c r="A160" s="34"/>
      <c r="B160" s="35"/>
      <c r="C160" s="210" t="s">
        <v>337</v>
      </c>
      <c r="D160" s="210" t="s">
        <v>152</v>
      </c>
      <c r="E160" s="211" t="s">
        <v>272</v>
      </c>
      <c r="F160" s="212" t="s">
        <v>273</v>
      </c>
      <c r="G160" s="213" t="s">
        <v>161</v>
      </c>
      <c r="H160" s="214">
        <v>8</v>
      </c>
      <c r="I160" s="215"/>
      <c r="J160" s="216">
        <f>ROUND(I160*H160,2)</f>
        <v>0</v>
      </c>
      <c r="K160" s="212" t="s">
        <v>180</v>
      </c>
      <c r="L160" s="217"/>
      <c r="M160" s="218" t="s">
        <v>44</v>
      </c>
      <c r="N160" s="219" t="s">
        <v>52</v>
      </c>
      <c r="O160" s="64"/>
      <c r="P160" s="184">
        <f>O160*H160</f>
        <v>0</v>
      </c>
      <c r="Q160" s="184">
        <v>0</v>
      </c>
      <c r="R160" s="184">
        <f>Q160*H160</f>
        <v>0</v>
      </c>
      <c r="S160" s="184">
        <v>0</v>
      </c>
      <c r="T160" s="185">
        <f>S160*H160</f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186" t="s">
        <v>91</v>
      </c>
      <c r="AT160" s="186" t="s">
        <v>152</v>
      </c>
      <c r="AU160" s="186" t="s">
        <v>91</v>
      </c>
      <c r="AY160" s="16" t="s">
        <v>155</v>
      </c>
      <c r="BE160" s="187">
        <f>IF(N160="základní",J160,0)</f>
        <v>0</v>
      </c>
      <c r="BF160" s="187">
        <f>IF(N160="snížená",J160,0)</f>
        <v>0</v>
      </c>
      <c r="BG160" s="187">
        <f>IF(N160="zákl. přenesená",J160,0)</f>
        <v>0</v>
      </c>
      <c r="BH160" s="187">
        <f>IF(N160="sníž. přenesená",J160,0)</f>
        <v>0</v>
      </c>
      <c r="BI160" s="187">
        <f>IF(N160="nulová",J160,0)</f>
        <v>0</v>
      </c>
      <c r="BJ160" s="16" t="s">
        <v>89</v>
      </c>
      <c r="BK160" s="187">
        <f>ROUND(I160*H160,2)</f>
        <v>0</v>
      </c>
      <c r="BL160" s="16" t="s">
        <v>89</v>
      </c>
      <c r="BM160" s="186" t="s">
        <v>550</v>
      </c>
    </row>
    <row r="161" spans="2:51" s="14" customFormat="1" ht="12">
      <c r="B161" s="199"/>
      <c r="C161" s="200"/>
      <c r="D161" s="190" t="s">
        <v>164</v>
      </c>
      <c r="E161" s="201" t="s">
        <v>44</v>
      </c>
      <c r="F161" s="202" t="s">
        <v>192</v>
      </c>
      <c r="G161" s="200"/>
      <c r="H161" s="203">
        <v>8</v>
      </c>
      <c r="I161" s="204"/>
      <c r="J161" s="200"/>
      <c r="K161" s="200"/>
      <c r="L161" s="205"/>
      <c r="M161" s="206"/>
      <c r="N161" s="207"/>
      <c r="O161" s="207"/>
      <c r="P161" s="207"/>
      <c r="Q161" s="207"/>
      <c r="R161" s="207"/>
      <c r="S161" s="207"/>
      <c r="T161" s="208"/>
      <c r="AT161" s="209" t="s">
        <v>164</v>
      </c>
      <c r="AU161" s="209" t="s">
        <v>91</v>
      </c>
      <c r="AV161" s="14" t="s">
        <v>91</v>
      </c>
      <c r="AW161" s="14" t="s">
        <v>42</v>
      </c>
      <c r="AX161" s="14" t="s">
        <v>89</v>
      </c>
      <c r="AY161" s="209" t="s">
        <v>155</v>
      </c>
    </row>
    <row r="162" spans="1:65" s="2" customFormat="1" ht="16.5" customHeight="1">
      <c r="A162" s="34"/>
      <c r="B162" s="35"/>
      <c r="C162" s="210" t="s">
        <v>341</v>
      </c>
      <c r="D162" s="210" t="s">
        <v>152</v>
      </c>
      <c r="E162" s="211" t="s">
        <v>269</v>
      </c>
      <c r="F162" s="212" t="s">
        <v>270</v>
      </c>
      <c r="G162" s="213" t="s">
        <v>161</v>
      </c>
      <c r="H162" s="214">
        <v>8</v>
      </c>
      <c r="I162" s="215"/>
      <c r="J162" s="216">
        <f>ROUND(I162*H162,2)</f>
        <v>0</v>
      </c>
      <c r="K162" s="212" t="s">
        <v>180</v>
      </c>
      <c r="L162" s="217"/>
      <c r="M162" s="218" t="s">
        <v>44</v>
      </c>
      <c r="N162" s="219" t="s">
        <v>52</v>
      </c>
      <c r="O162" s="64"/>
      <c r="P162" s="184">
        <f>O162*H162</f>
        <v>0</v>
      </c>
      <c r="Q162" s="184">
        <v>0</v>
      </c>
      <c r="R162" s="184">
        <f>Q162*H162</f>
        <v>0</v>
      </c>
      <c r="S162" s="184">
        <v>0</v>
      </c>
      <c r="T162" s="185">
        <f>S162*H162</f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186" t="s">
        <v>91</v>
      </c>
      <c r="AT162" s="186" t="s">
        <v>152</v>
      </c>
      <c r="AU162" s="186" t="s">
        <v>91</v>
      </c>
      <c r="AY162" s="16" t="s">
        <v>155</v>
      </c>
      <c r="BE162" s="187">
        <f>IF(N162="základní",J162,0)</f>
        <v>0</v>
      </c>
      <c r="BF162" s="187">
        <f>IF(N162="snížená",J162,0)</f>
        <v>0</v>
      </c>
      <c r="BG162" s="187">
        <f>IF(N162="zákl. přenesená",J162,0)</f>
        <v>0</v>
      </c>
      <c r="BH162" s="187">
        <f>IF(N162="sníž. přenesená",J162,0)</f>
        <v>0</v>
      </c>
      <c r="BI162" s="187">
        <f>IF(N162="nulová",J162,0)</f>
        <v>0</v>
      </c>
      <c r="BJ162" s="16" t="s">
        <v>89</v>
      </c>
      <c r="BK162" s="187">
        <f>ROUND(I162*H162,2)</f>
        <v>0</v>
      </c>
      <c r="BL162" s="16" t="s">
        <v>89</v>
      </c>
      <c r="BM162" s="186" t="s">
        <v>551</v>
      </c>
    </row>
    <row r="163" spans="2:51" s="14" customFormat="1" ht="12">
      <c r="B163" s="199"/>
      <c r="C163" s="200"/>
      <c r="D163" s="190" t="s">
        <v>164</v>
      </c>
      <c r="E163" s="201" t="s">
        <v>44</v>
      </c>
      <c r="F163" s="202" t="s">
        <v>192</v>
      </c>
      <c r="G163" s="200"/>
      <c r="H163" s="203">
        <v>8</v>
      </c>
      <c r="I163" s="204"/>
      <c r="J163" s="200"/>
      <c r="K163" s="200"/>
      <c r="L163" s="205"/>
      <c r="M163" s="206"/>
      <c r="N163" s="207"/>
      <c r="O163" s="207"/>
      <c r="P163" s="207"/>
      <c r="Q163" s="207"/>
      <c r="R163" s="207"/>
      <c r="S163" s="207"/>
      <c r="T163" s="208"/>
      <c r="AT163" s="209" t="s">
        <v>164</v>
      </c>
      <c r="AU163" s="209" t="s">
        <v>91</v>
      </c>
      <c r="AV163" s="14" t="s">
        <v>91</v>
      </c>
      <c r="AW163" s="14" t="s">
        <v>42</v>
      </c>
      <c r="AX163" s="14" t="s">
        <v>89</v>
      </c>
      <c r="AY163" s="209" t="s">
        <v>155</v>
      </c>
    </row>
    <row r="164" spans="1:65" s="2" customFormat="1" ht="72">
      <c r="A164" s="34"/>
      <c r="B164" s="35"/>
      <c r="C164" s="175" t="s">
        <v>343</v>
      </c>
      <c r="D164" s="175" t="s">
        <v>158</v>
      </c>
      <c r="E164" s="176" t="s">
        <v>326</v>
      </c>
      <c r="F164" s="177" t="s">
        <v>327</v>
      </c>
      <c r="G164" s="178" t="s">
        <v>161</v>
      </c>
      <c r="H164" s="179">
        <v>6</v>
      </c>
      <c r="I164" s="180"/>
      <c r="J164" s="181">
        <f>ROUND(I164*H164,2)</f>
        <v>0</v>
      </c>
      <c r="K164" s="177" t="s">
        <v>195</v>
      </c>
      <c r="L164" s="39"/>
      <c r="M164" s="182" t="s">
        <v>44</v>
      </c>
      <c r="N164" s="183" t="s">
        <v>52</v>
      </c>
      <c r="O164" s="64"/>
      <c r="P164" s="184">
        <f>O164*H164</f>
        <v>0</v>
      </c>
      <c r="Q164" s="184">
        <v>0</v>
      </c>
      <c r="R164" s="184">
        <f>Q164*H164</f>
        <v>0</v>
      </c>
      <c r="S164" s="184">
        <v>0</v>
      </c>
      <c r="T164" s="185">
        <f>S164*H164</f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186" t="s">
        <v>89</v>
      </c>
      <c r="AT164" s="186" t="s">
        <v>158</v>
      </c>
      <c r="AU164" s="186" t="s">
        <v>91</v>
      </c>
      <c r="AY164" s="16" t="s">
        <v>155</v>
      </c>
      <c r="BE164" s="187">
        <f>IF(N164="základní",J164,0)</f>
        <v>0</v>
      </c>
      <c r="BF164" s="187">
        <f>IF(N164="snížená",J164,0)</f>
        <v>0</v>
      </c>
      <c r="BG164" s="187">
        <f>IF(N164="zákl. přenesená",J164,0)</f>
        <v>0</v>
      </c>
      <c r="BH164" s="187">
        <f>IF(N164="sníž. přenesená",J164,0)</f>
        <v>0</v>
      </c>
      <c r="BI164" s="187">
        <f>IF(N164="nulová",J164,0)</f>
        <v>0</v>
      </c>
      <c r="BJ164" s="16" t="s">
        <v>89</v>
      </c>
      <c r="BK164" s="187">
        <f>ROUND(I164*H164,2)</f>
        <v>0</v>
      </c>
      <c r="BL164" s="16" t="s">
        <v>89</v>
      </c>
      <c r="BM164" s="186" t="s">
        <v>552</v>
      </c>
    </row>
    <row r="165" spans="2:51" s="14" customFormat="1" ht="12">
      <c r="B165" s="199"/>
      <c r="C165" s="200"/>
      <c r="D165" s="190" t="s">
        <v>164</v>
      </c>
      <c r="E165" s="201" t="s">
        <v>44</v>
      </c>
      <c r="F165" s="202" t="s">
        <v>184</v>
      </c>
      <c r="G165" s="200"/>
      <c r="H165" s="203">
        <v>6</v>
      </c>
      <c r="I165" s="204"/>
      <c r="J165" s="200"/>
      <c r="K165" s="200"/>
      <c r="L165" s="205"/>
      <c r="M165" s="206"/>
      <c r="N165" s="207"/>
      <c r="O165" s="207"/>
      <c r="P165" s="207"/>
      <c r="Q165" s="207"/>
      <c r="R165" s="207"/>
      <c r="S165" s="207"/>
      <c r="T165" s="208"/>
      <c r="AT165" s="209" t="s">
        <v>164</v>
      </c>
      <c r="AU165" s="209" t="s">
        <v>91</v>
      </c>
      <c r="AV165" s="14" t="s">
        <v>91</v>
      </c>
      <c r="AW165" s="14" t="s">
        <v>42</v>
      </c>
      <c r="AX165" s="14" t="s">
        <v>89</v>
      </c>
      <c r="AY165" s="209" t="s">
        <v>155</v>
      </c>
    </row>
    <row r="166" spans="1:65" s="2" customFormat="1" ht="72">
      <c r="A166" s="34"/>
      <c r="B166" s="35"/>
      <c r="C166" s="175" t="s">
        <v>345</v>
      </c>
      <c r="D166" s="175" t="s">
        <v>158</v>
      </c>
      <c r="E166" s="176" t="s">
        <v>330</v>
      </c>
      <c r="F166" s="177" t="s">
        <v>331</v>
      </c>
      <c r="G166" s="178" t="s">
        <v>161</v>
      </c>
      <c r="H166" s="179">
        <v>6</v>
      </c>
      <c r="I166" s="180"/>
      <c r="J166" s="181">
        <f>ROUND(I166*H166,2)</f>
        <v>0</v>
      </c>
      <c r="K166" s="177" t="s">
        <v>195</v>
      </c>
      <c r="L166" s="39"/>
      <c r="M166" s="182" t="s">
        <v>44</v>
      </c>
      <c r="N166" s="183" t="s">
        <v>52</v>
      </c>
      <c r="O166" s="64"/>
      <c r="P166" s="184">
        <f>O166*H166</f>
        <v>0</v>
      </c>
      <c r="Q166" s="184">
        <v>0</v>
      </c>
      <c r="R166" s="184">
        <f>Q166*H166</f>
        <v>0</v>
      </c>
      <c r="S166" s="184">
        <v>0</v>
      </c>
      <c r="T166" s="185">
        <f>S166*H166</f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186" t="s">
        <v>89</v>
      </c>
      <c r="AT166" s="186" t="s">
        <v>158</v>
      </c>
      <c r="AU166" s="186" t="s">
        <v>91</v>
      </c>
      <c r="AY166" s="16" t="s">
        <v>155</v>
      </c>
      <c r="BE166" s="187">
        <f>IF(N166="základní",J166,0)</f>
        <v>0</v>
      </c>
      <c r="BF166" s="187">
        <f>IF(N166="snížená",J166,0)</f>
        <v>0</v>
      </c>
      <c r="BG166" s="187">
        <f>IF(N166="zákl. přenesená",J166,0)</f>
        <v>0</v>
      </c>
      <c r="BH166" s="187">
        <f>IF(N166="sníž. přenesená",J166,0)</f>
        <v>0</v>
      </c>
      <c r="BI166" s="187">
        <f>IF(N166="nulová",J166,0)</f>
        <v>0</v>
      </c>
      <c r="BJ166" s="16" t="s">
        <v>89</v>
      </c>
      <c r="BK166" s="187">
        <f>ROUND(I166*H166,2)</f>
        <v>0</v>
      </c>
      <c r="BL166" s="16" t="s">
        <v>89</v>
      </c>
      <c r="BM166" s="186" t="s">
        <v>553</v>
      </c>
    </row>
    <row r="167" spans="2:51" s="14" customFormat="1" ht="12">
      <c r="B167" s="199"/>
      <c r="C167" s="200"/>
      <c r="D167" s="190" t="s">
        <v>164</v>
      </c>
      <c r="E167" s="201" t="s">
        <v>44</v>
      </c>
      <c r="F167" s="202" t="s">
        <v>184</v>
      </c>
      <c r="G167" s="200"/>
      <c r="H167" s="203">
        <v>6</v>
      </c>
      <c r="I167" s="204"/>
      <c r="J167" s="200"/>
      <c r="K167" s="200"/>
      <c r="L167" s="205"/>
      <c r="M167" s="206"/>
      <c r="N167" s="207"/>
      <c r="O167" s="207"/>
      <c r="P167" s="207"/>
      <c r="Q167" s="207"/>
      <c r="R167" s="207"/>
      <c r="S167" s="207"/>
      <c r="T167" s="208"/>
      <c r="AT167" s="209" t="s">
        <v>164</v>
      </c>
      <c r="AU167" s="209" t="s">
        <v>91</v>
      </c>
      <c r="AV167" s="14" t="s">
        <v>91</v>
      </c>
      <c r="AW167" s="14" t="s">
        <v>42</v>
      </c>
      <c r="AX167" s="14" t="s">
        <v>89</v>
      </c>
      <c r="AY167" s="209" t="s">
        <v>155</v>
      </c>
    </row>
    <row r="168" spans="1:65" s="2" customFormat="1" ht="66.75" customHeight="1">
      <c r="A168" s="34"/>
      <c r="B168" s="35"/>
      <c r="C168" s="175" t="s">
        <v>349</v>
      </c>
      <c r="D168" s="175" t="s">
        <v>158</v>
      </c>
      <c r="E168" s="176" t="s">
        <v>334</v>
      </c>
      <c r="F168" s="177" t="s">
        <v>335</v>
      </c>
      <c r="G168" s="178" t="s">
        <v>161</v>
      </c>
      <c r="H168" s="179">
        <v>6</v>
      </c>
      <c r="I168" s="180"/>
      <c r="J168" s="181">
        <f>ROUND(I168*H168,2)</f>
        <v>0</v>
      </c>
      <c r="K168" s="177" t="s">
        <v>195</v>
      </c>
      <c r="L168" s="39"/>
      <c r="M168" s="182" t="s">
        <v>44</v>
      </c>
      <c r="N168" s="183" t="s">
        <v>52</v>
      </c>
      <c r="O168" s="64"/>
      <c r="P168" s="184">
        <f>O168*H168</f>
        <v>0</v>
      </c>
      <c r="Q168" s="184">
        <v>0</v>
      </c>
      <c r="R168" s="184">
        <f>Q168*H168</f>
        <v>0</v>
      </c>
      <c r="S168" s="184">
        <v>0</v>
      </c>
      <c r="T168" s="185">
        <f>S168*H168</f>
        <v>0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186" t="s">
        <v>89</v>
      </c>
      <c r="AT168" s="186" t="s">
        <v>158</v>
      </c>
      <c r="AU168" s="186" t="s">
        <v>91</v>
      </c>
      <c r="AY168" s="16" t="s">
        <v>155</v>
      </c>
      <c r="BE168" s="187">
        <f>IF(N168="základní",J168,0)</f>
        <v>0</v>
      </c>
      <c r="BF168" s="187">
        <f>IF(N168="snížená",J168,0)</f>
        <v>0</v>
      </c>
      <c r="BG168" s="187">
        <f>IF(N168="zákl. přenesená",J168,0)</f>
        <v>0</v>
      </c>
      <c r="BH168" s="187">
        <f>IF(N168="sníž. přenesená",J168,0)</f>
        <v>0</v>
      </c>
      <c r="BI168" s="187">
        <f>IF(N168="nulová",J168,0)</f>
        <v>0</v>
      </c>
      <c r="BJ168" s="16" t="s">
        <v>89</v>
      </c>
      <c r="BK168" s="187">
        <f>ROUND(I168*H168,2)</f>
        <v>0</v>
      </c>
      <c r="BL168" s="16" t="s">
        <v>89</v>
      </c>
      <c r="BM168" s="186" t="s">
        <v>554</v>
      </c>
    </row>
    <row r="169" spans="2:51" s="14" customFormat="1" ht="12">
      <c r="B169" s="199"/>
      <c r="C169" s="200"/>
      <c r="D169" s="190" t="s">
        <v>164</v>
      </c>
      <c r="E169" s="201" t="s">
        <v>44</v>
      </c>
      <c r="F169" s="202" t="s">
        <v>184</v>
      </c>
      <c r="G169" s="200"/>
      <c r="H169" s="203">
        <v>6</v>
      </c>
      <c r="I169" s="204"/>
      <c r="J169" s="200"/>
      <c r="K169" s="200"/>
      <c r="L169" s="205"/>
      <c r="M169" s="206"/>
      <c r="N169" s="207"/>
      <c r="O169" s="207"/>
      <c r="P169" s="207"/>
      <c r="Q169" s="207"/>
      <c r="R169" s="207"/>
      <c r="S169" s="207"/>
      <c r="T169" s="208"/>
      <c r="AT169" s="209" t="s">
        <v>164</v>
      </c>
      <c r="AU169" s="209" t="s">
        <v>91</v>
      </c>
      <c r="AV169" s="14" t="s">
        <v>91</v>
      </c>
      <c r="AW169" s="14" t="s">
        <v>42</v>
      </c>
      <c r="AX169" s="14" t="s">
        <v>89</v>
      </c>
      <c r="AY169" s="209" t="s">
        <v>155</v>
      </c>
    </row>
    <row r="170" spans="1:65" s="2" customFormat="1" ht="60">
      <c r="A170" s="34"/>
      <c r="B170" s="35"/>
      <c r="C170" s="175" t="s">
        <v>353</v>
      </c>
      <c r="D170" s="175" t="s">
        <v>158</v>
      </c>
      <c r="E170" s="176" t="s">
        <v>338</v>
      </c>
      <c r="F170" s="177" t="s">
        <v>339</v>
      </c>
      <c r="G170" s="178" t="s">
        <v>161</v>
      </c>
      <c r="H170" s="179">
        <v>6</v>
      </c>
      <c r="I170" s="180"/>
      <c r="J170" s="181">
        <f>ROUND(I170*H170,2)</f>
        <v>0</v>
      </c>
      <c r="K170" s="177" t="s">
        <v>195</v>
      </c>
      <c r="L170" s="39"/>
      <c r="M170" s="182" t="s">
        <v>44</v>
      </c>
      <c r="N170" s="183" t="s">
        <v>52</v>
      </c>
      <c r="O170" s="64"/>
      <c r="P170" s="184">
        <f>O170*H170</f>
        <v>0</v>
      </c>
      <c r="Q170" s="184">
        <v>0</v>
      </c>
      <c r="R170" s="184">
        <f>Q170*H170</f>
        <v>0</v>
      </c>
      <c r="S170" s="184">
        <v>0</v>
      </c>
      <c r="T170" s="185">
        <f>S170*H170</f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186" t="s">
        <v>89</v>
      </c>
      <c r="AT170" s="186" t="s">
        <v>158</v>
      </c>
      <c r="AU170" s="186" t="s">
        <v>91</v>
      </c>
      <c r="AY170" s="16" t="s">
        <v>155</v>
      </c>
      <c r="BE170" s="187">
        <f>IF(N170="základní",J170,0)</f>
        <v>0</v>
      </c>
      <c r="BF170" s="187">
        <f>IF(N170="snížená",J170,0)</f>
        <v>0</v>
      </c>
      <c r="BG170" s="187">
        <f>IF(N170="zákl. přenesená",J170,0)</f>
        <v>0</v>
      </c>
      <c r="BH170" s="187">
        <f>IF(N170="sníž. přenesená",J170,0)</f>
        <v>0</v>
      </c>
      <c r="BI170" s="187">
        <f>IF(N170="nulová",J170,0)</f>
        <v>0</v>
      </c>
      <c r="BJ170" s="16" t="s">
        <v>89</v>
      </c>
      <c r="BK170" s="187">
        <f>ROUND(I170*H170,2)</f>
        <v>0</v>
      </c>
      <c r="BL170" s="16" t="s">
        <v>89</v>
      </c>
      <c r="BM170" s="186" t="s">
        <v>555</v>
      </c>
    </row>
    <row r="171" spans="2:51" s="14" customFormat="1" ht="12">
      <c r="B171" s="199"/>
      <c r="C171" s="200"/>
      <c r="D171" s="190" t="s">
        <v>164</v>
      </c>
      <c r="E171" s="201" t="s">
        <v>44</v>
      </c>
      <c r="F171" s="202" t="s">
        <v>184</v>
      </c>
      <c r="G171" s="200"/>
      <c r="H171" s="203">
        <v>6</v>
      </c>
      <c r="I171" s="204"/>
      <c r="J171" s="200"/>
      <c r="K171" s="200"/>
      <c r="L171" s="205"/>
      <c r="M171" s="206"/>
      <c r="N171" s="207"/>
      <c r="O171" s="207"/>
      <c r="P171" s="207"/>
      <c r="Q171" s="207"/>
      <c r="R171" s="207"/>
      <c r="S171" s="207"/>
      <c r="T171" s="208"/>
      <c r="AT171" s="209" t="s">
        <v>164</v>
      </c>
      <c r="AU171" s="209" t="s">
        <v>91</v>
      </c>
      <c r="AV171" s="14" t="s">
        <v>91</v>
      </c>
      <c r="AW171" s="14" t="s">
        <v>42</v>
      </c>
      <c r="AX171" s="14" t="s">
        <v>89</v>
      </c>
      <c r="AY171" s="209" t="s">
        <v>155</v>
      </c>
    </row>
    <row r="172" spans="1:65" s="2" customFormat="1" ht="33" customHeight="1">
      <c r="A172" s="34"/>
      <c r="B172" s="35"/>
      <c r="C172" s="210" t="s">
        <v>355</v>
      </c>
      <c r="D172" s="210" t="s">
        <v>152</v>
      </c>
      <c r="E172" s="211" t="s">
        <v>314</v>
      </c>
      <c r="F172" s="212" t="s">
        <v>315</v>
      </c>
      <c r="G172" s="213" t="s">
        <v>161</v>
      </c>
      <c r="H172" s="214">
        <v>6</v>
      </c>
      <c r="I172" s="215"/>
      <c r="J172" s="216">
        <f>ROUND(I172*H172,2)</f>
        <v>0</v>
      </c>
      <c r="K172" s="212" t="s">
        <v>180</v>
      </c>
      <c r="L172" s="217"/>
      <c r="M172" s="218" t="s">
        <v>44</v>
      </c>
      <c r="N172" s="219" t="s">
        <v>52</v>
      </c>
      <c r="O172" s="64"/>
      <c r="P172" s="184">
        <f>O172*H172</f>
        <v>0</v>
      </c>
      <c r="Q172" s="184">
        <v>0</v>
      </c>
      <c r="R172" s="184">
        <f>Q172*H172</f>
        <v>0</v>
      </c>
      <c r="S172" s="184">
        <v>0</v>
      </c>
      <c r="T172" s="185">
        <f>S172*H172</f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186" t="s">
        <v>91</v>
      </c>
      <c r="AT172" s="186" t="s">
        <v>152</v>
      </c>
      <c r="AU172" s="186" t="s">
        <v>91</v>
      </c>
      <c r="AY172" s="16" t="s">
        <v>155</v>
      </c>
      <c r="BE172" s="187">
        <f>IF(N172="základní",J172,0)</f>
        <v>0</v>
      </c>
      <c r="BF172" s="187">
        <f>IF(N172="snížená",J172,0)</f>
        <v>0</v>
      </c>
      <c r="BG172" s="187">
        <f>IF(N172="zákl. přenesená",J172,0)</f>
        <v>0</v>
      </c>
      <c r="BH172" s="187">
        <f>IF(N172="sníž. přenesená",J172,0)</f>
        <v>0</v>
      </c>
      <c r="BI172" s="187">
        <f>IF(N172="nulová",J172,0)</f>
        <v>0</v>
      </c>
      <c r="BJ172" s="16" t="s">
        <v>89</v>
      </c>
      <c r="BK172" s="187">
        <f>ROUND(I172*H172,2)</f>
        <v>0</v>
      </c>
      <c r="BL172" s="16" t="s">
        <v>89</v>
      </c>
      <c r="BM172" s="186" t="s">
        <v>556</v>
      </c>
    </row>
    <row r="173" spans="2:51" s="14" customFormat="1" ht="12">
      <c r="B173" s="199"/>
      <c r="C173" s="200"/>
      <c r="D173" s="190" t="s">
        <v>164</v>
      </c>
      <c r="E173" s="201" t="s">
        <v>44</v>
      </c>
      <c r="F173" s="202" t="s">
        <v>184</v>
      </c>
      <c r="G173" s="200"/>
      <c r="H173" s="203">
        <v>6</v>
      </c>
      <c r="I173" s="204"/>
      <c r="J173" s="200"/>
      <c r="K173" s="200"/>
      <c r="L173" s="205"/>
      <c r="M173" s="206"/>
      <c r="N173" s="207"/>
      <c r="O173" s="207"/>
      <c r="P173" s="207"/>
      <c r="Q173" s="207"/>
      <c r="R173" s="207"/>
      <c r="S173" s="207"/>
      <c r="T173" s="208"/>
      <c r="AT173" s="209" t="s">
        <v>164</v>
      </c>
      <c r="AU173" s="209" t="s">
        <v>91</v>
      </c>
      <c r="AV173" s="14" t="s">
        <v>91</v>
      </c>
      <c r="AW173" s="14" t="s">
        <v>42</v>
      </c>
      <c r="AX173" s="14" t="s">
        <v>89</v>
      </c>
      <c r="AY173" s="209" t="s">
        <v>155</v>
      </c>
    </row>
    <row r="174" spans="1:65" s="2" customFormat="1" ht="33" customHeight="1">
      <c r="A174" s="34"/>
      <c r="B174" s="35"/>
      <c r="C174" s="210" t="s">
        <v>357</v>
      </c>
      <c r="D174" s="210" t="s">
        <v>152</v>
      </c>
      <c r="E174" s="211" t="s">
        <v>266</v>
      </c>
      <c r="F174" s="212" t="s">
        <v>267</v>
      </c>
      <c r="G174" s="213" t="s">
        <v>161</v>
      </c>
      <c r="H174" s="214">
        <v>6</v>
      </c>
      <c r="I174" s="215"/>
      <c r="J174" s="216">
        <f>ROUND(I174*H174,2)</f>
        <v>0</v>
      </c>
      <c r="K174" s="212" t="s">
        <v>180</v>
      </c>
      <c r="L174" s="217"/>
      <c r="M174" s="218" t="s">
        <v>44</v>
      </c>
      <c r="N174" s="219" t="s">
        <v>52</v>
      </c>
      <c r="O174" s="64"/>
      <c r="P174" s="184">
        <f>O174*H174</f>
        <v>0</v>
      </c>
      <c r="Q174" s="184">
        <v>0</v>
      </c>
      <c r="R174" s="184">
        <f>Q174*H174</f>
        <v>0</v>
      </c>
      <c r="S174" s="184">
        <v>0</v>
      </c>
      <c r="T174" s="185">
        <f>S174*H174</f>
        <v>0</v>
      </c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R174" s="186" t="s">
        <v>91</v>
      </c>
      <c r="AT174" s="186" t="s">
        <v>152</v>
      </c>
      <c r="AU174" s="186" t="s">
        <v>91</v>
      </c>
      <c r="AY174" s="16" t="s">
        <v>155</v>
      </c>
      <c r="BE174" s="187">
        <f>IF(N174="základní",J174,0)</f>
        <v>0</v>
      </c>
      <c r="BF174" s="187">
        <f>IF(N174="snížená",J174,0)</f>
        <v>0</v>
      </c>
      <c r="BG174" s="187">
        <f>IF(N174="zákl. přenesená",J174,0)</f>
        <v>0</v>
      </c>
      <c r="BH174" s="187">
        <f>IF(N174="sníž. přenesená",J174,0)</f>
        <v>0</v>
      </c>
      <c r="BI174" s="187">
        <f>IF(N174="nulová",J174,0)</f>
        <v>0</v>
      </c>
      <c r="BJ174" s="16" t="s">
        <v>89</v>
      </c>
      <c r="BK174" s="187">
        <f>ROUND(I174*H174,2)</f>
        <v>0</v>
      </c>
      <c r="BL174" s="16" t="s">
        <v>89</v>
      </c>
      <c r="BM174" s="186" t="s">
        <v>557</v>
      </c>
    </row>
    <row r="175" spans="2:51" s="14" customFormat="1" ht="12">
      <c r="B175" s="199"/>
      <c r="C175" s="200"/>
      <c r="D175" s="190" t="s">
        <v>164</v>
      </c>
      <c r="E175" s="201" t="s">
        <v>44</v>
      </c>
      <c r="F175" s="202" t="s">
        <v>184</v>
      </c>
      <c r="G175" s="200"/>
      <c r="H175" s="203">
        <v>6</v>
      </c>
      <c r="I175" s="204"/>
      <c r="J175" s="200"/>
      <c r="K175" s="200"/>
      <c r="L175" s="205"/>
      <c r="M175" s="206"/>
      <c r="N175" s="207"/>
      <c r="O175" s="207"/>
      <c r="P175" s="207"/>
      <c r="Q175" s="207"/>
      <c r="R175" s="207"/>
      <c r="S175" s="207"/>
      <c r="T175" s="208"/>
      <c r="AT175" s="209" t="s">
        <v>164</v>
      </c>
      <c r="AU175" s="209" t="s">
        <v>91</v>
      </c>
      <c r="AV175" s="14" t="s">
        <v>91</v>
      </c>
      <c r="AW175" s="14" t="s">
        <v>42</v>
      </c>
      <c r="AX175" s="14" t="s">
        <v>89</v>
      </c>
      <c r="AY175" s="209" t="s">
        <v>155</v>
      </c>
    </row>
    <row r="176" spans="1:65" s="2" customFormat="1" ht="16.5" customHeight="1">
      <c r="A176" s="34"/>
      <c r="B176" s="35"/>
      <c r="C176" s="210" t="s">
        <v>361</v>
      </c>
      <c r="D176" s="210" t="s">
        <v>152</v>
      </c>
      <c r="E176" s="211" t="s">
        <v>346</v>
      </c>
      <c r="F176" s="212" t="s">
        <v>347</v>
      </c>
      <c r="G176" s="213" t="s">
        <v>161</v>
      </c>
      <c r="H176" s="214">
        <v>4</v>
      </c>
      <c r="I176" s="215"/>
      <c r="J176" s="216">
        <f>ROUND(I176*H176,2)</f>
        <v>0</v>
      </c>
      <c r="K176" s="212" t="s">
        <v>180</v>
      </c>
      <c r="L176" s="217"/>
      <c r="M176" s="218" t="s">
        <v>44</v>
      </c>
      <c r="N176" s="219" t="s">
        <v>52</v>
      </c>
      <c r="O176" s="64"/>
      <c r="P176" s="184">
        <f>O176*H176</f>
        <v>0</v>
      </c>
      <c r="Q176" s="184">
        <v>0</v>
      </c>
      <c r="R176" s="184">
        <f>Q176*H176</f>
        <v>0</v>
      </c>
      <c r="S176" s="184">
        <v>0</v>
      </c>
      <c r="T176" s="185">
        <f>S176*H176</f>
        <v>0</v>
      </c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R176" s="186" t="s">
        <v>91</v>
      </c>
      <c r="AT176" s="186" t="s">
        <v>152</v>
      </c>
      <c r="AU176" s="186" t="s">
        <v>91</v>
      </c>
      <c r="AY176" s="16" t="s">
        <v>155</v>
      </c>
      <c r="BE176" s="187">
        <f>IF(N176="základní",J176,0)</f>
        <v>0</v>
      </c>
      <c r="BF176" s="187">
        <f>IF(N176="snížená",J176,0)</f>
        <v>0</v>
      </c>
      <c r="BG176" s="187">
        <f>IF(N176="zákl. přenesená",J176,0)</f>
        <v>0</v>
      </c>
      <c r="BH176" s="187">
        <f>IF(N176="sníž. přenesená",J176,0)</f>
        <v>0</v>
      </c>
      <c r="BI176" s="187">
        <f>IF(N176="nulová",J176,0)</f>
        <v>0</v>
      </c>
      <c r="BJ176" s="16" t="s">
        <v>89</v>
      </c>
      <c r="BK176" s="187">
        <f>ROUND(I176*H176,2)</f>
        <v>0</v>
      </c>
      <c r="BL176" s="16" t="s">
        <v>89</v>
      </c>
      <c r="BM176" s="186" t="s">
        <v>558</v>
      </c>
    </row>
    <row r="177" spans="2:51" s="14" customFormat="1" ht="12">
      <c r="B177" s="199"/>
      <c r="C177" s="200"/>
      <c r="D177" s="190" t="s">
        <v>164</v>
      </c>
      <c r="E177" s="201" t="s">
        <v>44</v>
      </c>
      <c r="F177" s="202" t="s">
        <v>173</v>
      </c>
      <c r="G177" s="200"/>
      <c r="H177" s="203">
        <v>4</v>
      </c>
      <c r="I177" s="204"/>
      <c r="J177" s="200"/>
      <c r="K177" s="200"/>
      <c r="L177" s="205"/>
      <c r="M177" s="206"/>
      <c r="N177" s="207"/>
      <c r="O177" s="207"/>
      <c r="P177" s="207"/>
      <c r="Q177" s="207"/>
      <c r="R177" s="207"/>
      <c r="S177" s="207"/>
      <c r="T177" s="208"/>
      <c r="AT177" s="209" t="s">
        <v>164</v>
      </c>
      <c r="AU177" s="209" t="s">
        <v>91</v>
      </c>
      <c r="AV177" s="14" t="s">
        <v>91</v>
      </c>
      <c r="AW177" s="14" t="s">
        <v>42</v>
      </c>
      <c r="AX177" s="14" t="s">
        <v>89</v>
      </c>
      <c r="AY177" s="209" t="s">
        <v>155</v>
      </c>
    </row>
    <row r="178" spans="1:65" s="2" customFormat="1" ht="21.75" customHeight="1">
      <c r="A178" s="34"/>
      <c r="B178" s="35"/>
      <c r="C178" s="210" t="s">
        <v>365</v>
      </c>
      <c r="D178" s="210" t="s">
        <v>152</v>
      </c>
      <c r="E178" s="211" t="s">
        <v>350</v>
      </c>
      <c r="F178" s="212" t="s">
        <v>351</v>
      </c>
      <c r="G178" s="213" t="s">
        <v>161</v>
      </c>
      <c r="H178" s="214">
        <v>4</v>
      </c>
      <c r="I178" s="215"/>
      <c r="J178" s="216">
        <f>ROUND(I178*H178,2)</f>
        <v>0</v>
      </c>
      <c r="K178" s="212" t="s">
        <v>180</v>
      </c>
      <c r="L178" s="217"/>
      <c r="M178" s="218" t="s">
        <v>44</v>
      </c>
      <c r="N178" s="219" t="s">
        <v>52</v>
      </c>
      <c r="O178" s="64"/>
      <c r="P178" s="184">
        <f>O178*H178</f>
        <v>0</v>
      </c>
      <c r="Q178" s="184">
        <v>0</v>
      </c>
      <c r="R178" s="184">
        <f>Q178*H178</f>
        <v>0</v>
      </c>
      <c r="S178" s="184">
        <v>0</v>
      </c>
      <c r="T178" s="185">
        <f>S178*H178</f>
        <v>0</v>
      </c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R178" s="186" t="s">
        <v>91</v>
      </c>
      <c r="AT178" s="186" t="s">
        <v>152</v>
      </c>
      <c r="AU178" s="186" t="s">
        <v>91</v>
      </c>
      <c r="AY178" s="16" t="s">
        <v>155</v>
      </c>
      <c r="BE178" s="187">
        <f>IF(N178="základní",J178,0)</f>
        <v>0</v>
      </c>
      <c r="BF178" s="187">
        <f>IF(N178="snížená",J178,0)</f>
        <v>0</v>
      </c>
      <c r="BG178" s="187">
        <f>IF(N178="zákl. přenesená",J178,0)</f>
        <v>0</v>
      </c>
      <c r="BH178" s="187">
        <f>IF(N178="sníž. přenesená",J178,0)</f>
        <v>0</v>
      </c>
      <c r="BI178" s="187">
        <f>IF(N178="nulová",J178,0)</f>
        <v>0</v>
      </c>
      <c r="BJ178" s="16" t="s">
        <v>89</v>
      </c>
      <c r="BK178" s="187">
        <f>ROUND(I178*H178,2)</f>
        <v>0</v>
      </c>
      <c r="BL178" s="16" t="s">
        <v>89</v>
      </c>
      <c r="BM178" s="186" t="s">
        <v>559</v>
      </c>
    </row>
    <row r="179" spans="2:51" s="14" customFormat="1" ht="12">
      <c r="B179" s="199"/>
      <c r="C179" s="200"/>
      <c r="D179" s="190" t="s">
        <v>164</v>
      </c>
      <c r="E179" s="201" t="s">
        <v>44</v>
      </c>
      <c r="F179" s="202" t="s">
        <v>173</v>
      </c>
      <c r="G179" s="200"/>
      <c r="H179" s="203">
        <v>4</v>
      </c>
      <c r="I179" s="204"/>
      <c r="J179" s="200"/>
      <c r="K179" s="200"/>
      <c r="L179" s="205"/>
      <c r="M179" s="206"/>
      <c r="N179" s="207"/>
      <c r="O179" s="207"/>
      <c r="P179" s="207"/>
      <c r="Q179" s="207"/>
      <c r="R179" s="207"/>
      <c r="S179" s="207"/>
      <c r="T179" s="208"/>
      <c r="AT179" s="209" t="s">
        <v>164</v>
      </c>
      <c r="AU179" s="209" t="s">
        <v>91</v>
      </c>
      <c r="AV179" s="14" t="s">
        <v>91</v>
      </c>
      <c r="AW179" s="14" t="s">
        <v>42</v>
      </c>
      <c r="AX179" s="14" t="s">
        <v>89</v>
      </c>
      <c r="AY179" s="209" t="s">
        <v>155</v>
      </c>
    </row>
    <row r="180" spans="1:65" s="2" customFormat="1" ht="33" customHeight="1">
      <c r="A180" s="34"/>
      <c r="B180" s="35"/>
      <c r="C180" s="210" t="s">
        <v>369</v>
      </c>
      <c r="D180" s="210" t="s">
        <v>152</v>
      </c>
      <c r="E180" s="211" t="s">
        <v>272</v>
      </c>
      <c r="F180" s="212" t="s">
        <v>273</v>
      </c>
      <c r="G180" s="213" t="s">
        <v>161</v>
      </c>
      <c r="H180" s="214">
        <v>6</v>
      </c>
      <c r="I180" s="215"/>
      <c r="J180" s="216">
        <f>ROUND(I180*H180,2)</f>
        <v>0</v>
      </c>
      <c r="K180" s="212" t="s">
        <v>180</v>
      </c>
      <c r="L180" s="217"/>
      <c r="M180" s="218" t="s">
        <v>44</v>
      </c>
      <c r="N180" s="219" t="s">
        <v>52</v>
      </c>
      <c r="O180" s="64"/>
      <c r="P180" s="184">
        <f>O180*H180</f>
        <v>0</v>
      </c>
      <c r="Q180" s="184">
        <v>0</v>
      </c>
      <c r="R180" s="184">
        <f>Q180*H180</f>
        <v>0</v>
      </c>
      <c r="S180" s="184">
        <v>0</v>
      </c>
      <c r="T180" s="185">
        <f>S180*H180</f>
        <v>0</v>
      </c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R180" s="186" t="s">
        <v>91</v>
      </c>
      <c r="AT180" s="186" t="s">
        <v>152</v>
      </c>
      <c r="AU180" s="186" t="s">
        <v>91</v>
      </c>
      <c r="AY180" s="16" t="s">
        <v>155</v>
      </c>
      <c r="BE180" s="187">
        <f>IF(N180="základní",J180,0)</f>
        <v>0</v>
      </c>
      <c r="BF180" s="187">
        <f>IF(N180="snížená",J180,0)</f>
        <v>0</v>
      </c>
      <c r="BG180" s="187">
        <f>IF(N180="zákl. přenesená",J180,0)</f>
        <v>0</v>
      </c>
      <c r="BH180" s="187">
        <f>IF(N180="sníž. přenesená",J180,0)</f>
        <v>0</v>
      </c>
      <c r="BI180" s="187">
        <f>IF(N180="nulová",J180,0)</f>
        <v>0</v>
      </c>
      <c r="BJ180" s="16" t="s">
        <v>89</v>
      </c>
      <c r="BK180" s="187">
        <f>ROUND(I180*H180,2)</f>
        <v>0</v>
      </c>
      <c r="BL180" s="16" t="s">
        <v>89</v>
      </c>
      <c r="BM180" s="186" t="s">
        <v>560</v>
      </c>
    </row>
    <row r="181" spans="2:51" s="14" customFormat="1" ht="12">
      <c r="B181" s="199"/>
      <c r="C181" s="200"/>
      <c r="D181" s="190" t="s">
        <v>164</v>
      </c>
      <c r="E181" s="201" t="s">
        <v>44</v>
      </c>
      <c r="F181" s="202" t="s">
        <v>184</v>
      </c>
      <c r="G181" s="200"/>
      <c r="H181" s="203">
        <v>6</v>
      </c>
      <c r="I181" s="204"/>
      <c r="J181" s="200"/>
      <c r="K181" s="200"/>
      <c r="L181" s="205"/>
      <c r="M181" s="206"/>
      <c r="N181" s="207"/>
      <c r="O181" s="207"/>
      <c r="P181" s="207"/>
      <c r="Q181" s="207"/>
      <c r="R181" s="207"/>
      <c r="S181" s="207"/>
      <c r="T181" s="208"/>
      <c r="AT181" s="209" t="s">
        <v>164</v>
      </c>
      <c r="AU181" s="209" t="s">
        <v>91</v>
      </c>
      <c r="AV181" s="14" t="s">
        <v>91</v>
      </c>
      <c r="AW181" s="14" t="s">
        <v>42</v>
      </c>
      <c r="AX181" s="14" t="s">
        <v>89</v>
      </c>
      <c r="AY181" s="209" t="s">
        <v>155</v>
      </c>
    </row>
    <row r="182" spans="1:65" s="2" customFormat="1" ht="16.5" customHeight="1">
      <c r="A182" s="34"/>
      <c r="B182" s="35"/>
      <c r="C182" s="210" t="s">
        <v>373</v>
      </c>
      <c r="D182" s="210" t="s">
        <v>152</v>
      </c>
      <c r="E182" s="211" t="s">
        <v>275</v>
      </c>
      <c r="F182" s="212" t="s">
        <v>276</v>
      </c>
      <c r="G182" s="213" t="s">
        <v>161</v>
      </c>
      <c r="H182" s="214">
        <v>2</v>
      </c>
      <c r="I182" s="215"/>
      <c r="J182" s="216">
        <f>ROUND(I182*H182,2)</f>
        <v>0</v>
      </c>
      <c r="K182" s="212" t="s">
        <v>180</v>
      </c>
      <c r="L182" s="217"/>
      <c r="M182" s="218" t="s">
        <v>44</v>
      </c>
      <c r="N182" s="219" t="s">
        <v>52</v>
      </c>
      <c r="O182" s="64"/>
      <c r="P182" s="184">
        <f>O182*H182</f>
        <v>0</v>
      </c>
      <c r="Q182" s="184">
        <v>0</v>
      </c>
      <c r="R182" s="184">
        <f>Q182*H182</f>
        <v>0</v>
      </c>
      <c r="S182" s="184">
        <v>0</v>
      </c>
      <c r="T182" s="185">
        <f>S182*H182</f>
        <v>0</v>
      </c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R182" s="186" t="s">
        <v>91</v>
      </c>
      <c r="AT182" s="186" t="s">
        <v>152</v>
      </c>
      <c r="AU182" s="186" t="s">
        <v>91</v>
      </c>
      <c r="AY182" s="16" t="s">
        <v>155</v>
      </c>
      <c r="BE182" s="187">
        <f>IF(N182="základní",J182,0)</f>
        <v>0</v>
      </c>
      <c r="BF182" s="187">
        <f>IF(N182="snížená",J182,0)</f>
        <v>0</v>
      </c>
      <c r="BG182" s="187">
        <f>IF(N182="zákl. přenesená",J182,0)</f>
        <v>0</v>
      </c>
      <c r="BH182" s="187">
        <f>IF(N182="sníž. přenesená",J182,0)</f>
        <v>0</v>
      </c>
      <c r="BI182" s="187">
        <f>IF(N182="nulová",J182,0)</f>
        <v>0</v>
      </c>
      <c r="BJ182" s="16" t="s">
        <v>89</v>
      </c>
      <c r="BK182" s="187">
        <f>ROUND(I182*H182,2)</f>
        <v>0</v>
      </c>
      <c r="BL182" s="16" t="s">
        <v>89</v>
      </c>
      <c r="BM182" s="186" t="s">
        <v>561</v>
      </c>
    </row>
    <row r="183" spans="2:51" s="14" customFormat="1" ht="12">
      <c r="B183" s="199"/>
      <c r="C183" s="200"/>
      <c r="D183" s="190" t="s">
        <v>164</v>
      </c>
      <c r="E183" s="201" t="s">
        <v>44</v>
      </c>
      <c r="F183" s="202" t="s">
        <v>91</v>
      </c>
      <c r="G183" s="200"/>
      <c r="H183" s="203">
        <v>2</v>
      </c>
      <c r="I183" s="204"/>
      <c r="J183" s="200"/>
      <c r="K183" s="200"/>
      <c r="L183" s="205"/>
      <c r="M183" s="206"/>
      <c r="N183" s="207"/>
      <c r="O183" s="207"/>
      <c r="P183" s="207"/>
      <c r="Q183" s="207"/>
      <c r="R183" s="207"/>
      <c r="S183" s="207"/>
      <c r="T183" s="208"/>
      <c r="AT183" s="209" t="s">
        <v>164</v>
      </c>
      <c r="AU183" s="209" t="s">
        <v>91</v>
      </c>
      <c r="AV183" s="14" t="s">
        <v>91</v>
      </c>
      <c r="AW183" s="14" t="s">
        <v>42</v>
      </c>
      <c r="AX183" s="14" t="s">
        <v>89</v>
      </c>
      <c r="AY183" s="209" t="s">
        <v>155</v>
      </c>
    </row>
    <row r="184" spans="1:65" s="2" customFormat="1" ht="16.5" customHeight="1">
      <c r="A184" s="34"/>
      <c r="B184" s="35"/>
      <c r="C184" s="210" t="s">
        <v>377</v>
      </c>
      <c r="D184" s="210" t="s">
        <v>152</v>
      </c>
      <c r="E184" s="211" t="s">
        <v>358</v>
      </c>
      <c r="F184" s="212" t="s">
        <v>359</v>
      </c>
      <c r="G184" s="213" t="s">
        <v>161</v>
      </c>
      <c r="H184" s="214">
        <v>2</v>
      </c>
      <c r="I184" s="215"/>
      <c r="J184" s="216">
        <f>ROUND(I184*H184,2)</f>
        <v>0</v>
      </c>
      <c r="K184" s="212" t="s">
        <v>180</v>
      </c>
      <c r="L184" s="217"/>
      <c r="M184" s="218" t="s">
        <v>44</v>
      </c>
      <c r="N184" s="219" t="s">
        <v>52</v>
      </c>
      <c r="O184" s="64"/>
      <c r="P184" s="184">
        <f>O184*H184</f>
        <v>0</v>
      </c>
      <c r="Q184" s="184">
        <v>0</v>
      </c>
      <c r="R184" s="184">
        <f>Q184*H184</f>
        <v>0</v>
      </c>
      <c r="S184" s="184">
        <v>0</v>
      </c>
      <c r="T184" s="185">
        <f>S184*H184</f>
        <v>0</v>
      </c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R184" s="186" t="s">
        <v>91</v>
      </c>
      <c r="AT184" s="186" t="s">
        <v>152</v>
      </c>
      <c r="AU184" s="186" t="s">
        <v>91</v>
      </c>
      <c r="AY184" s="16" t="s">
        <v>155</v>
      </c>
      <c r="BE184" s="187">
        <f>IF(N184="základní",J184,0)</f>
        <v>0</v>
      </c>
      <c r="BF184" s="187">
        <f>IF(N184="snížená",J184,0)</f>
        <v>0</v>
      </c>
      <c r="BG184" s="187">
        <f>IF(N184="zákl. přenesená",J184,0)</f>
        <v>0</v>
      </c>
      <c r="BH184" s="187">
        <f>IF(N184="sníž. přenesená",J184,0)</f>
        <v>0</v>
      </c>
      <c r="BI184" s="187">
        <f>IF(N184="nulová",J184,0)</f>
        <v>0</v>
      </c>
      <c r="BJ184" s="16" t="s">
        <v>89</v>
      </c>
      <c r="BK184" s="187">
        <f>ROUND(I184*H184,2)</f>
        <v>0</v>
      </c>
      <c r="BL184" s="16" t="s">
        <v>89</v>
      </c>
      <c r="BM184" s="186" t="s">
        <v>562</v>
      </c>
    </row>
    <row r="185" spans="2:51" s="14" customFormat="1" ht="12">
      <c r="B185" s="199"/>
      <c r="C185" s="200"/>
      <c r="D185" s="190" t="s">
        <v>164</v>
      </c>
      <c r="E185" s="201" t="s">
        <v>44</v>
      </c>
      <c r="F185" s="202" t="s">
        <v>91</v>
      </c>
      <c r="G185" s="200"/>
      <c r="H185" s="203">
        <v>2</v>
      </c>
      <c r="I185" s="204"/>
      <c r="J185" s="200"/>
      <c r="K185" s="200"/>
      <c r="L185" s="205"/>
      <c r="M185" s="206"/>
      <c r="N185" s="207"/>
      <c r="O185" s="207"/>
      <c r="P185" s="207"/>
      <c r="Q185" s="207"/>
      <c r="R185" s="207"/>
      <c r="S185" s="207"/>
      <c r="T185" s="208"/>
      <c r="AT185" s="209" t="s">
        <v>164</v>
      </c>
      <c r="AU185" s="209" t="s">
        <v>91</v>
      </c>
      <c r="AV185" s="14" t="s">
        <v>91</v>
      </c>
      <c r="AW185" s="14" t="s">
        <v>42</v>
      </c>
      <c r="AX185" s="14" t="s">
        <v>89</v>
      </c>
      <c r="AY185" s="209" t="s">
        <v>155</v>
      </c>
    </row>
    <row r="186" spans="1:65" s="2" customFormat="1" ht="72">
      <c r="A186" s="34"/>
      <c r="B186" s="35"/>
      <c r="C186" s="175" t="s">
        <v>379</v>
      </c>
      <c r="D186" s="175" t="s">
        <v>158</v>
      </c>
      <c r="E186" s="176" t="s">
        <v>362</v>
      </c>
      <c r="F186" s="177" t="s">
        <v>363</v>
      </c>
      <c r="G186" s="178" t="s">
        <v>161</v>
      </c>
      <c r="H186" s="179">
        <v>6</v>
      </c>
      <c r="I186" s="180"/>
      <c r="J186" s="181">
        <f>ROUND(I186*H186,2)</f>
        <v>0</v>
      </c>
      <c r="K186" s="177" t="s">
        <v>195</v>
      </c>
      <c r="L186" s="39"/>
      <c r="M186" s="182" t="s">
        <v>44</v>
      </c>
      <c r="N186" s="183" t="s">
        <v>52</v>
      </c>
      <c r="O186" s="64"/>
      <c r="P186" s="184">
        <f>O186*H186</f>
        <v>0</v>
      </c>
      <c r="Q186" s="184">
        <v>0</v>
      </c>
      <c r="R186" s="184">
        <f>Q186*H186</f>
        <v>0</v>
      </c>
      <c r="S186" s="184">
        <v>0</v>
      </c>
      <c r="T186" s="185">
        <f>S186*H186</f>
        <v>0</v>
      </c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R186" s="186" t="s">
        <v>89</v>
      </c>
      <c r="AT186" s="186" t="s">
        <v>158</v>
      </c>
      <c r="AU186" s="186" t="s">
        <v>91</v>
      </c>
      <c r="AY186" s="16" t="s">
        <v>155</v>
      </c>
      <c r="BE186" s="187">
        <f>IF(N186="základní",J186,0)</f>
        <v>0</v>
      </c>
      <c r="BF186" s="187">
        <f>IF(N186="snížená",J186,0)</f>
        <v>0</v>
      </c>
      <c r="BG186" s="187">
        <f>IF(N186="zákl. přenesená",J186,0)</f>
        <v>0</v>
      </c>
      <c r="BH186" s="187">
        <f>IF(N186="sníž. přenesená",J186,0)</f>
        <v>0</v>
      </c>
      <c r="BI186" s="187">
        <f>IF(N186="nulová",J186,0)</f>
        <v>0</v>
      </c>
      <c r="BJ186" s="16" t="s">
        <v>89</v>
      </c>
      <c r="BK186" s="187">
        <f>ROUND(I186*H186,2)</f>
        <v>0</v>
      </c>
      <c r="BL186" s="16" t="s">
        <v>89</v>
      </c>
      <c r="BM186" s="186" t="s">
        <v>563</v>
      </c>
    </row>
    <row r="187" spans="2:51" s="14" customFormat="1" ht="12">
      <c r="B187" s="199"/>
      <c r="C187" s="200"/>
      <c r="D187" s="190" t="s">
        <v>164</v>
      </c>
      <c r="E187" s="201" t="s">
        <v>44</v>
      </c>
      <c r="F187" s="202" t="s">
        <v>184</v>
      </c>
      <c r="G187" s="200"/>
      <c r="H187" s="203">
        <v>6</v>
      </c>
      <c r="I187" s="204"/>
      <c r="J187" s="200"/>
      <c r="K187" s="200"/>
      <c r="L187" s="205"/>
      <c r="M187" s="206"/>
      <c r="N187" s="207"/>
      <c r="O187" s="207"/>
      <c r="P187" s="207"/>
      <c r="Q187" s="207"/>
      <c r="R187" s="207"/>
      <c r="S187" s="207"/>
      <c r="T187" s="208"/>
      <c r="AT187" s="209" t="s">
        <v>164</v>
      </c>
      <c r="AU187" s="209" t="s">
        <v>91</v>
      </c>
      <c r="AV187" s="14" t="s">
        <v>91</v>
      </c>
      <c r="AW187" s="14" t="s">
        <v>42</v>
      </c>
      <c r="AX187" s="14" t="s">
        <v>89</v>
      </c>
      <c r="AY187" s="209" t="s">
        <v>155</v>
      </c>
    </row>
    <row r="188" spans="1:65" s="2" customFormat="1" ht="72">
      <c r="A188" s="34"/>
      <c r="B188" s="35"/>
      <c r="C188" s="175" t="s">
        <v>381</v>
      </c>
      <c r="D188" s="175" t="s">
        <v>158</v>
      </c>
      <c r="E188" s="176" t="s">
        <v>366</v>
      </c>
      <c r="F188" s="177" t="s">
        <v>367</v>
      </c>
      <c r="G188" s="178" t="s">
        <v>161</v>
      </c>
      <c r="H188" s="179">
        <v>6</v>
      </c>
      <c r="I188" s="180"/>
      <c r="J188" s="181">
        <f>ROUND(I188*H188,2)</f>
        <v>0</v>
      </c>
      <c r="K188" s="177" t="s">
        <v>195</v>
      </c>
      <c r="L188" s="39"/>
      <c r="M188" s="182" t="s">
        <v>44</v>
      </c>
      <c r="N188" s="183" t="s">
        <v>52</v>
      </c>
      <c r="O188" s="64"/>
      <c r="P188" s="184">
        <f>O188*H188</f>
        <v>0</v>
      </c>
      <c r="Q188" s="184">
        <v>0</v>
      </c>
      <c r="R188" s="184">
        <f>Q188*H188</f>
        <v>0</v>
      </c>
      <c r="S188" s="184">
        <v>0</v>
      </c>
      <c r="T188" s="185">
        <f>S188*H188</f>
        <v>0</v>
      </c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R188" s="186" t="s">
        <v>89</v>
      </c>
      <c r="AT188" s="186" t="s">
        <v>158</v>
      </c>
      <c r="AU188" s="186" t="s">
        <v>91</v>
      </c>
      <c r="AY188" s="16" t="s">
        <v>155</v>
      </c>
      <c r="BE188" s="187">
        <f>IF(N188="základní",J188,0)</f>
        <v>0</v>
      </c>
      <c r="BF188" s="187">
        <f>IF(N188="snížená",J188,0)</f>
        <v>0</v>
      </c>
      <c r="BG188" s="187">
        <f>IF(N188="zákl. přenesená",J188,0)</f>
        <v>0</v>
      </c>
      <c r="BH188" s="187">
        <f>IF(N188="sníž. přenesená",J188,0)</f>
        <v>0</v>
      </c>
      <c r="BI188" s="187">
        <f>IF(N188="nulová",J188,0)</f>
        <v>0</v>
      </c>
      <c r="BJ188" s="16" t="s">
        <v>89</v>
      </c>
      <c r="BK188" s="187">
        <f>ROUND(I188*H188,2)</f>
        <v>0</v>
      </c>
      <c r="BL188" s="16" t="s">
        <v>89</v>
      </c>
      <c r="BM188" s="186" t="s">
        <v>564</v>
      </c>
    </row>
    <row r="189" spans="2:51" s="14" customFormat="1" ht="12">
      <c r="B189" s="199"/>
      <c r="C189" s="200"/>
      <c r="D189" s="190" t="s">
        <v>164</v>
      </c>
      <c r="E189" s="201" t="s">
        <v>44</v>
      </c>
      <c r="F189" s="202" t="s">
        <v>184</v>
      </c>
      <c r="G189" s="200"/>
      <c r="H189" s="203">
        <v>6</v>
      </c>
      <c r="I189" s="204"/>
      <c r="J189" s="200"/>
      <c r="K189" s="200"/>
      <c r="L189" s="205"/>
      <c r="M189" s="206"/>
      <c r="N189" s="207"/>
      <c r="O189" s="207"/>
      <c r="P189" s="207"/>
      <c r="Q189" s="207"/>
      <c r="R189" s="207"/>
      <c r="S189" s="207"/>
      <c r="T189" s="208"/>
      <c r="AT189" s="209" t="s">
        <v>164</v>
      </c>
      <c r="AU189" s="209" t="s">
        <v>91</v>
      </c>
      <c r="AV189" s="14" t="s">
        <v>91</v>
      </c>
      <c r="AW189" s="14" t="s">
        <v>42</v>
      </c>
      <c r="AX189" s="14" t="s">
        <v>89</v>
      </c>
      <c r="AY189" s="209" t="s">
        <v>155</v>
      </c>
    </row>
    <row r="190" spans="1:65" s="2" customFormat="1" ht="66.75" customHeight="1">
      <c r="A190" s="34"/>
      <c r="B190" s="35"/>
      <c r="C190" s="175" t="s">
        <v>383</v>
      </c>
      <c r="D190" s="175" t="s">
        <v>158</v>
      </c>
      <c r="E190" s="176" t="s">
        <v>370</v>
      </c>
      <c r="F190" s="177" t="s">
        <v>371</v>
      </c>
      <c r="G190" s="178" t="s">
        <v>161</v>
      </c>
      <c r="H190" s="179">
        <v>6</v>
      </c>
      <c r="I190" s="180"/>
      <c r="J190" s="181">
        <f>ROUND(I190*H190,2)</f>
        <v>0</v>
      </c>
      <c r="K190" s="177" t="s">
        <v>195</v>
      </c>
      <c r="L190" s="39"/>
      <c r="M190" s="182" t="s">
        <v>44</v>
      </c>
      <c r="N190" s="183" t="s">
        <v>52</v>
      </c>
      <c r="O190" s="64"/>
      <c r="P190" s="184">
        <f>O190*H190</f>
        <v>0</v>
      </c>
      <c r="Q190" s="184">
        <v>0</v>
      </c>
      <c r="R190" s="184">
        <f>Q190*H190</f>
        <v>0</v>
      </c>
      <c r="S190" s="184">
        <v>0</v>
      </c>
      <c r="T190" s="185">
        <f>S190*H190</f>
        <v>0</v>
      </c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R190" s="186" t="s">
        <v>89</v>
      </c>
      <c r="AT190" s="186" t="s">
        <v>158</v>
      </c>
      <c r="AU190" s="186" t="s">
        <v>91</v>
      </c>
      <c r="AY190" s="16" t="s">
        <v>155</v>
      </c>
      <c r="BE190" s="187">
        <f>IF(N190="základní",J190,0)</f>
        <v>0</v>
      </c>
      <c r="BF190" s="187">
        <f>IF(N190="snížená",J190,0)</f>
        <v>0</v>
      </c>
      <c r="BG190" s="187">
        <f>IF(N190="zákl. přenesená",J190,0)</f>
        <v>0</v>
      </c>
      <c r="BH190" s="187">
        <f>IF(N190="sníž. přenesená",J190,0)</f>
        <v>0</v>
      </c>
      <c r="BI190" s="187">
        <f>IF(N190="nulová",J190,0)</f>
        <v>0</v>
      </c>
      <c r="BJ190" s="16" t="s">
        <v>89</v>
      </c>
      <c r="BK190" s="187">
        <f>ROUND(I190*H190,2)</f>
        <v>0</v>
      </c>
      <c r="BL190" s="16" t="s">
        <v>89</v>
      </c>
      <c r="BM190" s="186" t="s">
        <v>565</v>
      </c>
    </row>
    <row r="191" spans="2:51" s="14" customFormat="1" ht="12">
      <c r="B191" s="199"/>
      <c r="C191" s="200"/>
      <c r="D191" s="190" t="s">
        <v>164</v>
      </c>
      <c r="E191" s="201" t="s">
        <v>44</v>
      </c>
      <c r="F191" s="202" t="s">
        <v>184</v>
      </c>
      <c r="G191" s="200"/>
      <c r="H191" s="203">
        <v>6</v>
      </c>
      <c r="I191" s="204"/>
      <c r="J191" s="200"/>
      <c r="K191" s="200"/>
      <c r="L191" s="205"/>
      <c r="M191" s="206"/>
      <c r="N191" s="207"/>
      <c r="O191" s="207"/>
      <c r="P191" s="207"/>
      <c r="Q191" s="207"/>
      <c r="R191" s="207"/>
      <c r="S191" s="207"/>
      <c r="T191" s="208"/>
      <c r="AT191" s="209" t="s">
        <v>164</v>
      </c>
      <c r="AU191" s="209" t="s">
        <v>91</v>
      </c>
      <c r="AV191" s="14" t="s">
        <v>91</v>
      </c>
      <c r="AW191" s="14" t="s">
        <v>42</v>
      </c>
      <c r="AX191" s="14" t="s">
        <v>89</v>
      </c>
      <c r="AY191" s="209" t="s">
        <v>155</v>
      </c>
    </row>
    <row r="192" spans="1:65" s="2" customFormat="1" ht="60">
      <c r="A192" s="34"/>
      <c r="B192" s="35"/>
      <c r="C192" s="175" t="s">
        <v>385</v>
      </c>
      <c r="D192" s="175" t="s">
        <v>158</v>
      </c>
      <c r="E192" s="176" t="s">
        <v>374</v>
      </c>
      <c r="F192" s="177" t="s">
        <v>375</v>
      </c>
      <c r="G192" s="178" t="s">
        <v>161</v>
      </c>
      <c r="H192" s="179">
        <v>6</v>
      </c>
      <c r="I192" s="180"/>
      <c r="J192" s="181">
        <f>ROUND(I192*H192,2)</f>
        <v>0</v>
      </c>
      <c r="K192" s="177" t="s">
        <v>195</v>
      </c>
      <c r="L192" s="39"/>
      <c r="M192" s="182" t="s">
        <v>44</v>
      </c>
      <c r="N192" s="183" t="s">
        <v>52</v>
      </c>
      <c r="O192" s="64"/>
      <c r="P192" s="184">
        <f>O192*H192</f>
        <v>0</v>
      </c>
      <c r="Q192" s="184">
        <v>0</v>
      </c>
      <c r="R192" s="184">
        <f>Q192*H192</f>
        <v>0</v>
      </c>
      <c r="S192" s="184">
        <v>0</v>
      </c>
      <c r="T192" s="185">
        <f>S192*H192</f>
        <v>0</v>
      </c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R192" s="186" t="s">
        <v>89</v>
      </c>
      <c r="AT192" s="186" t="s">
        <v>158</v>
      </c>
      <c r="AU192" s="186" t="s">
        <v>91</v>
      </c>
      <c r="AY192" s="16" t="s">
        <v>155</v>
      </c>
      <c r="BE192" s="187">
        <f>IF(N192="základní",J192,0)</f>
        <v>0</v>
      </c>
      <c r="BF192" s="187">
        <f>IF(N192="snížená",J192,0)</f>
        <v>0</v>
      </c>
      <c r="BG192" s="187">
        <f>IF(N192="zákl. přenesená",J192,0)</f>
        <v>0</v>
      </c>
      <c r="BH192" s="187">
        <f>IF(N192="sníž. přenesená",J192,0)</f>
        <v>0</v>
      </c>
      <c r="BI192" s="187">
        <f>IF(N192="nulová",J192,0)</f>
        <v>0</v>
      </c>
      <c r="BJ192" s="16" t="s">
        <v>89</v>
      </c>
      <c r="BK192" s="187">
        <f>ROUND(I192*H192,2)</f>
        <v>0</v>
      </c>
      <c r="BL192" s="16" t="s">
        <v>89</v>
      </c>
      <c r="BM192" s="186" t="s">
        <v>566</v>
      </c>
    </row>
    <row r="193" spans="2:51" s="14" customFormat="1" ht="12">
      <c r="B193" s="199"/>
      <c r="C193" s="200"/>
      <c r="D193" s="190" t="s">
        <v>164</v>
      </c>
      <c r="E193" s="201" t="s">
        <v>44</v>
      </c>
      <c r="F193" s="202" t="s">
        <v>184</v>
      </c>
      <c r="G193" s="200"/>
      <c r="H193" s="203">
        <v>6</v>
      </c>
      <c r="I193" s="204"/>
      <c r="J193" s="200"/>
      <c r="K193" s="200"/>
      <c r="L193" s="205"/>
      <c r="M193" s="206"/>
      <c r="N193" s="207"/>
      <c r="O193" s="207"/>
      <c r="P193" s="207"/>
      <c r="Q193" s="207"/>
      <c r="R193" s="207"/>
      <c r="S193" s="207"/>
      <c r="T193" s="208"/>
      <c r="AT193" s="209" t="s">
        <v>164</v>
      </c>
      <c r="AU193" s="209" t="s">
        <v>91</v>
      </c>
      <c r="AV193" s="14" t="s">
        <v>91</v>
      </c>
      <c r="AW193" s="14" t="s">
        <v>42</v>
      </c>
      <c r="AX193" s="14" t="s">
        <v>89</v>
      </c>
      <c r="AY193" s="209" t="s">
        <v>155</v>
      </c>
    </row>
    <row r="194" spans="1:65" s="2" customFormat="1" ht="33" customHeight="1">
      <c r="A194" s="34"/>
      <c r="B194" s="35"/>
      <c r="C194" s="210" t="s">
        <v>387</v>
      </c>
      <c r="D194" s="210" t="s">
        <v>152</v>
      </c>
      <c r="E194" s="211" t="s">
        <v>266</v>
      </c>
      <c r="F194" s="212" t="s">
        <v>267</v>
      </c>
      <c r="G194" s="213" t="s">
        <v>161</v>
      </c>
      <c r="H194" s="214">
        <v>6</v>
      </c>
      <c r="I194" s="215"/>
      <c r="J194" s="216">
        <f>ROUND(I194*H194,2)</f>
        <v>0</v>
      </c>
      <c r="K194" s="212" t="s">
        <v>180</v>
      </c>
      <c r="L194" s="217"/>
      <c r="M194" s="218" t="s">
        <v>44</v>
      </c>
      <c r="N194" s="219" t="s">
        <v>52</v>
      </c>
      <c r="O194" s="64"/>
      <c r="P194" s="184">
        <f>O194*H194</f>
        <v>0</v>
      </c>
      <c r="Q194" s="184">
        <v>0</v>
      </c>
      <c r="R194" s="184">
        <f>Q194*H194</f>
        <v>0</v>
      </c>
      <c r="S194" s="184">
        <v>0</v>
      </c>
      <c r="T194" s="185">
        <f>S194*H194</f>
        <v>0</v>
      </c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R194" s="186" t="s">
        <v>91</v>
      </c>
      <c r="AT194" s="186" t="s">
        <v>152</v>
      </c>
      <c r="AU194" s="186" t="s">
        <v>91</v>
      </c>
      <c r="AY194" s="16" t="s">
        <v>155</v>
      </c>
      <c r="BE194" s="187">
        <f>IF(N194="základní",J194,0)</f>
        <v>0</v>
      </c>
      <c r="BF194" s="187">
        <f>IF(N194="snížená",J194,0)</f>
        <v>0</v>
      </c>
      <c r="BG194" s="187">
        <f>IF(N194="zákl. přenesená",J194,0)</f>
        <v>0</v>
      </c>
      <c r="BH194" s="187">
        <f>IF(N194="sníž. přenesená",J194,0)</f>
        <v>0</v>
      </c>
      <c r="BI194" s="187">
        <f>IF(N194="nulová",J194,0)</f>
        <v>0</v>
      </c>
      <c r="BJ194" s="16" t="s">
        <v>89</v>
      </c>
      <c r="BK194" s="187">
        <f>ROUND(I194*H194,2)</f>
        <v>0</v>
      </c>
      <c r="BL194" s="16" t="s">
        <v>89</v>
      </c>
      <c r="BM194" s="186" t="s">
        <v>567</v>
      </c>
    </row>
    <row r="195" spans="2:51" s="14" customFormat="1" ht="12">
      <c r="B195" s="199"/>
      <c r="C195" s="200"/>
      <c r="D195" s="190" t="s">
        <v>164</v>
      </c>
      <c r="E195" s="201" t="s">
        <v>44</v>
      </c>
      <c r="F195" s="202" t="s">
        <v>184</v>
      </c>
      <c r="G195" s="200"/>
      <c r="H195" s="203">
        <v>6</v>
      </c>
      <c r="I195" s="204"/>
      <c r="J195" s="200"/>
      <c r="K195" s="200"/>
      <c r="L195" s="205"/>
      <c r="M195" s="206"/>
      <c r="N195" s="207"/>
      <c r="O195" s="207"/>
      <c r="P195" s="207"/>
      <c r="Q195" s="207"/>
      <c r="R195" s="207"/>
      <c r="S195" s="207"/>
      <c r="T195" s="208"/>
      <c r="AT195" s="209" t="s">
        <v>164</v>
      </c>
      <c r="AU195" s="209" t="s">
        <v>91</v>
      </c>
      <c r="AV195" s="14" t="s">
        <v>91</v>
      </c>
      <c r="AW195" s="14" t="s">
        <v>42</v>
      </c>
      <c r="AX195" s="14" t="s">
        <v>89</v>
      </c>
      <c r="AY195" s="209" t="s">
        <v>155</v>
      </c>
    </row>
    <row r="196" spans="1:65" s="2" customFormat="1" ht="16.5" customHeight="1">
      <c r="A196" s="34"/>
      <c r="B196" s="35"/>
      <c r="C196" s="210" t="s">
        <v>389</v>
      </c>
      <c r="D196" s="210" t="s">
        <v>152</v>
      </c>
      <c r="E196" s="211" t="s">
        <v>346</v>
      </c>
      <c r="F196" s="212" t="s">
        <v>347</v>
      </c>
      <c r="G196" s="213" t="s">
        <v>161</v>
      </c>
      <c r="H196" s="214">
        <v>2</v>
      </c>
      <c r="I196" s="215"/>
      <c r="J196" s="216">
        <f>ROUND(I196*H196,2)</f>
        <v>0</v>
      </c>
      <c r="K196" s="212" t="s">
        <v>180</v>
      </c>
      <c r="L196" s="217"/>
      <c r="M196" s="218" t="s">
        <v>44</v>
      </c>
      <c r="N196" s="219" t="s">
        <v>52</v>
      </c>
      <c r="O196" s="64"/>
      <c r="P196" s="184">
        <f>O196*H196</f>
        <v>0</v>
      </c>
      <c r="Q196" s="184">
        <v>0</v>
      </c>
      <c r="R196" s="184">
        <f>Q196*H196</f>
        <v>0</v>
      </c>
      <c r="S196" s="184">
        <v>0</v>
      </c>
      <c r="T196" s="185">
        <f>S196*H196</f>
        <v>0</v>
      </c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R196" s="186" t="s">
        <v>91</v>
      </c>
      <c r="AT196" s="186" t="s">
        <v>152</v>
      </c>
      <c r="AU196" s="186" t="s">
        <v>91</v>
      </c>
      <c r="AY196" s="16" t="s">
        <v>155</v>
      </c>
      <c r="BE196" s="187">
        <f>IF(N196="základní",J196,0)</f>
        <v>0</v>
      </c>
      <c r="BF196" s="187">
        <f>IF(N196="snížená",J196,0)</f>
        <v>0</v>
      </c>
      <c r="BG196" s="187">
        <f>IF(N196="zákl. přenesená",J196,0)</f>
        <v>0</v>
      </c>
      <c r="BH196" s="187">
        <f>IF(N196="sníž. přenesená",J196,0)</f>
        <v>0</v>
      </c>
      <c r="BI196" s="187">
        <f>IF(N196="nulová",J196,0)</f>
        <v>0</v>
      </c>
      <c r="BJ196" s="16" t="s">
        <v>89</v>
      </c>
      <c r="BK196" s="187">
        <f>ROUND(I196*H196,2)</f>
        <v>0</v>
      </c>
      <c r="BL196" s="16" t="s">
        <v>89</v>
      </c>
      <c r="BM196" s="186" t="s">
        <v>568</v>
      </c>
    </row>
    <row r="197" spans="2:51" s="14" customFormat="1" ht="12">
      <c r="B197" s="199"/>
      <c r="C197" s="200"/>
      <c r="D197" s="190" t="s">
        <v>164</v>
      </c>
      <c r="E197" s="201" t="s">
        <v>44</v>
      </c>
      <c r="F197" s="202" t="s">
        <v>91</v>
      </c>
      <c r="G197" s="200"/>
      <c r="H197" s="203">
        <v>2</v>
      </c>
      <c r="I197" s="204"/>
      <c r="J197" s="200"/>
      <c r="K197" s="200"/>
      <c r="L197" s="205"/>
      <c r="M197" s="206"/>
      <c r="N197" s="207"/>
      <c r="O197" s="207"/>
      <c r="P197" s="207"/>
      <c r="Q197" s="207"/>
      <c r="R197" s="207"/>
      <c r="S197" s="207"/>
      <c r="T197" s="208"/>
      <c r="AT197" s="209" t="s">
        <v>164</v>
      </c>
      <c r="AU197" s="209" t="s">
        <v>91</v>
      </c>
      <c r="AV197" s="14" t="s">
        <v>91</v>
      </c>
      <c r="AW197" s="14" t="s">
        <v>42</v>
      </c>
      <c r="AX197" s="14" t="s">
        <v>89</v>
      </c>
      <c r="AY197" s="209" t="s">
        <v>155</v>
      </c>
    </row>
    <row r="198" spans="1:65" s="2" customFormat="1" ht="21.75" customHeight="1">
      <c r="A198" s="34"/>
      <c r="B198" s="35"/>
      <c r="C198" s="210" t="s">
        <v>393</v>
      </c>
      <c r="D198" s="210" t="s">
        <v>152</v>
      </c>
      <c r="E198" s="211" t="s">
        <v>350</v>
      </c>
      <c r="F198" s="212" t="s">
        <v>351</v>
      </c>
      <c r="G198" s="213" t="s">
        <v>161</v>
      </c>
      <c r="H198" s="214">
        <v>2</v>
      </c>
      <c r="I198" s="215"/>
      <c r="J198" s="216">
        <f>ROUND(I198*H198,2)</f>
        <v>0</v>
      </c>
      <c r="K198" s="212" t="s">
        <v>180</v>
      </c>
      <c r="L198" s="217"/>
      <c r="M198" s="218" t="s">
        <v>44</v>
      </c>
      <c r="N198" s="219" t="s">
        <v>52</v>
      </c>
      <c r="O198" s="64"/>
      <c r="P198" s="184">
        <f>O198*H198</f>
        <v>0</v>
      </c>
      <c r="Q198" s="184">
        <v>0</v>
      </c>
      <c r="R198" s="184">
        <f>Q198*H198</f>
        <v>0</v>
      </c>
      <c r="S198" s="184">
        <v>0</v>
      </c>
      <c r="T198" s="185">
        <f>S198*H198</f>
        <v>0</v>
      </c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R198" s="186" t="s">
        <v>91</v>
      </c>
      <c r="AT198" s="186" t="s">
        <v>152</v>
      </c>
      <c r="AU198" s="186" t="s">
        <v>91</v>
      </c>
      <c r="AY198" s="16" t="s">
        <v>155</v>
      </c>
      <c r="BE198" s="187">
        <f>IF(N198="základní",J198,0)</f>
        <v>0</v>
      </c>
      <c r="BF198" s="187">
        <f>IF(N198="snížená",J198,0)</f>
        <v>0</v>
      </c>
      <c r="BG198" s="187">
        <f>IF(N198="zákl. přenesená",J198,0)</f>
        <v>0</v>
      </c>
      <c r="BH198" s="187">
        <f>IF(N198="sníž. přenesená",J198,0)</f>
        <v>0</v>
      </c>
      <c r="BI198" s="187">
        <f>IF(N198="nulová",J198,0)</f>
        <v>0</v>
      </c>
      <c r="BJ198" s="16" t="s">
        <v>89</v>
      </c>
      <c r="BK198" s="187">
        <f>ROUND(I198*H198,2)</f>
        <v>0</v>
      </c>
      <c r="BL198" s="16" t="s">
        <v>89</v>
      </c>
      <c r="BM198" s="186" t="s">
        <v>569</v>
      </c>
    </row>
    <row r="199" spans="2:51" s="14" customFormat="1" ht="12">
      <c r="B199" s="199"/>
      <c r="C199" s="200"/>
      <c r="D199" s="190" t="s">
        <v>164</v>
      </c>
      <c r="E199" s="201" t="s">
        <v>44</v>
      </c>
      <c r="F199" s="202" t="s">
        <v>91</v>
      </c>
      <c r="G199" s="200"/>
      <c r="H199" s="203">
        <v>2</v>
      </c>
      <c r="I199" s="204"/>
      <c r="J199" s="200"/>
      <c r="K199" s="200"/>
      <c r="L199" s="205"/>
      <c r="M199" s="206"/>
      <c r="N199" s="207"/>
      <c r="O199" s="207"/>
      <c r="P199" s="207"/>
      <c r="Q199" s="207"/>
      <c r="R199" s="207"/>
      <c r="S199" s="207"/>
      <c r="T199" s="208"/>
      <c r="AT199" s="209" t="s">
        <v>164</v>
      </c>
      <c r="AU199" s="209" t="s">
        <v>91</v>
      </c>
      <c r="AV199" s="14" t="s">
        <v>91</v>
      </c>
      <c r="AW199" s="14" t="s">
        <v>42</v>
      </c>
      <c r="AX199" s="14" t="s">
        <v>89</v>
      </c>
      <c r="AY199" s="209" t="s">
        <v>155</v>
      </c>
    </row>
    <row r="200" spans="1:65" s="2" customFormat="1" ht="33" customHeight="1">
      <c r="A200" s="34"/>
      <c r="B200" s="35"/>
      <c r="C200" s="210" t="s">
        <v>397</v>
      </c>
      <c r="D200" s="210" t="s">
        <v>152</v>
      </c>
      <c r="E200" s="211" t="s">
        <v>272</v>
      </c>
      <c r="F200" s="212" t="s">
        <v>273</v>
      </c>
      <c r="G200" s="213" t="s">
        <v>161</v>
      </c>
      <c r="H200" s="214">
        <v>6</v>
      </c>
      <c r="I200" s="215"/>
      <c r="J200" s="216">
        <f>ROUND(I200*H200,2)</f>
        <v>0</v>
      </c>
      <c r="K200" s="212" t="s">
        <v>180</v>
      </c>
      <c r="L200" s="217"/>
      <c r="M200" s="218" t="s">
        <v>44</v>
      </c>
      <c r="N200" s="219" t="s">
        <v>52</v>
      </c>
      <c r="O200" s="64"/>
      <c r="P200" s="184">
        <f>O200*H200</f>
        <v>0</v>
      </c>
      <c r="Q200" s="184">
        <v>0</v>
      </c>
      <c r="R200" s="184">
        <f>Q200*H200</f>
        <v>0</v>
      </c>
      <c r="S200" s="184">
        <v>0</v>
      </c>
      <c r="T200" s="185">
        <f>S200*H200</f>
        <v>0</v>
      </c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R200" s="186" t="s">
        <v>91</v>
      </c>
      <c r="AT200" s="186" t="s">
        <v>152</v>
      </c>
      <c r="AU200" s="186" t="s">
        <v>91</v>
      </c>
      <c r="AY200" s="16" t="s">
        <v>155</v>
      </c>
      <c r="BE200" s="187">
        <f>IF(N200="základní",J200,0)</f>
        <v>0</v>
      </c>
      <c r="BF200" s="187">
        <f>IF(N200="snížená",J200,0)</f>
        <v>0</v>
      </c>
      <c r="BG200" s="187">
        <f>IF(N200="zákl. přenesená",J200,0)</f>
        <v>0</v>
      </c>
      <c r="BH200" s="187">
        <f>IF(N200="sníž. přenesená",J200,0)</f>
        <v>0</v>
      </c>
      <c r="BI200" s="187">
        <f>IF(N200="nulová",J200,0)</f>
        <v>0</v>
      </c>
      <c r="BJ200" s="16" t="s">
        <v>89</v>
      </c>
      <c r="BK200" s="187">
        <f>ROUND(I200*H200,2)</f>
        <v>0</v>
      </c>
      <c r="BL200" s="16" t="s">
        <v>89</v>
      </c>
      <c r="BM200" s="186" t="s">
        <v>570</v>
      </c>
    </row>
    <row r="201" spans="2:51" s="14" customFormat="1" ht="12">
      <c r="B201" s="199"/>
      <c r="C201" s="200"/>
      <c r="D201" s="190" t="s">
        <v>164</v>
      </c>
      <c r="E201" s="201" t="s">
        <v>44</v>
      </c>
      <c r="F201" s="202" t="s">
        <v>184</v>
      </c>
      <c r="G201" s="200"/>
      <c r="H201" s="203">
        <v>6</v>
      </c>
      <c r="I201" s="204"/>
      <c r="J201" s="200"/>
      <c r="K201" s="200"/>
      <c r="L201" s="205"/>
      <c r="M201" s="206"/>
      <c r="N201" s="207"/>
      <c r="O201" s="207"/>
      <c r="P201" s="207"/>
      <c r="Q201" s="207"/>
      <c r="R201" s="207"/>
      <c r="S201" s="207"/>
      <c r="T201" s="208"/>
      <c r="AT201" s="209" t="s">
        <v>164</v>
      </c>
      <c r="AU201" s="209" t="s">
        <v>91</v>
      </c>
      <c r="AV201" s="14" t="s">
        <v>91</v>
      </c>
      <c r="AW201" s="14" t="s">
        <v>42</v>
      </c>
      <c r="AX201" s="14" t="s">
        <v>89</v>
      </c>
      <c r="AY201" s="209" t="s">
        <v>155</v>
      </c>
    </row>
    <row r="202" spans="1:65" s="2" customFormat="1" ht="16.5" customHeight="1">
      <c r="A202" s="34"/>
      <c r="B202" s="35"/>
      <c r="C202" s="210" t="s">
        <v>401</v>
      </c>
      <c r="D202" s="210" t="s">
        <v>152</v>
      </c>
      <c r="E202" s="211" t="s">
        <v>275</v>
      </c>
      <c r="F202" s="212" t="s">
        <v>276</v>
      </c>
      <c r="G202" s="213" t="s">
        <v>161</v>
      </c>
      <c r="H202" s="214">
        <v>2</v>
      </c>
      <c r="I202" s="215"/>
      <c r="J202" s="216">
        <f>ROUND(I202*H202,2)</f>
        <v>0</v>
      </c>
      <c r="K202" s="212" t="s">
        <v>180</v>
      </c>
      <c r="L202" s="217"/>
      <c r="M202" s="218" t="s">
        <v>44</v>
      </c>
      <c r="N202" s="219" t="s">
        <v>52</v>
      </c>
      <c r="O202" s="64"/>
      <c r="P202" s="184">
        <f>O202*H202</f>
        <v>0</v>
      </c>
      <c r="Q202" s="184">
        <v>0</v>
      </c>
      <c r="R202" s="184">
        <f>Q202*H202</f>
        <v>0</v>
      </c>
      <c r="S202" s="184">
        <v>0</v>
      </c>
      <c r="T202" s="185">
        <f>S202*H202</f>
        <v>0</v>
      </c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R202" s="186" t="s">
        <v>91</v>
      </c>
      <c r="AT202" s="186" t="s">
        <v>152</v>
      </c>
      <c r="AU202" s="186" t="s">
        <v>91</v>
      </c>
      <c r="AY202" s="16" t="s">
        <v>155</v>
      </c>
      <c r="BE202" s="187">
        <f>IF(N202="základní",J202,0)</f>
        <v>0</v>
      </c>
      <c r="BF202" s="187">
        <f>IF(N202="snížená",J202,0)</f>
        <v>0</v>
      </c>
      <c r="BG202" s="187">
        <f>IF(N202="zákl. přenesená",J202,0)</f>
        <v>0</v>
      </c>
      <c r="BH202" s="187">
        <f>IF(N202="sníž. přenesená",J202,0)</f>
        <v>0</v>
      </c>
      <c r="BI202" s="187">
        <f>IF(N202="nulová",J202,0)</f>
        <v>0</v>
      </c>
      <c r="BJ202" s="16" t="s">
        <v>89</v>
      </c>
      <c r="BK202" s="187">
        <f>ROUND(I202*H202,2)</f>
        <v>0</v>
      </c>
      <c r="BL202" s="16" t="s">
        <v>89</v>
      </c>
      <c r="BM202" s="186" t="s">
        <v>571</v>
      </c>
    </row>
    <row r="203" spans="2:51" s="14" customFormat="1" ht="12">
      <c r="B203" s="199"/>
      <c r="C203" s="200"/>
      <c r="D203" s="190" t="s">
        <v>164</v>
      </c>
      <c r="E203" s="201" t="s">
        <v>44</v>
      </c>
      <c r="F203" s="202" t="s">
        <v>91</v>
      </c>
      <c r="G203" s="200"/>
      <c r="H203" s="203">
        <v>2</v>
      </c>
      <c r="I203" s="204"/>
      <c r="J203" s="200"/>
      <c r="K203" s="200"/>
      <c r="L203" s="205"/>
      <c r="M203" s="206"/>
      <c r="N203" s="207"/>
      <c r="O203" s="207"/>
      <c r="P203" s="207"/>
      <c r="Q203" s="207"/>
      <c r="R203" s="207"/>
      <c r="S203" s="207"/>
      <c r="T203" s="208"/>
      <c r="AT203" s="209" t="s">
        <v>164</v>
      </c>
      <c r="AU203" s="209" t="s">
        <v>91</v>
      </c>
      <c r="AV203" s="14" t="s">
        <v>91</v>
      </c>
      <c r="AW203" s="14" t="s">
        <v>42</v>
      </c>
      <c r="AX203" s="14" t="s">
        <v>89</v>
      </c>
      <c r="AY203" s="209" t="s">
        <v>155</v>
      </c>
    </row>
    <row r="204" spans="1:65" s="2" customFormat="1" ht="16.5" customHeight="1">
      <c r="A204" s="34"/>
      <c r="B204" s="35"/>
      <c r="C204" s="210" t="s">
        <v>405</v>
      </c>
      <c r="D204" s="210" t="s">
        <v>152</v>
      </c>
      <c r="E204" s="211" t="s">
        <v>358</v>
      </c>
      <c r="F204" s="212" t="s">
        <v>359</v>
      </c>
      <c r="G204" s="213" t="s">
        <v>161</v>
      </c>
      <c r="H204" s="214">
        <v>2</v>
      </c>
      <c r="I204" s="215"/>
      <c r="J204" s="216">
        <f>ROUND(I204*H204,2)</f>
        <v>0</v>
      </c>
      <c r="K204" s="212" t="s">
        <v>180</v>
      </c>
      <c r="L204" s="217"/>
      <c r="M204" s="218" t="s">
        <v>44</v>
      </c>
      <c r="N204" s="219" t="s">
        <v>52</v>
      </c>
      <c r="O204" s="64"/>
      <c r="P204" s="184">
        <f>O204*H204</f>
        <v>0</v>
      </c>
      <c r="Q204" s="184">
        <v>0</v>
      </c>
      <c r="R204" s="184">
        <f>Q204*H204</f>
        <v>0</v>
      </c>
      <c r="S204" s="184">
        <v>0</v>
      </c>
      <c r="T204" s="185">
        <f>S204*H204</f>
        <v>0</v>
      </c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R204" s="186" t="s">
        <v>91</v>
      </c>
      <c r="AT204" s="186" t="s">
        <v>152</v>
      </c>
      <c r="AU204" s="186" t="s">
        <v>91</v>
      </c>
      <c r="AY204" s="16" t="s">
        <v>155</v>
      </c>
      <c r="BE204" s="187">
        <f>IF(N204="základní",J204,0)</f>
        <v>0</v>
      </c>
      <c r="BF204" s="187">
        <f>IF(N204="snížená",J204,0)</f>
        <v>0</v>
      </c>
      <c r="BG204" s="187">
        <f>IF(N204="zákl. přenesená",J204,0)</f>
        <v>0</v>
      </c>
      <c r="BH204" s="187">
        <f>IF(N204="sníž. přenesená",J204,0)</f>
        <v>0</v>
      </c>
      <c r="BI204" s="187">
        <f>IF(N204="nulová",J204,0)</f>
        <v>0</v>
      </c>
      <c r="BJ204" s="16" t="s">
        <v>89</v>
      </c>
      <c r="BK204" s="187">
        <f>ROUND(I204*H204,2)</f>
        <v>0</v>
      </c>
      <c r="BL204" s="16" t="s">
        <v>89</v>
      </c>
      <c r="BM204" s="186" t="s">
        <v>572</v>
      </c>
    </row>
    <row r="205" spans="2:51" s="14" customFormat="1" ht="12">
      <c r="B205" s="199"/>
      <c r="C205" s="200"/>
      <c r="D205" s="190" t="s">
        <v>164</v>
      </c>
      <c r="E205" s="201" t="s">
        <v>44</v>
      </c>
      <c r="F205" s="202" t="s">
        <v>91</v>
      </c>
      <c r="G205" s="200"/>
      <c r="H205" s="203">
        <v>2</v>
      </c>
      <c r="I205" s="204"/>
      <c r="J205" s="200"/>
      <c r="K205" s="200"/>
      <c r="L205" s="205"/>
      <c r="M205" s="206"/>
      <c r="N205" s="207"/>
      <c r="O205" s="207"/>
      <c r="P205" s="207"/>
      <c r="Q205" s="207"/>
      <c r="R205" s="207"/>
      <c r="S205" s="207"/>
      <c r="T205" s="208"/>
      <c r="AT205" s="209" t="s">
        <v>164</v>
      </c>
      <c r="AU205" s="209" t="s">
        <v>91</v>
      </c>
      <c r="AV205" s="14" t="s">
        <v>91</v>
      </c>
      <c r="AW205" s="14" t="s">
        <v>42</v>
      </c>
      <c r="AX205" s="14" t="s">
        <v>89</v>
      </c>
      <c r="AY205" s="209" t="s">
        <v>155</v>
      </c>
    </row>
    <row r="206" spans="1:65" s="2" customFormat="1" ht="33" customHeight="1">
      <c r="A206" s="34"/>
      <c r="B206" s="35"/>
      <c r="C206" s="210" t="s">
        <v>409</v>
      </c>
      <c r="D206" s="210" t="s">
        <v>152</v>
      </c>
      <c r="E206" s="211" t="s">
        <v>390</v>
      </c>
      <c r="F206" s="212" t="s">
        <v>391</v>
      </c>
      <c r="G206" s="213" t="s">
        <v>161</v>
      </c>
      <c r="H206" s="214">
        <v>6</v>
      </c>
      <c r="I206" s="215"/>
      <c r="J206" s="216">
        <f>ROUND(I206*H206,2)</f>
        <v>0</v>
      </c>
      <c r="K206" s="212" t="s">
        <v>180</v>
      </c>
      <c r="L206" s="217"/>
      <c r="M206" s="218" t="s">
        <v>44</v>
      </c>
      <c r="N206" s="219" t="s">
        <v>52</v>
      </c>
      <c r="O206" s="64"/>
      <c r="P206" s="184">
        <f>O206*H206</f>
        <v>0</v>
      </c>
      <c r="Q206" s="184">
        <v>0</v>
      </c>
      <c r="R206" s="184">
        <f>Q206*H206</f>
        <v>0</v>
      </c>
      <c r="S206" s="184">
        <v>0</v>
      </c>
      <c r="T206" s="185">
        <f>S206*H206</f>
        <v>0</v>
      </c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R206" s="186" t="s">
        <v>91</v>
      </c>
      <c r="AT206" s="186" t="s">
        <v>152</v>
      </c>
      <c r="AU206" s="186" t="s">
        <v>91</v>
      </c>
      <c r="AY206" s="16" t="s">
        <v>155</v>
      </c>
      <c r="BE206" s="187">
        <f>IF(N206="základní",J206,0)</f>
        <v>0</v>
      </c>
      <c r="BF206" s="187">
        <f>IF(N206="snížená",J206,0)</f>
        <v>0</v>
      </c>
      <c r="BG206" s="187">
        <f>IF(N206="zákl. přenesená",J206,0)</f>
        <v>0</v>
      </c>
      <c r="BH206" s="187">
        <f>IF(N206="sníž. přenesená",J206,0)</f>
        <v>0</v>
      </c>
      <c r="BI206" s="187">
        <f>IF(N206="nulová",J206,0)</f>
        <v>0</v>
      </c>
      <c r="BJ206" s="16" t="s">
        <v>89</v>
      </c>
      <c r="BK206" s="187">
        <f>ROUND(I206*H206,2)</f>
        <v>0</v>
      </c>
      <c r="BL206" s="16" t="s">
        <v>89</v>
      </c>
      <c r="BM206" s="186" t="s">
        <v>573</v>
      </c>
    </row>
    <row r="207" spans="2:51" s="14" customFormat="1" ht="12">
      <c r="B207" s="199"/>
      <c r="C207" s="200"/>
      <c r="D207" s="190" t="s">
        <v>164</v>
      </c>
      <c r="E207" s="201" t="s">
        <v>44</v>
      </c>
      <c r="F207" s="202" t="s">
        <v>184</v>
      </c>
      <c r="G207" s="200"/>
      <c r="H207" s="203">
        <v>6</v>
      </c>
      <c r="I207" s="204"/>
      <c r="J207" s="200"/>
      <c r="K207" s="200"/>
      <c r="L207" s="205"/>
      <c r="M207" s="206"/>
      <c r="N207" s="207"/>
      <c r="O207" s="207"/>
      <c r="P207" s="207"/>
      <c r="Q207" s="207"/>
      <c r="R207" s="207"/>
      <c r="S207" s="207"/>
      <c r="T207" s="208"/>
      <c r="AT207" s="209" t="s">
        <v>164</v>
      </c>
      <c r="AU207" s="209" t="s">
        <v>91</v>
      </c>
      <c r="AV207" s="14" t="s">
        <v>91</v>
      </c>
      <c r="AW207" s="14" t="s">
        <v>42</v>
      </c>
      <c r="AX207" s="14" t="s">
        <v>89</v>
      </c>
      <c r="AY207" s="209" t="s">
        <v>155</v>
      </c>
    </row>
    <row r="208" spans="1:65" s="2" customFormat="1" ht="16.5" customHeight="1">
      <c r="A208" s="34"/>
      <c r="B208" s="35"/>
      <c r="C208" s="210" t="s">
        <v>413</v>
      </c>
      <c r="D208" s="210" t="s">
        <v>152</v>
      </c>
      <c r="E208" s="211" t="s">
        <v>394</v>
      </c>
      <c r="F208" s="212" t="s">
        <v>395</v>
      </c>
      <c r="G208" s="213" t="s">
        <v>161</v>
      </c>
      <c r="H208" s="214">
        <v>2</v>
      </c>
      <c r="I208" s="215"/>
      <c r="J208" s="216">
        <f>ROUND(I208*H208,2)</f>
        <v>0</v>
      </c>
      <c r="K208" s="212" t="s">
        <v>180</v>
      </c>
      <c r="L208" s="217"/>
      <c r="M208" s="218" t="s">
        <v>44</v>
      </c>
      <c r="N208" s="219" t="s">
        <v>52</v>
      </c>
      <c r="O208" s="64"/>
      <c r="P208" s="184">
        <f>O208*H208</f>
        <v>0</v>
      </c>
      <c r="Q208" s="184">
        <v>0</v>
      </c>
      <c r="R208" s="184">
        <f>Q208*H208</f>
        <v>0</v>
      </c>
      <c r="S208" s="184">
        <v>0</v>
      </c>
      <c r="T208" s="185">
        <f>S208*H208</f>
        <v>0</v>
      </c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R208" s="186" t="s">
        <v>91</v>
      </c>
      <c r="AT208" s="186" t="s">
        <v>152</v>
      </c>
      <c r="AU208" s="186" t="s">
        <v>91</v>
      </c>
      <c r="AY208" s="16" t="s">
        <v>155</v>
      </c>
      <c r="BE208" s="187">
        <f>IF(N208="základní",J208,0)</f>
        <v>0</v>
      </c>
      <c r="BF208" s="187">
        <f>IF(N208="snížená",J208,0)</f>
        <v>0</v>
      </c>
      <c r="BG208" s="187">
        <f>IF(N208="zákl. přenesená",J208,0)</f>
        <v>0</v>
      </c>
      <c r="BH208" s="187">
        <f>IF(N208="sníž. přenesená",J208,0)</f>
        <v>0</v>
      </c>
      <c r="BI208" s="187">
        <f>IF(N208="nulová",J208,0)</f>
        <v>0</v>
      </c>
      <c r="BJ208" s="16" t="s">
        <v>89</v>
      </c>
      <c r="BK208" s="187">
        <f>ROUND(I208*H208,2)</f>
        <v>0</v>
      </c>
      <c r="BL208" s="16" t="s">
        <v>89</v>
      </c>
      <c r="BM208" s="186" t="s">
        <v>574</v>
      </c>
    </row>
    <row r="209" spans="2:51" s="14" customFormat="1" ht="12">
      <c r="B209" s="199"/>
      <c r="C209" s="200"/>
      <c r="D209" s="190" t="s">
        <v>164</v>
      </c>
      <c r="E209" s="201" t="s">
        <v>44</v>
      </c>
      <c r="F209" s="202" t="s">
        <v>91</v>
      </c>
      <c r="G209" s="200"/>
      <c r="H209" s="203">
        <v>2</v>
      </c>
      <c r="I209" s="204"/>
      <c r="J209" s="200"/>
      <c r="K209" s="200"/>
      <c r="L209" s="205"/>
      <c r="M209" s="206"/>
      <c r="N209" s="207"/>
      <c r="O209" s="207"/>
      <c r="P209" s="207"/>
      <c r="Q209" s="207"/>
      <c r="R209" s="207"/>
      <c r="S209" s="207"/>
      <c r="T209" s="208"/>
      <c r="AT209" s="209" t="s">
        <v>164</v>
      </c>
      <c r="AU209" s="209" t="s">
        <v>91</v>
      </c>
      <c r="AV209" s="14" t="s">
        <v>91</v>
      </c>
      <c r="AW209" s="14" t="s">
        <v>42</v>
      </c>
      <c r="AX209" s="14" t="s">
        <v>89</v>
      </c>
      <c r="AY209" s="209" t="s">
        <v>155</v>
      </c>
    </row>
    <row r="210" spans="1:65" s="2" customFormat="1" ht="21.75" customHeight="1">
      <c r="A210" s="34"/>
      <c r="B210" s="35"/>
      <c r="C210" s="210" t="s">
        <v>415</v>
      </c>
      <c r="D210" s="210" t="s">
        <v>152</v>
      </c>
      <c r="E210" s="211" t="s">
        <v>398</v>
      </c>
      <c r="F210" s="212" t="s">
        <v>399</v>
      </c>
      <c r="G210" s="213" t="s">
        <v>161</v>
      </c>
      <c r="H210" s="214">
        <v>2</v>
      </c>
      <c r="I210" s="215"/>
      <c r="J210" s="216">
        <f>ROUND(I210*H210,2)</f>
        <v>0</v>
      </c>
      <c r="K210" s="212" t="s">
        <v>180</v>
      </c>
      <c r="L210" s="217"/>
      <c r="M210" s="218" t="s">
        <v>44</v>
      </c>
      <c r="N210" s="219" t="s">
        <v>52</v>
      </c>
      <c r="O210" s="64"/>
      <c r="P210" s="184">
        <f>O210*H210</f>
        <v>0</v>
      </c>
      <c r="Q210" s="184">
        <v>0</v>
      </c>
      <c r="R210" s="184">
        <f>Q210*H210</f>
        <v>0</v>
      </c>
      <c r="S210" s="184">
        <v>0</v>
      </c>
      <c r="T210" s="185">
        <f>S210*H210</f>
        <v>0</v>
      </c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R210" s="186" t="s">
        <v>91</v>
      </c>
      <c r="AT210" s="186" t="s">
        <v>152</v>
      </c>
      <c r="AU210" s="186" t="s">
        <v>91</v>
      </c>
      <c r="AY210" s="16" t="s">
        <v>155</v>
      </c>
      <c r="BE210" s="187">
        <f>IF(N210="základní",J210,0)</f>
        <v>0</v>
      </c>
      <c r="BF210" s="187">
        <f>IF(N210="snížená",J210,0)</f>
        <v>0</v>
      </c>
      <c r="BG210" s="187">
        <f>IF(N210="zákl. přenesená",J210,0)</f>
        <v>0</v>
      </c>
      <c r="BH210" s="187">
        <f>IF(N210="sníž. přenesená",J210,0)</f>
        <v>0</v>
      </c>
      <c r="BI210" s="187">
        <f>IF(N210="nulová",J210,0)</f>
        <v>0</v>
      </c>
      <c r="BJ210" s="16" t="s">
        <v>89</v>
      </c>
      <c r="BK210" s="187">
        <f>ROUND(I210*H210,2)</f>
        <v>0</v>
      </c>
      <c r="BL210" s="16" t="s">
        <v>89</v>
      </c>
      <c r="BM210" s="186" t="s">
        <v>575</v>
      </c>
    </row>
    <row r="211" spans="2:51" s="14" customFormat="1" ht="12">
      <c r="B211" s="199"/>
      <c r="C211" s="200"/>
      <c r="D211" s="190" t="s">
        <v>164</v>
      </c>
      <c r="E211" s="201" t="s">
        <v>44</v>
      </c>
      <c r="F211" s="202" t="s">
        <v>91</v>
      </c>
      <c r="G211" s="200"/>
      <c r="H211" s="203">
        <v>2</v>
      </c>
      <c r="I211" s="204"/>
      <c r="J211" s="200"/>
      <c r="K211" s="200"/>
      <c r="L211" s="205"/>
      <c r="M211" s="206"/>
      <c r="N211" s="207"/>
      <c r="O211" s="207"/>
      <c r="P211" s="207"/>
      <c r="Q211" s="207"/>
      <c r="R211" s="207"/>
      <c r="S211" s="207"/>
      <c r="T211" s="208"/>
      <c r="AT211" s="209" t="s">
        <v>164</v>
      </c>
      <c r="AU211" s="209" t="s">
        <v>91</v>
      </c>
      <c r="AV211" s="14" t="s">
        <v>91</v>
      </c>
      <c r="AW211" s="14" t="s">
        <v>42</v>
      </c>
      <c r="AX211" s="14" t="s">
        <v>89</v>
      </c>
      <c r="AY211" s="209" t="s">
        <v>155</v>
      </c>
    </row>
    <row r="212" spans="1:65" s="2" customFormat="1" ht="33" customHeight="1">
      <c r="A212" s="34"/>
      <c r="B212" s="35"/>
      <c r="C212" s="175" t="s">
        <v>417</v>
      </c>
      <c r="D212" s="175" t="s">
        <v>158</v>
      </c>
      <c r="E212" s="176" t="s">
        <v>402</v>
      </c>
      <c r="F212" s="177" t="s">
        <v>403</v>
      </c>
      <c r="G212" s="178" t="s">
        <v>161</v>
      </c>
      <c r="H212" s="179">
        <v>1</v>
      </c>
      <c r="I212" s="180"/>
      <c r="J212" s="181">
        <f>ROUND(I212*H212,2)</f>
        <v>0</v>
      </c>
      <c r="K212" s="177" t="s">
        <v>195</v>
      </c>
      <c r="L212" s="39"/>
      <c r="M212" s="182" t="s">
        <v>44</v>
      </c>
      <c r="N212" s="183" t="s">
        <v>52</v>
      </c>
      <c r="O212" s="64"/>
      <c r="P212" s="184">
        <f>O212*H212</f>
        <v>0</v>
      </c>
      <c r="Q212" s="184">
        <v>0.0015</v>
      </c>
      <c r="R212" s="184">
        <f>Q212*H212</f>
        <v>0.0015</v>
      </c>
      <c r="S212" s="184">
        <v>0</v>
      </c>
      <c r="T212" s="185">
        <f>S212*H212</f>
        <v>0</v>
      </c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R212" s="186" t="s">
        <v>89</v>
      </c>
      <c r="AT212" s="186" t="s">
        <v>158</v>
      </c>
      <c r="AU212" s="186" t="s">
        <v>91</v>
      </c>
      <c r="AY212" s="16" t="s">
        <v>155</v>
      </c>
      <c r="BE212" s="187">
        <f>IF(N212="základní",J212,0)</f>
        <v>0</v>
      </c>
      <c r="BF212" s="187">
        <f>IF(N212="snížená",J212,0)</f>
        <v>0</v>
      </c>
      <c r="BG212" s="187">
        <f>IF(N212="zákl. přenesená",J212,0)</f>
        <v>0</v>
      </c>
      <c r="BH212" s="187">
        <f>IF(N212="sníž. přenesená",J212,0)</f>
        <v>0</v>
      </c>
      <c r="BI212" s="187">
        <f>IF(N212="nulová",J212,0)</f>
        <v>0</v>
      </c>
      <c r="BJ212" s="16" t="s">
        <v>89</v>
      </c>
      <c r="BK212" s="187">
        <f>ROUND(I212*H212,2)</f>
        <v>0</v>
      </c>
      <c r="BL212" s="16" t="s">
        <v>89</v>
      </c>
      <c r="BM212" s="186" t="s">
        <v>576</v>
      </c>
    </row>
    <row r="213" spans="2:51" s="14" customFormat="1" ht="12">
      <c r="B213" s="199"/>
      <c r="C213" s="200"/>
      <c r="D213" s="190" t="s">
        <v>164</v>
      </c>
      <c r="E213" s="201" t="s">
        <v>44</v>
      </c>
      <c r="F213" s="202" t="s">
        <v>89</v>
      </c>
      <c r="G213" s="200"/>
      <c r="H213" s="203">
        <v>1</v>
      </c>
      <c r="I213" s="204"/>
      <c r="J213" s="200"/>
      <c r="K213" s="200"/>
      <c r="L213" s="205"/>
      <c r="M213" s="206"/>
      <c r="N213" s="207"/>
      <c r="O213" s="207"/>
      <c r="P213" s="207"/>
      <c r="Q213" s="207"/>
      <c r="R213" s="207"/>
      <c r="S213" s="207"/>
      <c r="T213" s="208"/>
      <c r="AT213" s="209" t="s">
        <v>164</v>
      </c>
      <c r="AU213" s="209" t="s">
        <v>91</v>
      </c>
      <c r="AV213" s="14" t="s">
        <v>91</v>
      </c>
      <c r="AW213" s="14" t="s">
        <v>42</v>
      </c>
      <c r="AX213" s="14" t="s">
        <v>89</v>
      </c>
      <c r="AY213" s="209" t="s">
        <v>155</v>
      </c>
    </row>
    <row r="214" spans="1:65" s="2" customFormat="1" ht="33" customHeight="1">
      <c r="A214" s="34"/>
      <c r="B214" s="35"/>
      <c r="C214" s="175" t="s">
        <v>422</v>
      </c>
      <c r="D214" s="175" t="s">
        <v>158</v>
      </c>
      <c r="E214" s="176" t="s">
        <v>406</v>
      </c>
      <c r="F214" s="177" t="s">
        <v>407</v>
      </c>
      <c r="G214" s="178" t="s">
        <v>161</v>
      </c>
      <c r="H214" s="179">
        <v>1</v>
      </c>
      <c r="I214" s="180"/>
      <c r="J214" s="181">
        <f>ROUND(I214*H214,2)</f>
        <v>0</v>
      </c>
      <c r="K214" s="177" t="s">
        <v>195</v>
      </c>
      <c r="L214" s="39"/>
      <c r="M214" s="182" t="s">
        <v>44</v>
      </c>
      <c r="N214" s="183" t="s">
        <v>52</v>
      </c>
      <c r="O214" s="64"/>
      <c r="P214" s="184">
        <f>O214*H214</f>
        <v>0</v>
      </c>
      <c r="Q214" s="184">
        <v>0.0015</v>
      </c>
      <c r="R214" s="184">
        <f>Q214*H214</f>
        <v>0.0015</v>
      </c>
      <c r="S214" s="184">
        <v>0</v>
      </c>
      <c r="T214" s="185">
        <f>S214*H214</f>
        <v>0</v>
      </c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R214" s="186" t="s">
        <v>89</v>
      </c>
      <c r="AT214" s="186" t="s">
        <v>158</v>
      </c>
      <c r="AU214" s="186" t="s">
        <v>91</v>
      </c>
      <c r="AY214" s="16" t="s">
        <v>155</v>
      </c>
      <c r="BE214" s="187">
        <f>IF(N214="základní",J214,0)</f>
        <v>0</v>
      </c>
      <c r="BF214" s="187">
        <f>IF(N214="snížená",J214,0)</f>
        <v>0</v>
      </c>
      <c r="BG214" s="187">
        <f>IF(N214="zákl. přenesená",J214,0)</f>
        <v>0</v>
      </c>
      <c r="BH214" s="187">
        <f>IF(N214="sníž. přenesená",J214,0)</f>
        <v>0</v>
      </c>
      <c r="BI214" s="187">
        <f>IF(N214="nulová",J214,0)</f>
        <v>0</v>
      </c>
      <c r="BJ214" s="16" t="s">
        <v>89</v>
      </c>
      <c r="BK214" s="187">
        <f>ROUND(I214*H214,2)</f>
        <v>0</v>
      </c>
      <c r="BL214" s="16" t="s">
        <v>89</v>
      </c>
      <c r="BM214" s="186" t="s">
        <v>577</v>
      </c>
    </row>
    <row r="215" spans="2:51" s="14" customFormat="1" ht="12">
      <c r="B215" s="199"/>
      <c r="C215" s="200"/>
      <c r="D215" s="190" t="s">
        <v>164</v>
      </c>
      <c r="E215" s="201" t="s">
        <v>44</v>
      </c>
      <c r="F215" s="202" t="s">
        <v>89</v>
      </c>
      <c r="G215" s="200"/>
      <c r="H215" s="203">
        <v>1</v>
      </c>
      <c r="I215" s="204"/>
      <c r="J215" s="200"/>
      <c r="K215" s="200"/>
      <c r="L215" s="205"/>
      <c r="M215" s="206"/>
      <c r="N215" s="207"/>
      <c r="O215" s="207"/>
      <c r="P215" s="207"/>
      <c r="Q215" s="207"/>
      <c r="R215" s="207"/>
      <c r="S215" s="207"/>
      <c r="T215" s="208"/>
      <c r="AT215" s="209" t="s">
        <v>164</v>
      </c>
      <c r="AU215" s="209" t="s">
        <v>91</v>
      </c>
      <c r="AV215" s="14" t="s">
        <v>91</v>
      </c>
      <c r="AW215" s="14" t="s">
        <v>42</v>
      </c>
      <c r="AX215" s="14" t="s">
        <v>89</v>
      </c>
      <c r="AY215" s="209" t="s">
        <v>155</v>
      </c>
    </row>
    <row r="216" spans="1:65" s="2" customFormat="1" ht="16.5" customHeight="1">
      <c r="A216" s="34"/>
      <c r="B216" s="35"/>
      <c r="C216" s="210" t="s">
        <v>578</v>
      </c>
      <c r="D216" s="210" t="s">
        <v>152</v>
      </c>
      <c r="E216" s="211" t="s">
        <v>410</v>
      </c>
      <c r="F216" s="212" t="s">
        <v>411</v>
      </c>
      <c r="G216" s="213" t="s">
        <v>161</v>
      </c>
      <c r="H216" s="214">
        <v>1</v>
      </c>
      <c r="I216" s="215"/>
      <c r="J216" s="216">
        <f>ROUND(I216*H216,2)</f>
        <v>0</v>
      </c>
      <c r="K216" s="212" t="s">
        <v>180</v>
      </c>
      <c r="L216" s="217"/>
      <c r="M216" s="218" t="s">
        <v>44</v>
      </c>
      <c r="N216" s="219" t="s">
        <v>52</v>
      </c>
      <c r="O216" s="64"/>
      <c r="P216" s="184">
        <f>O216*H216</f>
        <v>0</v>
      </c>
      <c r="Q216" s="184">
        <v>0</v>
      </c>
      <c r="R216" s="184">
        <f>Q216*H216</f>
        <v>0</v>
      </c>
      <c r="S216" s="184">
        <v>0</v>
      </c>
      <c r="T216" s="185">
        <f>S216*H216</f>
        <v>0</v>
      </c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R216" s="186" t="s">
        <v>91</v>
      </c>
      <c r="AT216" s="186" t="s">
        <v>152</v>
      </c>
      <c r="AU216" s="186" t="s">
        <v>91</v>
      </c>
      <c r="AY216" s="16" t="s">
        <v>155</v>
      </c>
      <c r="BE216" s="187">
        <f>IF(N216="základní",J216,0)</f>
        <v>0</v>
      </c>
      <c r="BF216" s="187">
        <f>IF(N216="snížená",J216,0)</f>
        <v>0</v>
      </c>
      <c r="BG216" s="187">
        <f>IF(N216="zákl. přenesená",J216,0)</f>
        <v>0</v>
      </c>
      <c r="BH216" s="187">
        <f>IF(N216="sníž. přenesená",J216,0)</f>
        <v>0</v>
      </c>
      <c r="BI216" s="187">
        <f>IF(N216="nulová",J216,0)</f>
        <v>0</v>
      </c>
      <c r="BJ216" s="16" t="s">
        <v>89</v>
      </c>
      <c r="BK216" s="187">
        <f>ROUND(I216*H216,2)</f>
        <v>0</v>
      </c>
      <c r="BL216" s="16" t="s">
        <v>89</v>
      </c>
      <c r="BM216" s="186" t="s">
        <v>579</v>
      </c>
    </row>
    <row r="217" spans="2:51" s="14" customFormat="1" ht="12">
      <c r="B217" s="199"/>
      <c r="C217" s="200"/>
      <c r="D217" s="190" t="s">
        <v>164</v>
      </c>
      <c r="E217" s="201" t="s">
        <v>44</v>
      </c>
      <c r="F217" s="202" t="s">
        <v>89</v>
      </c>
      <c r="G217" s="200"/>
      <c r="H217" s="203">
        <v>1</v>
      </c>
      <c r="I217" s="204"/>
      <c r="J217" s="200"/>
      <c r="K217" s="200"/>
      <c r="L217" s="205"/>
      <c r="M217" s="206"/>
      <c r="N217" s="207"/>
      <c r="O217" s="207"/>
      <c r="P217" s="207"/>
      <c r="Q217" s="207"/>
      <c r="R217" s="207"/>
      <c r="S217" s="207"/>
      <c r="T217" s="208"/>
      <c r="AT217" s="209" t="s">
        <v>164</v>
      </c>
      <c r="AU217" s="209" t="s">
        <v>91</v>
      </c>
      <c r="AV217" s="14" t="s">
        <v>91</v>
      </c>
      <c r="AW217" s="14" t="s">
        <v>42</v>
      </c>
      <c r="AX217" s="14" t="s">
        <v>89</v>
      </c>
      <c r="AY217" s="209" t="s">
        <v>155</v>
      </c>
    </row>
    <row r="218" spans="1:65" s="2" customFormat="1" ht="21.75" customHeight="1">
      <c r="A218" s="34"/>
      <c r="B218" s="35"/>
      <c r="C218" s="175" t="s">
        <v>580</v>
      </c>
      <c r="D218" s="175" t="s">
        <v>158</v>
      </c>
      <c r="E218" s="176" t="s">
        <v>232</v>
      </c>
      <c r="F218" s="177" t="s">
        <v>233</v>
      </c>
      <c r="G218" s="178" t="s">
        <v>161</v>
      </c>
      <c r="H218" s="179">
        <v>2</v>
      </c>
      <c r="I218" s="180"/>
      <c r="J218" s="181">
        <f>ROUND(I218*H218,2)</f>
        <v>0</v>
      </c>
      <c r="K218" s="177" t="s">
        <v>195</v>
      </c>
      <c r="L218" s="39"/>
      <c r="M218" s="182" t="s">
        <v>44</v>
      </c>
      <c r="N218" s="183" t="s">
        <v>52</v>
      </c>
      <c r="O218" s="64"/>
      <c r="P218" s="184">
        <f>O218*H218</f>
        <v>0</v>
      </c>
      <c r="Q218" s="184">
        <v>0</v>
      </c>
      <c r="R218" s="184">
        <f>Q218*H218</f>
        <v>0</v>
      </c>
      <c r="S218" s="184">
        <v>0</v>
      </c>
      <c r="T218" s="185">
        <f>S218*H218</f>
        <v>0</v>
      </c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R218" s="186" t="s">
        <v>89</v>
      </c>
      <c r="AT218" s="186" t="s">
        <v>158</v>
      </c>
      <c r="AU218" s="186" t="s">
        <v>91</v>
      </c>
      <c r="AY218" s="16" t="s">
        <v>155</v>
      </c>
      <c r="BE218" s="187">
        <f>IF(N218="základní",J218,0)</f>
        <v>0</v>
      </c>
      <c r="BF218" s="187">
        <f>IF(N218="snížená",J218,0)</f>
        <v>0</v>
      </c>
      <c r="BG218" s="187">
        <f>IF(N218="zákl. přenesená",J218,0)</f>
        <v>0</v>
      </c>
      <c r="BH218" s="187">
        <f>IF(N218="sníž. přenesená",J218,0)</f>
        <v>0</v>
      </c>
      <c r="BI218" s="187">
        <f>IF(N218="nulová",J218,0)</f>
        <v>0</v>
      </c>
      <c r="BJ218" s="16" t="s">
        <v>89</v>
      </c>
      <c r="BK218" s="187">
        <f>ROUND(I218*H218,2)</f>
        <v>0</v>
      </c>
      <c r="BL218" s="16" t="s">
        <v>89</v>
      </c>
      <c r="BM218" s="186" t="s">
        <v>581</v>
      </c>
    </row>
    <row r="219" spans="2:51" s="14" customFormat="1" ht="12">
      <c r="B219" s="199"/>
      <c r="C219" s="200"/>
      <c r="D219" s="190" t="s">
        <v>164</v>
      </c>
      <c r="E219" s="201" t="s">
        <v>44</v>
      </c>
      <c r="F219" s="202" t="s">
        <v>235</v>
      </c>
      <c r="G219" s="200"/>
      <c r="H219" s="203">
        <v>2</v>
      </c>
      <c r="I219" s="204"/>
      <c r="J219" s="200"/>
      <c r="K219" s="200"/>
      <c r="L219" s="205"/>
      <c r="M219" s="206"/>
      <c r="N219" s="207"/>
      <c r="O219" s="207"/>
      <c r="P219" s="207"/>
      <c r="Q219" s="207"/>
      <c r="R219" s="207"/>
      <c r="S219" s="207"/>
      <c r="T219" s="208"/>
      <c r="AT219" s="209" t="s">
        <v>164</v>
      </c>
      <c r="AU219" s="209" t="s">
        <v>91</v>
      </c>
      <c r="AV219" s="14" t="s">
        <v>91</v>
      </c>
      <c r="AW219" s="14" t="s">
        <v>42</v>
      </c>
      <c r="AX219" s="14" t="s">
        <v>89</v>
      </c>
      <c r="AY219" s="209" t="s">
        <v>155</v>
      </c>
    </row>
    <row r="220" spans="1:65" s="2" customFormat="1" ht="24">
      <c r="A220" s="34"/>
      <c r="B220" s="35"/>
      <c r="C220" s="210" t="s">
        <v>582</v>
      </c>
      <c r="D220" s="210" t="s">
        <v>152</v>
      </c>
      <c r="E220" s="211" t="s">
        <v>237</v>
      </c>
      <c r="F220" s="212" t="s">
        <v>238</v>
      </c>
      <c r="G220" s="213" t="s">
        <v>161</v>
      </c>
      <c r="H220" s="214">
        <v>5</v>
      </c>
      <c r="I220" s="215"/>
      <c r="J220" s="216">
        <f>ROUND(I220*H220,2)</f>
        <v>0</v>
      </c>
      <c r="K220" s="212" t="s">
        <v>180</v>
      </c>
      <c r="L220" s="217"/>
      <c r="M220" s="218" t="s">
        <v>44</v>
      </c>
      <c r="N220" s="219" t="s">
        <v>52</v>
      </c>
      <c r="O220" s="64"/>
      <c r="P220" s="184">
        <f>O220*H220</f>
        <v>0</v>
      </c>
      <c r="Q220" s="184">
        <v>0</v>
      </c>
      <c r="R220" s="184">
        <f>Q220*H220</f>
        <v>0</v>
      </c>
      <c r="S220" s="184">
        <v>0</v>
      </c>
      <c r="T220" s="185">
        <f>S220*H220</f>
        <v>0</v>
      </c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R220" s="186" t="s">
        <v>91</v>
      </c>
      <c r="AT220" s="186" t="s">
        <v>152</v>
      </c>
      <c r="AU220" s="186" t="s">
        <v>91</v>
      </c>
      <c r="AY220" s="16" t="s">
        <v>155</v>
      </c>
      <c r="BE220" s="187">
        <f>IF(N220="základní",J220,0)</f>
        <v>0</v>
      </c>
      <c r="BF220" s="187">
        <f>IF(N220="snížená",J220,0)</f>
        <v>0</v>
      </c>
      <c r="BG220" s="187">
        <f>IF(N220="zákl. přenesená",J220,0)</f>
        <v>0</v>
      </c>
      <c r="BH220" s="187">
        <f>IF(N220="sníž. přenesená",J220,0)</f>
        <v>0</v>
      </c>
      <c r="BI220" s="187">
        <f>IF(N220="nulová",J220,0)</f>
        <v>0</v>
      </c>
      <c r="BJ220" s="16" t="s">
        <v>89</v>
      </c>
      <c r="BK220" s="187">
        <f>ROUND(I220*H220,2)</f>
        <v>0</v>
      </c>
      <c r="BL220" s="16" t="s">
        <v>89</v>
      </c>
      <c r="BM220" s="186" t="s">
        <v>583</v>
      </c>
    </row>
    <row r="221" spans="2:51" s="14" customFormat="1" ht="12">
      <c r="B221" s="199"/>
      <c r="C221" s="200"/>
      <c r="D221" s="190" t="s">
        <v>164</v>
      </c>
      <c r="E221" s="201" t="s">
        <v>44</v>
      </c>
      <c r="F221" s="202" t="s">
        <v>177</v>
      </c>
      <c r="G221" s="200"/>
      <c r="H221" s="203">
        <v>5</v>
      </c>
      <c r="I221" s="204"/>
      <c r="J221" s="200"/>
      <c r="K221" s="200"/>
      <c r="L221" s="205"/>
      <c r="M221" s="206"/>
      <c r="N221" s="207"/>
      <c r="O221" s="207"/>
      <c r="P221" s="207"/>
      <c r="Q221" s="207"/>
      <c r="R221" s="207"/>
      <c r="S221" s="207"/>
      <c r="T221" s="208"/>
      <c r="AT221" s="209" t="s">
        <v>164</v>
      </c>
      <c r="AU221" s="209" t="s">
        <v>91</v>
      </c>
      <c r="AV221" s="14" t="s">
        <v>91</v>
      </c>
      <c r="AW221" s="14" t="s">
        <v>42</v>
      </c>
      <c r="AX221" s="14" t="s">
        <v>89</v>
      </c>
      <c r="AY221" s="209" t="s">
        <v>155</v>
      </c>
    </row>
    <row r="222" spans="1:65" s="2" customFormat="1" ht="24">
      <c r="A222" s="34"/>
      <c r="B222" s="35"/>
      <c r="C222" s="210" t="s">
        <v>584</v>
      </c>
      <c r="D222" s="210" t="s">
        <v>152</v>
      </c>
      <c r="E222" s="211" t="s">
        <v>240</v>
      </c>
      <c r="F222" s="212" t="s">
        <v>241</v>
      </c>
      <c r="G222" s="213" t="s">
        <v>161</v>
      </c>
      <c r="H222" s="214">
        <v>1</v>
      </c>
      <c r="I222" s="215"/>
      <c r="J222" s="216">
        <f>ROUND(I222*H222,2)</f>
        <v>0</v>
      </c>
      <c r="K222" s="212" t="s">
        <v>180</v>
      </c>
      <c r="L222" s="217"/>
      <c r="M222" s="218" t="s">
        <v>44</v>
      </c>
      <c r="N222" s="219" t="s">
        <v>52</v>
      </c>
      <c r="O222" s="64"/>
      <c r="P222" s="184">
        <f>O222*H222</f>
        <v>0</v>
      </c>
      <c r="Q222" s="184">
        <v>0</v>
      </c>
      <c r="R222" s="184">
        <f>Q222*H222</f>
        <v>0</v>
      </c>
      <c r="S222" s="184">
        <v>0</v>
      </c>
      <c r="T222" s="185">
        <f>S222*H222</f>
        <v>0</v>
      </c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R222" s="186" t="s">
        <v>91</v>
      </c>
      <c r="AT222" s="186" t="s">
        <v>152</v>
      </c>
      <c r="AU222" s="186" t="s">
        <v>91</v>
      </c>
      <c r="AY222" s="16" t="s">
        <v>155</v>
      </c>
      <c r="BE222" s="187">
        <f>IF(N222="základní",J222,0)</f>
        <v>0</v>
      </c>
      <c r="BF222" s="187">
        <f>IF(N222="snížená",J222,0)</f>
        <v>0</v>
      </c>
      <c r="BG222" s="187">
        <f>IF(N222="zákl. přenesená",J222,0)</f>
        <v>0</v>
      </c>
      <c r="BH222" s="187">
        <f>IF(N222="sníž. přenesená",J222,0)</f>
        <v>0</v>
      </c>
      <c r="BI222" s="187">
        <f>IF(N222="nulová",J222,0)</f>
        <v>0</v>
      </c>
      <c r="BJ222" s="16" t="s">
        <v>89</v>
      </c>
      <c r="BK222" s="187">
        <f>ROUND(I222*H222,2)</f>
        <v>0</v>
      </c>
      <c r="BL222" s="16" t="s">
        <v>89</v>
      </c>
      <c r="BM222" s="186" t="s">
        <v>585</v>
      </c>
    </row>
    <row r="223" spans="2:51" s="14" customFormat="1" ht="12">
      <c r="B223" s="199"/>
      <c r="C223" s="200"/>
      <c r="D223" s="190" t="s">
        <v>164</v>
      </c>
      <c r="E223" s="201" t="s">
        <v>44</v>
      </c>
      <c r="F223" s="202" t="s">
        <v>89</v>
      </c>
      <c r="G223" s="200"/>
      <c r="H223" s="203">
        <v>1</v>
      </c>
      <c r="I223" s="204"/>
      <c r="J223" s="200"/>
      <c r="K223" s="200"/>
      <c r="L223" s="205"/>
      <c r="M223" s="206"/>
      <c r="N223" s="207"/>
      <c r="O223" s="207"/>
      <c r="P223" s="207"/>
      <c r="Q223" s="207"/>
      <c r="R223" s="207"/>
      <c r="S223" s="207"/>
      <c r="T223" s="208"/>
      <c r="AT223" s="209" t="s">
        <v>164</v>
      </c>
      <c r="AU223" s="209" t="s">
        <v>91</v>
      </c>
      <c r="AV223" s="14" t="s">
        <v>91</v>
      </c>
      <c r="AW223" s="14" t="s">
        <v>42</v>
      </c>
      <c r="AX223" s="14" t="s">
        <v>89</v>
      </c>
      <c r="AY223" s="209" t="s">
        <v>155</v>
      </c>
    </row>
    <row r="224" spans="2:63" s="12" customFormat="1" ht="25.9" customHeight="1">
      <c r="B224" s="159"/>
      <c r="C224" s="160"/>
      <c r="D224" s="161" t="s">
        <v>80</v>
      </c>
      <c r="E224" s="162" t="s">
        <v>125</v>
      </c>
      <c r="F224" s="162" t="s">
        <v>419</v>
      </c>
      <c r="G224" s="160"/>
      <c r="H224" s="160"/>
      <c r="I224" s="163"/>
      <c r="J224" s="164">
        <f>BK224</f>
        <v>0</v>
      </c>
      <c r="K224" s="160"/>
      <c r="L224" s="165"/>
      <c r="M224" s="166"/>
      <c r="N224" s="167"/>
      <c r="O224" s="167"/>
      <c r="P224" s="168">
        <f>P225</f>
        <v>0</v>
      </c>
      <c r="Q224" s="167"/>
      <c r="R224" s="168">
        <f>R225</f>
        <v>0</v>
      </c>
      <c r="S224" s="167"/>
      <c r="T224" s="169">
        <f>T225</f>
        <v>0</v>
      </c>
      <c r="AR224" s="170" t="s">
        <v>177</v>
      </c>
      <c r="AT224" s="171" t="s">
        <v>80</v>
      </c>
      <c r="AU224" s="171" t="s">
        <v>81</v>
      </c>
      <c r="AY224" s="170" t="s">
        <v>155</v>
      </c>
      <c r="BK224" s="172">
        <f>BK225</f>
        <v>0</v>
      </c>
    </row>
    <row r="225" spans="2:63" s="12" customFormat="1" ht="22.9" customHeight="1">
      <c r="B225" s="159"/>
      <c r="C225" s="160"/>
      <c r="D225" s="161" t="s">
        <v>80</v>
      </c>
      <c r="E225" s="173" t="s">
        <v>420</v>
      </c>
      <c r="F225" s="173" t="s">
        <v>421</v>
      </c>
      <c r="G225" s="160"/>
      <c r="H225" s="160"/>
      <c r="I225" s="163"/>
      <c r="J225" s="174">
        <f>BK225</f>
        <v>0</v>
      </c>
      <c r="K225" s="160"/>
      <c r="L225" s="165"/>
      <c r="M225" s="166"/>
      <c r="N225" s="167"/>
      <c r="O225" s="167"/>
      <c r="P225" s="168">
        <f>SUM(P226:P227)</f>
        <v>0</v>
      </c>
      <c r="Q225" s="167"/>
      <c r="R225" s="168">
        <f>SUM(R226:R227)</f>
        <v>0</v>
      </c>
      <c r="S225" s="167"/>
      <c r="T225" s="169">
        <f>SUM(T226:T227)</f>
        <v>0</v>
      </c>
      <c r="AR225" s="170" t="s">
        <v>177</v>
      </c>
      <c r="AT225" s="171" t="s">
        <v>80</v>
      </c>
      <c r="AU225" s="171" t="s">
        <v>89</v>
      </c>
      <c r="AY225" s="170" t="s">
        <v>155</v>
      </c>
      <c r="BK225" s="172">
        <f>SUM(BK226:BK227)</f>
        <v>0</v>
      </c>
    </row>
    <row r="226" spans="1:65" s="2" customFormat="1" ht="16.5" customHeight="1">
      <c r="A226" s="34"/>
      <c r="B226" s="35"/>
      <c r="C226" s="175" t="s">
        <v>586</v>
      </c>
      <c r="D226" s="175" t="s">
        <v>158</v>
      </c>
      <c r="E226" s="176" t="s">
        <v>423</v>
      </c>
      <c r="F226" s="177" t="s">
        <v>424</v>
      </c>
      <c r="G226" s="178" t="s">
        <v>161</v>
      </c>
      <c r="H226" s="179">
        <v>1</v>
      </c>
      <c r="I226" s="180"/>
      <c r="J226" s="181">
        <f>ROUND(I226*H226,2)</f>
        <v>0</v>
      </c>
      <c r="K226" s="177" t="s">
        <v>195</v>
      </c>
      <c r="L226" s="39"/>
      <c r="M226" s="182" t="s">
        <v>44</v>
      </c>
      <c r="N226" s="183" t="s">
        <v>52</v>
      </c>
      <c r="O226" s="64"/>
      <c r="P226" s="184">
        <f>O226*H226</f>
        <v>0</v>
      </c>
      <c r="Q226" s="184">
        <v>0</v>
      </c>
      <c r="R226" s="184">
        <f>Q226*H226</f>
        <v>0</v>
      </c>
      <c r="S226" s="184">
        <v>0</v>
      </c>
      <c r="T226" s="185">
        <f>S226*H226</f>
        <v>0</v>
      </c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R226" s="186" t="s">
        <v>89</v>
      </c>
      <c r="AT226" s="186" t="s">
        <v>158</v>
      </c>
      <c r="AU226" s="186" t="s">
        <v>91</v>
      </c>
      <c r="AY226" s="16" t="s">
        <v>155</v>
      </c>
      <c r="BE226" s="187">
        <f>IF(N226="základní",J226,0)</f>
        <v>0</v>
      </c>
      <c r="BF226" s="187">
        <f>IF(N226="snížená",J226,0)</f>
        <v>0</v>
      </c>
      <c r="BG226" s="187">
        <f>IF(N226="zákl. přenesená",J226,0)</f>
        <v>0</v>
      </c>
      <c r="BH226" s="187">
        <f>IF(N226="sníž. přenesená",J226,0)</f>
        <v>0</v>
      </c>
      <c r="BI226" s="187">
        <f>IF(N226="nulová",J226,0)</f>
        <v>0</v>
      </c>
      <c r="BJ226" s="16" t="s">
        <v>89</v>
      </c>
      <c r="BK226" s="187">
        <f>ROUND(I226*H226,2)</f>
        <v>0</v>
      </c>
      <c r="BL226" s="16" t="s">
        <v>89</v>
      </c>
      <c r="BM226" s="186" t="s">
        <v>587</v>
      </c>
    </row>
    <row r="227" spans="2:51" s="14" customFormat="1" ht="12">
      <c r="B227" s="199"/>
      <c r="C227" s="200"/>
      <c r="D227" s="190" t="s">
        <v>164</v>
      </c>
      <c r="E227" s="201" t="s">
        <v>44</v>
      </c>
      <c r="F227" s="202" t="s">
        <v>89</v>
      </c>
      <c r="G227" s="200"/>
      <c r="H227" s="203">
        <v>1</v>
      </c>
      <c r="I227" s="204"/>
      <c r="J227" s="200"/>
      <c r="K227" s="200"/>
      <c r="L227" s="205"/>
      <c r="M227" s="220"/>
      <c r="N227" s="221"/>
      <c r="O227" s="221"/>
      <c r="P227" s="221"/>
      <c r="Q227" s="221"/>
      <c r="R227" s="221"/>
      <c r="S227" s="221"/>
      <c r="T227" s="222"/>
      <c r="AT227" s="209" t="s">
        <v>164</v>
      </c>
      <c r="AU227" s="209" t="s">
        <v>91</v>
      </c>
      <c r="AV227" s="14" t="s">
        <v>91</v>
      </c>
      <c r="AW227" s="14" t="s">
        <v>42</v>
      </c>
      <c r="AX227" s="14" t="s">
        <v>89</v>
      </c>
      <c r="AY227" s="209" t="s">
        <v>155</v>
      </c>
    </row>
    <row r="228" spans="1:31" s="2" customFormat="1" ht="6.95" customHeight="1">
      <c r="A228" s="34"/>
      <c r="B228" s="47"/>
      <c r="C228" s="48"/>
      <c r="D228" s="48"/>
      <c r="E228" s="48"/>
      <c r="F228" s="48"/>
      <c r="G228" s="48"/>
      <c r="H228" s="48"/>
      <c r="I228" s="48"/>
      <c r="J228" s="48"/>
      <c r="K228" s="48"/>
      <c r="L228" s="39"/>
      <c r="M228" s="34"/>
      <c r="O228" s="34"/>
      <c r="P228" s="34"/>
      <c r="Q228" s="34"/>
      <c r="R228" s="34"/>
      <c r="S228" s="34"/>
      <c r="T228" s="34"/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</row>
  </sheetData>
  <sheetProtection algorithmName="SHA-512" hashValue="eUsDDyfkuhqju1FzNiYDAQnBsZTbA9EXAvFVjz/8DhfRueKN3TmdUdR94cAlv2HIoBFmliGyV0NwKLM98Pne2A==" saltValue="AbnrwPTStdp1+mBG3euXLRQqky9fKPc+eq1Ez3tpmhxepcYRuKBPBabyWIVkUja4mmEPwlDWu42FOcK2B9EhYA==" spinCount="100000" sheet="1" objects="1" scenarios="1" formatColumns="0" formatRows="0" autoFilter="0"/>
  <autoFilter ref="C83:K227"/>
  <mergeCells count="9">
    <mergeCell ref="E50:H50"/>
    <mergeCell ref="E74:H74"/>
    <mergeCell ref="E76:H76"/>
    <mergeCell ref="L2:V2"/>
    <mergeCell ref="E7:H7"/>
    <mergeCell ref="E9:H9"/>
    <mergeCell ref="E18:H18"/>
    <mergeCell ref="E27:H27"/>
    <mergeCell ref="E48:H48"/>
  </mergeCells>
  <printOptions/>
  <pageMargins left="0.3937007874015748" right="0.3937007874015748" top="0.3937007874015748" bottom="0.3937007874015748" header="0" footer="0"/>
  <pageSetup fitToHeight="100" fitToWidth="1" horizontalDpi="600" verticalDpi="600" orientation="portrait" paperSize="9" scale="76" r:id="rId2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0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AT2" s="16" t="s">
        <v>109</v>
      </c>
    </row>
    <row r="3" spans="2:46" s="1" customFormat="1" ht="6.95" customHeight="1">
      <c r="B3" s="101"/>
      <c r="C3" s="102"/>
      <c r="D3" s="102"/>
      <c r="E3" s="102"/>
      <c r="F3" s="102"/>
      <c r="G3" s="102"/>
      <c r="H3" s="102"/>
      <c r="I3" s="102"/>
      <c r="J3" s="102"/>
      <c r="K3" s="102"/>
      <c r="L3" s="19"/>
      <c r="AT3" s="16" t="s">
        <v>91</v>
      </c>
    </row>
    <row r="4" spans="2:46" s="1" customFormat="1" ht="24.95" customHeight="1">
      <c r="B4" s="19"/>
      <c r="D4" s="103" t="s">
        <v>129</v>
      </c>
      <c r="L4" s="19"/>
      <c r="M4" s="104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05" t="s">
        <v>16</v>
      </c>
      <c r="L6" s="19"/>
    </row>
    <row r="7" spans="2:12" s="1" customFormat="1" ht="16.5" customHeight="1">
      <c r="B7" s="19"/>
      <c r="E7" s="266" t="str">
        <f>'Rekapitulace stavby'!K6</f>
        <v>Zvýšení bezpečnosti na průtahu městem Vyškov - modernizace SSZ</v>
      </c>
      <c r="F7" s="267"/>
      <c r="G7" s="267"/>
      <c r="H7" s="267"/>
      <c r="L7" s="19"/>
    </row>
    <row r="8" spans="1:31" s="2" customFormat="1" ht="12" customHeight="1">
      <c r="A8" s="34"/>
      <c r="B8" s="39"/>
      <c r="C8" s="34"/>
      <c r="D8" s="105" t="s">
        <v>130</v>
      </c>
      <c r="E8" s="34"/>
      <c r="F8" s="34"/>
      <c r="G8" s="34"/>
      <c r="H8" s="34"/>
      <c r="I8" s="34"/>
      <c r="J8" s="34"/>
      <c r="K8" s="34"/>
      <c r="L8" s="106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268" t="s">
        <v>588</v>
      </c>
      <c r="F9" s="269"/>
      <c r="G9" s="269"/>
      <c r="H9" s="269"/>
      <c r="I9" s="34"/>
      <c r="J9" s="34"/>
      <c r="K9" s="34"/>
      <c r="L9" s="106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106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05" t="s">
        <v>18</v>
      </c>
      <c r="E11" s="34"/>
      <c r="F11" s="107" t="s">
        <v>19</v>
      </c>
      <c r="G11" s="34"/>
      <c r="H11" s="34"/>
      <c r="I11" s="105" t="s">
        <v>20</v>
      </c>
      <c r="J11" s="107" t="s">
        <v>21</v>
      </c>
      <c r="K11" s="34"/>
      <c r="L11" s="106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05" t="s">
        <v>22</v>
      </c>
      <c r="E12" s="34"/>
      <c r="F12" s="107" t="s">
        <v>23</v>
      </c>
      <c r="G12" s="34"/>
      <c r="H12" s="34"/>
      <c r="I12" s="105" t="s">
        <v>24</v>
      </c>
      <c r="J12" s="108" t="str">
        <f>'Rekapitulace stavby'!AN8</f>
        <v>15. 10. 2020</v>
      </c>
      <c r="K12" s="34"/>
      <c r="L12" s="106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21.75" customHeight="1">
      <c r="A13" s="34"/>
      <c r="B13" s="39"/>
      <c r="C13" s="34"/>
      <c r="D13" s="109" t="s">
        <v>26</v>
      </c>
      <c r="E13" s="34"/>
      <c r="F13" s="110" t="s">
        <v>27</v>
      </c>
      <c r="G13" s="34"/>
      <c r="H13" s="34"/>
      <c r="I13" s="109" t="s">
        <v>28</v>
      </c>
      <c r="J13" s="110" t="s">
        <v>29</v>
      </c>
      <c r="K13" s="34"/>
      <c r="L13" s="106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05" t="s">
        <v>30</v>
      </c>
      <c r="E14" s="34"/>
      <c r="F14" s="34"/>
      <c r="G14" s="34"/>
      <c r="H14" s="34"/>
      <c r="I14" s="105" t="s">
        <v>31</v>
      </c>
      <c r="J14" s="107" t="s">
        <v>32</v>
      </c>
      <c r="K14" s="34"/>
      <c r="L14" s="106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07" t="s">
        <v>33</v>
      </c>
      <c r="F15" s="34"/>
      <c r="G15" s="34"/>
      <c r="H15" s="34"/>
      <c r="I15" s="105" t="s">
        <v>34</v>
      </c>
      <c r="J15" s="107" t="s">
        <v>35</v>
      </c>
      <c r="K15" s="34"/>
      <c r="L15" s="106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106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05" t="s">
        <v>36</v>
      </c>
      <c r="E17" s="34"/>
      <c r="F17" s="34"/>
      <c r="G17" s="34"/>
      <c r="H17" s="34"/>
      <c r="I17" s="105" t="s">
        <v>31</v>
      </c>
      <c r="J17" s="29" t="str">
        <f>'Rekapitulace stavby'!AN13</f>
        <v>Vyplň údaj</v>
      </c>
      <c r="K17" s="34"/>
      <c r="L17" s="106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270" t="str">
        <f>'Rekapitulace stavby'!E14</f>
        <v>Vyplň údaj</v>
      </c>
      <c r="F18" s="271"/>
      <c r="G18" s="271"/>
      <c r="H18" s="271"/>
      <c r="I18" s="105" t="s">
        <v>34</v>
      </c>
      <c r="J18" s="29" t="str">
        <f>'Rekapitulace stavby'!AN14</f>
        <v>Vyplň údaj</v>
      </c>
      <c r="K18" s="34"/>
      <c r="L18" s="106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106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05" t="s">
        <v>38</v>
      </c>
      <c r="E20" s="34"/>
      <c r="F20" s="34"/>
      <c r="G20" s="34"/>
      <c r="H20" s="34"/>
      <c r="I20" s="105" t="s">
        <v>31</v>
      </c>
      <c r="J20" s="107" t="s">
        <v>39</v>
      </c>
      <c r="K20" s="34"/>
      <c r="L20" s="106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07" t="s">
        <v>40</v>
      </c>
      <c r="F21" s="34"/>
      <c r="G21" s="34"/>
      <c r="H21" s="34"/>
      <c r="I21" s="105" t="s">
        <v>34</v>
      </c>
      <c r="J21" s="107" t="s">
        <v>41</v>
      </c>
      <c r="K21" s="34"/>
      <c r="L21" s="106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106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05" t="s">
        <v>43</v>
      </c>
      <c r="E23" s="34"/>
      <c r="F23" s="34"/>
      <c r="G23" s="34"/>
      <c r="H23" s="34"/>
      <c r="I23" s="105" t="s">
        <v>31</v>
      </c>
      <c r="J23" s="107" t="s">
        <v>44</v>
      </c>
      <c r="K23" s="34"/>
      <c r="L23" s="106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07" t="s">
        <v>40</v>
      </c>
      <c r="F24" s="34"/>
      <c r="G24" s="34"/>
      <c r="H24" s="34"/>
      <c r="I24" s="105" t="s">
        <v>34</v>
      </c>
      <c r="J24" s="107" t="s">
        <v>44</v>
      </c>
      <c r="K24" s="34"/>
      <c r="L24" s="106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106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05" t="s">
        <v>45</v>
      </c>
      <c r="E26" s="34"/>
      <c r="F26" s="34"/>
      <c r="G26" s="34"/>
      <c r="H26" s="34"/>
      <c r="I26" s="34"/>
      <c r="J26" s="34"/>
      <c r="K26" s="34"/>
      <c r="L26" s="106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11"/>
      <c r="B27" s="112"/>
      <c r="C27" s="111"/>
      <c r="D27" s="111"/>
      <c r="E27" s="272" t="s">
        <v>44</v>
      </c>
      <c r="F27" s="272"/>
      <c r="G27" s="272"/>
      <c r="H27" s="272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106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14"/>
      <c r="E29" s="114"/>
      <c r="F29" s="114"/>
      <c r="G29" s="114"/>
      <c r="H29" s="114"/>
      <c r="I29" s="114"/>
      <c r="J29" s="114"/>
      <c r="K29" s="114"/>
      <c r="L29" s="106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15" t="s">
        <v>47</v>
      </c>
      <c r="E30" s="34"/>
      <c r="F30" s="34"/>
      <c r="G30" s="34"/>
      <c r="H30" s="34"/>
      <c r="I30" s="34"/>
      <c r="J30" s="116">
        <f>ROUND(J84,2)</f>
        <v>0</v>
      </c>
      <c r="K30" s="34"/>
      <c r="L30" s="106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14"/>
      <c r="E31" s="114"/>
      <c r="F31" s="114"/>
      <c r="G31" s="114"/>
      <c r="H31" s="114"/>
      <c r="I31" s="114"/>
      <c r="J31" s="114"/>
      <c r="K31" s="114"/>
      <c r="L31" s="106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17" t="s">
        <v>49</v>
      </c>
      <c r="G32" s="34"/>
      <c r="H32" s="34"/>
      <c r="I32" s="117" t="s">
        <v>48</v>
      </c>
      <c r="J32" s="117" t="s">
        <v>50</v>
      </c>
      <c r="K32" s="34"/>
      <c r="L32" s="106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18" t="s">
        <v>51</v>
      </c>
      <c r="E33" s="105" t="s">
        <v>52</v>
      </c>
      <c r="F33" s="119">
        <f>ROUND((SUM(BE84:BE201)),2)</f>
        <v>0</v>
      </c>
      <c r="G33" s="34"/>
      <c r="H33" s="34"/>
      <c r="I33" s="120">
        <v>0.21</v>
      </c>
      <c r="J33" s="119">
        <f>ROUND(((SUM(BE84:BE201))*I33),2)</f>
        <v>0</v>
      </c>
      <c r="K33" s="34"/>
      <c r="L33" s="106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05" t="s">
        <v>53</v>
      </c>
      <c r="F34" s="119">
        <f>ROUND((SUM(BF84:BF201)),2)</f>
        <v>0</v>
      </c>
      <c r="G34" s="34"/>
      <c r="H34" s="34"/>
      <c r="I34" s="120">
        <v>0.15</v>
      </c>
      <c r="J34" s="119">
        <f>ROUND(((SUM(BF84:BF201))*I34),2)</f>
        <v>0</v>
      </c>
      <c r="K34" s="34"/>
      <c r="L34" s="106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05" t="s">
        <v>54</v>
      </c>
      <c r="F35" s="119">
        <f>ROUND((SUM(BG84:BG201)),2)</f>
        <v>0</v>
      </c>
      <c r="G35" s="34"/>
      <c r="H35" s="34"/>
      <c r="I35" s="120">
        <v>0.21</v>
      </c>
      <c r="J35" s="119">
        <f>0</f>
        <v>0</v>
      </c>
      <c r="K35" s="34"/>
      <c r="L35" s="106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05" t="s">
        <v>55</v>
      </c>
      <c r="F36" s="119">
        <f>ROUND((SUM(BH84:BH201)),2)</f>
        <v>0</v>
      </c>
      <c r="G36" s="34"/>
      <c r="H36" s="34"/>
      <c r="I36" s="120">
        <v>0.15</v>
      </c>
      <c r="J36" s="119">
        <f>0</f>
        <v>0</v>
      </c>
      <c r="K36" s="34"/>
      <c r="L36" s="106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05" t="s">
        <v>56</v>
      </c>
      <c r="F37" s="119">
        <f>ROUND((SUM(BI84:BI201)),2)</f>
        <v>0</v>
      </c>
      <c r="G37" s="34"/>
      <c r="H37" s="34"/>
      <c r="I37" s="120">
        <v>0</v>
      </c>
      <c r="J37" s="119">
        <f>0</f>
        <v>0</v>
      </c>
      <c r="K37" s="34"/>
      <c r="L37" s="106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106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21"/>
      <c r="D39" s="122" t="s">
        <v>57</v>
      </c>
      <c r="E39" s="123"/>
      <c r="F39" s="123"/>
      <c r="G39" s="124" t="s">
        <v>58</v>
      </c>
      <c r="H39" s="125" t="s">
        <v>59</v>
      </c>
      <c r="I39" s="123"/>
      <c r="J39" s="126">
        <f>SUM(J30:J37)</f>
        <v>0</v>
      </c>
      <c r="K39" s="127"/>
      <c r="L39" s="106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128"/>
      <c r="C40" s="129"/>
      <c r="D40" s="129"/>
      <c r="E40" s="129"/>
      <c r="F40" s="129"/>
      <c r="G40" s="129"/>
      <c r="H40" s="129"/>
      <c r="I40" s="129"/>
      <c r="J40" s="129"/>
      <c r="K40" s="129"/>
      <c r="L40" s="106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4" spans="1:31" s="2" customFormat="1" ht="6.95" customHeight="1">
      <c r="A44" s="34"/>
      <c r="B44" s="130"/>
      <c r="C44" s="131"/>
      <c r="D44" s="131"/>
      <c r="E44" s="131"/>
      <c r="F44" s="131"/>
      <c r="G44" s="131"/>
      <c r="H44" s="131"/>
      <c r="I44" s="131"/>
      <c r="J44" s="131"/>
      <c r="K44" s="131"/>
      <c r="L44" s="106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2" customFormat="1" ht="24.95" customHeight="1">
      <c r="A45" s="34"/>
      <c r="B45" s="35"/>
      <c r="C45" s="22" t="s">
        <v>132</v>
      </c>
      <c r="D45" s="36"/>
      <c r="E45" s="36"/>
      <c r="F45" s="36"/>
      <c r="G45" s="36"/>
      <c r="H45" s="36"/>
      <c r="I45" s="36"/>
      <c r="J45" s="36"/>
      <c r="K45" s="36"/>
      <c r="L45" s="106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pans="1:31" s="2" customFormat="1" ht="6.95" customHeight="1">
      <c r="A46" s="34"/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106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12" customHeight="1">
      <c r="A47" s="34"/>
      <c r="B47" s="35"/>
      <c r="C47" s="28" t="s">
        <v>16</v>
      </c>
      <c r="D47" s="36"/>
      <c r="E47" s="36"/>
      <c r="F47" s="36"/>
      <c r="G47" s="36"/>
      <c r="H47" s="36"/>
      <c r="I47" s="36"/>
      <c r="J47" s="36"/>
      <c r="K47" s="36"/>
      <c r="L47" s="106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16.5" customHeight="1">
      <c r="A48" s="34"/>
      <c r="B48" s="35"/>
      <c r="C48" s="36"/>
      <c r="D48" s="36"/>
      <c r="E48" s="264" t="str">
        <f>E7</f>
        <v>Zvýšení bezpečnosti na průtahu městem Vyškov - modernizace SSZ</v>
      </c>
      <c r="F48" s="265"/>
      <c r="G48" s="265"/>
      <c r="H48" s="265"/>
      <c r="I48" s="36"/>
      <c r="J48" s="36"/>
      <c r="K48" s="36"/>
      <c r="L48" s="106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28" t="s">
        <v>130</v>
      </c>
      <c r="D49" s="36"/>
      <c r="E49" s="36"/>
      <c r="F49" s="36"/>
      <c r="G49" s="36"/>
      <c r="H49" s="36"/>
      <c r="I49" s="36"/>
      <c r="J49" s="36"/>
      <c r="K49" s="36"/>
      <c r="L49" s="106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6.5" customHeight="1">
      <c r="A50" s="34"/>
      <c r="B50" s="35"/>
      <c r="C50" s="36"/>
      <c r="D50" s="36"/>
      <c r="E50" s="227" t="str">
        <f>E9</f>
        <v>PS456 - SSZ Havlíčkova x Brněnská</v>
      </c>
      <c r="F50" s="263"/>
      <c r="G50" s="263"/>
      <c r="H50" s="263"/>
      <c r="I50" s="36"/>
      <c r="J50" s="36"/>
      <c r="K50" s="36"/>
      <c r="L50" s="106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31" s="2" customFormat="1" ht="6.95" customHeight="1">
      <c r="A51" s="34"/>
      <c r="B51" s="35"/>
      <c r="C51" s="36"/>
      <c r="D51" s="36"/>
      <c r="E51" s="36"/>
      <c r="F51" s="36"/>
      <c r="G51" s="36"/>
      <c r="H51" s="36"/>
      <c r="I51" s="36"/>
      <c r="J51" s="36"/>
      <c r="K51" s="36"/>
      <c r="L51" s="106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31" s="2" customFormat="1" ht="12" customHeight="1">
      <c r="A52" s="34"/>
      <c r="B52" s="35"/>
      <c r="C52" s="28" t="s">
        <v>22</v>
      </c>
      <c r="D52" s="36"/>
      <c r="E52" s="36"/>
      <c r="F52" s="26" t="str">
        <f>F12</f>
        <v>Vyškov</v>
      </c>
      <c r="G52" s="36"/>
      <c r="H52" s="36"/>
      <c r="I52" s="28" t="s">
        <v>24</v>
      </c>
      <c r="J52" s="59" t="str">
        <f>IF(J12="","",J12)</f>
        <v>15. 10. 2020</v>
      </c>
      <c r="K52" s="36"/>
      <c r="L52" s="106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6.95" customHeight="1">
      <c r="A53" s="34"/>
      <c r="B53" s="35"/>
      <c r="C53" s="36"/>
      <c r="D53" s="36"/>
      <c r="E53" s="36"/>
      <c r="F53" s="36"/>
      <c r="G53" s="36"/>
      <c r="H53" s="36"/>
      <c r="I53" s="36"/>
      <c r="J53" s="36"/>
      <c r="K53" s="36"/>
      <c r="L53" s="106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15.2" customHeight="1">
      <c r="A54" s="34"/>
      <c r="B54" s="35"/>
      <c r="C54" s="28" t="s">
        <v>30</v>
      </c>
      <c r="D54" s="36"/>
      <c r="E54" s="36"/>
      <c r="F54" s="26" t="str">
        <f>E15</f>
        <v>VYTEZA, s. r.o.</v>
      </c>
      <c r="G54" s="36"/>
      <c r="H54" s="36"/>
      <c r="I54" s="28" t="s">
        <v>38</v>
      </c>
      <c r="J54" s="32" t="str">
        <f>E21</f>
        <v>Ing. Luděk Obrdlík</v>
      </c>
      <c r="K54" s="36"/>
      <c r="L54" s="106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15.2" customHeight="1">
      <c r="A55" s="34"/>
      <c r="B55" s="35"/>
      <c r="C55" s="28" t="s">
        <v>36</v>
      </c>
      <c r="D55" s="36"/>
      <c r="E55" s="36"/>
      <c r="F55" s="26" t="str">
        <f>IF(E18="","",E18)</f>
        <v>Vyplň údaj</v>
      </c>
      <c r="G55" s="36"/>
      <c r="H55" s="36"/>
      <c r="I55" s="28" t="s">
        <v>43</v>
      </c>
      <c r="J55" s="32" t="str">
        <f>E24</f>
        <v>Ing. Luděk Obrdlík</v>
      </c>
      <c r="K55" s="36"/>
      <c r="L55" s="106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0.35" customHeight="1">
      <c r="A56" s="34"/>
      <c r="B56" s="35"/>
      <c r="C56" s="36"/>
      <c r="D56" s="36"/>
      <c r="E56" s="36"/>
      <c r="F56" s="36"/>
      <c r="G56" s="36"/>
      <c r="H56" s="36"/>
      <c r="I56" s="36"/>
      <c r="J56" s="36"/>
      <c r="K56" s="36"/>
      <c r="L56" s="106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29.25" customHeight="1">
      <c r="A57" s="34"/>
      <c r="B57" s="35"/>
      <c r="C57" s="132" t="s">
        <v>133</v>
      </c>
      <c r="D57" s="133"/>
      <c r="E57" s="133"/>
      <c r="F57" s="133"/>
      <c r="G57" s="133"/>
      <c r="H57" s="133"/>
      <c r="I57" s="133"/>
      <c r="J57" s="134" t="s">
        <v>134</v>
      </c>
      <c r="K57" s="133"/>
      <c r="L57" s="106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0.35" customHeight="1">
      <c r="A58" s="34"/>
      <c r="B58" s="35"/>
      <c r="C58" s="36"/>
      <c r="D58" s="36"/>
      <c r="E58" s="36"/>
      <c r="F58" s="36"/>
      <c r="G58" s="36"/>
      <c r="H58" s="36"/>
      <c r="I58" s="36"/>
      <c r="J58" s="36"/>
      <c r="K58" s="36"/>
      <c r="L58" s="106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47" s="2" customFormat="1" ht="22.9" customHeight="1">
      <c r="A59" s="34"/>
      <c r="B59" s="35"/>
      <c r="C59" s="135" t="s">
        <v>79</v>
      </c>
      <c r="D59" s="36"/>
      <c r="E59" s="36"/>
      <c r="F59" s="36"/>
      <c r="G59" s="36"/>
      <c r="H59" s="36"/>
      <c r="I59" s="36"/>
      <c r="J59" s="77">
        <f>J84</f>
        <v>0</v>
      </c>
      <c r="K59" s="36"/>
      <c r="L59" s="106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U59" s="16" t="s">
        <v>135</v>
      </c>
    </row>
    <row r="60" spans="2:12" s="9" customFormat="1" ht="24.95" customHeight="1">
      <c r="B60" s="136"/>
      <c r="C60" s="137"/>
      <c r="D60" s="138" t="s">
        <v>136</v>
      </c>
      <c r="E60" s="139"/>
      <c r="F60" s="139"/>
      <c r="G60" s="139"/>
      <c r="H60" s="139"/>
      <c r="I60" s="139"/>
      <c r="J60" s="140">
        <f>J85</f>
        <v>0</v>
      </c>
      <c r="K60" s="137"/>
      <c r="L60" s="141"/>
    </row>
    <row r="61" spans="2:12" s="10" customFormat="1" ht="19.9" customHeight="1">
      <c r="B61" s="142"/>
      <c r="C61" s="143"/>
      <c r="D61" s="144" t="s">
        <v>137</v>
      </c>
      <c r="E61" s="145"/>
      <c r="F61" s="145"/>
      <c r="G61" s="145"/>
      <c r="H61" s="145"/>
      <c r="I61" s="145"/>
      <c r="J61" s="146">
        <f>J86</f>
        <v>0</v>
      </c>
      <c r="K61" s="143"/>
      <c r="L61" s="147"/>
    </row>
    <row r="62" spans="2:12" s="10" customFormat="1" ht="19.9" customHeight="1">
      <c r="B62" s="142"/>
      <c r="C62" s="143"/>
      <c r="D62" s="144" t="s">
        <v>138</v>
      </c>
      <c r="E62" s="145"/>
      <c r="F62" s="145"/>
      <c r="G62" s="145"/>
      <c r="H62" s="145"/>
      <c r="I62" s="145"/>
      <c r="J62" s="146">
        <f>J111</f>
        <v>0</v>
      </c>
      <c r="K62" s="143"/>
      <c r="L62" s="147"/>
    </row>
    <row r="63" spans="2:12" s="9" customFormat="1" ht="24.95" customHeight="1">
      <c r="B63" s="136"/>
      <c r="C63" s="137"/>
      <c r="D63" s="138" t="s">
        <v>244</v>
      </c>
      <c r="E63" s="139"/>
      <c r="F63" s="139"/>
      <c r="G63" s="139"/>
      <c r="H63" s="139"/>
      <c r="I63" s="139"/>
      <c r="J63" s="140">
        <f>J198</f>
        <v>0</v>
      </c>
      <c r="K63" s="137"/>
      <c r="L63" s="141"/>
    </row>
    <row r="64" spans="2:12" s="10" customFormat="1" ht="19.9" customHeight="1">
      <c r="B64" s="142"/>
      <c r="C64" s="143"/>
      <c r="D64" s="144" t="s">
        <v>245</v>
      </c>
      <c r="E64" s="145"/>
      <c r="F64" s="145"/>
      <c r="G64" s="145"/>
      <c r="H64" s="145"/>
      <c r="I64" s="145"/>
      <c r="J64" s="146">
        <f>J199</f>
        <v>0</v>
      </c>
      <c r="K64" s="143"/>
      <c r="L64" s="147"/>
    </row>
    <row r="65" spans="1:31" s="2" customFormat="1" ht="21.75" customHeight="1">
      <c r="A65" s="34"/>
      <c r="B65" s="35"/>
      <c r="C65" s="36"/>
      <c r="D65" s="36"/>
      <c r="E65" s="36"/>
      <c r="F65" s="36"/>
      <c r="G65" s="36"/>
      <c r="H65" s="36"/>
      <c r="I65" s="36"/>
      <c r="J65" s="36"/>
      <c r="K65" s="36"/>
      <c r="L65" s="106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1:31" s="2" customFormat="1" ht="6.95" customHeight="1">
      <c r="A66" s="34"/>
      <c r="B66" s="47"/>
      <c r="C66" s="48"/>
      <c r="D66" s="48"/>
      <c r="E66" s="48"/>
      <c r="F66" s="48"/>
      <c r="G66" s="48"/>
      <c r="H66" s="48"/>
      <c r="I66" s="48"/>
      <c r="J66" s="48"/>
      <c r="K66" s="48"/>
      <c r="L66" s="106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</row>
    <row r="70" spans="1:31" s="2" customFormat="1" ht="6.95" customHeight="1">
      <c r="A70" s="34"/>
      <c r="B70" s="49"/>
      <c r="C70" s="50"/>
      <c r="D70" s="50"/>
      <c r="E70" s="50"/>
      <c r="F70" s="50"/>
      <c r="G70" s="50"/>
      <c r="H70" s="50"/>
      <c r="I70" s="50"/>
      <c r="J70" s="50"/>
      <c r="K70" s="50"/>
      <c r="L70" s="106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</row>
    <row r="71" spans="1:31" s="2" customFormat="1" ht="24.95" customHeight="1">
      <c r="A71" s="34"/>
      <c r="B71" s="35"/>
      <c r="C71" s="22" t="s">
        <v>139</v>
      </c>
      <c r="D71" s="36"/>
      <c r="E71" s="36"/>
      <c r="F71" s="36"/>
      <c r="G71" s="36"/>
      <c r="H71" s="36"/>
      <c r="I71" s="36"/>
      <c r="J71" s="36"/>
      <c r="K71" s="36"/>
      <c r="L71" s="106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</row>
    <row r="72" spans="1:31" s="2" customFormat="1" ht="6.95" customHeight="1">
      <c r="A72" s="34"/>
      <c r="B72" s="35"/>
      <c r="C72" s="36"/>
      <c r="D72" s="36"/>
      <c r="E72" s="36"/>
      <c r="F72" s="36"/>
      <c r="G72" s="36"/>
      <c r="H72" s="36"/>
      <c r="I72" s="36"/>
      <c r="J72" s="36"/>
      <c r="K72" s="36"/>
      <c r="L72" s="106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</row>
    <row r="73" spans="1:31" s="2" customFormat="1" ht="12" customHeight="1">
      <c r="A73" s="34"/>
      <c r="B73" s="35"/>
      <c r="C73" s="28" t="s">
        <v>16</v>
      </c>
      <c r="D73" s="36"/>
      <c r="E73" s="36"/>
      <c r="F73" s="36"/>
      <c r="G73" s="36"/>
      <c r="H73" s="36"/>
      <c r="I73" s="36"/>
      <c r="J73" s="36"/>
      <c r="K73" s="36"/>
      <c r="L73" s="106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</row>
    <row r="74" spans="1:31" s="2" customFormat="1" ht="16.5" customHeight="1">
      <c r="A74" s="34"/>
      <c r="B74" s="35"/>
      <c r="C74" s="36"/>
      <c r="D74" s="36"/>
      <c r="E74" s="264" t="str">
        <f>E7</f>
        <v>Zvýšení bezpečnosti na průtahu městem Vyškov - modernizace SSZ</v>
      </c>
      <c r="F74" s="265"/>
      <c r="G74" s="265"/>
      <c r="H74" s="265"/>
      <c r="I74" s="36"/>
      <c r="J74" s="36"/>
      <c r="K74" s="36"/>
      <c r="L74" s="106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</row>
    <row r="75" spans="1:31" s="2" customFormat="1" ht="12" customHeight="1">
      <c r="A75" s="34"/>
      <c r="B75" s="35"/>
      <c r="C75" s="28" t="s">
        <v>130</v>
      </c>
      <c r="D75" s="36"/>
      <c r="E75" s="36"/>
      <c r="F75" s="36"/>
      <c r="G75" s="36"/>
      <c r="H75" s="36"/>
      <c r="I75" s="36"/>
      <c r="J75" s="36"/>
      <c r="K75" s="36"/>
      <c r="L75" s="106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6" spans="1:31" s="2" customFormat="1" ht="16.5" customHeight="1">
      <c r="A76" s="34"/>
      <c r="B76" s="35"/>
      <c r="C76" s="36"/>
      <c r="D76" s="36"/>
      <c r="E76" s="227" t="str">
        <f>E9</f>
        <v>PS456 - SSZ Havlíčkova x Brněnská</v>
      </c>
      <c r="F76" s="263"/>
      <c r="G76" s="263"/>
      <c r="H76" s="263"/>
      <c r="I76" s="36"/>
      <c r="J76" s="36"/>
      <c r="K76" s="36"/>
      <c r="L76" s="106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6.95" customHeight="1">
      <c r="A77" s="34"/>
      <c r="B77" s="35"/>
      <c r="C77" s="36"/>
      <c r="D77" s="36"/>
      <c r="E77" s="36"/>
      <c r="F77" s="36"/>
      <c r="G77" s="36"/>
      <c r="H77" s="36"/>
      <c r="I77" s="36"/>
      <c r="J77" s="36"/>
      <c r="K77" s="36"/>
      <c r="L77" s="106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:31" s="2" customFormat="1" ht="12" customHeight="1">
      <c r="A78" s="34"/>
      <c r="B78" s="35"/>
      <c r="C78" s="28" t="s">
        <v>22</v>
      </c>
      <c r="D78" s="36"/>
      <c r="E78" s="36"/>
      <c r="F78" s="26" t="str">
        <f>F12</f>
        <v>Vyškov</v>
      </c>
      <c r="G78" s="36"/>
      <c r="H78" s="36"/>
      <c r="I78" s="28" t="s">
        <v>24</v>
      </c>
      <c r="J78" s="59" t="str">
        <f>IF(J12="","",J12)</f>
        <v>15. 10. 2020</v>
      </c>
      <c r="K78" s="36"/>
      <c r="L78" s="106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2" customFormat="1" ht="6.95" customHeight="1">
      <c r="A79" s="34"/>
      <c r="B79" s="35"/>
      <c r="C79" s="36"/>
      <c r="D79" s="36"/>
      <c r="E79" s="36"/>
      <c r="F79" s="36"/>
      <c r="G79" s="36"/>
      <c r="H79" s="36"/>
      <c r="I79" s="36"/>
      <c r="J79" s="36"/>
      <c r="K79" s="36"/>
      <c r="L79" s="106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2" customFormat="1" ht="15.2" customHeight="1">
      <c r="A80" s="34"/>
      <c r="B80" s="35"/>
      <c r="C80" s="28" t="s">
        <v>30</v>
      </c>
      <c r="D80" s="36"/>
      <c r="E80" s="36"/>
      <c r="F80" s="26" t="str">
        <f>E15</f>
        <v>VYTEZA, s. r.o.</v>
      </c>
      <c r="G80" s="36"/>
      <c r="H80" s="36"/>
      <c r="I80" s="28" t="s">
        <v>38</v>
      </c>
      <c r="J80" s="32" t="str">
        <f>E21</f>
        <v>Ing. Luděk Obrdlík</v>
      </c>
      <c r="K80" s="36"/>
      <c r="L80" s="106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</row>
    <row r="81" spans="1:31" s="2" customFormat="1" ht="15.2" customHeight="1">
      <c r="A81" s="34"/>
      <c r="B81" s="35"/>
      <c r="C81" s="28" t="s">
        <v>36</v>
      </c>
      <c r="D81" s="36"/>
      <c r="E81" s="36"/>
      <c r="F81" s="26" t="str">
        <f>IF(E18="","",E18)</f>
        <v>Vyplň údaj</v>
      </c>
      <c r="G81" s="36"/>
      <c r="H81" s="36"/>
      <c r="I81" s="28" t="s">
        <v>43</v>
      </c>
      <c r="J81" s="32" t="str">
        <f>E24</f>
        <v>Ing. Luděk Obrdlík</v>
      </c>
      <c r="K81" s="36"/>
      <c r="L81" s="106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10.35" customHeight="1">
      <c r="A82" s="34"/>
      <c r="B82" s="35"/>
      <c r="C82" s="36"/>
      <c r="D82" s="36"/>
      <c r="E82" s="36"/>
      <c r="F82" s="36"/>
      <c r="G82" s="36"/>
      <c r="H82" s="36"/>
      <c r="I82" s="36"/>
      <c r="J82" s="36"/>
      <c r="K82" s="36"/>
      <c r="L82" s="106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11" customFormat="1" ht="29.25" customHeight="1">
      <c r="A83" s="148"/>
      <c r="B83" s="149"/>
      <c r="C83" s="150" t="s">
        <v>140</v>
      </c>
      <c r="D83" s="151" t="s">
        <v>66</v>
      </c>
      <c r="E83" s="151" t="s">
        <v>62</v>
      </c>
      <c r="F83" s="151" t="s">
        <v>63</v>
      </c>
      <c r="G83" s="151" t="s">
        <v>141</v>
      </c>
      <c r="H83" s="151" t="s">
        <v>142</v>
      </c>
      <c r="I83" s="151" t="s">
        <v>143</v>
      </c>
      <c r="J83" s="151" t="s">
        <v>134</v>
      </c>
      <c r="K83" s="152" t="s">
        <v>144</v>
      </c>
      <c r="L83" s="153"/>
      <c r="M83" s="68" t="s">
        <v>44</v>
      </c>
      <c r="N83" s="69" t="s">
        <v>51</v>
      </c>
      <c r="O83" s="69" t="s">
        <v>145</v>
      </c>
      <c r="P83" s="69" t="s">
        <v>146</v>
      </c>
      <c r="Q83" s="69" t="s">
        <v>147</v>
      </c>
      <c r="R83" s="69" t="s">
        <v>148</v>
      </c>
      <c r="S83" s="69" t="s">
        <v>149</v>
      </c>
      <c r="T83" s="70" t="s">
        <v>150</v>
      </c>
      <c r="U83" s="148"/>
      <c r="V83" s="148"/>
      <c r="W83" s="148"/>
      <c r="X83" s="148"/>
      <c r="Y83" s="148"/>
      <c r="Z83" s="148"/>
      <c r="AA83" s="148"/>
      <c r="AB83" s="148"/>
      <c r="AC83" s="148"/>
      <c r="AD83" s="148"/>
      <c r="AE83" s="148"/>
    </row>
    <row r="84" spans="1:63" s="2" customFormat="1" ht="22.9" customHeight="1">
      <c r="A84" s="34"/>
      <c r="B84" s="35"/>
      <c r="C84" s="75" t="s">
        <v>151</v>
      </c>
      <c r="D84" s="36"/>
      <c r="E84" s="36"/>
      <c r="F84" s="36"/>
      <c r="G84" s="36"/>
      <c r="H84" s="36"/>
      <c r="I84" s="36"/>
      <c r="J84" s="154">
        <f>BK84</f>
        <v>0</v>
      </c>
      <c r="K84" s="36"/>
      <c r="L84" s="39"/>
      <c r="M84" s="71"/>
      <c r="N84" s="155"/>
      <c r="O84" s="72"/>
      <c r="P84" s="156">
        <f>P85+P198</f>
        <v>0</v>
      </c>
      <c r="Q84" s="72"/>
      <c r="R84" s="156">
        <f>R85+R198</f>
        <v>0.040720000000000006</v>
      </c>
      <c r="S84" s="72"/>
      <c r="T84" s="157">
        <f>T85+T198</f>
        <v>0</v>
      </c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T84" s="16" t="s">
        <v>80</v>
      </c>
      <c r="AU84" s="16" t="s">
        <v>135</v>
      </c>
      <c r="BK84" s="158">
        <f>BK85+BK198</f>
        <v>0</v>
      </c>
    </row>
    <row r="85" spans="2:63" s="12" customFormat="1" ht="25.9" customHeight="1">
      <c r="B85" s="159"/>
      <c r="C85" s="160"/>
      <c r="D85" s="161" t="s">
        <v>80</v>
      </c>
      <c r="E85" s="162" t="s">
        <v>152</v>
      </c>
      <c r="F85" s="162" t="s">
        <v>153</v>
      </c>
      <c r="G85" s="160"/>
      <c r="H85" s="160"/>
      <c r="I85" s="163"/>
      <c r="J85" s="164">
        <f>BK85</f>
        <v>0</v>
      </c>
      <c r="K85" s="160"/>
      <c r="L85" s="165"/>
      <c r="M85" s="166"/>
      <c r="N85" s="167"/>
      <c r="O85" s="167"/>
      <c r="P85" s="168">
        <f>P86+P111</f>
        <v>0</v>
      </c>
      <c r="Q85" s="167"/>
      <c r="R85" s="168">
        <f>R86+R111</f>
        <v>0.040720000000000006</v>
      </c>
      <c r="S85" s="167"/>
      <c r="T85" s="169">
        <f>T86+T111</f>
        <v>0</v>
      </c>
      <c r="AR85" s="170" t="s">
        <v>154</v>
      </c>
      <c r="AT85" s="171" t="s">
        <v>80</v>
      </c>
      <c r="AU85" s="171" t="s">
        <v>81</v>
      </c>
      <c r="AY85" s="170" t="s">
        <v>155</v>
      </c>
      <c r="BK85" s="172">
        <f>BK86+BK111</f>
        <v>0</v>
      </c>
    </row>
    <row r="86" spans="2:63" s="12" customFormat="1" ht="22.9" customHeight="1">
      <c r="B86" s="159"/>
      <c r="C86" s="160"/>
      <c r="D86" s="161" t="s">
        <v>80</v>
      </c>
      <c r="E86" s="173" t="s">
        <v>156</v>
      </c>
      <c r="F86" s="173" t="s">
        <v>157</v>
      </c>
      <c r="G86" s="160"/>
      <c r="H86" s="160"/>
      <c r="I86" s="163"/>
      <c r="J86" s="174">
        <f>BK86</f>
        <v>0</v>
      </c>
      <c r="K86" s="160"/>
      <c r="L86" s="165"/>
      <c r="M86" s="166"/>
      <c r="N86" s="167"/>
      <c r="O86" s="167"/>
      <c r="P86" s="168">
        <f>SUM(P87:P110)</f>
        <v>0</v>
      </c>
      <c r="Q86" s="167"/>
      <c r="R86" s="168">
        <f>SUM(R87:R110)</f>
        <v>0.037720000000000004</v>
      </c>
      <c r="S86" s="167"/>
      <c r="T86" s="169">
        <f>SUM(T87:T110)</f>
        <v>0</v>
      </c>
      <c r="AR86" s="170" t="s">
        <v>154</v>
      </c>
      <c r="AT86" s="171" t="s">
        <v>80</v>
      </c>
      <c r="AU86" s="171" t="s">
        <v>89</v>
      </c>
      <c r="AY86" s="170" t="s">
        <v>155</v>
      </c>
      <c r="BK86" s="172">
        <f>SUM(BK87:BK110)</f>
        <v>0</v>
      </c>
    </row>
    <row r="87" spans="1:65" s="2" customFormat="1" ht="24">
      <c r="A87" s="34"/>
      <c r="B87" s="35"/>
      <c r="C87" s="175" t="s">
        <v>89</v>
      </c>
      <c r="D87" s="175" t="s">
        <v>158</v>
      </c>
      <c r="E87" s="176" t="s">
        <v>208</v>
      </c>
      <c r="F87" s="177" t="s">
        <v>209</v>
      </c>
      <c r="G87" s="178" t="s">
        <v>161</v>
      </c>
      <c r="H87" s="179">
        <v>2</v>
      </c>
      <c r="I87" s="180"/>
      <c r="J87" s="181">
        <f>ROUND(I87*H87,2)</f>
        <v>0</v>
      </c>
      <c r="K87" s="177" t="s">
        <v>195</v>
      </c>
      <c r="L87" s="39"/>
      <c r="M87" s="182" t="s">
        <v>44</v>
      </c>
      <c r="N87" s="183" t="s">
        <v>52</v>
      </c>
      <c r="O87" s="64"/>
      <c r="P87" s="184">
        <f>O87*H87</f>
        <v>0</v>
      </c>
      <c r="Q87" s="184">
        <v>0</v>
      </c>
      <c r="R87" s="184">
        <f>Q87*H87</f>
        <v>0</v>
      </c>
      <c r="S87" s="184">
        <v>0</v>
      </c>
      <c r="T87" s="185">
        <f>S87*H87</f>
        <v>0</v>
      </c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R87" s="186" t="s">
        <v>89</v>
      </c>
      <c r="AT87" s="186" t="s">
        <v>158</v>
      </c>
      <c r="AU87" s="186" t="s">
        <v>91</v>
      </c>
      <c r="AY87" s="16" t="s">
        <v>155</v>
      </c>
      <c r="BE87" s="187">
        <f>IF(N87="základní",J87,0)</f>
        <v>0</v>
      </c>
      <c r="BF87" s="187">
        <f>IF(N87="snížená",J87,0)</f>
        <v>0</v>
      </c>
      <c r="BG87" s="187">
        <f>IF(N87="zákl. přenesená",J87,0)</f>
        <v>0</v>
      </c>
      <c r="BH87" s="187">
        <f>IF(N87="sníž. přenesená",J87,0)</f>
        <v>0</v>
      </c>
      <c r="BI87" s="187">
        <f>IF(N87="nulová",J87,0)</f>
        <v>0</v>
      </c>
      <c r="BJ87" s="16" t="s">
        <v>89</v>
      </c>
      <c r="BK87" s="187">
        <f>ROUND(I87*H87,2)</f>
        <v>0</v>
      </c>
      <c r="BL87" s="16" t="s">
        <v>89</v>
      </c>
      <c r="BM87" s="186" t="s">
        <v>589</v>
      </c>
    </row>
    <row r="88" spans="2:51" s="13" customFormat="1" ht="12">
      <c r="B88" s="188"/>
      <c r="C88" s="189"/>
      <c r="D88" s="190" t="s">
        <v>164</v>
      </c>
      <c r="E88" s="191" t="s">
        <v>44</v>
      </c>
      <c r="F88" s="192" t="s">
        <v>211</v>
      </c>
      <c r="G88" s="189"/>
      <c r="H88" s="191" t="s">
        <v>44</v>
      </c>
      <c r="I88" s="193"/>
      <c r="J88" s="189"/>
      <c r="K88" s="189"/>
      <c r="L88" s="194"/>
      <c r="M88" s="195"/>
      <c r="N88" s="196"/>
      <c r="O88" s="196"/>
      <c r="P88" s="196"/>
      <c r="Q88" s="196"/>
      <c r="R88" s="196"/>
      <c r="S88" s="196"/>
      <c r="T88" s="197"/>
      <c r="AT88" s="198" t="s">
        <v>164</v>
      </c>
      <c r="AU88" s="198" t="s">
        <v>91</v>
      </c>
      <c r="AV88" s="13" t="s">
        <v>89</v>
      </c>
      <c r="AW88" s="13" t="s">
        <v>42</v>
      </c>
      <c r="AX88" s="13" t="s">
        <v>81</v>
      </c>
      <c r="AY88" s="198" t="s">
        <v>155</v>
      </c>
    </row>
    <row r="89" spans="2:51" s="14" customFormat="1" ht="12">
      <c r="B89" s="199"/>
      <c r="C89" s="200"/>
      <c r="D89" s="190" t="s">
        <v>164</v>
      </c>
      <c r="E89" s="201" t="s">
        <v>44</v>
      </c>
      <c r="F89" s="202" t="s">
        <v>91</v>
      </c>
      <c r="G89" s="200"/>
      <c r="H89" s="203">
        <v>2</v>
      </c>
      <c r="I89" s="204"/>
      <c r="J89" s="200"/>
      <c r="K89" s="200"/>
      <c r="L89" s="205"/>
      <c r="M89" s="206"/>
      <c r="N89" s="207"/>
      <c r="O89" s="207"/>
      <c r="P89" s="207"/>
      <c r="Q89" s="207"/>
      <c r="R89" s="207"/>
      <c r="S89" s="207"/>
      <c r="T89" s="208"/>
      <c r="AT89" s="209" t="s">
        <v>164</v>
      </c>
      <c r="AU89" s="209" t="s">
        <v>91</v>
      </c>
      <c r="AV89" s="14" t="s">
        <v>91</v>
      </c>
      <c r="AW89" s="14" t="s">
        <v>42</v>
      </c>
      <c r="AX89" s="14" t="s">
        <v>89</v>
      </c>
      <c r="AY89" s="209" t="s">
        <v>155</v>
      </c>
    </row>
    <row r="90" spans="1:65" s="2" customFormat="1" ht="24">
      <c r="A90" s="34"/>
      <c r="B90" s="35"/>
      <c r="C90" s="175" t="s">
        <v>91</v>
      </c>
      <c r="D90" s="175" t="s">
        <v>158</v>
      </c>
      <c r="E90" s="176" t="s">
        <v>212</v>
      </c>
      <c r="F90" s="177" t="s">
        <v>213</v>
      </c>
      <c r="G90" s="178" t="s">
        <v>161</v>
      </c>
      <c r="H90" s="179">
        <v>2</v>
      </c>
      <c r="I90" s="180"/>
      <c r="J90" s="181">
        <f>ROUND(I90*H90,2)</f>
        <v>0</v>
      </c>
      <c r="K90" s="177" t="s">
        <v>195</v>
      </c>
      <c r="L90" s="39"/>
      <c r="M90" s="182" t="s">
        <v>44</v>
      </c>
      <c r="N90" s="183" t="s">
        <v>52</v>
      </c>
      <c r="O90" s="64"/>
      <c r="P90" s="184">
        <f>O90*H90</f>
        <v>0</v>
      </c>
      <c r="Q90" s="184">
        <v>0</v>
      </c>
      <c r="R90" s="184">
        <f>Q90*H90</f>
        <v>0</v>
      </c>
      <c r="S90" s="184">
        <v>0</v>
      </c>
      <c r="T90" s="185">
        <f>S90*H90</f>
        <v>0</v>
      </c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R90" s="186" t="s">
        <v>89</v>
      </c>
      <c r="AT90" s="186" t="s">
        <v>158</v>
      </c>
      <c r="AU90" s="186" t="s">
        <v>91</v>
      </c>
      <c r="AY90" s="16" t="s">
        <v>155</v>
      </c>
      <c r="BE90" s="187">
        <f>IF(N90="základní",J90,0)</f>
        <v>0</v>
      </c>
      <c r="BF90" s="187">
        <f>IF(N90="snížená",J90,0)</f>
        <v>0</v>
      </c>
      <c r="BG90" s="187">
        <f>IF(N90="zákl. přenesená",J90,0)</f>
        <v>0</v>
      </c>
      <c r="BH90" s="187">
        <f>IF(N90="sníž. přenesená",J90,0)</f>
        <v>0</v>
      </c>
      <c r="BI90" s="187">
        <f>IF(N90="nulová",J90,0)</f>
        <v>0</v>
      </c>
      <c r="BJ90" s="16" t="s">
        <v>89</v>
      </c>
      <c r="BK90" s="187">
        <f>ROUND(I90*H90,2)</f>
        <v>0</v>
      </c>
      <c r="BL90" s="16" t="s">
        <v>89</v>
      </c>
      <c r="BM90" s="186" t="s">
        <v>590</v>
      </c>
    </row>
    <row r="91" spans="2:51" s="13" customFormat="1" ht="12">
      <c r="B91" s="188"/>
      <c r="C91" s="189"/>
      <c r="D91" s="190" t="s">
        <v>164</v>
      </c>
      <c r="E91" s="191" t="s">
        <v>44</v>
      </c>
      <c r="F91" s="192" t="s">
        <v>215</v>
      </c>
      <c r="G91" s="189"/>
      <c r="H91" s="191" t="s">
        <v>44</v>
      </c>
      <c r="I91" s="193"/>
      <c r="J91" s="189"/>
      <c r="K91" s="189"/>
      <c r="L91" s="194"/>
      <c r="M91" s="195"/>
      <c r="N91" s="196"/>
      <c r="O91" s="196"/>
      <c r="P91" s="196"/>
      <c r="Q91" s="196"/>
      <c r="R91" s="196"/>
      <c r="S91" s="196"/>
      <c r="T91" s="197"/>
      <c r="AT91" s="198" t="s">
        <v>164</v>
      </c>
      <c r="AU91" s="198" t="s">
        <v>91</v>
      </c>
      <c r="AV91" s="13" t="s">
        <v>89</v>
      </c>
      <c r="AW91" s="13" t="s">
        <v>42</v>
      </c>
      <c r="AX91" s="13" t="s">
        <v>81</v>
      </c>
      <c r="AY91" s="198" t="s">
        <v>155</v>
      </c>
    </row>
    <row r="92" spans="2:51" s="14" customFormat="1" ht="12">
      <c r="B92" s="199"/>
      <c r="C92" s="200"/>
      <c r="D92" s="190" t="s">
        <v>164</v>
      </c>
      <c r="E92" s="201" t="s">
        <v>44</v>
      </c>
      <c r="F92" s="202" t="s">
        <v>91</v>
      </c>
      <c r="G92" s="200"/>
      <c r="H92" s="203">
        <v>2</v>
      </c>
      <c r="I92" s="204"/>
      <c r="J92" s="200"/>
      <c r="K92" s="200"/>
      <c r="L92" s="205"/>
      <c r="M92" s="206"/>
      <c r="N92" s="207"/>
      <c r="O92" s="207"/>
      <c r="P92" s="207"/>
      <c r="Q92" s="207"/>
      <c r="R92" s="207"/>
      <c r="S92" s="207"/>
      <c r="T92" s="208"/>
      <c r="AT92" s="209" t="s">
        <v>164</v>
      </c>
      <c r="AU92" s="209" t="s">
        <v>91</v>
      </c>
      <c r="AV92" s="14" t="s">
        <v>91</v>
      </c>
      <c r="AW92" s="14" t="s">
        <v>42</v>
      </c>
      <c r="AX92" s="14" t="s">
        <v>89</v>
      </c>
      <c r="AY92" s="209" t="s">
        <v>155</v>
      </c>
    </row>
    <row r="93" spans="1:65" s="2" customFormat="1" ht="16.5" customHeight="1">
      <c r="A93" s="34"/>
      <c r="B93" s="35"/>
      <c r="C93" s="210" t="s">
        <v>154</v>
      </c>
      <c r="D93" s="210" t="s">
        <v>152</v>
      </c>
      <c r="E93" s="211" t="s">
        <v>216</v>
      </c>
      <c r="F93" s="212" t="s">
        <v>217</v>
      </c>
      <c r="G93" s="213" t="s">
        <v>161</v>
      </c>
      <c r="H93" s="214">
        <v>2</v>
      </c>
      <c r="I93" s="215"/>
      <c r="J93" s="216">
        <f>ROUND(I93*H93,2)</f>
        <v>0</v>
      </c>
      <c r="K93" s="212" t="s">
        <v>180</v>
      </c>
      <c r="L93" s="217"/>
      <c r="M93" s="218" t="s">
        <v>44</v>
      </c>
      <c r="N93" s="219" t="s">
        <v>52</v>
      </c>
      <c r="O93" s="64"/>
      <c r="P93" s="184">
        <f>O93*H93</f>
        <v>0</v>
      </c>
      <c r="Q93" s="184">
        <v>0.0005</v>
      </c>
      <c r="R93" s="184">
        <f>Q93*H93</f>
        <v>0.001</v>
      </c>
      <c r="S93" s="184">
        <v>0</v>
      </c>
      <c r="T93" s="185">
        <f>S93*H93</f>
        <v>0</v>
      </c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R93" s="186" t="s">
        <v>91</v>
      </c>
      <c r="AT93" s="186" t="s">
        <v>152</v>
      </c>
      <c r="AU93" s="186" t="s">
        <v>91</v>
      </c>
      <c r="AY93" s="16" t="s">
        <v>155</v>
      </c>
      <c r="BE93" s="187">
        <f>IF(N93="základní",J93,0)</f>
        <v>0</v>
      </c>
      <c r="BF93" s="187">
        <f>IF(N93="snížená",J93,0)</f>
        <v>0</v>
      </c>
      <c r="BG93" s="187">
        <f>IF(N93="zákl. přenesená",J93,0)</f>
        <v>0</v>
      </c>
      <c r="BH93" s="187">
        <f>IF(N93="sníž. přenesená",J93,0)</f>
        <v>0</v>
      </c>
      <c r="BI93" s="187">
        <f>IF(N93="nulová",J93,0)</f>
        <v>0</v>
      </c>
      <c r="BJ93" s="16" t="s">
        <v>89</v>
      </c>
      <c r="BK93" s="187">
        <f>ROUND(I93*H93,2)</f>
        <v>0</v>
      </c>
      <c r="BL93" s="16" t="s">
        <v>89</v>
      </c>
      <c r="BM93" s="186" t="s">
        <v>591</v>
      </c>
    </row>
    <row r="94" spans="2:51" s="13" customFormat="1" ht="12">
      <c r="B94" s="188"/>
      <c r="C94" s="189"/>
      <c r="D94" s="190" t="s">
        <v>164</v>
      </c>
      <c r="E94" s="191" t="s">
        <v>44</v>
      </c>
      <c r="F94" s="192" t="s">
        <v>215</v>
      </c>
      <c r="G94" s="189"/>
      <c r="H94" s="191" t="s">
        <v>44</v>
      </c>
      <c r="I94" s="193"/>
      <c r="J94" s="189"/>
      <c r="K94" s="189"/>
      <c r="L94" s="194"/>
      <c r="M94" s="195"/>
      <c r="N94" s="196"/>
      <c r="O94" s="196"/>
      <c r="P94" s="196"/>
      <c r="Q94" s="196"/>
      <c r="R94" s="196"/>
      <c r="S94" s="196"/>
      <c r="T94" s="197"/>
      <c r="AT94" s="198" t="s">
        <v>164</v>
      </c>
      <c r="AU94" s="198" t="s">
        <v>91</v>
      </c>
      <c r="AV94" s="13" t="s">
        <v>89</v>
      </c>
      <c r="AW94" s="13" t="s">
        <v>42</v>
      </c>
      <c r="AX94" s="13" t="s">
        <v>81</v>
      </c>
      <c r="AY94" s="198" t="s">
        <v>155</v>
      </c>
    </row>
    <row r="95" spans="2:51" s="14" customFormat="1" ht="12">
      <c r="B95" s="199"/>
      <c r="C95" s="200"/>
      <c r="D95" s="190" t="s">
        <v>164</v>
      </c>
      <c r="E95" s="201" t="s">
        <v>44</v>
      </c>
      <c r="F95" s="202" t="s">
        <v>91</v>
      </c>
      <c r="G95" s="200"/>
      <c r="H95" s="203">
        <v>2</v>
      </c>
      <c r="I95" s="204"/>
      <c r="J95" s="200"/>
      <c r="K95" s="200"/>
      <c r="L95" s="205"/>
      <c r="M95" s="206"/>
      <c r="N95" s="207"/>
      <c r="O95" s="207"/>
      <c r="P95" s="207"/>
      <c r="Q95" s="207"/>
      <c r="R95" s="207"/>
      <c r="S95" s="207"/>
      <c r="T95" s="208"/>
      <c r="AT95" s="209" t="s">
        <v>164</v>
      </c>
      <c r="AU95" s="209" t="s">
        <v>91</v>
      </c>
      <c r="AV95" s="14" t="s">
        <v>91</v>
      </c>
      <c r="AW95" s="14" t="s">
        <v>42</v>
      </c>
      <c r="AX95" s="14" t="s">
        <v>89</v>
      </c>
      <c r="AY95" s="209" t="s">
        <v>155</v>
      </c>
    </row>
    <row r="96" spans="1:65" s="2" customFormat="1" ht="21.75" customHeight="1">
      <c r="A96" s="34"/>
      <c r="B96" s="35"/>
      <c r="C96" s="175" t="s">
        <v>173</v>
      </c>
      <c r="D96" s="175" t="s">
        <v>158</v>
      </c>
      <c r="E96" s="176" t="s">
        <v>159</v>
      </c>
      <c r="F96" s="177" t="s">
        <v>160</v>
      </c>
      <c r="G96" s="178" t="s">
        <v>161</v>
      </c>
      <c r="H96" s="179">
        <v>9</v>
      </c>
      <c r="I96" s="180"/>
      <c r="J96" s="181">
        <f>ROUND(I96*H96,2)</f>
        <v>0</v>
      </c>
      <c r="K96" s="177" t="s">
        <v>195</v>
      </c>
      <c r="L96" s="39"/>
      <c r="M96" s="182" t="s">
        <v>44</v>
      </c>
      <c r="N96" s="183" t="s">
        <v>52</v>
      </c>
      <c r="O96" s="64"/>
      <c r="P96" s="184">
        <f>O96*H96</f>
        <v>0</v>
      </c>
      <c r="Q96" s="184">
        <v>0</v>
      </c>
      <c r="R96" s="184">
        <f>Q96*H96</f>
        <v>0</v>
      </c>
      <c r="S96" s="184">
        <v>0</v>
      </c>
      <c r="T96" s="185">
        <f>S96*H96</f>
        <v>0</v>
      </c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R96" s="186" t="s">
        <v>89</v>
      </c>
      <c r="AT96" s="186" t="s">
        <v>158</v>
      </c>
      <c r="AU96" s="186" t="s">
        <v>91</v>
      </c>
      <c r="AY96" s="16" t="s">
        <v>155</v>
      </c>
      <c r="BE96" s="187">
        <f>IF(N96="základní",J96,0)</f>
        <v>0</v>
      </c>
      <c r="BF96" s="187">
        <f>IF(N96="snížená",J96,0)</f>
        <v>0</v>
      </c>
      <c r="BG96" s="187">
        <f>IF(N96="zákl. přenesená",J96,0)</f>
        <v>0</v>
      </c>
      <c r="BH96" s="187">
        <f>IF(N96="sníž. přenesená",J96,0)</f>
        <v>0</v>
      </c>
      <c r="BI96" s="187">
        <f>IF(N96="nulová",J96,0)</f>
        <v>0</v>
      </c>
      <c r="BJ96" s="16" t="s">
        <v>89</v>
      </c>
      <c r="BK96" s="187">
        <f>ROUND(I96*H96,2)</f>
        <v>0</v>
      </c>
      <c r="BL96" s="16" t="s">
        <v>89</v>
      </c>
      <c r="BM96" s="186" t="s">
        <v>592</v>
      </c>
    </row>
    <row r="97" spans="2:51" s="13" customFormat="1" ht="22.5">
      <c r="B97" s="188"/>
      <c r="C97" s="189"/>
      <c r="D97" s="190" t="s">
        <v>164</v>
      </c>
      <c r="E97" s="191" t="s">
        <v>44</v>
      </c>
      <c r="F97" s="192" t="s">
        <v>165</v>
      </c>
      <c r="G97" s="189"/>
      <c r="H97" s="191" t="s">
        <v>44</v>
      </c>
      <c r="I97" s="193"/>
      <c r="J97" s="189"/>
      <c r="K97" s="189"/>
      <c r="L97" s="194"/>
      <c r="M97" s="195"/>
      <c r="N97" s="196"/>
      <c r="O97" s="196"/>
      <c r="P97" s="196"/>
      <c r="Q97" s="196"/>
      <c r="R97" s="196"/>
      <c r="S97" s="196"/>
      <c r="T97" s="197"/>
      <c r="AT97" s="198" t="s">
        <v>164</v>
      </c>
      <c r="AU97" s="198" t="s">
        <v>91</v>
      </c>
      <c r="AV97" s="13" t="s">
        <v>89</v>
      </c>
      <c r="AW97" s="13" t="s">
        <v>42</v>
      </c>
      <c r="AX97" s="13" t="s">
        <v>81</v>
      </c>
      <c r="AY97" s="198" t="s">
        <v>155</v>
      </c>
    </row>
    <row r="98" spans="2:51" s="14" customFormat="1" ht="12">
      <c r="B98" s="199"/>
      <c r="C98" s="200"/>
      <c r="D98" s="190" t="s">
        <v>164</v>
      </c>
      <c r="E98" s="201" t="s">
        <v>44</v>
      </c>
      <c r="F98" s="202" t="s">
        <v>197</v>
      </c>
      <c r="G98" s="200"/>
      <c r="H98" s="203">
        <v>9</v>
      </c>
      <c r="I98" s="204"/>
      <c r="J98" s="200"/>
      <c r="K98" s="200"/>
      <c r="L98" s="205"/>
      <c r="M98" s="206"/>
      <c r="N98" s="207"/>
      <c r="O98" s="207"/>
      <c r="P98" s="207"/>
      <c r="Q98" s="207"/>
      <c r="R98" s="207"/>
      <c r="S98" s="207"/>
      <c r="T98" s="208"/>
      <c r="AT98" s="209" t="s">
        <v>164</v>
      </c>
      <c r="AU98" s="209" t="s">
        <v>91</v>
      </c>
      <c r="AV98" s="14" t="s">
        <v>91</v>
      </c>
      <c r="AW98" s="14" t="s">
        <v>42</v>
      </c>
      <c r="AX98" s="14" t="s">
        <v>89</v>
      </c>
      <c r="AY98" s="209" t="s">
        <v>155</v>
      </c>
    </row>
    <row r="99" spans="1:65" s="2" customFormat="1" ht="16.5" customHeight="1">
      <c r="A99" s="34"/>
      <c r="B99" s="35"/>
      <c r="C99" s="175" t="s">
        <v>177</v>
      </c>
      <c r="D99" s="175" t="s">
        <v>158</v>
      </c>
      <c r="E99" s="176" t="s">
        <v>166</v>
      </c>
      <c r="F99" s="177" t="s">
        <v>167</v>
      </c>
      <c r="G99" s="178" t="s">
        <v>161</v>
      </c>
      <c r="H99" s="179">
        <v>9</v>
      </c>
      <c r="I99" s="180"/>
      <c r="J99" s="181">
        <f>ROUND(I99*H99,2)</f>
        <v>0</v>
      </c>
      <c r="K99" s="177" t="s">
        <v>195</v>
      </c>
      <c r="L99" s="39"/>
      <c r="M99" s="182" t="s">
        <v>44</v>
      </c>
      <c r="N99" s="183" t="s">
        <v>52</v>
      </c>
      <c r="O99" s="64"/>
      <c r="P99" s="184">
        <f>O99*H99</f>
        <v>0</v>
      </c>
      <c r="Q99" s="184">
        <v>0</v>
      </c>
      <c r="R99" s="184">
        <f>Q99*H99</f>
        <v>0</v>
      </c>
      <c r="S99" s="184">
        <v>0</v>
      </c>
      <c r="T99" s="185">
        <f>S99*H99</f>
        <v>0</v>
      </c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R99" s="186" t="s">
        <v>89</v>
      </c>
      <c r="AT99" s="186" t="s">
        <v>158</v>
      </c>
      <c r="AU99" s="186" t="s">
        <v>91</v>
      </c>
      <c r="AY99" s="16" t="s">
        <v>155</v>
      </c>
      <c r="BE99" s="187">
        <f>IF(N99="základní",J99,0)</f>
        <v>0</v>
      </c>
      <c r="BF99" s="187">
        <f>IF(N99="snížená",J99,0)</f>
        <v>0</v>
      </c>
      <c r="BG99" s="187">
        <f>IF(N99="zákl. přenesená",J99,0)</f>
        <v>0</v>
      </c>
      <c r="BH99" s="187">
        <f>IF(N99="sníž. přenesená",J99,0)</f>
        <v>0</v>
      </c>
      <c r="BI99" s="187">
        <f>IF(N99="nulová",J99,0)</f>
        <v>0</v>
      </c>
      <c r="BJ99" s="16" t="s">
        <v>89</v>
      </c>
      <c r="BK99" s="187">
        <f>ROUND(I99*H99,2)</f>
        <v>0</v>
      </c>
      <c r="BL99" s="16" t="s">
        <v>89</v>
      </c>
      <c r="BM99" s="186" t="s">
        <v>593</v>
      </c>
    </row>
    <row r="100" spans="2:51" s="13" customFormat="1" ht="12">
      <c r="B100" s="188"/>
      <c r="C100" s="189"/>
      <c r="D100" s="190" t="s">
        <v>164</v>
      </c>
      <c r="E100" s="191" t="s">
        <v>44</v>
      </c>
      <c r="F100" s="192" t="s">
        <v>169</v>
      </c>
      <c r="G100" s="189"/>
      <c r="H100" s="191" t="s">
        <v>44</v>
      </c>
      <c r="I100" s="193"/>
      <c r="J100" s="189"/>
      <c r="K100" s="189"/>
      <c r="L100" s="194"/>
      <c r="M100" s="195"/>
      <c r="N100" s="196"/>
      <c r="O100" s="196"/>
      <c r="P100" s="196"/>
      <c r="Q100" s="196"/>
      <c r="R100" s="196"/>
      <c r="S100" s="196"/>
      <c r="T100" s="197"/>
      <c r="AT100" s="198" t="s">
        <v>164</v>
      </c>
      <c r="AU100" s="198" t="s">
        <v>91</v>
      </c>
      <c r="AV100" s="13" t="s">
        <v>89</v>
      </c>
      <c r="AW100" s="13" t="s">
        <v>42</v>
      </c>
      <c r="AX100" s="13" t="s">
        <v>81</v>
      </c>
      <c r="AY100" s="198" t="s">
        <v>155</v>
      </c>
    </row>
    <row r="101" spans="2:51" s="14" customFormat="1" ht="12">
      <c r="B101" s="199"/>
      <c r="C101" s="200"/>
      <c r="D101" s="190" t="s">
        <v>164</v>
      </c>
      <c r="E101" s="201" t="s">
        <v>44</v>
      </c>
      <c r="F101" s="202" t="s">
        <v>197</v>
      </c>
      <c r="G101" s="200"/>
      <c r="H101" s="203">
        <v>9</v>
      </c>
      <c r="I101" s="204"/>
      <c r="J101" s="200"/>
      <c r="K101" s="200"/>
      <c r="L101" s="205"/>
      <c r="M101" s="206"/>
      <c r="N101" s="207"/>
      <c r="O101" s="207"/>
      <c r="P101" s="207"/>
      <c r="Q101" s="207"/>
      <c r="R101" s="207"/>
      <c r="S101" s="207"/>
      <c r="T101" s="208"/>
      <c r="AT101" s="209" t="s">
        <v>164</v>
      </c>
      <c r="AU101" s="209" t="s">
        <v>91</v>
      </c>
      <c r="AV101" s="14" t="s">
        <v>91</v>
      </c>
      <c r="AW101" s="14" t="s">
        <v>42</v>
      </c>
      <c r="AX101" s="14" t="s">
        <v>89</v>
      </c>
      <c r="AY101" s="209" t="s">
        <v>155</v>
      </c>
    </row>
    <row r="102" spans="1:65" s="2" customFormat="1" ht="24">
      <c r="A102" s="34"/>
      <c r="B102" s="35"/>
      <c r="C102" s="175" t="s">
        <v>184</v>
      </c>
      <c r="D102" s="175" t="s">
        <v>158</v>
      </c>
      <c r="E102" s="176" t="s">
        <v>170</v>
      </c>
      <c r="F102" s="177" t="s">
        <v>171</v>
      </c>
      <c r="G102" s="178" t="s">
        <v>161</v>
      </c>
      <c r="H102" s="179">
        <v>9</v>
      </c>
      <c r="I102" s="180"/>
      <c r="J102" s="181">
        <f>ROUND(I102*H102,2)</f>
        <v>0</v>
      </c>
      <c r="K102" s="177" t="s">
        <v>195</v>
      </c>
      <c r="L102" s="39"/>
      <c r="M102" s="182" t="s">
        <v>44</v>
      </c>
      <c r="N102" s="183" t="s">
        <v>52</v>
      </c>
      <c r="O102" s="64"/>
      <c r="P102" s="184">
        <f>O102*H102</f>
        <v>0</v>
      </c>
      <c r="Q102" s="184">
        <v>0</v>
      </c>
      <c r="R102" s="184">
        <f>Q102*H102</f>
        <v>0</v>
      </c>
      <c r="S102" s="184">
        <v>0</v>
      </c>
      <c r="T102" s="185">
        <f>S102*H102</f>
        <v>0</v>
      </c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R102" s="186" t="s">
        <v>89</v>
      </c>
      <c r="AT102" s="186" t="s">
        <v>158</v>
      </c>
      <c r="AU102" s="186" t="s">
        <v>91</v>
      </c>
      <c r="AY102" s="16" t="s">
        <v>155</v>
      </c>
      <c r="BE102" s="187">
        <f>IF(N102="základní",J102,0)</f>
        <v>0</v>
      </c>
      <c r="BF102" s="187">
        <f>IF(N102="snížená",J102,0)</f>
        <v>0</v>
      </c>
      <c r="BG102" s="187">
        <f>IF(N102="zákl. přenesená",J102,0)</f>
        <v>0</v>
      </c>
      <c r="BH102" s="187">
        <f>IF(N102="sníž. přenesená",J102,0)</f>
        <v>0</v>
      </c>
      <c r="BI102" s="187">
        <f>IF(N102="nulová",J102,0)</f>
        <v>0</v>
      </c>
      <c r="BJ102" s="16" t="s">
        <v>89</v>
      </c>
      <c r="BK102" s="187">
        <f>ROUND(I102*H102,2)</f>
        <v>0</v>
      </c>
      <c r="BL102" s="16" t="s">
        <v>89</v>
      </c>
      <c r="BM102" s="186" t="s">
        <v>594</v>
      </c>
    </row>
    <row r="103" spans="2:51" s="13" customFormat="1" ht="22.5">
      <c r="B103" s="188"/>
      <c r="C103" s="189"/>
      <c r="D103" s="190" t="s">
        <v>164</v>
      </c>
      <c r="E103" s="191" t="s">
        <v>44</v>
      </c>
      <c r="F103" s="192" t="s">
        <v>165</v>
      </c>
      <c r="G103" s="189"/>
      <c r="H103" s="191" t="s">
        <v>44</v>
      </c>
      <c r="I103" s="193"/>
      <c r="J103" s="189"/>
      <c r="K103" s="189"/>
      <c r="L103" s="194"/>
      <c r="M103" s="195"/>
      <c r="N103" s="196"/>
      <c r="O103" s="196"/>
      <c r="P103" s="196"/>
      <c r="Q103" s="196"/>
      <c r="R103" s="196"/>
      <c r="S103" s="196"/>
      <c r="T103" s="197"/>
      <c r="AT103" s="198" t="s">
        <v>164</v>
      </c>
      <c r="AU103" s="198" t="s">
        <v>91</v>
      </c>
      <c r="AV103" s="13" t="s">
        <v>89</v>
      </c>
      <c r="AW103" s="13" t="s">
        <v>42</v>
      </c>
      <c r="AX103" s="13" t="s">
        <v>81</v>
      </c>
      <c r="AY103" s="198" t="s">
        <v>155</v>
      </c>
    </row>
    <row r="104" spans="2:51" s="14" customFormat="1" ht="12">
      <c r="B104" s="199"/>
      <c r="C104" s="200"/>
      <c r="D104" s="190" t="s">
        <v>164</v>
      </c>
      <c r="E104" s="201" t="s">
        <v>44</v>
      </c>
      <c r="F104" s="202" t="s">
        <v>197</v>
      </c>
      <c r="G104" s="200"/>
      <c r="H104" s="203">
        <v>9</v>
      </c>
      <c r="I104" s="204"/>
      <c r="J104" s="200"/>
      <c r="K104" s="200"/>
      <c r="L104" s="205"/>
      <c r="M104" s="206"/>
      <c r="N104" s="207"/>
      <c r="O104" s="207"/>
      <c r="P104" s="207"/>
      <c r="Q104" s="207"/>
      <c r="R104" s="207"/>
      <c r="S104" s="207"/>
      <c r="T104" s="208"/>
      <c r="AT104" s="209" t="s">
        <v>164</v>
      </c>
      <c r="AU104" s="209" t="s">
        <v>91</v>
      </c>
      <c r="AV104" s="14" t="s">
        <v>91</v>
      </c>
      <c r="AW104" s="14" t="s">
        <v>42</v>
      </c>
      <c r="AX104" s="14" t="s">
        <v>89</v>
      </c>
      <c r="AY104" s="209" t="s">
        <v>155</v>
      </c>
    </row>
    <row r="105" spans="1:65" s="2" customFormat="1" ht="24">
      <c r="A105" s="34"/>
      <c r="B105" s="35"/>
      <c r="C105" s="175" t="s">
        <v>188</v>
      </c>
      <c r="D105" s="175" t="s">
        <v>158</v>
      </c>
      <c r="E105" s="176" t="s">
        <v>174</v>
      </c>
      <c r="F105" s="177" t="s">
        <v>175</v>
      </c>
      <c r="G105" s="178" t="s">
        <v>161</v>
      </c>
      <c r="H105" s="179">
        <v>9</v>
      </c>
      <c r="I105" s="180"/>
      <c r="J105" s="181">
        <f>ROUND(I105*H105,2)</f>
        <v>0</v>
      </c>
      <c r="K105" s="177" t="s">
        <v>195</v>
      </c>
      <c r="L105" s="39"/>
      <c r="M105" s="182" t="s">
        <v>44</v>
      </c>
      <c r="N105" s="183" t="s">
        <v>52</v>
      </c>
      <c r="O105" s="64"/>
      <c r="P105" s="184">
        <f>O105*H105</f>
        <v>0</v>
      </c>
      <c r="Q105" s="184">
        <v>0</v>
      </c>
      <c r="R105" s="184">
        <f>Q105*H105</f>
        <v>0</v>
      </c>
      <c r="S105" s="184">
        <v>0</v>
      </c>
      <c r="T105" s="185">
        <f>S105*H105</f>
        <v>0</v>
      </c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R105" s="186" t="s">
        <v>89</v>
      </c>
      <c r="AT105" s="186" t="s">
        <v>158</v>
      </c>
      <c r="AU105" s="186" t="s">
        <v>91</v>
      </c>
      <c r="AY105" s="16" t="s">
        <v>155</v>
      </c>
      <c r="BE105" s="187">
        <f>IF(N105="základní",J105,0)</f>
        <v>0</v>
      </c>
      <c r="BF105" s="187">
        <f>IF(N105="snížená",J105,0)</f>
        <v>0</v>
      </c>
      <c r="BG105" s="187">
        <f>IF(N105="zákl. přenesená",J105,0)</f>
        <v>0</v>
      </c>
      <c r="BH105" s="187">
        <f>IF(N105="sníž. přenesená",J105,0)</f>
        <v>0</v>
      </c>
      <c r="BI105" s="187">
        <f>IF(N105="nulová",J105,0)</f>
        <v>0</v>
      </c>
      <c r="BJ105" s="16" t="s">
        <v>89</v>
      </c>
      <c r="BK105" s="187">
        <f>ROUND(I105*H105,2)</f>
        <v>0</v>
      </c>
      <c r="BL105" s="16" t="s">
        <v>89</v>
      </c>
      <c r="BM105" s="186" t="s">
        <v>595</v>
      </c>
    </row>
    <row r="106" spans="2:51" s="13" customFormat="1" ht="12">
      <c r="B106" s="188"/>
      <c r="C106" s="189"/>
      <c r="D106" s="190" t="s">
        <v>164</v>
      </c>
      <c r="E106" s="191" t="s">
        <v>44</v>
      </c>
      <c r="F106" s="192" t="s">
        <v>169</v>
      </c>
      <c r="G106" s="189"/>
      <c r="H106" s="191" t="s">
        <v>44</v>
      </c>
      <c r="I106" s="193"/>
      <c r="J106" s="189"/>
      <c r="K106" s="189"/>
      <c r="L106" s="194"/>
      <c r="M106" s="195"/>
      <c r="N106" s="196"/>
      <c r="O106" s="196"/>
      <c r="P106" s="196"/>
      <c r="Q106" s="196"/>
      <c r="R106" s="196"/>
      <c r="S106" s="196"/>
      <c r="T106" s="197"/>
      <c r="AT106" s="198" t="s">
        <v>164</v>
      </c>
      <c r="AU106" s="198" t="s">
        <v>91</v>
      </c>
      <c r="AV106" s="13" t="s">
        <v>89</v>
      </c>
      <c r="AW106" s="13" t="s">
        <v>42</v>
      </c>
      <c r="AX106" s="13" t="s">
        <v>81</v>
      </c>
      <c r="AY106" s="198" t="s">
        <v>155</v>
      </c>
    </row>
    <row r="107" spans="2:51" s="14" customFormat="1" ht="12">
      <c r="B107" s="199"/>
      <c r="C107" s="200"/>
      <c r="D107" s="190" t="s">
        <v>164</v>
      </c>
      <c r="E107" s="201" t="s">
        <v>44</v>
      </c>
      <c r="F107" s="202" t="s">
        <v>197</v>
      </c>
      <c r="G107" s="200"/>
      <c r="H107" s="203">
        <v>9</v>
      </c>
      <c r="I107" s="204"/>
      <c r="J107" s="200"/>
      <c r="K107" s="200"/>
      <c r="L107" s="205"/>
      <c r="M107" s="206"/>
      <c r="N107" s="207"/>
      <c r="O107" s="207"/>
      <c r="P107" s="207"/>
      <c r="Q107" s="207"/>
      <c r="R107" s="207"/>
      <c r="S107" s="207"/>
      <c r="T107" s="208"/>
      <c r="AT107" s="209" t="s">
        <v>164</v>
      </c>
      <c r="AU107" s="209" t="s">
        <v>91</v>
      </c>
      <c r="AV107" s="14" t="s">
        <v>91</v>
      </c>
      <c r="AW107" s="14" t="s">
        <v>42</v>
      </c>
      <c r="AX107" s="14" t="s">
        <v>89</v>
      </c>
      <c r="AY107" s="209" t="s">
        <v>155</v>
      </c>
    </row>
    <row r="108" spans="1:65" s="2" customFormat="1" ht="16.5" customHeight="1">
      <c r="A108" s="34"/>
      <c r="B108" s="35"/>
      <c r="C108" s="210" t="s">
        <v>192</v>
      </c>
      <c r="D108" s="210" t="s">
        <v>152</v>
      </c>
      <c r="E108" s="211" t="s">
        <v>206</v>
      </c>
      <c r="F108" s="212" t="s">
        <v>179</v>
      </c>
      <c r="G108" s="213" t="s">
        <v>161</v>
      </c>
      <c r="H108" s="214">
        <v>9</v>
      </c>
      <c r="I108" s="215"/>
      <c r="J108" s="216">
        <f>ROUND(I108*H108,2)</f>
        <v>0</v>
      </c>
      <c r="K108" s="212" t="s">
        <v>180</v>
      </c>
      <c r="L108" s="217"/>
      <c r="M108" s="218" t="s">
        <v>44</v>
      </c>
      <c r="N108" s="219" t="s">
        <v>52</v>
      </c>
      <c r="O108" s="64"/>
      <c r="P108" s="184">
        <f>O108*H108</f>
        <v>0</v>
      </c>
      <c r="Q108" s="184">
        <v>0.00408</v>
      </c>
      <c r="R108" s="184">
        <f>Q108*H108</f>
        <v>0.03672</v>
      </c>
      <c r="S108" s="184">
        <v>0</v>
      </c>
      <c r="T108" s="185">
        <f>S108*H108</f>
        <v>0</v>
      </c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R108" s="186" t="s">
        <v>91</v>
      </c>
      <c r="AT108" s="186" t="s">
        <v>152</v>
      </c>
      <c r="AU108" s="186" t="s">
        <v>91</v>
      </c>
      <c r="AY108" s="16" t="s">
        <v>155</v>
      </c>
      <c r="BE108" s="187">
        <f>IF(N108="základní",J108,0)</f>
        <v>0</v>
      </c>
      <c r="BF108" s="187">
        <f>IF(N108="snížená",J108,0)</f>
        <v>0</v>
      </c>
      <c r="BG108" s="187">
        <f>IF(N108="zákl. přenesená",J108,0)</f>
        <v>0</v>
      </c>
      <c r="BH108" s="187">
        <f>IF(N108="sníž. přenesená",J108,0)</f>
        <v>0</v>
      </c>
      <c r="BI108" s="187">
        <f>IF(N108="nulová",J108,0)</f>
        <v>0</v>
      </c>
      <c r="BJ108" s="16" t="s">
        <v>89</v>
      </c>
      <c r="BK108" s="187">
        <f>ROUND(I108*H108,2)</f>
        <v>0</v>
      </c>
      <c r="BL108" s="16" t="s">
        <v>89</v>
      </c>
      <c r="BM108" s="186" t="s">
        <v>596</v>
      </c>
    </row>
    <row r="109" spans="2:51" s="13" customFormat="1" ht="12">
      <c r="B109" s="188"/>
      <c r="C109" s="189"/>
      <c r="D109" s="190" t="s">
        <v>164</v>
      </c>
      <c r="E109" s="191" t="s">
        <v>44</v>
      </c>
      <c r="F109" s="192" t="s">
        <v>169</v>
      </c>
      <c r="G109" s="189"/>
      <c r="H109" s="191" t="s">
        <v>44</v>
      </c>
      <c r="I109" s="193"/>
      <c r="J109" s="189"/>
      <c r="K109" s="189"/>
      <c r="L109" s="194"/>
      <c r="M109" s="195"/>
      <c r="N109" s="196"/>
      <c r="O109" s="196"/>
      <c r="P109" s="196"/>
      <c r="Q109" s="196"/>
      <c r="R109" s="196"/>
      <c r="S109" s="196"/>
      <c r="T109" s="197"/>
      <c r="AT109" s="198" t="s">
        <v>164</v>
      </c>
      <c r="AU109" s="198" t="s">
        <v>91</v>
      </c>
      <c r="AV109" s="13" t="s">
        <v>89</v>
      </c>
      <c r="AW109" s="13" t="s">
        <v>42</v>
      </c>
      <c r="AX109" s="13" t="s">
        <v>81</v>
      </c>
      <c r="AY109" s="198" t="s">
        <v>155</v>
      </c>
    </row>
    <row r="110" spans="2:51" s="14" customFormat="1" ht="12">
      <c r="B110" s="199"/>
      <c r="C110" s="200"/>
      <c r="D110" s="190" t="s">
        <v>164</v>
      </c>
      <c r="E110" s="201" t="s">
        <v>44</v>
      </c>
      <c r="F110" s="202" t="s">
        <v>197</v>
      </c>
      <c r="G110" s="200"/>
      <c r="H110" s="203">
        <v>9</v>
      </c>
      <c r="I110" s="204"/>
      <c r="J110" s="200"/>
      <c r="K110" s="200"/>
      <c r="L110" s="205"/>
      <c r="M110" s="206"/>
      <c r="N110" s="207"/>
      <c r="O110" s="207"/>
      <c r="P110" s="207"/>
      <c r="Q110" s="207"/>
      <c r="R110" s="207"/>
      <c r="S110" s="207"/>
      <c r="T110" s="208"/>
      <c r="AT110" s="209" t="s">
        <v>164</v>
      </c>
      <c r="AU110" s="209" t="s">
        <v>91</v>
      </c>
      <c r="AV110" s="14" t="s">
        <v>91</v>
      </c>
      <c r="AW110" s="14" t="s">
        <v>42</v>
      </c>
      <c r="AX110" s="14" t="s">
        <v>89</v>
      </c>
      <c r="AY110" s="209" t="s">
        <v>155</v>
      </c>
    </row>
    <row r="111" spans="2:63" s="12" customFormat="1" ht="22.9" customHeight="1">
      <c r="B111" s="159"/>
      <c r="C111" s="160"/>
      <c r="D111" s="161" t="s">
        <v>80</v>
      </c>
      <c r="E111" s="173" t="s">
        <v>182</v>
      </c>
      <c r="F111" s="173" t="s">
        <v>183</v>
      </c>
      <c r="G111" s="160"/>
      <c r="H111" s="160"/>
      <c r="I111" s="163"/>
      <c r="J111" s="174">
        <f>BK111</f>
        <v>0</v>
      </c>
      <c r="K111" s="160"/>
      <c r="L111" s="165"/>
      <c r="M111" s="166"/>
      <c r="N111" s="167"/>
      <c r="O111" s="167"/>
      <c r="P111" s="168">
        <f>SUM(P112:P197)</f>
        <v>0</v>
      </c>
      <c r="Q111" s="167"/>
      <c r="R111" s="168">
        <f>SUM(R112:R197)</f>
        <v>0.003</v>
      </c>
      <c r="S111" s="167"/>
      <c r="T111" s="169">
        <f>SUM(T112:T197)</f>
        <v>0</v>
      </c>
      <c r="AR111" s="170" t="s">
        <v>154</v>
      </c>
      <c r="AT111" s="171" t="s">
        <v>80</v>
      </c>
      <c r="AU111" s="171" t="s">
        <v>89</v>
      </c>
      <c r="AY111" s="170" t="s">
        <v>155</v>
      </c>
      <c r="BK111" s="172">
        <f>SUM(BK112:BK197)</f>
        <v>0</v>
      </c>
    </row>
    <row r="112" spans="1:65" s="2" customFormat="1" ht="16.5" customHeight="1">
      <c r="A112" s="34"/>
      <c r="B112" s="35"/>
      <c r="C112" s="175" t="s">
        <v>197</v>
      </c>
      <c r="D112" s="175" t="s">
        <v>158</v>
      </c>
      <c r="E112" s="176" t="s">
        <v>185</v>
      </c>
      <c r="F112" s="177" t="s">
        <v>186</v>
      </c>
      <c r="G112" s="178" t="s">
        <v>161</v>
      </c>
      <c r="H112" s="179">
        <v>1</v>
      </c>
      <c r="I112" s="180"/>
      <c r="J112" s="181">
        <f>ROUND(I112*H112,2)</f>
        <v>0</v>
      </c>
      <c r="K112" s="177" t="s">
        <v>180</v>
      </c>
      <c r="L112" s="39"/>
      <c r="M112" s="182" t="s">
        <v>44</v>
      </c>
      <c r="N112" s="183" t="s">
        <v>52</v>
      </c>
      <c r="O112" s="64"/>
      <c r="P112" s="184">
        <f>O112*H112</f>
        <v>0</v>
      </c>
      <c r="Q112" s="184">
        <v>0</v>
      </c>
      <c r="R112" s="184">
        <f>Q112*H112</f>
        <v>0</v>
      </c>
      <c r="S112" s="184">
        <v>0</v>
      </c>
      <c r="T112" s="185">
        <f>S112*H112</f>
        <v>0</v>
      </c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R112" s="186" t="s">
        <v>89</v>
      </c>
      <c r="AT112" s="186" t="s">
        <v>158</v>
      </c>
      <c r="AU112" s="186" t="s">
        <v>91</v>
      </c>
      <c r="AY112" s="16" t="s">
        <v>155</v>
      </c>
      <c r="BE112" s="187">
        <f>IF(N112="základní",J112,0)</f>
        <v>0</v>
      </c>
      <c r="BF112" s="187">
        <f>IF(N112="snížená",J112,0)</f>
        <v>0</v>
      </c>
      <c r="BG112" s="187">
        <f>IF(N112="zákl. přenesená",J112,0)</f>
        <v>0</v>
      </c>
      <c r="BH112" s="187">
        <f>IF(N112="sníž. přenesená",J112,0)</f>
        <v>0</v>
      </c>
      <c r="BI112" s="187">
        <f>IF(N112="nulová",J112,0)</f>
        <v>0</v>
      </c>
      <c r="BJ112" s="16" t="s">
        <v>89</v>
      </c>
      <c r="BK112" s="187">
        <f>ROUND(I112*H112,2)</f>
        <v>0</v>
      </c>
      <c r="BL112" s="16" t="s">
        <v>89</v>
      </c>
      <c r="BM112" s="186" t="s">
        <v>597</v>
      </c>
    </row>
    <row r="113" spans="2:51" s="14" customFormat="1" ht="12">
      <c r="B113" s="199"/>
      <c r="C113" s="200"/>
      <c r="D113" s="190" t="s">
        <v>164</v>
      </c>
      <c r="E113" s="201" t="s">
        <v>44</v>
      </c>
      <c r="F113" s="202" t="s">
        <v>89</v>
      </c>
      <c r="G113" s="200"/>
      <c r="H113" s="203">
        <v>1</v>
      </c>
      <c r="I113" s="204"/>
      <c r="J113" s="200"/>
      <c r="K113" s="200"/>
      <c r="L113" s="205"/>
      <c r="M113" s="206"/>
      <c r="N113" s="207"/>
      <c r="O113" s="207"/>
      <c r="P113" s="207"/>
      <c r="Q113" s="207"/>
      <c r="R113" s="207"/>
      <c r="S113" s="207"/>
      <c r="T113" s="208"/>
      <c r="AT113" s="209" t="s">
        <v>164</v>
      </c>
      <c r="AU113" s="209" t="s">
        <v>91</v>
      </c>
      <c r="AV113" s="14" t="s">
        <v>91</v>
      </c>
      <c r="AW113" s="14" t="s">
        <v>42</v>
      </c>
      <c r="AX113" s="14" t="s">
        <v>89</v>
      </c>
      <c r="AY113" s="209" t="s">
        <v>155</v>
      </c>
    </row>
    <row r="114" spans="1:65" s="2" customFormat="1" ht="24">
      <c r="A114" s="34"/>
      <c r="B114" s="35"/>
      <c r="C114" s="210" t="s">
        <v>220</v>
      </c>
      <c r="D114" s="210" t="s">
        <v>152</v>
      </c>
      <c r="E114" s="211" t="s">
        <v>221</v>
      </c>
      <c r="F114" s="212" t="s">
        <v>190</v>
      </c>
      <c r="G114" s="213" t="s">
        <v>161</v>
      </c>
      <c r="H114" s="214">
        <v>1</v>
      </c>
      <c r="I114" s="215"/>
      <c r="J114" s="216">
        <f>ROUND(I114*H114,2)</f>
        <v>0</v>
      </c>
      <c r="K114" s="212" t="s">
        <v>180</v>
      </c>
      <c r="L114" s="217"/>
      <c r="M114" s="218" t="s">
        <v>44</v>
      </c>
      <c r="N114" s="219" t="s">
        <v>52</v>
      </c>
      <c r="O114" s="64"/>
      <c r="P114" s="184">
        <f>O114*H114</f>
        <v>0</v>
      </c>
      <c r="Q114" s="184">
        <v>0</v>
      </c>
      <c r="R114" s="184">
        <f>Q114*H114</f>
        <v>0</v>
      </c>
      <c r="S114" s="184">
        <v>0</v>
      </c>
      <c r="T114" s="185">
        <f>S114*H114</f>
        <v>0</v>
      </c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R114" s="186" t="s">
        <v>91</v>
      </c>
      <c r="AT114" s="186" t="s">
        <v>152</v>
      </c>
      <c r="AU114" s="186" t="s">
        <v>91</v>
      </c>
      <c r="AY114" s="16" t="s">
        <v>155</v>
      </c>
      <c r="BE114" s="187">
        <f>IF(N114="základní",J114,0)</f>
        <v>0</v>
      </c>
      <c r="BF114" s="187">
        <f>IF(N114="snížená",J114,0)</f>
        <v>0</v>
      </c>
      <c r="BG114" s="187">
        <f>IF(N114="zákl. přenesená",J114,0)</f>
        <v>0</v>
      </c>
      <c r="BH114" s="187">
        <f>IF(N114="sníž. přenesená",J114,0)</f>
        <v>0</v>
      </c>
      <c r="BI114" s="187">
        <f>IF(N114="nulová",J114,0)</f>
        <v>0</v>
      </c>
      <c r="BJ114" s="16" t="s">
        <v>89</v>
      </c>
      <c r="BK114" s="187">
        <f>ROUND(I114*H114,2)</f>
        <v>0</v>
      </c>
      <c r="BL114" s="16" t="s">
        <v>89</v>
      </c>
      <c r="BM114" s="186" t="s">
        <v>598</v>
      </c>
    </row>
    <row r="115" spans="2:51" s="14" customFormat="1" ht="12">
      <c r="B115" s="199"/>
      <c r="C115" s="200"/>
      <c r="D115" s="190" t="s">
        <v>164</v>
      </c>
      <c r="E115" s="201" t="s">
        <v>44</v>
      </c>
      <c r="F115" s="202" t="s">
        <v>89</v>
      </c>
      <c r="G115" s="200"/>
      <c r="H115" s="203">
        <v>1</v>
      </c>
      <c r="I115" s="204"/>
      <c r="J115" s="200"/>
      <c r="K115" s="200"/>
      <c r="L115" s="205"/>
      <c r="M115" s="206"/>
      <c r="N115" s="207"/>
      <c r="O115" s="207"/>
      <c r="P115" s="207"/>
      <c r="Q115" s="207"/>
      <c r="R115" s="207"/>
      <c r="S115" s="207"/>
      <c r="T115" s="208"/>
      <c r="AT115" s="209" t="s">
        <v>164</v>
      </c>
      <c r="AU115" s="209" t="s">
        <v>91</v>
      </c>
      <c r="AV115" s="14" t="s">
        <v>91</v>
      </c>
      <c r="AW115" s="14" t="s">
        <v>42</v>
      </c>
      <c r="AX115" s="14" t="s">
        <v>89</v>
      </c>
      <c r="AY115" s="209" t="s">
        <v>155</v>
      </c>
    </row>
    <row r="116" spans="1:65" s="2" customFormat="1" ht="72">
      <c r="A116" s="34"/>
      <c r="B116" s="35"/>
      <c r="C116" s="175" t="s">
        <v>223</v>
      </c>
      <c r="D116" s="175" t="s">
        <v>158</v>
      </c>
      <c r="E116" s="176" t="s">
        <v>253</v>
      </c>
      <c r="F116" s="177" t="s">
        <v>254</v>
      </c>
      <c r="G116" s="178" t="s">
        <v>161</v>
      </c>
      <c r="H116" s="179">
        <v>3</v>
      </c>
      <c r="I116" s="180"/>
      <c r="J116" s="181">
        <f>ROUND(I116*H116,2)</f>
        <v>0</v>
      </c>
      <c r="K116" s="177" t="s">
        <v>195</v>
      </c>
      <c r="L116" s="39"/>
      <c r="M116" s="182" t="s">
        <v>44</v>
      </c>
      <c r="N116" s="183" t="s">
        <v>52</v>
      </c>
      <c r="O116" s="64"/>
      <c r="P116" s="184">
        <f>O116*H116</f>
        <v>0</v>
      </c>
      <c r="Q116" s="184">
        <v>0</v>
      </c>
      <c r="R116" s="184">
        <f>Q116*H116</f>
        <v>0</v>
      </c>
      <c r="S116" s="184">
        <v>0</v>
      </c>
      <c r="T116" s="185">
        <f>S116*H116</f>
        <v>0</v>
      </c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R116" s="186" t="s">
        <v>89</v>
      </c>
      <c r="AT116" s="186" t="s">
        <v>158</v>
      </c>
      <c r="AU116" s="186" t="s">
        <v>91</v>
      </c>
      <c r="AY116" s="16" t="s">
        <v>155</v>
      </c>
      <c r="BE116" s="187">
        <f>IF(N116="základní",J116,0)</f>
        <v>0</v>
      </c>
      <c r="BF116" s="187">
        <f>IF(N116="snížená",J116,0)</f>
        <v>0</v>
      </c>
      <c r="BG116" s="187">
        <f>IF(N116="zákl. přenesená",J116,0)</f>
        <v>0</v>
      </c>
      <c r="BH116" s="187">
        <f>IF(N116="sníž. přenesená",J116,0)</f>
        <v>0</v>
      </c>
      <c r="BI116" s="187">
        <f>IF(N116="nulová",J116,0)</f>
        <v>0</v>
      </c>
      <c r="BJ116" s="16" t="s">
        <v>89</v>
      </c>
      <c r="BK116" s="187">
        <f>ROUND(I116*H116,2)</f>
        <v>0</v>
      </c>
      <c r="BL116" s="16" t="s">
        <v>89</v>
      </c>
      <c r="BM116" s="186" t="s">
        <v>599</v>
      </c>
    </row>
    <row r="117" spans="2:51" s="14" customFormat="1" ht="12">
      <c r="B117" s="199"/>
      <c r="C117" s="200"/>
      <c r="D117" s="190" t="s">
        <v>164</v>
      </c>
      <c r="E117" s="201" t="s">
        <v>44</v>
      </c>
      <c r="F117" s="202" t="s">
        <v>600</v>
      </c>
      <c r="G117" s="200"/>
      <c r="H117" s="203">
        <v>3</v>
      </c>
      <c r="I117" s="204"/>
      <c r="J117" s="200"/>
      <c r="K117" s="200"/>
      <c r="L117" s="205"/>
      <c r="M117" s="206"/>
      <c r="N117" s="207"/>
      <c r="O117" s="207"/>
      <c r="P117" s="207"/>
      <c r="Q117" s="207"/>
      <c r="R117" s="207"/>
      <c r="S117" s="207"/>
      <c r="T117" s="208"/>
      <c r="AT117" s="209" t="s">
        <v>164</v>
      </c>
      <c r="AU117" s="209" t="s">
        <v>91</v>
      </c>
      <c r="AV117" s="14" t="s">
        <v>91</v>
      </c>
      <c r="AW117" s="14" t="s">
        <v>42</v>
      </c>
      <c r="AX117" s="14" t="s">
        <v>89</v>
      </c>
      <c r="AY117" s="209" t="s">
        <v>155</v>
      </c>
    </row>
    <row r="118" spans="1:65" s="2" customFormat="1" ht="72">
      <c r="A118" s="34"/>
      <c r="B118" s="35"/>
      <c r="C118" s="175" t="s">
        <v>227</v>
      </c>
      <c r="D118" s="175" t="s">
        <v>158</v>
      </c>
      <c r="E118" s="176" t="s">
        <v>257</v>
      </c>
      <c r="F118" s="177" t="s">
        <v>258</v>
      </c>
      <c r="G118" s="178" t="s">
        <v>161</v>
      </c>
      <c r="H118" s="179">
        <v>3</v>
      </c>
      <c r="I118" s="180"/>
      <c r="J118" s="181">
        <f>ROUND(I118*H118,2)</f>
        <v>0</v>
      </c>
      <c r="K118" s="177" t="s">
        <v>195</v>
      </c>
      <c r="L118" s="39"/>
      <c r="M118" s="182" t="s">
        <v>44</v>
      </c>
      <c r="N118" s="183" t="s">
        <v>52</v>
      </c>
      <c r="O118" s="64"/>
      <c r="P118" s="184">
        <f>O118*H118</f>
        <v>0</v>
      </c>
      <c r="Q118" s="184">
        <v>0</v>
      </c>
      <c r="R118" s="184">
        <f>Q118*H118</f>
        <v>0</v>
      </c>
      <c r="S118" s="184">
        <v>0</v>
      </c>
      <c r="T118" s="185">
        <f>S118*H118</f>
        <v>0</v>
      </c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R118" s="186" t="s">
        <v>89</v>
      </c>
      <c r="AT118" s="186" t="s">
        <v>158</v>
      </c>
      <c r="AU118" s="186" t="s">
        <v>91</v>
      </c>
      <c r="AY118" s="16" t="s">
        <v>155</v>
      </c>
      <c r="BE118" s="187">
        <f>IF(N118="základní",J118,0)</f>
        <v>0</v>
      </c>
      <c r="BF118" s="187">
        <f>IF(N118="snížená",J118,0)</f>
        <v>0</v>
      </c>
      <c r="BG118" s="187">
        <f>IF(N118="zákl. přenesená",J118,0)</f>
        <v>0</v>
      </c>
      <c r="BH118" s="187">
        <f>IF(N118="sníž. přenesená",J118,0)</f>
        <v>0</v>
      </c>
      <c r="BI118" s="187">
        <f>IF(N118="nulová",J118,0)</f>
        <v>0</v>
      </c>
      <c r="BJ118" s="16" t="s">
        <v>89</v>
      </c>
      <c r="BK118" s="187">
        <f>ROUND(I118*H118,2)</f>
        <v>0</v>
      </c>
      <c r="BL118" s="16" t="s">
        <v>89</v>
      </c>
      <c r="BM118" s="186" t="s">
        <v>601</v>
      </c>
    </row>
    <row r="119" spans="2:51" s="14" customFormat="1" ht="12">
      <c r="B119" s="199"/>
      <c r="C119" s="200"/>
      <c r="D119" s="190" t="s">
        <v>164</v>
      </c>
      <c r="E119" s="201" t="s">
        <v>44</v>
      </c>
      <c r="F119" s="202" t="s">
        <v>600</v>
      </c>
      <c r="G119" s="200"/>
      <c r="H119" s="203">
        <v>3</v>
      </c>
      <c r="I119" s="204"/>
      <c r="J119" s="200"/>
      <c r="K119" s="200"/>
      <c r="L119" s="205"/>
      <c r="M119" s="206"/>
      <c r="N119" s="207"/>
      <c r="O119" s="207"/>
      <c r="P119" s="207"/>
      <c r="Q119" s="207"/>
      <c r="R119" s="207"/>
      <c r="S119" s="207"/>
      <c r="T119" s="208"/>
      <c r="AT119" s="209" t="s">
        <v>164</v>
      </c>
      <c r="AU119" s="209" t="s">
        <v>91</v>
      </c>
      <c r="AV119" s="14" t="s">
        <v>91</v>
      </c>
      <c r="AW119" s="14" t="s">
        <v>42</v>
      </c>
      <c r="AX119" s="14" t="s">
        <v>89</v>
      </c>
      <c r="AY119" s="209" t="s">
        <v>155</v>
      </c>
    </row>
    <row r="120" spans="1:65" s="2" customFormat="1" ht="66.75" customHeight="1">
      <c r="A120" s="34"/>
      <c r="B120" s="35"/>
      <c r="C120" s="175" t="s">
        <v>231</v>
      </c>
      <c r="D120" s="175" t="s">
        <v>158</v>
      </c>
      <c r="E120" s="176" t="s">
        <v>260</v>
      </c>
      <c r="F120" s="177" t="s">
        <v>261</v>
      </c>
      <c r="G120" s="178" t="s">
        <v>161</v>
      </c>
      <c r="H120" s="179">
        <v>3</v>
      </c>
      <c r="I120" s="180"/>
      <c r="J120" s="181">
        <f>ROUND(I120*H120,2)</f>
        <v>0</v>
      </c>
      <c r="K120" s="177" t="s">
        <v>195</v>
      </c>
      <c r="L120" s="39"/>
      <c r="M120" s="182" t="s">
        <v>44</v>
      </c>
      <c r="N120" s="183" t="s">
        <v>52</v>
      </c>
      <c r="O120" s="64"/>
      <c r="P120" s="184">
        <f>O120*H120</f>
        <v>0</v>
      </c>
      <c r="Q120" s="184">
        <v>0</v>
      </c>
      <c r="R120" s="184">
        <f>Q120*H120</f>
        <v>0</v>
      </c>
      <c r="S120" s="184">
        <v>0</v>
      </c>
      <c r="T120" s="185">
        <f>S120*H120</f>
        <v>0</v>
      </c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R120" s="186" t="s">
        <v>89</v>
      </c>
      <c r="AT120" s="186" t="s">
        <v>158</v>
      </c>
      <c r="AU120" s="186" t="s">
        <v>91</v>
      </c>
      <c r="AY120" s="16" t="s">
        <v>155</v>
      </c>
      <c r="BE120" s="187">
        <f>IF(N120="základní",J120,0)</f>
        <v>0</v>
      </c>
      <c r="BF120" s="187">
        <f>IF(N120="snížená",J120,0)</f>
        <v>0</v>
      </c>
      <c r="BG120" s="187">
        <f>IF(N120="zákl. přenesená",J120,0)</f>
        <v>0</v>
      </c>
      <c r="BH120" s="187">
        <f>IF(N120="sníž. přenesená",J120,0)</f>
        <v>0</v>
      </c>
      <c r="BI120" s="187">
        <f>IF(N120="nulová",J120,0)</f>
        <v>0</v>
      </c>
      <c r="BJ120" s="16" t="s">
        <v>89</v>
      </c>
      <c r="BK120" s="187">
        <f>ROUND(I120*H120,2)</f>
        <v>0</v>
      </c>
      <c r="BL120" s="16" t="s">
        <v>89</v>
      </c>
      <c r="BM120" s="186" t="s">
        <v>602</v>
      </c>
    </row>
    <row r="121" spans="2:51" s="14" customFormat="1" ht="12">
      <c r="B121" s="199"/>
      <c r="C121" s="200"/>
      <c r="D121" s="190" t="s">
        <v>164</v>
      </c>
      <c r="E121" s="201" t="s">
        <v>44</v>
      </c>
      <c r="F121" s="202" t="s">
        <v>600</v>
      </c>
      <c r="G121" s="200"/>
      <c r="H121" s="203">
        <v>3</v>
      </c>
      <c r="I121" s="204"/>
      <c r="J121" s="200"/>
      <c r="K121" s="200"/>
      <c r="L121" s="205"/>
      <c r="M121" s="206"/>
      <c r="N121" s="207"/>
      <c r="O121" s="207"/>
      <c r="P121" s="207"/>
      <c r="Q121" s="207"/>
      <c r="R121" s="207"/>
      <c r="S121" s="207"/>
      <c r="T121" s="208"/>
      <c r="AT121" s="209" t="s">
        <v>164</v>
      </c>
      <c r="AU121" s="209" t="s">
        <v>91</v>
      </c>
      <c r="AV121" s="14" t="s">
        <v>91</v>
      </c>
      <c r="AW121" s="14" t="s">
        <v>42</v>
      </c>
      <c r="AX121" s="14" t="s">
        <v>89</v>
      </c>
      <c r="AY121" s="209" t="s">
        <v>155</v>
      </c>
    </row>
    <row r="122" spans="1:65" s="2" customFormat="1" ht="60">
      <c r="A122" s="34"/>
      <c r="B122" s="35"/>
      <c r="C122" s="175" t="s">
        <v>236</v>
      </c>
      <c r="D122" s="175" t="s">
        <v>158</v>
      </c>
      <c r="E122" s="176" t="s">
        <v>263</v>
      </c>
      <c r="F122" s="177" t="s">
        <v>264</v>
      </c>
      <c r="G122" s="178" t="s">
        <v>161</v>
      </c>
      <c r="H122" s="179">
        <v>3</v>
      </c>
      <c r="I122" s="180"/>
      <c r="J122" s="181">
        <f>ROUND(I122*H122,2)</f>
        <v>0</v>
      </c>
      <c r="K122" s="177" t="s">
        <v>195</v>
      </c>
      <c r="L122" s="39"/>
      <c r="M122" s="182" t="s">
        <v>44</v>
      </c>
      <c r="N122" s="183" t="s">
        <v>52</v>
      </c>
      <c r="O122" s="64"/>
      <c r="P122" s="184">
        <f>O122*H122</f>
        <v>0</v>
      </c>
      <c r="Q122" s="184">
        <v>0</v>
      </c>
      <c r="R122" s="184">
        <f>Q122*H122</f>
        <v>0</v>
      </c>
      <c r="S122" s="184">
        <v>0</v>
      </c>
      <c r="T122" s="185">
        <f>S122*H122</f>
        <v>0</v>
      </c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R122" s="186" t="s">
        <v>89</v>
      </c>
      <c r="AT122" s="186" t="s">
        <v>158</v>
      </c>
      <c r="AU122" s="186" t="s">
        <v>91</v>
      </c>
      <c r="AY122" s="16" t="s">
        <v>155</v>
      </c>
      <c r="BE122" s="187">
        <f>IF(N122="základní",J122,0)</f>
        <v>0</v>
      </c>
      <c r="BF122" s="187">
        <f>IF(N122="snížená",J122,0)</f>
        <v>0</v>
      </c>
      <c r="BG122" s="187">
        <f>IF(N122="zákl. přenesená",J122,0)</f>
        <v>0</v>
      </c>
      <c r="BH122" s="187">
        <f>IF(N122="sníž. přenesená",J122,0)</f>
        <v>0</v>
      </c>
      <c r="BI122" s="187">
        <f>IF(N122="nulová",J122,0)</f>
        <v>0</v>
      </c>
      <c r="BJ122" s="16" t="s">
        <v>89</v>
      </c>
      <c r="BK122" s="187">
        <f>ROUND(I122*H122,2)</f>
        <v>0</v>
      </c>
      <c r="BL122" s="16" t="s">
        <v>89</v>
      </c>
      <c r="BM122" s="186" t="s">
        <v>603</v>
      </c>
    </row>
    <row r="123" spans="2:51" s="14" customFormat="1" ht="12">
      <c r="B123" s="199"/>
      <c r="C123" s="200"/>
      <c r="D123" s="190" t="s">
        <v>164</v>
      </c>
      <c r="E123" s="201" t="s">
        <v>44</v>
      </c>
      <c r="F123" s="202" t="s">
        <v>600</v>
      </c>
      <c r="G123" s="200"/>
      <c r="H123" s="203">
        <v>3</v>
      </c>
      <c r="I123" s="204"/>
      <c r="J123" s="200"/>
      <c r="K123" s="200"/>
      <c r="L123" s="205"/>
      <c r="M123" s="206"/>
      <c r="N123" s="207"/>
      <c r="O123" s="207"/>
      <c r="P123" s="207"/>
      <c r="Q123" s="207"/>
      <c r="R123" s="207"/>
      <c r="S123" s="207"/>
      <c r="T123" s="208"/>
      <c r="AT123" s="209" t="s">
        <v>164</v>
      </c>
      <c r="AU123" s="209" t="s">
        <v>91</v>
      </c>
      <c r="AV123" s="14" t="s">
        <v>91</v>
      </c>
      <c r="AW123" s="14" t="s">
        <v>42</v>
      </c>
      <c r="AX123" s="14" t="s">
        <v>89</v>
      </c>
      <c r="AY123" s="209" t="s">
        <v>155</v>
      </c>
    </row>
    <row r="124" spans="1:65" s="2" customFormat="1" ht="33" customHeight="1">
      <c r="A124" s="34"/>
      <c r="B124" s="35"/>
      <c r="C124" s="210" t="s">
        <v>8</v>
      </c>
      <c r="D124" s="210" t="s">
        <v>152</v>
      </c>
      <c r="E124" s="211" t="s">
        <v>266</v>
      </c>
      <c r="F124" s="212" t="s">
        <v>267</v>
      </c>
      <c r="G124" s="213" t="s">
        <v>161</v>
      </c>
      <c r="H124" s="214">
        <v>2</v>
      </c>
      <c r="I124" s="215"/>
      <c r="J124" s="216">
        <f>ROUND(I124*H124,2)</f>
        <v>0</v>
      </c>
      <c r="K124" s="212" t="s">
        <v>180</v>
      </c>
      <c r="L124" s="217"/>
      <c r="M124" s="218" t="s">
        <v>44</v>
      </c>
      <c r="N124" s="219" t="s">
        <v>52</v>
      </c>
      <c r="O124" s="64"/>
      <c r="P124" s="184">
        <f>O124*H124</f>
        <v>0</v>
      </c>
      <c r="Q124" s="184">
        <v>0</v>
      </c>
      <c r="R124" s="184">
        <f>Q124*H124</f>
        <v>0</v>
      </c>
      <c r="S124" s="184">
        <v>0</v>
      </c>
      <c r="T124" s="185">
        <f>S124*H124</f>
        <v>0</v>
      </c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R124" s="186" t="s">
        <v>91</v>
      </c>
      <c r="AT124" s="186" t="s">
        <v>152</v>
      </c>
      <c r="AU124" s="186" t="s">
        <v>91</v>
      </c>
      <c r="AY124" s="16" t="s">
        <v>155</v>
      </c>
      <c r="BE124" s="187">
        <f>IF(N124="základní",J124,0)</f>
        <v>0</v>
      </c>
      <c r="BF124" s="187">
        <f>IF(N124="snížená",J124,0)</f>
        <v>0</v>
      </c>
      <c r="BG124" s="187">
        <f>IF(N124="zákl. přenesená",J124,0)</f>
        <v>0</v>
      </c>
      <c r="BH124" s="187">
        <f>IF(N124="sníž. přenesená",J124,0)</f>
        <v>0</v>
      </c>
      <c r="BI124" s="187">
        <f>IF(N124="nulová",J124,0)</f>
        <v>0</v>
      </c>
      <c r="BJ124" s="16" t="s">
        <v>89</v>
      </c>
      <c r="BK124" s="187">
        <f>ROUND(I124*H124,2)</f>
        <v>0</v>
      </c>
      <c r="BL124" s="16" t="s">
        <v>89</v>
      </c>
      <c r="BM124" s="186" t="s">
        <v>604</v>
      </c>
    </row>
    <row r="125" spans="2:51" s="14" customFormat="1" ht="12">
      <c r="B125" s="199"/>
      <c r="C125" s="200"/>
      <c r="D125" s="190" t="s">
        <v>164</v>
      </c>
      <c r="E125" s="201" t="s">
        <v>44</v>
      </c>
      <c r="F125" s="202" t="s">
        <v>91</v>
      </c>
      <c r="G125" s="200"/>
      <c r="H125" s="203">
        <v>2</v>
      </c>
      <c r="I125" s="204"/>
      <c r="J125" s="200"/>
      <c r="K125" s="200"/>
      <c r="L125" s="205"/>
      <c r="M125" s="206"/>
      <c r="N125" s="207"/>
      <c r="O125" s="207"/>
      <c r="P125" s="207"/>
      <c r="Q125" s="207"/>
      <c r="R125" s="207"/>
      <c r="S125" s="207"/>
      <c r="T125" s="208"/>
      <c r="AT125" s="209" t="s">
        <v>164</v>
      </c>
      <c r="AU125" s="209" t="s">
        <v>91</v>
      </c>
      <c r="AV125" s="14" t="s">
        <v>91</v>
      </c>
      <c r="AW125" s="14" t="s">
        <v>42</v>
      </c>
      <c r="AX125" s="14" t="s">
        <v>89</v>
      </c>
      <c r="AY125" s="209" t="s">
        <v>155</v>
      </c>
    </row>
    <row r="126" spans="1:65" s="2" customFormat="1" ht="16.5" customHeight="1">
      <c r="A126" s="34"/>
      <c r="B126" s="35"/>
      <c r="C126" s="210" t="s">
        <v>278</v>
      </c>
      <c r="D126" s="210" t="s">
        <v>152</v>
      </c>
      <c r="E126" s="211" t="s">
        <v>269</v>
      </c>
      <c r="F126" s="212" t="s">
        <v>270</v>
      </c>
      <c r="G126" s="213" t="s">
        <v>161</v>
      </c>
      <c r="H126" s="214">
        <v>1</v>
      </c>
      <c r="I126" s="215"/>
      <c r="J126" s="216">
        <f>ROUND(I126*H126,2)</f>
        <v>0</v>
      </c>
      <c r="K126" s="212" t="s">
        <v>180</v>
      </c>
      <c r="L126" s="217"/>
      <c r="M126" s="218" t="s">
        <v>44</v>
      </c>
      <c r="N126" s="219" t="s">
        <v>52</v>
      </c>
      <c r="O126" s="64"/>
      <c r="P126" s="184">
        <f>O126*H126</f>
        <v>0</v>
      </c>
      <c r="Q126" s="184">
        <v>0</v>
      </c>
      <c r="R126" s="184">
        <f>Q126*H126</f>
        <v>0</v>
      </c>
      <c r="S126" s="184">
        <v>0</v>
      </c>
      <c r="T126" s="185">
        <f>S126*H126</f>
        <v>0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R126" s="186" t="s">
        <v>91</v>
      </c>
      <c r="AT126" s="186" t="s">
        <v>152</v>
      </c>
      <c r="AU126" s="186" t="s">
        <v>91</v>
      </c>
      <c r="AY126" s="16" t="s">
        <v>155</v>
      </c>
      <c r="BE126" s="187">
        <f>IF(N126="základní",J126,0)</f>
        <v>0</v>
      </c>
      <c r="BF126" s="187">
        <f>IF(N126="snížená",J126,0)</f>
        <v>0</v>
      </c>
      <c r="BG126" s="187">
        <f>IF(N126="zákl. přenesená",J126,0)</f>
        <v>0</v>
      </c>
      <c r="BH126" s="187">
        <f>IF(N126="sníž. přenesená",J126,0)</f>
        <v>0</v>
      </c>
      <c r="BI126" s="187">
        <f>IF(N126="nulová",J126,0)</f>
        <v>0</v>
      </c>
      <c r="BJ126" s="16" t="s">
        <v>89</v>
      </c>
      <c r="BK126" s="187">
        <f>ROUND(I126*H126,2)</f>
        <v>0</v>
      </c>
      <c r="BL126" s="16" t="s">
        <v>89</v>
      </c>
      <c r="BM126" s="186" t="s">
        <v>605</v>
      </c>
    </row>
    <row r="127" spans="2:51" s="14" customFormat="1" ht="12">
      <c r="B127" s="199"/>
      <c r="C127" s="200"/>
      <c r="D127" s="190" t="s">
        <v>164</v>
      </c>
      <c r="E127" s="201" t="s">
        <v>44</v>
      </c>
      <c r="F127" s="202" t="s">
        <v>89</v>
      </c>
      <c r="G127" s="200"/>
      <c r="H127" s="203">
        <v>1</v>
      </c>
      <c r="I127" s="204"/>
      <c r="J127" s="200"/>
      <c r="K127" s="200"/>
      <c r="L127" s="205"/>
      <c r="M127" s="206"/>
      <c r="N127" s="207"/>
      <c r="O127" s="207"/>
      <c r="P127" s="207"/>
      <c r="Q127" s="207"/>
      <c r="R127" s="207"/>
      <c r="S127" s="207"/>
      <c r="T127" s="208"/>
      <c r="AT127" s="209" t="s">
        <v>164</v>
      </c>
      <c r="AU127" s="209" t="s">
        <v>91</v>
      </c>
      <c r="AV127" s="14" t="s">
        <v>91</v>
      </c>
      <c r="AW127" s="14" t="s">
        <v>42</v>
      </c>
      <c r="AX127" s="14" t="s">
        <v>89</v>
      </c>
      <c r="AY127" s="209" t="s">
        <v>155</v>
      </c>
    </row>
    <row r="128" spans="1:65" s="2" customFormat="1" ht="33" customHeight="1">
      <c r="A128" s="34"/>
      <c r="B128" s="35"/>
      <c r="C128" s="210" t="s">
        <v>282</v>
      </c>
      <c r="D128" s="210" t="s">
        <v>152</v>
      </c>
      <c r="E128" s="211" t="s">
        <v>272</v>
      </c>
      <c r="F128" s="212" t="s">
        <v>273</v>
      </c>
      <c r="G128" s="213" t="s">
        <v>161</v>
      </c>
      <c r="H128" s="214">
        <v>1</v>
      </c>
      <c r="I128" s="215"/>
      <c r="J128" s="216">
        <f>ROUND(I128*H128,2)</f>
        <v>0</v>
      </c>
      <c r="K128" s="212" t="s">
        <v>180</v>
      </c>
      <c r="L128" s="217"/>
      <c r="M128" s="218" t="s">
        <v>44</v>
      </c>
      <c r="N128" s="219" t="s">
        <v>52</v>
      </c>
      <c r="O128" s="64"/>
      <c r="P128" s="184">
        <f>O128*H128</f>
        <v>0</v>
      </c>
      <c r="Q128" s="184">
        <v>0</v>
      </c>
      <c r="R128" s="184">
        <f>Q128*H128</f>
        <v>0</v>
      </c>
      <c r="S128" s="184">
        <v>0</v>
      </c>
      <c r="T128" s="185">
        <f>S128*H128</f>
        <v>0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R128" s="186" t="s">
        <v>91</v>
      </c>
      <c r="AT128" s="186" t="s">
        <v>152</v>
      </c>
      <c r="AU128" s="186" t="s">
        <v>91</v>
      </c>
      <c r="AY128" s="16" t="s">
        <v>155</v>
      </c>
      <c r="BE128" s="187">
        <f>IF(N128="základní",J128,0)</f>
        <v>0</v>
      </c>
      <c r="BF128" s="187">
        <f>IF(N128="snížená",J128,0)</f>
        <v>0</v>
      </c>
      <c r="BG128" s="187">
        <f>IF(N128="zákl. přenesená",J128,0)</f>
        <v>0</v>
      </c>
      <c r="BH128" s="187">
        <f>IF(N128="sníž. přenesená",J128,0)</f>
        <v>0</v>
      </c>
      <c r="BI128" s="187">
        <f>IF(N128="nulová",J128,0)</f>
        <v>0</v>
      </c>
      <c r="BJ128" s="16" t="s">
        <v>89</v>
      </c>
      <c r="BK128" s="187">
        <f>ROUND(I128*H128,2)</f>
        <v>0</v>
      </c>
      <c r="BL128" s="16" t="s">
        <v>89</v>
      </c>
      <c r="BM128" s="186" t="s">
        <v>606</v>
      </c>
    </row>
    <row r="129" spans="2:51" s="14" customFormat="1" ht="12">
      <c r="B129" s="199"/>
      <c r="C129" s="200"/>
      <c r="D129" s="190" t="s">
        <v>164</v>
      </c>
      <c r="E129" s="201" t="s">
        <v>44</v>
      </c>
      <c r="F129" s="202" t="s">
        <v>89</v>
      </c>
      <c r="G129" s="200"/>
      <c r="H129" s="203">
        <v>1</v>
      </c>
      <c r="I129" s="204"/>
      <c r="J129" s="200"/>
      <c r="K129" s="200"/>
      <c r="L129" s="205"/>
      <c r="M129" s="206"/>
      <c r="N129" s="207"/>
      <c r="O129" s="207"/>
      <c r="P129" s="207"/>
      <c r="Q129" s="207"/>
      <c r="R129" s="207"/>
      <c r="S129" s="207"/>
      <c r="T129" s="208"/>
      <c r="AT129" s="209" t="s">
        <v>164</v>
      </c>
      <c r="AU129" s="209" t="s">
        <v>91</v>
      </c>
      <c r="AV129" s="14" t="s">
        <v>91</v>
      </c>
      <c r="AW129" s="14" t="s">
        <v>42</v>
      </c>
      <c r="AX129" s="14" t="s">
        <v>89</v>
      </c>
      <c r="AY129" s="209" t="s">
        <v>155</v>
      </c>
    </row>
    <row r="130" spans="1:65" s="2" customFormat="1" ht="16.5" customHeight="1">
      <c r="A130" s="34"/>
      <c r="B130" s="35"/>
      <c r="C130" s="210" t="s">
        <v>286</v>
      </c>
      <c r="D130" s="210" t="s">
        <v>152</v>
      </c>
      <c r="E130" s="211" t="s">
        <v>275</v>
      </c>
      <c r="F130" s="212" t="s">
        <v>276</v>
      </c>
      <c r="G130" s="213" t="s">
        <v>161</v>
      </c>
      <c r="H130" s="214">
        <v>1</v>
      </c>
      <c r="I130" s="215"/>
      <c r="J130" s="216">
        <f>ROUND(I130*H130,2)</f>
        <v>0</v>
      </c>
      <c r="K130" s="212" t="s">
        <v>180</v>
      </c>
      <c r="L130" s="217"/>
      <c r="M130" s="218" t="s">
        <v>44</v>
      </c>
      <c r="N130" s="219" t="s">
        <v>52</v>
      </c>
      <c r="O130" s="64"/>
      <c r="P130" s="184">
        <f>O130*H130</f>
        <v>0</v>
      </c>
      <c r="Q130" s="184">
        <v>0</v>
      </c>
      <c r="R130" s="184">
        <f>Q130*H130</f>
        <v>0</v>
      </c>
      <c r="S130" s="184">
        <v>0</v>
      </c>
      <c r="T130" s="185">
        <f>S130*H130</f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186" t="s">
        <v>91</v>
      </c>
      <c r="AT130" s="186" t="s">
        <v>152</v>
      </c>
      <c r="AU130" s="186" t="s">
        <v>91</v>
      </c>
      <c r="AY130" s="16" t="s">
        <v>155</v>
      </c>
      <c r="BE130" s="187">
        <f>IF(N130="základní",J130,0)</f>
        <v>0</v>
      </c>
      <c r="BF130" s="187">
        <f>IF(N130="snížená",J130,0)</f>
        <v>0</v>
      </c>
      <c r="BG130" s="187">
        <f>IF(N130="zákl. přenesená",J130,0)</f>
        <v>0</v>
      </c>
      <c r="BH130" s="187">
        <f>IF(N130="sníž. přenesená",J130,0)</f>
        <v>0</v>
      </c>
      <c r="BI130" s="187">
        <f>IF(N130="nulová",J130,0)</f>
        <v>0</v>
      </c>
      <c r="BJ130" s="16" t="s">
        <v>89</v>
      </c>
      <c r="BK130" s="187">
        <f>ROUND(I130*H130,2)</f>
        <v>0</v>
      </c>
      <c r="BL130" s="16" t="s">
        <v>89</v>
      </c>
      <c r="BM130" s="186" t="s">
        <v>607</v>
      </c>
    </row>
    <row r="131" spans="2:51" s="14" customFormat="1" ht="12">
      <c r="B131" s="199"/>
      <c r="C131" s="200"/>
      <c r="D131" s="190" t="s">
        <v>164</v>
      </c>
      <c r="E131" s="201" t="s">
        <v>44</v>
      </c>
      <c r="F131" s="202" t="s">
        <v>89</v>
      </c>
      <c r="G131" s="200"/>
      <c r="H131" s="203">
        <v>1</v>
      </c>
      <c r="I131" s="204"/>
      <c r="J131" s="200"/>
      <c r="K131" s="200"/>
      <c r="L131" s="205"/>
      <c r="M131" s="206"/>
      <c r="N131" s="207"/>
      <c r="O131" s="207"/>
      <c r="P131" s="207"/>
      <c r="Q131" s="207"/>
      <c r="R131" s="207"/>
      <c r="S131" s="207"/>
      <c r="T131" s="208"/>
      <c r="AT131" s="209" t="s">
        <v>164</v>
      </c>
      <c r="AU131" s="209" t="s">
        <v>91</v>
      </c>
      <c r="AV131" s="14" t="s">
        <v>91</v>
      </c>
      <c r="AW131" s="14" t="s">
        <v>42</v>
      </c>
      <c r="AX131" s="14" t="s">
        <v>89</v>
      </c>
      <c r="AY131" s="209" t="s">
        <v>155</v>
      </c>
    </row>
    <row r="132" spans="1:65" s="2" customFormat="1" ht="72">
      <c r="A132" s="34"/>
      <c r="B132" s="35"/>
      <c r="C132" s="175" t="s">
        <v>290</v>
      </c>
      <c r="D132" s="175" t="s">
        <v>158</v>
      </c>
      <c r="E132" s="176" t="s">
        <v>298</v>
      </c>
      <c r="F132" s="177" t="s">
        <v>299</v>
      </c>
      <c r="G132" s="178" t="s">
        <v>161</v>
      </c>
      <c r="H132" s="179">
        <v>8</v>
      </c>
      <c r="I132" s="180"/>
      <c r="J132" s="181">
        <f>ROUND(I132*H132,2)</f>
        <v>0</v>
      </c>
      <c r="K132" s="177" t="s">
        <v>195</v>
      </c>
      <c r="L132" s="39"/>
      <c r="M132" s="182" t="s">
        <v>44</v>
      </c>
      <c r="N132" s="183" t="s">
        <v>52</v>
      </c>
      <c r="O132" s="64"/>
      <c r="P132" s="184">
        <f>O132*H132</f>
        <v>0</v>
      </c>
      <c r="Q132" s="184">
        <v>0</v>
      </c>
      <c r="R132" s="184">
        <f>Q132*H132</f>
        <v>0</v>
      </c>
      <c r="S132" s="184">
        <v>0</v>
      </c>
      <c r="T132" s="185">
        <f>S132*H132</f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186" t="s">
        <v>89</v>
      </c>
      <c r="AT132" s="186" t="s">
        <v>158</v>
      </c>
      <c r="AU132" s="186" t="s">
        <v>91</v>
      </c>
      <c r="AY132" s="16" t="s">
        <v>155</v>
      </c>
      <c r="BE132" s="187">
        <f>IF(N132="základní",J132,0)</f>
        <v>0</v>
      </c>
      <c r="BF132" s="187">
        <f>IF(N132="snížená",J132,0)</f>
        <v>0</v>
      </c>
      <c r="BG132" s="187">
        <f>IF(N132="zákl. přenesená",J132,0)</f>
        <v>0</v>
      </c>
      <c r="BH132" s="187">
        <f>IF(N132="sníž. přenesená",J132,0)</f>
        <v>0</v>
      </c>
      <c r="BI132" s="187">
        <f>IF(N132="nulová",J132,0)</f>
        <v>0</v>
      </c>
      <c r="BJ132" s="16" t="s">
        <v>89</v>
      </c>
      <c r="BK132" s="187">
        <f>ROUND(I132*H132,2)</f>
        <v>0</v>
      </c>
      <c r="BL132" s="16" t="s">
        <v>89</v>
      </c>
      <c r="BM132" s="186" t="s">
        <v>608</v>
      </c>
    </row>
    <row r="133" spans="2:51" s="14" customFormat="1" ht="12">
      <c r="B133" s="199"/>
      <c r="C133" s="200"/>
      <c r="D133" s="190" t="s">
        <v>164</v>
      </c>
      <c r="E133" s="201" t="s">
        <v>44</v>
      </c>
      <c r="F133" s="202" t="s">
        <v>192</v>
      </c>
      <c r="G133" s="200"/>
      <c r="H133" s="203">
        <v>8</v>
      </c>
      <c r="I133" s="204"/>
      <c r="J133" s="200"/>
      <c r="K133" s="200"/>
      <c r="L133" s="205"/>
      <c r="M133" s="206"/>
      <c r="N133" s="207"/>
      <c r="O133" s="207"/>
      <c r="P133" s="207"/>
      <c r="Q133" s="207"/>
      <c r="R133" s="207"/>
      <c r="S133" s="207"/>
      <c r="T133" s="208"/>
      <c r="AT133" s="209" t="s">
        <v>164</v>
      </c>
      <c r="AU133" s="209" t="s">
        <v>91</v>
      </c>
      <c r="AV133" s="14" t="s">
        <v>91</v>
      </c>
      <c r="AW133" s="14" t="s">
        <v>42</v>
      </c>
      <c r="AX133" s="14" t="s">
        <v>89</v>
      </c>
      <c r="AY133" s="209" t="s">
        <v>155</v>
      </c>
    </row>
    <row r="134" spans="1:65" s="2" customFormat="1" ht="72">
      <c r="A134" s="34"/>
      <c r="B134" s="35"/>
      <c r="C134" s="175" t="s">
        <v>294</v>
      </c>
      <c r="D134" s="175" t="s">
        <v>158</v>
      </c>
      <c r="E134" s="176" t="s">
        <v>302</v>
      </c>
      <c r="F134" s="177" t="s">
        <v>303</v>
      </c>
      <c r="G134" s="178" t="s">
        <v>161</v>
      </c>
      <c r="H134" s="179">
        <v>8</v>
      </c>
      <c r="I134" s="180"/>
      <c r="J134" s="181">
        <f>ROUND(I134*H134,2)</f>
        <v>0</v>
      </c>
      <c r="K134" s="177" t="s">
        <v>195</v>
      </c>
      <c r="L134" s="39"/>
      <c r="M134" s="182" t="s">
        <v>44</v>
      </c>
      <c r="N134" s="183" t="s">
        <v>52</v>
      </c>
      <c r="O134" s="64"/>
      <c r="P134" s="184">
        <f>O134*H134</f>
        <v>0</v>
      </c>
      <c r="Q134" s="184">
        <v>0</v>
      </c>
      <c r="R134" s="184">
        <f>Q134*H134</f>
        <v>0</v>
      </c>
      <c r="S134" s="184">
        <v>0</v>
      </c>
      <c r="T134" s="185">
        <f>S134*H134</f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186" t="s">
        <v>89</v>
      </c>
      <c r="AT134" s="186" t="s">
        <v>158</v>
      </c>
      <c r="AU134" s="186" t="s">
        <v>91</v>
      </c>
      <c r="AY134" s="16" t="s">
        <v>155</v>
      </c>
      <c r="BE134" s="187">
        <f>IF(N134="základní",J134,0)</f>
        <v>0</v>
      </c>
      <c r="BF134" s="187">
        <f>IF(N134="snížená",J134,0)</f>
        <v>0</v>
      </c>
      <c r="BG134" s="187">
        <f>IF(N134="zákl. přenesená",J134,0)</f>
        <v>0</v>
      </c>
      <c r="BH134" s="187">
        <f>IF(N134="sníž. přenesená",J134,0)</f>
        <v>0</v>
      </c>
      <c r="BI134" s="187">
        <f>IF(N134="nulová",J134,0)</f>
        <v>0</v>
      </c>
      <c r="BJ134" s="16" t="s">
        <v>89</v>
      </c>
      <c r="BK134" s="187">
        <f>ROUND(I134*H134,2)</f>
        <v>0</v>
      </c>
      <c r="BL134" s="16" t="s">
        <v>89</v>
      </c>
      <c r="BM134" s="186" t="s">
        <v>609</v>
      </c>
    </row>
    <row r="135" spans="2:51" s="14" customFormat="1" ht="12">
      <c r="B135" s="199"/>
      <c r="C135" s="200"/>
      <c r="D135" s="190" t="s">
        <v>164</v>
      </c>
      <c r="E135" s="201" t="s">
        <v>44</v>
      </c>
      <c r="F135" s="202" t="s">
        <v>192</v>
      </c>
      <c r="G135" s="200"/>
      <c r="H135" s="203">
        <v>8</v>
      </c>
      <c r="I135" s="204"/>
      <c r="J135" s="200"/>
      <c r="K135" s="200"/>
      <c r="L135" s="205"/>
      <c r="M135" s="206"/>
      <c r="N135" s="207"/>
      <c r="O135" s="207"/>
      <c r="P135" s="207"/>
      <c r="Q135" s="207"/>
      <c r="R135" s="207"/>
      <c r="S135" s="207"/>
      <c r="T135" s="208"/>
      <c r="AT135" s="209" t="s">
        <v>164</v>
      </c>
      <c r="AU135" s="209" t="s">
        <v>91</v>
      </c>
      <c r="AV135" s="14" t="s">
        <v>91</v>
      </c>
      <c r="AW135" s="14" t="s">
        <v>42</v>
      </c>
      <c r="AX135" s="14" t="s">
        <v>89</v>
      </c>
      <c r="AY135" s="209" t="s">
        <v>155</v>
      </c>
    </row>
    <row r="136" spans="1:65" s="2" customFormat="1" ht="66.75" customHeight="1">
      <c r="A136" s="34"/>
      <c r="B136" s="35"/>
      <c r="C136" s="175" t="s">
        <v>7</v>
      </c>
      <c r="D136" s="175" t="s">
        <v>158</v>
      </c>
      <c r="E136" s="176" t="s">
        <v>306</v>
      </c>
      <c r="F136" s="177" t="s">
        <v>307</v>
      </c>
      <c r="G136" s="178" t="s">
        <v>161</v>
      </c>
      <c r="H136" s="179">
        <v>8</v>
      </c>
      <c r="I136" s="180"/>
      <c r="J136" s="181">
        <f>ROUND(I136*H136,2)</f>
        <v>0</v>
      </c>
      <c r="K136" s="177" t="s">
        <v>195</v>
      </c>
      <c r="L136" s="39"/>
      <c r="M136" s="182" t="s">
        <v>44</v>
      </c>
      <c r="N136" s="183" t="s">
        <v>52</v>
      </c>
      <c r="O136" s="64"/>
      <c r="P136" s="184">
        <f>O136*H136</f>
        <v>0</v>
      </c>
      <c r="Q136" s="184">
        <v>0</v>
      </c>
      <c r="R136" s="184">
        <f>Q136*H136</f>
        <v>0</v>
      </c>
      <c r="S136" s="184">
        <v>0</v>
      </c>
      <c r="T136" s="185">
        <f>S136*H136</f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186" t="s">
        <v>89</v>
      </c>
      <c r="AT136" s="186" t="s">
        <v>158</v>
      </c>
      <c r="AU136" s="186" t="s">
        <v>91</v>
      </c>
      <c r="AY136" s="16" t="s">
        <v>155</v>
      </c>
      <c r="BE136" s="187">
        <f>IF(N136="základní",J136,0)</f>
        <v>0</v>
      </c>
      <c r="BF136" s="187">
        <f>IF(N136="snížená",J136,0)</f>
        <v>0</v>
      </c>
      <c r="BG136" s="187">
        <f>IF(N136="zákl. přenesená",J136,0)</f>
        <v>0</v>
      </c>
      <c r="BH136" s="187">
        <f>IF(N136="sníž. přenesená",J136,0)</f>
        <v>0</v>
      </c>
      <c r="BI136" s="187">
        <f>IF(N136="nulová",J136,0)</f>
        <v>0</v>
      </c>
      <c r="BJ136" s="16" t="s">
        <v>89</v>
      </c>
      <c r="BK136" s="187">
        <f>ROUND(I136*H136,2)</f>
        <v>0</v>
      </c>
      <c r="BL136" s="16" t="s">
        <v>89</v>
      </c>
      <c r="BM136" s="186" t="s">
        <v>610</v>
      </c>
    </row>
    <row r="137" spans="2:51" s="14" customFormat="1" ht="12">
      <c r="B137" s="199"/>
      <c r="C137" s="200"/>
      <c r="D137" s="190" t="s">
        <v>164</v>
      </c>
      <c r="E137" s="201" t="s">
        <v>44</v>
      </c>
      <c r="F137" s="202" t="s">
        <v>192</v>
      </c>
      <c r="G137" s="200"/>
      <c r="H137" s="203">
        <v>8</v>
      </c>
      <c r="I137" s="204"/>
      <c r="J137" s="200"/>
      <c r="K137" s="200"/>
      <c r="L137" s="205"/>
      <c r="M137" s="206"/>
      <c r="N137" s="207"/>
      <c r="O137" s="207"/>
      <c r="P137" s="207"/>
      <c r="Q137" s="207"/>
      <c r="R137" s="207"/>
      <c r="S137" s="207"/>
      <c r="T137" s="208"/>
      <c r="AT137" s="209" t="s">
        <v>164</v>
      </c>
      <c r="AU137" s="209" t="s">
        <v>91</v>
      </c>
      <c r="AV137" s="14" t="s">
        <v>91</v>
      </c>
      <c r="AW137" s="14" t="s">
        <v>42</v>
      </c>
      <c r="AX137" s="14" t="s">
        <v>89</v>
      </c>
      <c r="AY137" s="209" t="s">
        <v>155</v>
      </c>
    </row>
    <row r="138" spans="1:65" s="2" customFormat="1" ht="60">
      <c r="A138" s="34"/>
      <c r="B138" s="35"/>
      <c r="C138" s="175" t="s">
        <v>297</v>
      </c>
      <c r="D138" s="175" t="s">
        <v>158</v>
      </c>
      <c r="E138" s="176" t="s">
        <v>310</v>
      </c>
      <c r="F138" s="177" t="s">
        <v>311</v>
      </c>
      <c r="G138" s="178" t="s">
        <v>161</v>
      </c>
      <c r="H138" s="179">
        <v>8</v>
      </c>
      <c r="I138" s="180"/>
      <c r="J138" s="181">
        <f>ROUND(I138*H138,2)</f>
        <v>0</v>
      </c>
      <c r="K138" s="177" t="s">
        <v>195</v>
      </c>
      <c r="L138" s="39"/>
      <c r="M138" s="182" t="s">
        <v>44</v>
      </c>
      <c r="N138" s="183" t="s">
        <v>52</v>
      </c>
      <c r="O138" s="64"/>
      <c r="P138" s="184">
        <f>O138*H138</f>
        <v>0</v>
      </c>
      <c r="Q138" s="184">
        <v>0</v>
      </c>
      <c r="R138" s="184">
        <f>Q138*H138</f>
        <v>0</v>
      </c>
      <c r="S138" s="184">
        <v>0</v>
      </c>
      <c r="T138" s="185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186" t="s">
        <v>89</v>
      </c>
      <c r="AT138" s="186" t="s">
        <v>158</v>
      </c>
      <c r="AU138" s="186" t="s">
        <v>91</v>
      </c>
      <c r="AY138" s="16" t="s">
        <v>155</v>
      </c>
      <c r="BE138" s="187">
        <f>IF(N138="základní",J138,0)</f>
        <v>0</v>
      </c>
      <c r="BF138" s="187">
        <f>IF(N138="snížená",J138,0)</f>
        <v>0</v>
      </c>
      <c r="BG138" s="187">
        <f>IF(N138="zákl. přenesená",J138,0)</f>
        <v>0</v>
      </c>
      <c r="BH138" s="187">
        <f>IF(N138="sníž. přenesená",J138,0)</f>
        <v>0</v>
      </c>
      <c r="BI138" s="187">
        <f>IF(N138="nulová",J138,0)</f>
        <v>0</v>
      </c>
      <c r="BJ138" s="16" t="s">
        <v>89</v>
      </c>
      <c r="BK138" s="187">
        <f>ROUND(I138*H138,2)</f>
        <v>0</v>
      </c>
      <c r="BL138" s="16" t="s">
        <v>89</v>
      </c>
      <c r="BM138" s="186" t="s">
        <v>611</v>
      </c>
    </row>
    <row r="139" spans="2:51" s="14" customFormat="1" ht="12">
      <c r="B139" s="199"/>
      <c r="C139" s="200"/>
      <c r="D139" s="190" t="s">
        <v>164</v>
      </c>
      <c r="E139" s="201" t="s">
        <v>44</v>
      </c>
      <c r="F139" s="202" t="s">
        <v>192</v>
      </c>
      <c r="G139" s="200"/>
      <c r="H139" s="203">
        <v>8</v>
      </c>
      <c r="I139" s="204"/>
      <c r="J139" s="200"/>
      <c r="K139" s="200"/>
      <c r="L139" s="205"/>
      <c r="M139" s="206"/>
      <c r="N139" s="207"/>
      <c r="O139" s="207"/>
      <c r="P139" s="207"/>
      <c r="Q139" s="207"/>
      <c r="R139" s="207"/>
      <c r="S139" s="207"/>
      <c r="T139" s="208"/>
      <c r="AT139" s="209" t="s">
        <v>164</v>
      </c>
      <c r="AU139" s="209" t="s">
        <v>91</v>
      </c>
      <c r="AV139" s="14" t="s">
        <v>91</v>
      </c>
      <c r="AW139" s="14" t="s">
        <v>42</v>
      </c>
      <c r="AX139" s="14" t="s">
        <v>89</v>
      </c>
      <c r="AY139" s="209" t="s">
        <v>155</v>
      </c>
    </row>
    <row r="140" spans="1:65" s="2" customFormat="1" ht="33" customHeight="1">
      <c r="A140" s="34"/>
      <c r="B140" s="35"/>
      <c r="C140" s="210" t="s">
        <v>301</v>
      </c>
      <c r="D140" s="210" t="s">
        <v>152</v>
      </c>
      <c r="E140" s="211" t="s">
        <v>314</v>
      </c>
      <c r="F140" s="212" t="s">
        <v>315</v>
      </c>
      <c r="G140" s="213" t="s">
        <v>161</v>
      </c>
      <c r="H140" s="214">
        <v>8</v>
      </c>
      <c r="I140" s="215"/>
      <c r="J140" s="216">
        <f>ROUND(I140*H140,2)</f>
        <v>0</v>
      </c>
      <c r="K140" s="212" t="s">
        <v>180</v>
      </c>
      <c r="L140" s="217"/>
      <c r="M140" s="218" t="s">
        <v>44</v>
      </c>
      <c r="N140" s="219" t="s">
        <v>52</v>
      </c>
      <c r="O140" s="64"/>
      <c r="P140" s="184">
        <f>O140*H140</f>
        <v>0</v>
      </c>
      <c r="Q140" s="184">
        <v>0</v>
      </c>
      <c r="R140" s="184">
        <f>Q140*H140</f>
        <v>0</v>
      </c>
      <c r="S140" s="184">
        <v>0</v>
      </c>
      <c r="T140" s="185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186" t="s">
        <v>91</v>
      </c>
      <c r="AT140" s="186" t="s">
        <v>152</v>
      </c>
      <c r="AU140" s="186" t="s">
        <v>91</v>
      </c>
      <c r="AY140" s="16" t="s">
        <v>155</v>
      </c>
      <c r="BE140" s="187">
        <f>IF(N140="základní",J140,0)</f>
        <v>0</v>
      </c>
      <c r="BF140" s="187">
        <f>IF(N140="snížená",J140,0)</f>
        <v>0</v>
      </c>
      <c r="BG140" s="187">
        <f>IF(N140="zákl. přenesená",J140,0)</f>
        <v>0</v>
      </c>
      <c r="BH140" s="187">
        <f>IF(N140="sníž. přenesená",J140,0)</f>
        <v>0</v>
      </c>
      <c r="BI140" s="187">
        <f>IF(N140="nulová",J140,0)</f>
        <v>0</v>
      </c>
      <c r="BJ140" s="16" t="s">
        <v>89</v>
      </c>
      <c r="BK140" s="187">
        <f>ROUND(I140*H140,2)</f>
        <v>0</v>
      </c>
      <c r="BL140" s="16" t="s">
        <v>89</v>
      </c>
      <c r="BM140" s="186" t="s">
        <v>612</v>
      </c>
    </row>
    <row r="141" spans="2:51" s="14" customFormat="1" ht="12">
      <c r="B141" s="199"/>
      <c r="C141" s="200"/>
      <c r="D141" s="190" t="s">
        <v>164</v>
      </c>
      <c r="E141" s="201" t="s">
        <v>44</v>
      </c>
      <c r="F141" s="202" t="s">
        <v>192</v>
      </c>
      <c r="G141" s="200"/>
      <c r="H141" s="203">
        <v>8</v>
      </c>
      <c r="I141" s="204"/>
      <c r="J141" s="200"/>
      <c r="K141" s="200"/>
      <c r="L141" s="205"/>
      <c r="M141" s="206"/>
      <c r="N141" s="207"/>
      <c r="O141" s="207"/>
      <c r="P141" s="207"/>
      <c r="Q141" s="207"/>
      <c r="R141" s="207"/>
      <c r="S141" s="207"/>
      <c r="T141" s="208"/>
      <c r="AT141" s="209" t="s">
        <v>164</v>
      </c>
      <c r="AU141" s="209" t="s">
        <v>91</v>
      </c>
      <c r="AV141" s="14" t="s">
        <v>91</v>
      </c>
      <c r="AW141" s="14" t="s">
        <v>42</v>
      </c>
      <c r="AX141" s="14" t="s">
        <v>89</v>
      </c>
      <c r="AY141" s="209" t="s">
        <v>155</v>
      </c>
    </row>
    <row r="142" spans="1:65" s="2" customFormat="1" ht="16.5" customHeight="1">
      <c r="A142" s="34"/>
      <c r="B142" s="35"/>
      <c r="C142" s="210" t="s">
        <v>305</v>
      </c>
      <c r="D142" s="210" t="s">
        <v>152</v>
      </c>
      <c r="E142" s="211" t="s">
        <v>318</v>
      </c>
      <c r="F142" s="212" t="s">
        <v>319</v>
      </c>
      <c r="G142" s="213" t="s">
        <v>161</v>
      </c>
      <c r="H142" s="214">
        <v>8</v>
      </c>
      <c r="I142" s="215"/>
      <c r="J142" s="216">
        <f>ROUND(I142*H142,2)</f>
        <v>0</v>
      </c>
      <c r="K142" s="212" t="s">
        <v>180</v>
      </c>
      <c r="L142" s="217"/>
      <c r="M142" s="218" t="s">
        <v>44</v>
      </c>
      <c r="N142" s="219" t="s">
        <v>52</v>
      </c>
      <c r="O142" s="64"/>
      <c r="P142" s="184">
        <f>O142*H142</f>
        <v>0</v>
      </c>
      <c r="Q142" s="184">
        <v>0</v>
      </c>
      <c r="R142" s="184">
        <f>Q142*H142</f>
        <v>0</v>
      </c>
      <c r="S142" s="184">
        <v>0</v>
      </c>
      <c r="T142" s="185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186" t="s">
        <v>91</v>
      </c>
      <c r="AT142" s="186" t="s">
        <v>152</v>
      </c>
      <c r="AU142" s="186" t="s">
        <v>91</v>
      </c>
      <c r="AY142" s="16" t="s">
        <v>155</v>
      </c>
      <c r="BE142" s="187">
        <f>IF(N142="základní",J142,0)</f>
        <v>0</v>
      </c>
      <c r="BF142" s="187">
        <f>IF(N142="snížená",J142,0)</f>
        <v>0</v>
      </c>
      <c r="BG142" s="187">
        <f>IF(N142="zákl. přenesená",J142,0)</f>
        <v>0</v>
      </c>
      <c r="BH142" s="187">
        <f>IF(N142="sníž. přenesená",J142,0)</f>
        <v>0</v>
      </c>
      <c r="BI142" s="187">
        <f>IF(N142="nulová",J142,0)</f>
        <v>0</v>
      </c>
      <c r="BJ142" s="16" t="s">
        <v>89</v>
      </c>
      <c r="BK142" s="187">
        <f>ROUND(I142*H142,2)</f>
        <v>0</v>
      </c>
      <c r="BL142" s="16" t="s">
        <v>89</v>
      </c>
      <c r="BM142" s="186" t="s">
        <v>613</v>
      </c>
    </row>
    <row r="143" spans="2:51" s="14" customFormat="1" ht="12">
      <c r="B143" s="199"/>
      <c r="C143" s="200"/>
      <c r="D143" s="190" t="s">
        <v>164</v>
      </c>
      <c r="E143" s="201" t="s">
        <v>44</v>
      </c>
      <c r="F143" s="202" t="s">
        <v>192</v>
      </c>
      <c r="G143" s="200"/>
      <c r="H143" s="203">
        <v>8</v>
      </c>
      <c r="I143" s="204"/>
      <c r="J143" s="200"/>
      <c r="K143" s="200"/>
      <c r="L143" s="205"/>
      <c r="M143" s="206"/>
      <c r="N143" s="207"/>
      <c r="O143" s="207"/>
      <c r="P143" s="207"/>
      <c r="Q143" s="207"/>
      <c r="R143" s="207"/>
      <c r="S143" s="207"/>
      <c r="T143" s="208"/>
      <c r="AT143" s="209" t="s">
        <v>164</v>
      </c>
      <c r="AU143" s="209" t="s">
        <v>91</v>
      </c>
      <c r="AV143" s="14" t="s">
        <v>91</v>
      </c>
      <c r="AW143" s="14" t="s">
        <v>42</v>
      </c>
      <c r="AX143" s="14" t="s">
        <v>89</v>
      </c>
      <c r="AY143" s="209" t="s">
        <v>155</v>
      </c>
    </row>
    <row r="144" spans="1:65" s="2" customFormat="1" ht="33" customHeight="1">
      <c r="A144" s="34"/>
      <c r="B144" s="35"/>
      <c r="C144" s="210" t="s">
        <v>309</v>
      </c>
      <c r="D144" s="210" t="s">
        <v>152</v>
      </c>
      <c r="E144" s="211" t="s">
        <v>272</v>
      </c>
      <c r="F144" s="212" t="s">
        <v>273</v>
      </c>
      <c r="G144" s="213" t="s">
        <v>161</v>
      </c>
      <c r="H144" s="214">
        <v>8</v>
      </c>
      <c r="I144" s="215"/>
      <c r="J144" s="216">
        <f>ROUND(I144*H144,2)</f>
        <v>0</v>
      </c>
      <c r="K144" s="212" t="s">
        <v>180</v>
      </c>
      <c r="L144" s="217"/>
      <c r="M144" s="218" t="s">
        <v>44</v>
      </c>
      <c r="N144" s="219" t="s">
        <v>52</v>
      </c>
      <c r="O144" s="64"/>
      <c r="P144" s="184">
        <f>O144*H144</f>
        <v>0</v>
      </c>
      <c r="Q144" s="184">
        <v>0</v>
      </c>
      <c r="R144" s="184">
        <f>Q144*H144</f>
        <v>0</v>
      </c>
      <c r="S144" s="184">
        <v>0</v>
      </c>
      <c r="T144" s="185">
        <f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186" t="s">
        <v>91</v>
      </c>
      <c r="AT144" s="186" t="s">
        <v>152</v>
      </c>
      <c r="AU144" s="186" t="s">
        <v>91</v>
      </c>
      <c r="AY144" s="16" t="s">
        <v>155</v>
      </c>
      <c r="BE144" s="187">
        <f>IF(N144="základní",J144,0)</f>
        <v>0</v>
      </c>
      <c r="BF144" s="187">
        <f>IF(N144="snížená",J144,0)</f>
        <v>0</v>
      </c>
      <c r="BG144" s="187">
        <f>IF(N144="zákl. přenesená",J144,0)</f>
        <v>0</v>
      </c>
      <c r="BH144" s="187">
        <f>IF(N144="sníž. přenesená",J144,0)</f>
        <v>0</v>
      </c>
      <c r="BI144" s="187">
        <f>IF(N144="nulová",J144,0)</f>
        <v>0</v>
      </c>
      <c r="BJ144" s="16" t="s">
        <v>89</v>
      </c>
      <c r="BK144" s="187">
        <f>ROUND(I144*H144,2)</f>
        <v>0</v>
      </c>
      <c r="BL144" s="16" t="s">
        <v>89</v>
      </c>
      <c r="BM144" s="186" t="s">
        <v>614</v>
      </c>
    </row>
    <row r="145" spans="2:51" s="14" customFormat="1" ht="12">
      <c r="B145" s="199"/>
      <c r="C145" s="200"/>
      <c r="D145" s="190" t="s">
        <v>164</v>
      </c>
      <c r="E145" s="201" t="s">
        <v>44</v>
      </c>
      <c r="F145" s="202" t="s">
        <v>192</v>
      </c>
      <c r="G145" s="200"/>
      <c r="H145" s="203">
        <v>8</v>
      </c>
      <c r="I145" s="204"/>
      <c r="J145" s="200"/>
      <c r="K145" s="200"/>
      <c r="L145" s="205"/>
      <c r="M145" s="206"/>
      <c r="N145" s="207"/>
      <c r="O145" s="207"/>
      <c r="P145" s="207"/>
      <c r="Q145" s="207"/>
      <c r="R145" s="207"/>
      <c r="S145" s="207"/>
      <c r="T145" s="208"/>
      <c r="AT145" s="209" t="s">
        <v>164</v>
      </c>
      <c r="AU145" s="209" t="s">
        <v>91</v>
      </c>
      <c r="AV145" s="14" t="s">
        <v>91</v>
      </c>
      <c r="AW145" s="14" t="s">
        <v>42</v>
      </c>
      <c r="AX145" s="14" t="s">
        <v>89</v>
      </c>
      <c r="AY145" s="209" t="s">
        <v>155</v>
      </c>
    </row>
    <row r="146" spans="1:65" s="2" customFormat="1" ht="16.5" customHeight="1">
      <c r="A146" s="34"/>
      <c r="B146" s="35"/>
      <c r="C146" s="210" t="s">
        <v>313</v>
      </c>
      <c r="D146" s="210" t="s">
        <v>152</v>
      </c>
      <c r="E146" s="211" t="s">
        <v>269</v>
      </c>
      <c r="F146" s="212" t="s">
        <v>270</v>
      </c>
      <c r="G146" s="213" t="s">
        <v>161</v>
      </c>
      <c r="H146" s="214">
        <v>8</v>
      </c>
      <c r="I146" s="215"/>
      <c r="J146" s="216">
        <f>ROUND(I146*H146,2)</f>
        <v>0</v>
      </c>
      <c r="K146" s="212" t="s">
        <v>180</v>
      </c>
      <c r="L146" s="217"/>
      <c r="M146" s="218" t="s">
        <v>44</v>
      </c>
      <c r="N146" s="219" t="s">
        <v>52</v>
      </c>
      <c r="O146" s="64"/>
      <c r="P146" s="184">
        <f>O146*H146</f>
        <v>0</v>
      </c>
      <c r="Q146" s="184">
        <v>0</v>
      </c>
      <c r="R146" s="184">
        <f>Q146*H146</f>
        <v>0</v>
      </c>
      <c r="S146" s="184">
        <v>0</v>
      </c>
      <c r="T146" s="185">
        <f>S146*H146</f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186" t="s">
        <v>91</v>
      </c>
      <c r="AT146" s="186" t="s">
        <v>152</v>
      </c>
      <c r="AU146" s="186" t="s">
        <v>91</v>
      </c>
      <c r="AY146" s="16" t="s">
        <v>155</v>
      </c>
      <c r="BE146" s="187">
        <f>IF(N146="základní",J146,0)</f>
        <v>0</v>
      </c>
      <c r="BF146" s="187">
        <f>IF(N146="snížená",J146,0)</f>
        <v>0</v>
      </c>
      <c r="BG146" s="187">
        <f>IF(N146="zákl. přenesená",J146,0)</f>
        <v>0</v>
      </c>
      <c r="BH146" s="187">
        <f>IF(N146="sníž. přenesená",J146,0)</f>
        <v>0</v>
      </c>
      <c r="BI146" s="187">
        <f>IF(N146="nulová",J146,0)</f>
        <v>0</v>
      </c>
      <c r="BJ146" s="16" t="s">
        <v>89</v>
      </c>
      <c r="BK146" s="187">
        <f>ROUND(I146*H146,2)</f>
        <v>0</v>
      </c>
      <c r="BL146" s="16" t="s">
        <v>89</v>
      </c>
      <c r="BM146" s="186" t="s">
        <v>615</v>
      </c>
    </row>
    <row r="147" spans="2:51" s="14" customFormat="1" ht="12">
      <c r="B147" s="199"/>
      <c r="C147" s="200"/>
      <c r="D147" s="190" t="s">
        <v>164</v>
      </c>
      <c r="E147" s="201" t="s">
        <v>44</v>
      </c>
      <c r="F147" s="202" t="s">
        <v>192</v>
      </c>
      <c r="G147" s="200"/>
      <c r="H147" s="203">
        <v>8</v>
      </c>
      <c r="I147" s="204"/>
      <c r="J147" s="200"/>
      <c r="K147" s="200"/>
      <c r="L147" s="205"/>
      <c r="M147" s="206"/>
      <c r="N147" s="207"/>
      <c r="O147" s="207"/>
      <c r="P147" s="207"/>
      <c r="Q147" s="207"/>
      <c r="R147" s="207"/>
      <c r="S147" s="207"/>
      <c r="T147" s="208"/>
      <c r="AT147" s="209" t="s">
        <v>164</v>
      </c>
      <c r="AU147" s="209" t="s">
        <v>91</v>
      </c>
      <c r="AV147" s="14" t="s">
        <v>91</v>
      </c>
      <c r="AW147" s="14" t="s">
        <v>42</v>
      </c>
      <c r="AX147" s="14" t="s">
        <v>89</v>
      </c>
      <c r="AY147" s="209" t="s">
        <v>155</v>
      </c>
    </row>
    <row r="148" spans="1:65" s="2" customFormat="1" ht="72">
      <c r="A148" s="34"/>
      <c r="B148" s="35"/>
      <c r="C148" s="175" t="s">
        <v>317</v>
      </c>
      <c r="D148" s="175" t="s">
        <v>158</v>
      </c>
      <c r="E148" s="176" t="s">
        <v>326</v>
      </c>
      <c r="F148" s="177" t="s">
        <v>327</v>
      </c>
      <c r="G148" s="178" t="s">
        <v>161</v>
      </c>
      <c r="H148" s="179">
        <v>8</v>
      </c>
      <c r="I148" s="180"/>
      <c r="J148" s="181">
        <f>ROUND(I148*H148,2)</f>
        <v>0</v>
      </c>
      <c r="K148" s="177" t="s">
        <v>195</v>
      </c>
      <c r="L148" s="39"/>
      <c r="M148" s="182" t="s">
        <v>44</v>
      </c>
      <c r="N148" s="183" t="s">
        <v>52</v>
      </c>
      <c r="O148" s="64"/>
      <c r="P148" s="184">
        <f>O148*H148</f>
        <v>0</v>
      </c>
      <c r="Q148" s="184">
        <v>0</v>
      </c>
      <c r="R148" s="184">
        <f>Q148*H148</f>
        <v>0</v>
      </c>
      <c r="S148" s="184">
        <v>0</v>
      </c>
      <c r="T148" s="185">
        <f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186" t="s">
        <v>89</v>
      </c>
      <c r="AT148" s="186" t="s">
        <v>158</v>
      </c>
      <c r="AU148" s="186" t="s">
        <v>91</v>
      </c>
      <c r="AY148" s="16" t="s">
        <v>155</v>
      </c>
      <c r="BE148" s="187">
        <f>IF(N148="základní",J148,0)</f>
        <v>0</v>
      </c>
      <c r="BF148" s="187">
        <f>IF(N148="snížená",J148,0)</f>
        <v>0</v>
      </c>
      <c r="BG148" s="187">
        <f>IF(N148="zákl. přenesená",J148,0)</f>
        <v>0</v>
      </c>
      <c r="BH148" s="187">
        <f>IF(N148="sníž. přenesená",J148,0)</f>
        <v>0</v>
      </c>
      <c r="BI148" s="187">
        <f>IF(N148="nulová",J148,0)</f>
        <v>0</v>
      </c>
      <c r="BJ148" s="16" t="s">
        <v>89</v>
      </c>
      <c r="BK148" s="187">
        <f>ROUND(I148*H148,2)</f>
        <v>0</v>
      </c>
      <c r="BL148" s="16" t="s">
        <v>89</v>
      </c>
      <c r="BM148" s="186" t="s">
        <v>616</v>
      </c>
    </row>
    <row r="149" spans="2:51" s="14" customFormat="1" ht="12">
      <c r="B149" s="199"/>
      <c r="C149" s="200"/>
      <c r="D149" s="190" t="s">
        <v>164</v>
      </c>
      <c r="E149" s="201" t="s">
        <v>44</v>
      </c>
      <c r="F149" s="202" t="s">
        <v>192</v>
      </c>
      <c r="G149" s="200"/>
      <c r="H149" s="203">
        <v>8</v>
      </c>
      <c r="I149" s="204"/>
      <c r="J149" s="200"/>
      <c r="K149" s="200"/>
      <c r="L149" s="205"/>
      <c r="M149" s="206"/>
      <c r="N149" s="207"/>
      <c r="O149" s="207"/>
      <c r="P149" s="207"/>
      <c r="Q149" s="207"/>
      <c r="R149" s="207"/>
      <c r="S149" s="207"/>
      <c r="T149" s="208"/>
      <c r="AT149" s="209" t="s">
        <v>164</v>
      </c>
      <c r="AU149" s="209" t="s">
        <v>91</v>
      </c>
      <c r="AV149" s="14" t="s">
        <v>91</v>
      </c>
      <c r="AW149" s="14" t="s">
        <v>42</v>
      </c>
      <c r="AX149" s="14" t="s">
        <v>89</v>
      </c>
      <c r="AY149" s="209" t="s">
        <v>155</v>
      </c>
    </row>
    <row r="150" spans="1:65" s="2" customFormat="1" ht="72">
      <c r="A150" s="34"/>
      <c r="B150" s="35"/>
      <c r="C150" s="175" t="s">
        <v>321</v>
      </c>
      <c r="D150" s="175" t="s">
        <v>158</v>
      </c>
      <c r="E150" s="176" t="s">
        <v>330</v>
      </c>
      <c r="F150" s="177" t="s">
        <v>331</v>
      </c>
      <c r="G150" s="178" t="s">
        <v>161</v>
      </c>
      <c r="H150" s="179">
        <v>8</v>
      </c>
      <c r="I150" s="180"/>
      <c r="J150" s="181">
        <f>ROUND(I150*H150,2)</f>
        <v>0</v>
      </c>
      <c r="K150" s="177" t="s">
        <v>195</v>
      </c>
      <c r="L150" s="39"/>
      <c r="M150" s="182" t="s">
        <v>44</v>
      </c>
      <c r="N150" s="183" t="s">
        <v>52</v>
      </c>
      <c r="O150" s="64"/>
      <c r="P150" s="184">
        <f>O150*H150</f>
        <v>0</v>
      </c>
      <c r="Q150" s="184">
        <v>0</v>
      </c>
      <c r="R150" s="184">
        <f>Q150*H150</f>
        <v>0</v>
      </c>
      <c r="S150" s="184">
        <v>0</v>
      </c>
      <c r="T150" s="185">
        <f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186" t="s">
        <v>89</v>
      </c>
      <c r="AT150" s="186" t="s">
        <v>158</v>
      </c>
      <c r="AU150" s="186" t="s">
        <v>91</v>
      </c>
      <c r="AY150" s="16" t="s">
        <v>155</v>
      </c>
      <c r="BE150" s="187">
        <f>IF(N150="základní",J150,0)</f>
        <v>0</v>
      </c>
      <c r="BF150" s="187">
        <f>IF(N150="snížená",J150,0)</f>
        <v>0</v>
      </c>
      <c r="BG150" s="187">
        <f>IF(N150="zákl. přenesená",J150,0)</f>
        <v>0</v>
      </c>
      <c r="BH150" s="187">
        <f>IF(N150="sníž. přenesená",J150,0)</f>
        <v>0</v>
      </c>
      <c r="BI150" s="187">
        <f>IF(N150="nulová",J150,0)</f>
        <v>0</v>
      </c>
      <c r="BJ150" s="16" t="s">
        <v>89</v>
      </c>
      <c r="BK150" s="187">
        <f>ROUND(I150*H150,2)</f>
        <v>0</v>
      </c>
      <c r="BL150" s="16" t="s">
        <v>89</v>
      </c>
      <c r="BM150" s="186" t="s">
        <v>617</v>
      </c>
    </row>
    <row r="151" spans="2:51" s="14" customFormat="1" ht="12">
      <c r="B151" s="199"/>
      <c r="C151" s="200"/>
      <c r="D151" s="190" t="s">
        <v>164</v>
      </c>
      <c r="E151" s="201" t="s">
        <v>44</v>
      </c>
      <c r="F151" s="202" t="s">
        <v>192</v>
      </c>
      <c r="G151" s="200"/>
      <c r="H151" s="203">
        <v>8</v>
      </c>
      <c r="I151" s="204"/>
      <c r="J151" s="200"/>
      <c r="K151" s="200"/>
      <c r="L151" s="205"/>
      <c r="M151" s="206"/>
      <c r="N151" s="207"/>
      <c r="O151" s="207"/>
      <c r="P151" s="207"/>
      <c r="Q151" s="207"/>
      <c r="R151" s="207"/>
      <c r="S151" s="207"/>
      <c r="T151" s="208"/>
      <c r="AT151" s="209" t="s">
        <v>164</v>
      </c>
      <c r="AU151" s="209" t="s">
        <v>91</v>
      </c>
      <c r="AV151" s="14" t="s">
        <v>91</v>
      </c>
      <c r="AW151" s="14" t="s">
        <v>42</v>
      </c>
      <c r="AX151" s="14" t="s">
        <v>89</v>
      </c>
      <c r="AY151" s="209" t="s">
        <v>155</v>
      </c>
    </row>
    <row r="152" spans="1:65" s="2" customFormat="1" ht="66.75" customHeight="1">
      <c r="A152" s="34"/>
      <c r="B152" s="35"/>
      <c r="C152" s="175" t="s">
        <v>323</v>
      </c>
      <c r="D152" s="175" t="s">
        <v>158</v>
      </c>
      <c r="E152" s="176" t="s">
        <v>334</v>
      </c>
      <c r="F152" s="177" t="s">
        <v>335</v>
      </c>
      <c r="G152" s="178" t="s">
        <v>161</v>
      </c>
      <c r="H152" s="179">
        <v>8</v>
      </c>
      <c r="I152" s="180"/>
      <c r="J152" s="181">
        <f>ROUND(I152*H152,2)</f>
        <v>0</v>
      </c>
      <c r="K152" s="177" t="s">
        <v>195</v>
      </c>
      <c r="L152" s="39"/>
      <c r="M152" s="182" t="s">
        <v>44</v>
      </c>
      <c r="N152" s="183" t="s">
        <v>52</v>
      </c>
      <c r="O152" s="64"/>
      <c r="P152" s="184">
        <f>O152*H152</f>
        <v>0</v>
      </c>
      <c r="Q152" s="184">
        <v>0</v>
      </c>
      <c r="R152" s="184">
        <f>Q152*H152</f>
        <v>0</v>
      </c>
      <c r="S152" s="184">
        <v>0</v>
      </c>
      <c r="T152" s="185">
        <f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186" t="s">
        <v>89</v>
      </c>
      <c r="AT152" s="186" t="s">
        <v>158</v>
      </c>
      <c r="AU152" s="186" t="s">
        <v>91</v>
      </c>
      <c r="AY152" s="16" t="s">
        <v>155</v>
      </c>
      <c r="BE152" s="187">
        <f>IF(N152="základní",J152,0)</f>
        <v>0</v>
      </c>
      <c r="BF152" s="187">
        <f>IF(N152="snížená",J152,0)</f>
        <v>0</v>
      </c>
      <c r="BG152" s="187">
        <f>IF(N152="zákl. přenesená",J152,0)</f>
        <v>0</v>
      </c>
      <c r="BH152" s="187">
        <f>IF(N152="sníž. přenesená",J152,0)</f>
        <v>0</v>
      </c>
      <c r="BI152" s="187">
        <f>IF(N152="nulová",J152,0)</f>
        <v>0</v>
      </c>
      <c r="BJ152" s="16" t="s">
        <v>89</v>
      </c>
      <c r="BK152" s="187">
        <f>ROUND(I152*H152,2)</f>
        <v>0</v>
      </c>
      <c r="BL152" s="16" t="s">
        <v>89</v>
      </c>
      <c r="BM152" s="186" t="s">
        <v>618</v>
      </c>
    </row>
    <row r="153" spans="2:51" s="14" customFormat="1" ht="12">
      <c r="B153" s="199"/>
      <c r="C153" s="200"/>
      <c r="D153" s="190" t="s">
        <v>164</v>
      </c>
      <c r="E153" s="201" t="s">
        <v>44</v>
      </c>
      <c r="F153" s="202" t="s">
        <v>192</v>
      </c>
      <c r="G153" s="200"/>
      <c r="H153" s="203">
        <v>8</v>
      </c>
      <c r="I153" s="204"/>
      <c r="J153" s="200"/>
      <c r="K153" s="200"/>
      <c r="L153" s="205"/>
      <c r="M153" s="206"/>
      <c r="N153" s="207"/>
      <c r="O153" s="207"/>
      <c r="P153" s="207"/>
      <c r="Q153" s="207"/>
      <c r="R153" s="207"/>
      <c r="S153" s="207"/>
      <c r="T153" s="208"/>
      <c r="AT153" s="209" t="s">
        <v>164</v>
      </c>
      <c r="AU153" s="209" t="s">
        <v>91</v>
      </c>
      <c r="AV153" s="14" t="s">
        <v>91</v>
      </c>
      <c r="AW153" s="14" t="s">
        <v>42</v>
      </c>
      <c r="AX153" s="14" t="s">
        <v>89</v>
      </c>
      <c r="AY153" s="209" t="s">
        <v>155</v>
      </c>
    </row>
    <row r="154" spans="1:65" s="2" customFormat="1" ht="60">
      <c r="A154" s="34"/>
      <c r="B154" s="35"/>
      <c r="C154" s="175" t="s">
        <v>325</v>
      </c>
      <c r="D154" s="175" t="s">
        <v>158</v>
      </c>
      <c r="E154" s="176" t="s">
        <v>338</v>
      </c>
      <c r="F154" s="177" t="s">
        <v>339</v>
      </c>
      <c r="G154" s="178" t="s">
        <v>161</v>
      </c>
      <c r="H154" s="179">
        <v>8</v>
      </c>
      <c r="I154" s="180"/>
      <c r="J154" s="181">
        <f>ROUND(I154*H154,2)</f>
        <v>0</v>
      </c>
      <c r="K154" s="177" t="s">
        <v>195</v>
      </c>
      <c r="L154" s="39"/>
      <c r="M154" s="182" t="s">
        <v>44</v>
      </c>
      <c r="N154" s="183" t="s">
        <v>52</v>
      </c>
      <c r="O154" s="64"/>
      <c r="P154" s="184">
        <f>O154*H154</f>
        <v>0</v>
      </c>
      <c r="Q154" s="184">
        <v>0</v>
      </c>
      <c r="R154" s="184">
        <f>Q154*H154</f>
        <v>0</v>
      </c>
      <c r="S154" s="184">
        <v>0</v>
      </c>
      <c r="T154" s="185">
        <f>S154*H154</f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186" t="s">
        <v>89</v>
      </c>
      <c r="AT154" s="186" t="s">
        <v>158</v>
      </c>
      <c r="AU154" s="186" t="s">
        <v>91</v>
      </c>
      <c r="AY154" s="16" t="s">
        <v>155</v>
      </c>
      <c r="BE154" s="187">
        <f>IF(N154="základní",J154,0)</f>
        <v>0</v>
      </c>
      <c r="BF154" s="187">
        <f>IF(N154="snížená",J154,0)</f>
        <v>0</v>
      </c>
      <c r="BG154" s="187">
        <f>IF(N154="zákl. přenesená",J154,0)</f>
        <v>0</v>
      </c>
      <c r="BH154" s="187">
        <f>IF(N154="sníž. přenesená",J154,0)</f>
        <v>0</v>
      </c>
      <c r="BI154" s="187">
        <f>IF(N154="nulová",J154,0)</f>
        <v>0</v>
      </c>
      <c r="BJ154" s="16" t="s">
        <v>89</v>
      </c>
      <c r="BK154" s="187">
        <f>ROUND(I154*H154,2)</f>
        <v>0</v>
      </c>
      <c r="BL154" s="16" t="s">
        <v>89</v>
      </c>
      <c r="BM154" s="186" t="s">
        <v>619</v>
      </c>
    </row>
    <row r="155" spans="2:51" s="14" customFormat="1" ht="12">
      <c r="B155" s="199"/>
      <c r="C155" s="200"/>
      <c r="D155" s="190" t="s">
        <v>164</v>
      </c>
      <c r="E155" s="201" t="s">
        <v>44</v>
      </c>
      <c r="F155" s="202" t="s">
        <v>192</v>
      </c>
      <c r="G155" s="200"/>
      <c r="H155" s="203">
        <v>8</v>
      </c>
      <c r="I155" s="204"/>
      <c r="J155" s="200"/>
      <c r="K155" s="200"/>
      <c r="L155" s="205"/>
      <c r="M155" s="206"/>
      <c r="N155" s="207"/>
      <c r="O155" s="207"/>
      <c r="P155" s="207"/>
      <c r="Q155" s="207"/>
      <c r="R155" s="207"/>
      <c r="S155" s="207"/>
      <c r="T155" s="208"/>
      <c r="AT155" s="209" t="s">
        <v>164</v>
      </c>
      <c r="AU155" s="209" t="s">
        <v>91</v>
      </c>
      <c r="AV155" s="14" t="s">
        <v>91</v>
      </c>
      <c r="AW155" s="14" t="s">
        <v>42</v>
      </c>
      <c r="AX155" s="14" t="s">
        <v>89</v>
      </c>
      <c r="AY155" s="209" t="s">
        <v>155</v>
      </c>
    </row>
    <row r="156" spans="1:65" s="2" customFormat="1" ht="33" customHeight="1">
      <c r="A156" s="34"/>
      <c r="B156" s="35"/>
      <c r="C156" s="210" t="s">
        <v>329</v>
      </c>
      <c r="D156" s="210" t="s">
        <v>152</v>
      </c>
      <c r="E156" s="211" t="s">
        <v>314</v>
      </c>
      <c r="F156" s="212" t="s">
        <v>315</v>
      </c>
      <c r="G156" s="213" t="s">
        <v>161</v>
      </c>
      <c r="H156" s="214">
        <v>8</v>
      </c>
      <c r="I156" s="215"/>
      <c r="J156" s="216">
        <f>ROUND(I156*H156,2)</f>
        <v>0</v>
      </c>
      <c r="K156" s="212" t="s">
        <v>180</v>
      </c>
      <c r="L156" s="217"/>
      <c r="M156" s="218" t="s">
        <v>44</v>
      </c>
      <c r="N156" s="219" t="s">
        <v>52</v>
      </c>
      <c r="O156" s="64"/>
      <c r="P156" s="184">
        <f>O156*H156</f>
        <v>0</v>
      </c>
      <c r="Q156" s="184">
        <v>0</v>
      </c>
      <c r="R156" s="184">
        <f>Q156*H156</f>
        <v>0</v>
      </c>
      <c r="S156" s="184">
        <v>0</v>
      </c>
      <c r="T156" s="185">
        <f>S156*H156</f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186" t="s">
        <v>91</v>
      </c>
      <c r="AT156" s="186" t="s">
        <v>152</v>
      </c>
      <c r="AU156" s="186" t="s">
        <v>91</v>
      </c>
      <c r="AY156" s="16" t="s">
        <v>155</v>
      </c>
      <c r="BE156" s="187">
        <f>IF(N156="základní",J156,0)</f>
        <v>0</v>
      </c>
      <c r="BF156" s="187">
        <f>IF(N156="snížená",J156,0)</f>
        <v>0</v>
      </c>
      <c r="BG156" s="187">
        <f>IF(N156="zákl. přenesená",J156,0)</f>
        <v>0</v>
      </c>
      <c r="BH156" s="187">
        <f>IF(N156="sníž. přenesená",J156,0)</f>
        <v>0</v>
      </c>
      <c r="BI156" s="187">
        <f>IF(N156="nulová",J156,0)</f>
        <v>0</v>
      </c>
      <c r="BJ156" s="16" t="s">
        <v>89</v>
      </c>
      <c r="BK156" s="187">
        <f>ROUND(I156*H156,2)</f>
        <v>0</v>
      </c>
      <c r="BL156" s="16" t="s">
        <v>89</v>
      </c>
      <c r="BM156" s="186" t="s">
        <v>620</v>
      </c>
    </row>
    <row r="157" spans="2:51" s="14" customFormat="1" ht="12">
      <c r="B157" s="199"/>
      <c r="C157" s="200"/>
      <c r="D157" s="190" t="s">
        <v>164</v>
      </c>
      <c r="E157" s="201" t="s">
        <v>44</v>
      </c>
      <c r="F157" s="202" t="s">
        <v>192</v>
      </c>
      <c r="G157" s="200"/>
      <c r="H157" s="203">
        <v>8</v>
      </c>
      <c r="I157" s="204"/>
      <c r="J157" s="200"/>
      <c r="K157" s="200"/>
      <c r="L157" s="205"/>
      <c r="M157" s="206"/>
      <c r="N157" s="207"/>
      <c r="O157" s="207"/>
      <c r="P157" s="207"/>
      <c r="Q157" s="207"/>
      <c r="R157" s="207"/>
      <c r="S157" s="207"/>
      <c r="T157" s="208"/>
      <c r="AT157" s="209" t="s">
        <v>164</v>
      </c>
      <c r="AU157" s="209" t="s">
        <v>91</v>
      </c>
      <c r="AV157" s="14" t="s">
        <v>91</v>
      </c>
      <c r="AW157" s="14" t="s">
        <v>42</v>
      </c>
      <c r="AX157" s="14" t="s">
        <v>89</v>
      </c>
      <c r="AY157" s="209" t="s">
        <v>155</v>
      </c>
    </row>
    <row r="158" spans="1:65" s="2" customFormat="1" ht="33" customHeight="1">
      <c r="A158" s="34"/>
      <c r="B158" s="35"/>
      <c r="C158" s="210" t="s">
        <v>333</v>
      </c>
      <c r="D158" s="210" t="s">
        <v>152</v>
      </c>
      <c r="E158" s="211" t="s">
        <v>266</v>
      </c>
      <c r="F158" s="212" t="s">
        <v>267</v>
      </c>
      <c r="G158" s="213" t="s">
        <v>161</v>
      </c>
      <c r="H158" s="214">
        <v>8</v>
      </c>
      <c r="I158" s="215"/>
      <c r="J158" s="216">
        <f>ROUND(I158*H158,2)</f>
        <v>0</v>
      </c>
      <c r="K158" s="212" t="s">
        <v>180</v>
      </c>
      <c r="L158" s="217"/>
      <c r="M158" s="218" t="s">
        <v>44</v>
      </c>
      <c r="N158" s="219" t="s">
        <v>52</v>
      </c>
      <c r="O158" s="64"/>
      <c r="P158" s="184">
        <f>O158*H158</f>
        <v>0</v>
      </c>
      <c r="Q158" s="184">
        <v>0</v>
      </c>
      <c r="R158" s="184">
        <f>Q158*H158</f>
        <v>0</v>
      </c>
      <c r="S158" s="184">
        <v>0</v>
      </c>
      <c r="T158" s="185">
        <f>S158*H158</f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186" t="s">
        <v>91</v>
      </c>
      <c r="AT158" s="186" t="s">
        <v>152</v>
      </c>
      <c r="AU158" s="186" t="s">
        <v>91</v>
      </c>
      <c r="AY158" s="16" t="s">
        <v>155</v>
      </c>
      <c r="BE158" s="187">
        <f>IF(N158="základní",J158,0)</f>
        <v>0</v>
      </c>
      <c r="BF158" s="187">
        <f>IF(N158="snížená",J158,0)</f>
        <v>0</v>
      </c>
      <c r="BG158" s="187">
        <f>IF(N158="zákl. přenesená",J158,0)</f>
        <v>0</v>
      </c>
      <c r="BH158" s="187">
        <f>IF(N158="sníž. přenesená",J158,0)</f>
        <v>0</v>
      </c>
      <c r="BI158" s="187">
        <f>IF(N158="nulová",J158,0)</f>
        <v>0</v>
      </c>
      <c r="BJ158" s="16" t="s">
        <v>89</v>
      </c>
      <c r="BK158" s="187">
        <f>ROUND(I158*H158,2)</f>
        <v>0</v>
      </c>
      <c r="BL158" s="16" t="s">
        <v>89</v>
      </c>
      <c r="BM158" s="186" t="s">
        <v>621</v>
      </c>
    </row>
    <row r="159" spans="2:51" s="14" customFormat="1" ht="12">
      <c r="B159" s="199"/>
      <c r="C159" s="200"/>
      <c r="D159" s="190" t="s">
        <v>164</v>
      </c>
      <c r="E159" s="201" t="s">
        <v>44</v>
      </c>
      <c r="F159" s="202" t="s">
        <v>192</v>
      </c>
      <c r="G159" s="200"/>
      <c r="H159" s="203">
        <v>8</v>
      </c>
      <c r="I159" s="204"/>
      <c r="J159" s="200"/>
      <c r="K159" s="200"/>
      <c r="L159" s="205"/>
      <c r="M159" s="206"/>
      <c r="N159" s="207"/>
      <c r="O159" s="207"/>
      <c r="P159" s="207"/>
      <c r="Q159" s="207"/>
      <c r="R159" s="207"/>
      <c r="S159" s="207"/>
      <c r="T159" s="208"/>
      <c r="AT159" s="209" t="s">
        <v>164</v>
      </c>
      <c r="AU159" s="209" t="s">
        <v>91</v>
      </c>
      <c r="AV159" s="14" t="s">
        <v>91</v>
      </c>
      <c r="AW159" s="14" t="s">
        <v>42</v>
      </c>
      <c r="AX159" s="14" t="s">
        <v>89</v>
      </c>
      <c r="AY159" s="209" t="s">
        <v>155</v>
      </c>
    </row>
    <row r="160" spans="1:65" s="2" customFormat="1" ht="16.5" customHeight="1">
      <c r="A160" s="34"/>
      <c r="B160" s="35"/>
      <c r="C160" s="210" t="s">
        <v>337</v>
      </c>
      <c r="D160" s="210" t="s">
        <v>152</v>
      </c>
      <c r="E160" s="211" t="s">
        <v>346</v>
      </c>
      <c r="F160" s="212" t="s">
        <v>347</v>
      </c>
      <c r="G160" s="213" t="s">
        <v>161</v>
      </c>
      <c r="H160" s="214">
        <v>12</v>
      </c>
      <c r="I160" s="215"/>
      <c r="J160" s="216">
        <f>ROUND(I160*H160,2)</f>
        <v>0</v>
      </c>
      <c r="K160" s="212" t="s">
        <v>180</v>
      </c>
      <c r="L160" s="217"/>
      <c r="M160" s="218" t="s">
        <v>44</v>
      </c>
      <c r="N160" s="219" t="s">
        <v>52</v>
      </c>
      <c r="O160" s="64"/>
      <c r="P160" s="184">
        <f>O160*H160</f>
        <v>0</v>
      </c>
      <c r="Q160" s="184">
        <v>0</v>
      </c>
      <c r="R160" s="184">
        <f>Q160*H160</f>
        <v>0</v>
      </c>
      <c r="S160" s="184">
        <v>0</v>
      </c>
      <c r="T160" s="185">
        <f>S160*H160</f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186" t="s">
        <v>91</v>
      </c>
      <c r="AT160" s="186" t="s">
        <v>152</v>
      </c>
      <c r="AU160" s="186" t="s">
        <v>91</v>
      </c>
      <c r="AY160" s="16" t="s">
        <v>155</v>
      </c>
      <c r="BE160" s="187">
        <f>IF(N160="základní",J160,0)</f>
        <v>0</v>
      </c>
      <c r="BF160" s="187">
        <f>IF(N160="snížená",J160,0)</f>
        <v>0</v>
      </c>
      <c r="BG160" s="187">
        <f>IF(N160="zákl. přenesená",J160,0)</f>
        <v>0</v>
      </c>
      <c r="BH160" s="187">
        <f>IF(N160="sníž. přenesená",J160,0)</f>
        <v>0</v>
      </c>
      <c r="BI160" s="187">
        <f>IF(N160="nulová",J160,0)</f>
        <v>0</v>
      </c>
      <c r="BJ160" s="16" t="s">
        <v>89</v>
      </c>
      <c r="BK160" s="187">
        <f>ROUND(I160*H160,2)</f>
        <v>0</v>
      </c>
      <c r="BL160" s="16" t="s">
        <v>89</v>
      </c>
      <c r="BM160" s="186" t="s">
        <v>622</v>
      </c>
    </row>
    <row r="161" spans="2:51" s="14" customFormat="1" ht="12">
      <c r="B161" s="199"/>
      <c r="C161" s="200"/>
      <c r="D161" s="190" t="s">
        <v>164</v>
      </c>
      <c r="E161" s="201" t="s">
        <v>44</v>
      </c>
      <c r="F161" s="202" t="s">
        <v>227</v>
      </c>
      <c r="G161" s="200"/>
      <c r="H161" s="203">
        <v>12</v>
      </c>
      <c r="I161" s="204"/>
      <c r="J161" s="200"/>
      <c r="K161" s="200"/>
      <c r="L161" s="205"/>
      <c r="M161" s="206"/>
      <c r="N161" s="207"/>
      <c r="O161" s="207"/>
      <c r="P161" s="207"/>
      <c r="Q161" s="207"/>
      <c r="R161" s="207"/>
      <c r="S161" s="207"/>
      <c r="T161" s="208"/>
      <c r="AT161" s="209" t="s">
        <v>164</v>
      </c>
      <c r="AU161" s="209" t="s">
        <v>91</v>
      </c>
      <c r="AV161" s="14" t="s">
        <v>91</v>
      </c>
      <c r="AW161" s="14" t="s">
        <v>42</v>
      </c>
      <c r="AX161" s="14" t="s">
        <v>89</v>
      </c>
      <c r="AY161" s="209" t="s">
        <v>155</v>
      </c>
    </row>
    <row r="162" spans="1:65" s="2" customFormat="1" ht="33" customHeight="1">
      <c r="A162" s="34"/>
      <c r="B162" s="35"/>
      <c r="C162" s="210" t="s">
        <v>341</v>
      </c>
      <c r="D162" s="210" t="s">
        <v>152</v>
      </c>
      <c r="E162" s="211" t="s">
        <v>272</v>
      </c>
      <c r="F162" s="212" t="s">
        <v>273</v>
      </c>
      <c r="G162" s="213" t="s">
        <v>161</v>
      </c>
      <c r="H162" s="214">
        <v>8</v>
      </c>
      <c r="I162" s="215"/>
      <c r="J162" s="216">
        <f>ROUND(I162*H162,2)</f>
        <v>0</v>
      </c>
      <c r="K162" s="212" t="s">
        <v>180</v>
      </c>
      <c r="L162" s="217"/>
      <c r="M162" s="218" t="s">
        <v>44</v>
      </c>
      <c r="N162" s="219" t="s">
        <v>52</v>
      </c>
      <c r="O162" s="64"/>
      <c r="P162" s="184">
        <f>O162*H162</f>
        <v>0</v>
      </c>
      <c r="Q162" s="184">
        <v>0</v>
      </c>
      <c r="R162" s="184">
        <f>Q162*H162</f>
        <v>0</v>
      </c>
      <c r="S162" s="184">
        <v>0</v>
      </c>
      <c r="T162" s="185">
        <f>S162*H162</f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186" t="s">
        <v>91</v>
      </c>
      <c r="AT162" s="186" t="s">
        <v>152</v>
      </c>
      <c r="AU162" s="186" t="s">
        <v>91</v>
      </c>
      <c r="AY162" s="16" t="s">
        <v>155</v>
      </c>
      <c r="BE162" s="187">
        <f>IF(N162="základní",J162,0)</f>
        <v>0</v>
      </c>
      <c r="BF162" s="187">
        <f>IF(N162="snížená",J162,0)</f>
        <v>0</v>
      </c>
      <c r="BG162" s="187">
        <f>IF(N162="zákl. přenesená",J162,0)</f>
        <v>0</v>
      </c>
      <c r="BH162" s="187">
        <f>IF(N162="sníž. přenesená",J162,0)</f>
        <v>0</v>
      </c>
      <c r="BI162" s="187">
        <f>IF(N162="nulová",J162,0)</f>
        <v>0</v>
      </c>
      <c r="BJ162" s="16" t="s">
        <v>89</v>
      </c>
      <c r="BK162" s="187">
        <f>ROUND(I162*H162,2)</f>
        <v>0</v>
      </c>
      <c r="BL162" s="16" t="s">
        <v>89</v>
      </c>
      <c r="BM162" s="186" t="s">
        <v>623</v>
      </c>
    </row>
    <row r="163" spans="2:51" s="14" customFormat="1" ht="12">
      <c r="B163" s="199"/>
      <c r="C163" s="200"/>
      <c r="D163" s="190" t="s">
        <v>164</v>
      </c>
      <c r="E163" s="201" t="s">
        <v>44</v>
      </c>
      <c r="F163" s="202" t="s">
        <v>192</v>
      </c>
      <c r="G163" s="200"/>
      <c r="H163" s="203">
        <v>8</v>
      </c>
      <c r="I163" s="204"/>
      <c r="J163" s="200"/>
      <c r="K163" s="200"/>
      <c r="L163" s="205"/>
      <c r="M163" s="206"/>
      <c r="N163" s="207"/>
      <c r="O163" s="207"/>
      <c r="P163" s="207"/>
      <c r="Q163" s="207"/>
      <c r="R163" s="207"/>
      <c r="S163" s="207"/>
      <c r="T163" s="208"/>
      <c r="AT163" s="209" t="s">
        <v>164</v>
      </c>
      <c r="AU163" s="209" t="s">
        <v>91</v>
      </c>
      <c r="AV163" s="14" t="s">
        <v>91</v>
      </c>
      <c r="AW163" s="14" t="s">
        <v>42</v>
      </c>
      <c r="AX163" s="14" t="s">
        <v>89</v>
      </c>
      <c r="AY163" s="209" t="s">
        <v>155</v>
      </c>
    </row>
    <row r="164" spans="1:65" s="2" customFormat="1" ht="16.5" customHeight="1">
      <c r="A164" s="34"/>
      <c r="B164" s="35"/>
      <c r="C164" s="210" t="s">
        <v>343</v>
      </c>
      <c r="D164" s="210" t="s">
        <v>152</v>
      </c>
      <c r="E164" s="211" t="s">
        <v>275</v>
      </c>
      <c r="F164" s="212" t="s">
        <v>276</v>
      </c>
      <c r="G164" s="213" t="s">
        <v>161</v>
      </c>
      <c r="H164" s="214">
        <v>6</v>
      </c>
      <c r="I164" s="215"/>
      <c r="J164" s="216">
        <f>ROUND(I164*H164,2)</f>
        <v>0</v>
      </c>
      <c r="K164" s="212" t="s">
        <v>180</v>
      </c>
      <c r="L164" s="217"/>
      <c r="M164" s="218" t="s">
        <v>44</v>
      </c>
      <c r="N164" s="219" t="s">
        <v>52</v>
      </c>
      <c r="O164" s="64"/>
      <c r="P164" s="184">
        <f>O164*H164</f>
        <v>0</v>
      </c>
      <c r="Q164" s="184">
        <v>0</v>
      </c>
      <c r="R164" s="184">
        <f>Q164*H164</f>
        <v>0</v>
      </c>
      <c r="S164" s="184">
        <v>0</v>
      </c>
      <c r="T164" s="185">
        <f>S164*H164</f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186" t="s">
        <v>91</v>
      </c>
      <c r="AT164" s="186" t="s">
        <v>152</v>
      </c>
      <c r="AU164" s="186" t="s">
        <v>91</v>
      </c>
      <c r="AY164" s="16" t="s">
        <v>155</v>
      </c>
      <c r="BE164" s="187">
        <f>IF(N164="základní",J164,0)</f>
        <v>0</v>
      </c>
      <c r="BF164" s="187">
        <f>IF(N164="snížená",J164,0)</f>
        <v>0</v>
      </c>
      <c r="BG164" s="187">
        <f>IF(N164="zákl. přenesená",J164,0)</f>
        <v>0</v>
      </c>
      <c r="BH164" s="187">
        <f>IF(N164="sníž. přenesená",J164,0)</f>
        <v>0</v>
      </c>
      <c r="BI164" s="187">
        <f>IF(N164="nulová",J164,0)</f>
        <v>0</v>
      </c>
      <c r="BJ164" s="16" t="s">
        <v>89</v>
      </c>
      <c r="BK164" s="187">
        <f>ROUND(I164*H164,2)</f>
        <v>0</v>
      </c>
      <c r="BL164" s="16" t="s">
        <v>89</v>
      </c>
      <c r="BM164" s="186" t="s">
        <v>624</v>
      </c>
    </row>
    <row r="165" spans="2:51" s="14" customFormat="1" ht="12">
      <c r="B165" s="199"/>
      <c r="C165" s="200"/>
      <c r="D165" s="190" t="s">
        <v>164</v>
      </c>
      <c r="E165" s="201" t="s">
        <v>44</v>
      </c>
      <c r="F165" s="202" t="s">
        <v>184</v>
      </c>
      <c r="G165" s="200"/>
      <c r="H165" s="203">
        <v>6</v>
      </c>
      <c r="I165" s="204"/>
      <c r="J165" s="200"/>
      <c r="K165" s="200"/>
      <c r="L165" s="205"/>
      <c r="M165" s="206"/>
      <c r="N165" s="207"/>
      <c r="O165" s="207"/>
      <c r="P165" s="207"/>
      <c r="Q165" s="207"/>
      <c r="R165" s="207"/>
      <c r="S165" s="207"/>
      <c r="T165" s="208"/>
      <c r="AT165" s="209" t="s">
        <v>164</v>
      </c>
      <c r="AU165" s="209" t="s">
        <v>91</v>
      </c>
      <c r="AV165" s="14" t="s">
        <v>91</v>
      </c>
      <c r="AW165" s="14" t="s">
        <v>42</v>
      </c>
      <c r="AX165" s="14" t="s">
        <v>89</v>
      </c>
      <c r="AY165" s="209" t="s">
        <v>155</v>
      </c>
    </row>
    <row r="166" spans="1:65" s="2" customFormat="1" ht="72">
      <c r="A166" s="34"/>
      <c r="B166" s="35"/>
      <c r="C166" s="175" t="s">
        <v>345</v>
      </c>
      <c r="D166" s="175" t="s">
        <v>158</v>
      </c>
      <c r="E166" s="176" t="s">
        <v>362</v>
      </c>
      <c r="F166" s="177" t="s">
        <v>363</v>
      </c>
      <c r="G166" s="178" t="s">
        <v>161</v>
      </c>
      <c r="H166" s="179">
        <v>4</v>
      </c>
      <c r="I166" s="180"/>
      <c r="J166" s="181">
        <f>ROUND(I166*H166,2)</f>
        <v>0</v>
      </c>
      <c r="K166" s="177" t="s">
        <v>195</v>
      </c>
      <c r="L166" s="39"/>
      <c r="M166" s="182" t="s">
        <v>44</v>
      </c>
      <c r="N166" s="183" t="s">
        <v>52</v>
      </c>
      <c r="O166" s="64"/>
      <c r="P166" s="184">
        <f>O166*H166</f>
        <v>0</v>
      </c>
      <c r="Q166" s="184">
        <v>0</v>
      </c>
      <c r="R166" s="184">
        <f>Q166*H166</f>
        <v>0</v>
      </c>
      <c r="S166" s="184">
        <v>0</v>
      </c>
      <c r="T166" s="185">
        <f>S166*H166</f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186" t="s">
        <v>89</v>
      </c>
      <c r="AT166" s="186" t="s">
        <v>158</v>
      </c>
      <c r="AU166" s="186" t="s">
        <v>91</v>
      </c>
      <c r="AY166" s="16" t="s">
        <v>155</v>
      </c>
      <c r="BE166" s="187">
        <f>IF(N166="základní",J166,0)</f>
        <v>0</v>
      </c>
      <c r="BF166" s="187">
        <f>IF(N166="snížená",J166,0)</f>
        <v>0</v>
      </c>
      <c r="BG166" s="187">
        <f>IF(N166="zákl. přenesená",J166,0)</f>
        <v>0</v>
      </c>
      <c r="BH166" s="187">
        <f>IF(N166="sníž. přenesená",J166,0)</f>
        <v>0</v>
      </c>
      <c r="BI166" s="187">
        <f>IF(N166="nulová",J166,0)</f>
        <v>0</v>
      </c>
      <c r="BJ166" s="16" t="s">
        <v>89</v>
      </c>
      <c r="BK166" s="187">
        <f>ROUND(I166*H166,2)</f>
        <v>0</v>
      </c>
      <c r="BL166" s="16" t="s">
        <v>89</v>
      </c>
      <c r="BM166" s="186" t="s">
        <v>625</v>
      </c>
    </row>
    <row r="167" spans="2:51" s="14" customFormat="1" ht="12">
      <c r="B167" s="199"/>
      <c r="C167" s="200"/>
      <c r="D167" s="190" t="s">
        <v>164</v>
      </c>
      <c r="E167" s="201" t="s">
        <v>44</v>
      </c>
      <c r="F167" s="202" t="s">
        <v>173</v>
      </c>
      <c r="G167" s="200"/>
      <c r="H167" s="203">
        <v>4</v>
      </c>
      <c r="I167" s="204"/>
      <c r="J167" s="200"/>
      <c r="K167" s="200"/>
      <c r="L167" s="205"/>
      <c r="M167" s="206"/>
      <c r="N167" s="207"/>
      <c r="O167" s="207"/>
      <c r="P167" s="207"/>
      <c r="Q167" s="207"/>
      <c r="R167" s="207"/>
      <c r="S167" s="207"/>
      <c r="T167" s="208"/>
      <c r="AT167" s="209" t="s">
        <v>164</v>
      </c>
      <c r="AU167" s="209" t="s">
        <v>91</v>
      </c>
      <c r="AV167" s="14" t="s">
        <v>91</v>
      </c>
      <c r="AW167" s="14" t="s">
        <v>42</v>
      </c>
      <c r="AX167" s="14" t="s">
        <v>89</v>
      </c>
      <c r="AY167" s="209" t="s">
        <v>155</v>
      </c>
    </row>
    <row r="168" spans="1:65" s="2" customFormat="1" ht="72">
      <c r="A168" s="34"/>
      <c r="B168" s="35"/>
      <c r="C168" s="175" t="s">
        <v>349</v>
      </c>
      <c r="D168" s="175" t="s">
        <v>158</v>
      </c>
      <c r="E168" s="176" t="s">
        <v>366</v>
      </c>
      <c r="F168" s="177" t="s">
        <v>367</v>
      </c>
      <c r="G168" s="178" t="s">
        <v>161</v>
      </c>
      <c r="H168" s="179">
        <v>4</v>
      </c>
      <c r="I168" s="180"/>
      <c r="J168" s="181">
        <f>ROUND(I168*H168,2)</f>
        <v>0</v>
      </c>
      <c r="K168" s="177" t="s">
        <v>195</v>
      </c>
      <c r="L168" s="39"/>
      <c r="M168" s="182" t="s">
        <v>44</v>
      </c>
      <c r="N168" s="183" t="s">
        <v>52</v>
      </c>
      <c r="O168" s="64"/>
      <c r="P168" s="184">
        <f>O168*H168</f>
        <v>0</v>
      </c>
      <c r="Q168" s="184">
        <v>0</v>
      </c>
      <c r="R168" s="184">
        <f>Q168*H168</f>
        <v>0</v>
      </c>
      <c r="S168" s="184">
        <v>0</v>
      </c>
      <c r="T168" s="185">
        <f>S168*H168</f>
        <v>0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186" t="s">
        <v>89</v>
      </c>
      <c r="AT168" s="186" t="s">
        <v>158</v>
      </c>
      <c r="AU168" s="186" t="s">
        <v>91</v>
      </c>
      <c r="AY168" s="16" t="s">
        <v>155</v>
      </c>
      <c r="BE168" s="187">
        <f>IF(N168="základní",J168,0)</f>
        <v>0</v>
      </c>
      <c r="BF168" s="187">
        <f>IF(N168="snížená",J168,0)</f>
        <v>0</v>
      </c>
      <c r="BG168" s="187">
        <f>IF(N168="zákl. přenesená",J168,0)</f>
        <v>0</v>
      </c>
      <c r="BH168" s="187">
        <f>IF(N168="sníž. přenesená",J168,0)</f>
        <v>0</v>
      </c>
      <c r="BI168" s="187">
        <f>IF(N168="nulová",J168,0)</f>
        <v>0</v>
      </c>
      <c r="BJ168" s="16" t="s">
        <v>89</v>
      </c>
      <c r="BK168" s="187">
        <f>ROUND(I168*H168,2)</f>
        <v>0</v>
      </c>
      <c r="BL168" s="16" t="s">
        <v>89</v>
      </c>
      <c r="BM168" s="186" t="s">
        <v>626</v>
      </c>
    </row>
    <row r="169" spans="2:51" s="14" customFormat="1" ht="12">
      <c r="B169" s="199"/>
      <c r="C169" s="200"/>
      <c r="D169" s="190" t="s">
        <v>164</v>
      </c>
      <c r="E169" s="201" t="s">
        <v>44</v>
      </c>
      <c r="F169" s="202" t="s">
        <v>173</v>
      </c>
      <c r="G169" s="200"/>
      <c r="H169" s="203">
        <v>4</v>
      </c>
      <c r="I169" s="204"/>
      <c r="J169" s="200"/>
      <c r="K169" s="200"/>
      <c r="L169" s="205"/>
      <c r="M169" s="206"/>
      <c r="N169" s="207"/>
      <c r="O169" s="207"/>
      <c r="P169" s="207"/>
      <c r="Q169" s="207"/>
      <c r="R169" s="207"/>
      <c r="S169" s="207"/>
      <c r="T169" s="208"/>
      <c r="AT169" s="209" t="s">
        <v>164</v>
      </c>
      <c r="AU169" s="209" t="s">
        <v>91</v>
      </c>
      <c r="AV169" s="14" t="s">
        <v>91</v>
      </c>
      <c r="AW169" s="14" t="s">
        <v>42</v>
      </c>
      <c r="AX169" s="14" t="s">
        <v>89</v>
      </c>
      <c r="AY169" s="209" t="s">
        <v>155</v>
      </c>
    </row>
    <row r="170" spans="1:65" s="2" customFormat="1" ht="66.75" customHeight="1">
      <c r="A170" s="34"/>
      <c r="B170" s="35"/>
      <c r="C170" s="175" t="s">
        <v>353</v>
      </c>
      <c r="D170" s="175" t="s">
        <v>158</v>
      </c>
      <c r="E170" s="176" t="s">
        <v>370</v>
      </c>
      <c r="F170" s="177" t="s">
        <v>371</v>
      </c>
      <c r="G170" s="178" t="s">
        <v>161</v>
      </c>
      <c r="H170" s="179">
        <v>4</v>
      </c>
      <c r="I170" s="180"/>
      <c r="J170" s="181">
        <f>ROUND(I170*H170,2)</f>
        <v>0</v>
      </c>
      <c r="K170" s="177" t="s">
        <v>195</v>
      </c>
      <c r="L170" s="39"/>
      <c r="M170" s="182" t="s">
        <v>44</v>
      </c>
      <c r="N170" s="183" t="s">
        <v>52</v>
      </c>
      <c r="O170" s="64"/>
      <c r="P170" s="184">
        <f>O170*H170</f>
        <v>0</v>
      </c>
      <c r="Q170" s="184">
        <v>0</v>
      </c>
      <c r="R170" s="184">
        <f>Q170*H170</f>
        <v>0</v>
      </c>
      <c r="S170" s="184">
        <v>0</v>
      </c>
      <c r="T170" s="185">
        <f>S170*H170</f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186" t="s">
        <v>89</v>
      </c>
      <c r="AT170" s="186" t="s">
        <v>158</v>
      </c>
      <c r="AU170" s="186" t="s">
        <v>91</v>
      </c>
      <c r="AY170" s="16" t="s">
        <v>155</v>
      </c>
      <c r="BE170" s="187">
        <f>IF(N170="základní",J170,0)</f>
        <v>0</v>
      </c>
      <c r="BF170" s="187">
        <f>IF(N170="snížená",J170,0)</f>
        <v>0</v>
      </c>
      <c r="BG170" s="187">
        <f>IF(N170="zákl. přenesená",J170,0)</f>
        <v>0</v>
      </c>
      <c r="BH170" s="187">
        <f>IF(N170="sníž. přenesená",J170,0)</f>
        <v>0</v>
      </c>
      <c r="BI170" s="187">
        <f>IF(N170="nulová",J170,0)</f>
        <v>0</v>
      </c>
      <c r="BJ170" s="16" t="s">
        <v>89</v>
      </c>
      <c r="BK170" s="187">
        <f>ROUND(I170*H170,2)</f>
        <v>0</v>
      </c>
      <c r="BL170" s="16" t="s">
        <v>89</v>
      </c>
      <c r="BM170" s="186" t="s">
        <v>627</v>
      </c>
    </row>
    <row r="171" spans="2:51" s="14" customFormat="1" ht="12">
      <c r="B171" s="199"/>
      <c r="C171" s="200"/>
      <c r="D171" s="190" t="s">
        <v>164</v>
      </c>
      <c r="E171" s="201" t="s">
        <v>44</v>
      </c>
      <c r="F171" s="202" t="s">
        <v>173</v>
      </c>
      <c r="G171" s="200"/>
      <c r="H171" s="203">
        <v>4</v>
      </c>
      <c r="I171" s="204"/>
      <c r="J171" s="200"/>
      <c r="K171" s="200"/>
      <c r="L171" s="205"/>
      <c r="M171" s="206"/>
      <c r="N171" s="207"/>
      <c r="O171" s="207"/>
      <c r="P171" s="207"/>
      <c r="Q171" s="207"/>
      <c r="R171" s="207"/>
      <c r="S171" s="207"/>
      <c r="T171" s="208"/>
      <c r="AT171" s="209" t="s">
        <v>164</v>
      </c>
      <c r="AU171" s="209" t="s">
        <v>91</v>
      </c>
      <c r="AV171" s="14" t="s">
        <v>91</v>
      </c>
      <c r="AW171" s="14" t="s">
        <v>42</v>
      </c>
      <c r="AX171" s="14" t="s">
        <v>89</v>
      </c>
      <c r="AY171" s="209" t="s">
        <v>155</v>
      </c>
    </row>
    <row r="172" spans="1:65" s="2" customFormat="1" ht="60">
      <c r="A172" s="34"/>
      <c r="B172" s="35"/>
      <c r="C172" s="175" t="s">
        <v>355</v>
      </c>
      <c r="D172" s="175" t="s">
        <v>158</v>
      </c>
      <c r="E172" s="176" t="s">
        <v>374</v>
      </c>
      <c r="F172" s="177" t="s">
        <v>375</v>
      </c>
      <c r="G172" s="178" t="s">
        <v>161</v>
      </c>
      <c r="H172" s="179">
        <v>4</v>
      </c>
      <c r="I172" s="180"/>
      <c r="J172" s="181">
        <f>ROUND(I172*H172,2)</f>
        <v>0</v>
      </c>
      <c r="K172" s="177" t="s">
        <v>195</v>
      </c>
      <c r="L172" s="39"/>
      <c r="M172" s="182" t="s">
        <v>44</v>
      </c>
      <c r="N172" s="183" t="s">
        <v>52</v>
      </c>
      <c r="O172" s="64"/>
      <c r="P172" s="184">
        <f>O172*H172</f>
        <v>0</v>
      </c>
      <c r="Q172" s="184">
        <v>0</v>
      </c>
      <c r="R172" s="184">
        <f>Q172*H172</f>
        <v>0</v>
      </c>
      <c r="S172" s="184">
        <v>0</v>
      </c>
      <c r="T172" s="185">
        <f>S172*H172</f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186" t="s">
        <v>89</v>
      </c>
      <c r="AT172" s="186" t="s">
        <v>158</v>
      </c>
      <c r="AU172" s="186" t="s">
        <v>91</v>
      </c>
      <c r="AY172" s="16" t="s">
        <v>155</v>
      </c>
      <c r="BE172" s="187">
        <f>IF(N172="základní",J172,0)</f>
        <v>0</v>
      </c>
      <c r="BF172" s="187">
        <f>IF(N172="snížená",J172,0)</f>
        <v>0</v>
      </c>
      <c r="BG172" s="187">
        <f>IF(N172="zákl. přenesená",J172,0)</f>
        <v>0</v>
      </c>
      <c r="BH172" s="187">
        <f>IF(N172="sníž. přenesená",J172,0)</f>
        <v>0</v>
      </c>
      <c r="BI172" s="187">
        <f>IF(N172="nulová",J172,0)</f>
        <v>0</v>
      </c>
      <c r="BJ172" s="16" t="s">
        <v>89</v>
      </c>
      <c r="BK172" s="187">
        <f>ROUND(I172*H172,2)</f>
        <v>0</v>
      </c>
      <c r="BL172" s="16" t="s">
        <v>89</v>
      </c>
      <c r="BM172" s="186" t="s">
        <v>628</v>
      </c>
    </row>
    <row r="173" spans="2:51" s="14" customFormat="1" ht="12">
      <c r="B173" s="199"/>
      <c r="C173" s="200"/>
      <c r="D173" s="190" t="s">
        <v>164</v>
      </c>
      <c r="E173" s="201" t="s">
        <v>44</v>
      </c>
      <c r="F173" s="202" t="s">
        <v>173</v>
      </c>
      <c r="G173" s="200"/>
      <c r="H173" s="203">
        <v>4</v>
      </c>
      <c r="I173" s="204"/>
      <c r="J173" s="200"/>
      <c r="K173" s="200"/>
      <c r="L173" s="205"/>
      <c r="M173" s="206"/>
      <c r="N173" s="207"/>
      <c r="O173" s="207"/>
      <c r="P173" s="207"/>
      <c r="Q173" s="207"/>
      <c r="R173" s="207"/>
      <c r="S173" s="207"/>
      <c r="T173" s="208"/>
      <c r="AT173" s="209" t="s">
        <v>164</v>
      </c>
      <c r="AU173" s="209" t="s">
        <v>91</v>
      </c>
      <c r="AV173" s="14" t="s">
        <v>91</v>
      </c>
      <c r="AW173" s="14" t="s">
        <v>42</v>
      </c>
      <c r="AX173" s="14" t="s">
        <v>89</v>
      </c>
      <c r="AY173" s="209" t="s">
        <v>155</v>
      </c>
    </row>
    <row r="174" spans="1:65" s="2" customFormat="1" ht="33" customHeight="1">
      <c r="A174" s="34"/>
      <c r="B174" s="35"/>
      <c r="C174" s="210" t="s">
        <v>357</v>
      </c>
      <c r="D174" s="210" t="s">
        <v>152</v>
      </c>
      <c r="E174" s="211" t="s">
        <v>266</v>
      </c>
      <c r="F174" s="212" t="s">
        <v>267</v>
      </c>
      <c r="G174" s="213" t="s">
        <v>161</v>
      </c>
      <c r="H174" s="214">
        <v>4</v>
      </c>
      <c r="I174" s="215"/>
      <c r="J174" s="216">
        <f>ROUND(I174*H174,2)</f>
        <v>0</v>
      </c>
      <c r="K174" s="212" t="s">
        <v>180</v>
      </c>
      <c r="L174" s="217"/>
      <c r="M174" s="218" t="s">
        <v>44</v>
      </c>
      <c r="N174" s="219" t="s">
        <v>52</v>
      </c>
      <c r="O174" s="64"/>
      <c r="P174" s="184">
        <f>O174*H174</f>
        <v>0</v>
      </c>
      <c r="Q174" s="184">
        <v>0</v>
      </c>
      <c r="R174" s="184">
        <f>Q174*H174</f>
        <v>0</v>
      </c>
      <c r="S174" s="184">
        <v>0</v>
      </c>
      <c r="T174" s="185">
        <f>S174*H174</f>
        <v>0</v>
      </c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R174" s="186" t="s">
        <v>91</v>
      </c>
      <c r="AT174" s="186" t="s">
        <v>152</v>
      </c>
      <c r="AU174" s="186" t="s">
        <v>91</v>
      </c>
      <c r="AY174" s="16" t="s">
        <v>155</v>
      </c>
      <c r="BE174" s="187">
        <f>IF(N174="základní",J174,0)</f>
        <v>0</v>
      </c>
      <c r="BF174" s="187">
        <f>IF(N174="snížená",J174,0)</f>
        <v>0</v>
      </c>
      <c r="BG174" s="187">
        <f>IF(N174="zákl. přenesená",J174,0)</f>
        <v>0</v>
      </c>
      <c r="BH174" s="187">
        <f>IF(N174="sníž. přenesená",J174,0)</f>
        <v>0</v>
      </c>
      <c r="BI174" s="187">
        <f>IF(N174="nulová",J174,0)</f>
        <v>0</v>
      </c>
      <c r="BJ174" s="16" t="s">
        <v>89</v>
      </c>
      <c r="BK174" s="187">
        <f>ROUND(I174*H174,2)</f>
        <v>0</v>
      </c>
      <c r="BL174" s="16" t="s">
        <v>89</v>
      </c>
      <c r="BM174" s="186" t="s">
        <v>629</v>
      </c>
    </row>
    <row r="175" spans="2:51" s="14" customFormat="1" ht="12">
      <c r="B175" s="199"/>
      <c r="C175" s="200"/>
      <c r="D175" s="190" t="s">
        <v>164</v>
      </c>
      <c r="E175" s="201" t="s">
        <v>44</v>
      </c>
      <c r="F175" s="202" t="s">
        <v>173</v>
      </c>
      <c r="G175" s="200"/>
      <c r="H175" s="203">
        <v>4</v>
      </c>
      <c r="I175" s="204"/>
      <c r="J175" s="200"/>
      <c r="K175" s="200"/>
      <c r="L175" s="205"/>
      <c r="M175" s="206"/>
      <c r="N175" s="207"/>
      <c r="O175" s="207"/>
      <c r="P175" s="207"/>
      <c r="Q175" s="207"/>
      <c r="R175" s="207"/>
      <c r="S175" s="207"/>
      <c r="T175" s="208"/>
      <c r="AT175" s="209" t="s">
        <v>164</v>
      </c>
      <c r="AU175" s="209" t="s">
        <v>91</v>
      </c>
      <c r="AV175" s="14" t="s">
        <v>91</v>
      </c>
      <c r="AW175" s="14" t="s">
        <v>42</v>
      </c>
      <c r="AX175" s="14" t="s">
        <v>89</v>
      </c>
      <c r="AY175" s="209" t="s">
        <v>155</v>
      </c>
    </row>
    <row r="176" spans="1:65" s="2" customFormat="1" ht="16.5" customHeight="1">
      <c r="A176" s="34"/>
      <c r="B176" s="35"/>
      <c r="C176" s="210" t="s">
        <v>361</v>
      </c>
      <c r="D176" s="210" t="s">
        <v>152</v>
      </c>
      <c r="E176" s="211" t="s">
        <v>346</v>
      </c>
      <c r="F176" s="212" t="s">
        <v>347</v>
      </c>
      <c r="G176" s="213" t="s">
        <v>161</v>
      </c>
      <c r="H176" s="214">
        <v>3</v>
      </c>
      <c r="I176" s="215"/>
      <c r="J176" s="216">
        <f>ROUND(I176*H176,2)</f>
        <v>0</v>
      </c>
      <c r="K176" s="212" t="s">
        <v>180</v>
      </c>
      <c r="L176" s="217"/>
      <c r="M176" s="218" t="s">
        <v>44</v>
      </c>
      <c r="N176" s="219" t="s">
        <v>52</v>
      </c>
      <c r="O176" s="64"/>
      <c r="P176" s="184">
        <f>O176*H176</f>
        <v>0</v>
      </c>
      <c r="Q176" s="184">
        <v>0</v>
      </c>
      <c r="R176" s="184">
        <f>Q176*H176</f>
        <v>0</v>
      </c>
      <c r="S176" s="184">
        <v>0</v>
      </c>
      <c r="T176" s="185">
        <f>S176*H176</f>
        <v>0</v>
      </c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R176" s="186" t="s">
        <v>91</v>
      </c>
      <c r="AT176" s="186" t="s">
        <v>152</v>
      </c>
      <c r="AU176" s="186" t="s">
        <v>91</v>
      </c>
      <c r="AY176" s="16" t="s">
        <v>155</v>
      </c>
      <c r="BE176" s="187">
        <f>IF(N176="základní",J176,0)</f>
        <v>0</v>
      </c>
      <c r="BF176" s="187">
        <f>IF(N176="snížená",J176,0)</f>
        <v>0</v>
      </c>
      <c r="BG176" s="187">
        <f>IF(N176="zákl. přenesená",J176,0)</f>
        <v>0</v>
      </c>
      <c r="BH176" s="187">
        <f>IF(N176="sníž. přenesená",J176,0)</f>
        <v>0</v>
      </c>
      <c r="BI176" s="187">
        <f>IF(N176="nulová",J176,0)</f>
        <v>0</v>
      </c>
      <c r="BJ176" s="16" t="s">
        <v>89</v>
      </c>
      <c r="BK176" s="187">
        <f>ROUND(I176*H176,2)</f>
        <v>0</v>
      </c>
      <c r="BL176" s="16" t="s">
        <v>89</v>
      </c>
      <c r="BM176" s="186" t="s">
        <v>630</v>
      </c>
    </row>
    <row r="177" spans="2:51" s="14" customFormat="1" ht="12">
      <c r="B177" s="199"/>
      <c r="C177" s="200"/>
      <c r="D177" s="190" t="s">
        <v>164</v>
      </c>
      <c r="E177" s="201" t="s">
        <v>44</v>
      </c>
      <c r="F177" s="202" t="s">
        <v>154</v>
      </c>
      <c r="G177" s="200"/>
      <c r="H177" s="203">
        <v>3</v>
      </c>
      <c r="I177" s="204"/>
      <c r="J177" s="200"/>
      <c r="K177" s="200"/>
      <c r="L177" s="205"/>
      <c r="M177" s="206"/>
      <c r="N177" s="207"/>
      <c r="O177" s="207"/>
      <c r="P177" s="207"/>
      <c r="Q177" s="207"/>
      <c r="R177" s="207"/>
      <c r="S177" s="207"/>
      <c r="T177" s="208"/>
      <c r="AT177" s="209" t="s">
        <v>164</v>
      </c>
      <c r="AU177" s="209" t="s">
        <v>91</v>
      </c>
      <c r="AV177" s="14" t="s">
        <v>91</v>
      </c>
      <c r="AW177" s="14" t="s">
        <v>42</v>
      </c>
      <c r="AX177" s="14" t="s">
        <v>89</v>
      </c>
      <c r="AY177" s="209" t="s">
        <v>155</v>
      </c>
    </row>
    <row r="178" spans="1:65" s="2" customFormat="1" ht="33" customHeight="1">
      <c r="A178" s="34"/>
      <c r="B178" s="35"/>
      <c r="C178" s="210" t="s">
        <v>365</v>
      </c>
      <c r="D178" s="210" t="s">
        <v>152</v>
      </c>
      <c r="E178" s="211" t="s">
        <v>272</v>
      </c>
      <c r="F178" s="212" t="s">
        <v>273</v>
      </c>
      <c r="G178" s="213" t="s">
        <v>161</v>
      </c>
      <c r="H178" s="214">
        <v>4</v>
      </c>
      <c r="I178" s="215"/>
      <c r="J178" s="216">
        <f>ROUND(I178*H178,2)</f>
        <v>0</v>
      </c>
      <c r="K178" s="212" t="s">
        <v>180</v>
      </c>
      <c r="L178" s="217"/>
      <c r="M178" s="218" t="s">
        <v>44</v>
      </c>
      <c r="N178" s="219" t="s">
        <v>52</v>
      </c>
      <c r="O178" s="64"/>
      <c r="P178" s="184">
        <f>O178*H178</f>
        <v>0</v>
      </c>
      <c r="Q178" s="184">
        <v>0</v>
      </c>
      <c r="R178" s="184">
        <f>Q178*H178</f>
        <v>0</v>
      </c>
      <c r="S178" s="184">
        <v>0</v>
      </c>
      <c r="T178" s="185">
        <f>S178*H178</f>
        <v>0</v>
      </c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R178" s="186" t="s">
        <v>91</v>
      </c>
      <c r="AT178" s="186" t="s">
        <v>152</v>
      </c>
      <c r="AU178" s="186" t="s">
        <v>91</v>
      </c>
      <c r="AY178" s="16" t="s">
        <v>155</v>
      </c>
      <c r="BE178" s="187">
        <f>IF(N178="základní",J178,0)</f>
        <v>0</v>
      </c>
      <c r="BF178" s="187">
        <f>IF(N178="snížená",J178,0)</f>
        <v>0</v>
      </c>
      <c r="BG178" s="187">
        <f>IF(N178="zákl. přenesená",J178,0)</f>
        <v>0</v>
      </c>
      <c r="BH178" s="187">
        <f>IF(N178="sníž. přenesená",J178,0)</f>
        <v>0</v>
      </c>
      <c r="BI178" s="187">
        <f>IF(N178="nulová",J178,0)</f>
        <v>0</v>
      </c>
      <c r="BJ178" s="16" t="s">
        <v>89</v>
      </c>
      <c r="BK178" s="187">
        <f>ROUND(I178*H178,2)</f>
        <v>0</v>
      </c>
      <c r="BL178" s="16" t="s">
        <v>89</v>
      </c>
      <c r="BM178" s="186" t="s">
        <v>631</v>
      </c>
    </row>
    <row r="179" spans="2:51" s="14" customFormat="1" ht="12">
      <c r="B179" s="199"/>
      <c r="C179" s="200"/>
      <c r="D179" s="190" t="s">
        <v>164</v>
      </c>
      <c r="E179" s="201" t="s">
        <v>44</v>
      </c>
      <c r="F179" s="202" t="s">
        <v>173</v>
      </c>
      <c r="G179" s="200"/>
      <c r="H179" s="203">
        <v>4</v>
      </c>
      <c r="I179" s="204"/>
      <c r="J179" s="200"/>
      <c r="K179" s="200"/>
      <c r="L179" s="205"/>
      <c r="M179" s="206"/>
      <c r="N179" s="207"/>
      <c r="O179" s="207"/>
      <c r="P179" s="207"/>
      <c r="Q179" s="207"/>
      <c r="R179" s="207"/>
      <c r="S179" s="207"/>
      <c r="T179" s="208"/>
      <c r="AT179" s="209" t="s">
        <v>164</v>
      </c>
      <c r="AU179" s="209" t="s">
        <v>91</v>
      </c>
      <c r="AV179" s="14" t="s">
        <v>91</v>
      </c>
      <c r="AW179" s="14" t="s">
        <v>42</v>
      </c>
      <c r="AX179" s="14" t="s">
        <v>89</v>
      </c>
      <c r="AY179" s="209" t="s">
        <v>155</v>
      </c>
    </row>
    <row r="180" spans="1:65" s="2" customFormat="1" ht="16.5" customHeight="1">
      <c r="A180" s="34"/>
      <c r="B180" s="35"/>
      <c r="C180" s="210" t="s">
        <v>369</v>
      </c>
      <c r="D180" s="210" t="s">
        <v>152</v>
      </c>
      <c r="E180" s="211" t="s">
        <v>275</v>
      </c>
      <c r="F180" s="212" t="s">
        <v>276</v>
      </c>
      <c r="G180" s="213" t="s">
        <v>161</v>
      </c>
      <c r="H180" s="214">
        <v>3</v>
      </c>
      <c r="I180" s="215"/>
      <c r="J180" s="216">
        <f>ROUND(I180*H180,2)</f>
        <v>0</v>
      </c>
      <c r="K180" s="212" t="s">
        <v>180</v>
      </c>
      <c r="L180" s="217"/>
      <c r="M180" s="218" t="s">
        <v>44</v>
      </c>
      <c r="N180" s="219" t="s">
        <v>52</v>
      </c>
      <c r="O180" s="64"/>
      <c r="P180" s="184">
        <f>O180*H180</f>
        <v>0</v>
      </c>
      <c r="Q180" s="184">
        <v>0</v>
      </c>
      <c r="R180" s="184">
        <f>Q180*H180</f>
        <v>0</v>
      </c>
      <c r="S180" s="184">
        <v>0</v>
      </c>
      <c r="T180" s="185">
        <f>S180*H180</f>
        <v>0</v>
      </c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R180" s="186" t="s">
        <v>91</v>
      </c>
      <c r="AT180" s="186" t="s">
        <v>152</v>
      </c>
      <c r="AU180" s="186" t="s">
        <v>91</v>
      </c>
      <c r="AY180" s="16" t="s">
        <v>155</v>
      </c>
      <c r="BE180" s="187">
        <f>IF(N180="základní",J180,0)</f>
        <v>0</v>
      </c>
      <c r="BF180" s="187">
        <f>IF(N180="snížená",J180,0)</f>
        <v>0</v>
      </c>
      <c r="BG180" s="187">
        <f>IF(N180="zákl. přenesená",J180,0)</f>
        <v>0</v>
      </c>
      <c r="BH180" s="187">
        <f>IF(N180="sníž. přenesená",J180,0)</f>
        <v>0</v>
      </c>
      <c r="BI180" s="187">
        <f>IF(N180="nulová",J180,0)</f>
        <v>0</v>
      </c>
      <c r="BJ180" s="16" t="s">
        <v>89</v>
      </c>
      <c r="BK180" s="187">
        <f>ROUND(I180*H180,2)</f>
        <v>0</v>
      </c>
      <c r="BL180" s="16" t="s">
        <v>89</v>
      </c>
      <c r="BM180" s="186" t="s">
        <v>632</v>
      </c>
    </row>
    <row r="181" spans="2:51" s="14" customFormat="1" ht="12">
      <c r="B181" s="199"/>
      <c r="C181" s="200"/>
      <c r="D181" s="190" t="s">
        <v>164</v>
      </c>
      <c r="E181" s="201" t="s">
        <v>44</v>
      </c>
      <c r="F181" s="202" t="s">
        <v>154</v>
      </c>
      <c r="G181" s="200"/>
      <c r="H181" s="203">
        <v>3</v>
      </c>
      <c r="I181" s="204"/>
      <c r="J181" s="200"/>
      <c r="K181" s="200"/>
      <c r="L181" s="205"/>
      <c r="M181" s="206"/>
      <c r="N181" s="207"/>
      <c r="O181" s="207"/>
      <c r="P181" s="207"/>
      <c r="Q181" s="207"/>
      <c r="R181" s="207"/>
      <c r="S181" s="207"/>
      <c r="T181" s="208"/>
      <c r="AT181" s="209" t="s">
        <v>164</v>
      </c>
      <c r="AU181" s="209" t="s">
        <v>91</v>
      </c>
      <c r="AV181" s="14" t="s">
        <v>91</v>
      </c>
      <c r="AW181" s="14" t="s">
        <v>42</v>
      </c>
      <c r="AX181" s="14" t="s">
        <v>89</v>
      </c>
      <c r="AY181" s="209" t="s">
        <v>155</v>
      </c>
    </row>
    <row r="182" spans="1:65" s="2" customFormat="1" ht="33" customHeight="1">
      <c r="A182" s="34"/>
      <c r="B182" s="35"/>
      <c r="C182" s="210" t="s">
        <v>373</v>
      </c>
      <c r="D182" s="210" t="s">
        <v>152</v>
      </c>
      <c r="E182" s="211" t="s">
        <v>390</v>
      </c>
      <c r="F182" s="212" t="s">
        <v>391</v>
      </c>
      <c r="G182" s="213" t="s">
        <v>161</v>
      </c>
      <c r="H182" s="214">
        <v>4</v>
      </c>
      <c r="I182" s="215"/>
      <c r="J182" s="216">
        <f>ROUND(I182*H182,2)</f>
        <v>0</v>
      </c>
      <c r="K182" s="212" t="s">
        <v>180</v>
      </c>
      <c r="L182" s="217"/>
      <c r="M182" s="218" t="s">
        <v>44</v>
      </c>
      <c r="N182" s="219" t="s">
        <v>52</v>
      </c>
      <c r="O182" s="64"/>
      <c r="P182" s="184">
        <f>O182*H182</f>
        <v>0</v>
      </c>
      <c r="Q182" s="184">
        <v>0</v>
      </c>
      <c r="R182" s="184">
        <f>Q182*H182</f>
        <v>0</v>
      </c>
      <c r="S182" s="184">
        <v>0</v>
      </c>
      <c r="T182" s="185">
        <f>S182*H182</f>
        <v>0</v>
      </c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R182" s="186" t="s">
        <v>91</v>
      </c>
      <c r="AT182" s="186" t="s">
        <v>152</v>
      </c>
      <c r="AU182" s="186" t="s">
        <v>91</v>
      </c>
      <c r="AY182" s="16" t="s">
        <v>155</v>
      </c>
      <c r="BE182" s="187">
        <f>IF(N182="základní",J182,0)</f>
        <v>0</v>
      </c>
      <c r="BF182" s="187">
        <f>IF(N182="snížená",J182,0)</f>
        <v>0</v>
      </c>
      <c r="BG182" s="187">
        <f>IF(N182="zákl. přenesená",J182,0)</f>
        <v>0</v>
      </c>
      <c r="BH182" s="187">
        <f>IF(N182="sníž. přenesená",J182,0)</f>
        <v>0</v>
      </c>
      <c r="BI182" s="187">
        <f>IF(N182="nulová",J182,0)</f>
        <v>0</v>
      </c>
      <c r="BJ182" s="16" t="s">
        <v>89</v>
      </c>
      <c r="BK182" s="187">
        <f>ROUND(I182*H182,2)</f>
        <v>0</v>
      </c>
      <c r="BL182" s="16" t="s">
        <v>89</v>
      </c>
      <c r="BM182" s="186" t="s">
        <v>633</v>
      </c>
    </row>
    <row r="183" spans="2:51" s="14" customFormat="1" ht="12">
      <c r="B183" s="199"/>
      <c r="C183" s="200"/>
      <c r="D183" s="190" t="s">
        <v>164</v>
      </c>
      <c r="E183" s="201" t="s">
        <v>44</v>
      </c>
      <c r="F183" s="202" t="s">
        <v>173</v>
      </c>
      <c r="G183" s="200"/>
      <c r="H183" s="203">
        <v>4</v>
      </c>
      <c r="I183" s="204"/>
      <c r="J183" s="200"/>
      <c r="K183" s="200"/>
      <c r="L183" s="205"/>
      <c r="M183" s="206"/>
      <c r="N183" s="207"/>
      <c r="O183" s="207"/>
      <c r="P183" s="207"/>
      <c r="Q183" s="207"/>
      <c r="R183" s="207"/>
      <c r="S183" s="207"/>
      <c r="T183" s="208"/>
      <c r="AT183" s="209" t="s">
        <v>164</v>
      </c>
      <c r="AU183" s="209" t="s">
        <v>91</v>
      </c>
      <c r="AV183" s="14" t="s">
        <v>91</v>
      </c>
      <c r="AW183" s="14" t="s">
        <v>42</v>
      </c>
      <c r="AX183" s="14" t="s">
        <v>89</v>
      </c>
      <c r="AY183" s="209" t="s">
        <v>155</v>
      </c>
    </row>
    <row r="184" spans="1:65" s="2" customFormat="1" ht="16.5" customHeight="1">
      <c r="A184" s="34"/>
      <c r="B184" s="35"/>
      <c r="C184" s="210" t="s">
        <v>377</v>
      </c>
      <c r="D184" s="210" t="s">
        <v>152</v>
      </c>
      <c r="E184" s="211" t="s">
        <v>394</v>
      </c>
      <c r="F184" s="212" t="s">
        <v>395</v>
      </c>
      <c r="G184" s="213" t="s">
        <v>161</v>
      </c>
      <c r="H184" s="214">
        <v>3</v>
      </c>
      <c r="I184" s="215"/>
      <c r="J184" s="216">
        <f>ROUND(I184*H184,2)</f>
        <v>0</v>
      </c>
      <c r="K184" s="212" t="s">
        <v>180</v>
      </c>
      <c r="L184" s="217"/>
      <c r="M184" s="218" t="s">
        <v>44</v>
      </c>
      <c r="N184" s="219" t="s">
        <v>52</v>
      </c>
      <c r="O184" s="64"/>
      <c r="P184" s="184">
        <f>O184*H184</f>
        <v>0</v>
      </c>
      <c r="Q184" s="184">
        <v>0</v>
      </c>
      <c r="R184" s="184">
        <f>Q184*H184</f>
        <v>0</v>
      </c>
      <c r="S184" s="184">
        <v>0</v>
      </c>
      <c r="T184" s="185">
        <f>S184*H184</f>
        <v>0</v>
      </c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R184" s="186" t="s">
        <v>91</v>
      </c>
      <c r="AT184" s="186" t="s">
        <v>152</v>
      </c>
      <c r="AU184" s="186" t="s">
        <v>91</v>
      </c>
      <c r="AY184" s="16" t="s">
        <v>155</v>
      </c>
      <c r="BE184" s="187">
        <f>IF(N184="základní",J184,0)</f>
        <v>0</v>
      </c>
      <c r="BF184" s="187">
        <f>IF(N184="snížená",J184,0)</f>
        <v>0</v>
      </c>
      <c r="BG184" s="187">
        <f>IF(N184="zákl. přenesená",J184,0)</f>
        <v>0</v>
      </c>
      <c r="BH184" s="187">
        <f>IF(N184="sníž. přenesená",J184,0)</f>
        <v>0</v>
      </c>
      <c r="BI184" s="187">
        <f>IF(N184="nulová",J184,0)</f>
        <v>0</v>
      </c>
      <c r="BJ184" s="16" t="s">
        <v>89</v>
      </c>
      <c r="BK184" s="187">
        <f>ROUND(I184*H184,2)</f>
        <v>0</v>
      </c>
      <c r="BL184" s="16" t="s">
        <v>89</v>
      </c>
      <c r="BM184" s="186" t="s">
        <v>634</v>
      </c>
    </row>
    <row r="185" spans="2:51" s="14" customFormat="1" ht="12">
      <c r="B185" s="199"/>
      <c r="C185" s="200"/>
      <c r="D185" s="190" t="s">
        <v>164</v>
      </c>
      <c r="E185" s="201" t="s">
        <v>44</v>
      </c>
      <c r="F185" s="202" t="s">
        <v>154</v>
      </c>
      <c r="G185" s="200"/>
      <c r="H185" s="203">
        <v>3</v>
      </c>
      <c r="I185" s="204"/>
      <c r="J185" s="200"/>
      <c r="K185" s="200"/>
      <c r="L185" s="205"/>
      <c r="M185" s="206"/>
      <c r="N185" s="207"/>
      <c r="O185" s="207"/>
      <c r="P185" s="207"/>
      <c r="Q185" s="207"/>
      <c r="R185" s="207"/>
      <c r="S185" s="207"/>
      <c r="T185" s="208"/>
      <c r="AT185" s="209" t="s">
        <v>164</v>
      </c>
      <c r="AU185" s="209" t="s">
        <v>91</v>
      </c>
      <c r="AV185" s="14" t="s">
        <v>91</v>
      </c>
      <c r="AW185" s="14" t="s">
        <v>42</v>
      </c>
      <c r="AX185" s="14" t="s">
        <v>89</v>
      </c>
      <c r="AY185" s="209" t="s">
        <v>155</v>
      </c>
    </row>
    <row r="186" spans="1:65" s="2" customFormat="1" ht="33" customHeight="1">
      <c r="A186" s="34"/>
      <c r="B186" s="35"/>
      <c r="C186" s="175" t="s">
        <v>379</v>
      </c>
      <c r="D186" s="175" t="s">
        <v>158</v>
      </c>
      <c r="E186" s="176" t="s">
        <v>402</v>
      </c>
      <c r="F186" s="177" t="s">
        <v>403</v>
      </c>
      <c r="G186" s="178" t="s">
        <v>161</v>
      </c>
      <c r="H186" s="179">
        <v>1</v>
      </c>
      <c r="I186" s="180"/>
      <c r="J186" s="181">
        <f>ROUND(I186*H186,2)</f>
        <v>0</v>
      </c>
      <c r="K186" s="177" t="s">
        <v>195</v>
      </c>
      <c r="L186" s="39"/>
      <c r="M186" s="182" t="s">
        <v>44</v>
      </c>
      <c r="N186" s="183" t="s">
        <v>52</v>
      </c>
      <c r="O186" s="64"/>
      <c r="P186" s="184">
        <f>O186*H186</f>
        <v>0</v>
      </c>
      <c r="Q186" s="184">
        <v>0.0015</v>
      </c>
      <c r="R186" s="184">
        <f>Q186*H186</f>
        <v>0.0015</v>
      </c>
      <c r="S186" s="184">
        <v>0</v>
      </c>
      <c r="T186" s="185">
        <f>S186*H186</f>
        <v>0</v>
      </c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R186" s="186" t="s">
        <v>89</v>
      </c>
      <c r="AT186" s="186" t="s">
        <v>158</v>
      </c>
      <c r="AU186" s="186" t="s">
        <v>91</v>
      </c>
      <c r="AY186" s="16" t="s">
        <v>155</v>
      </c>
      <c r="BE186" s="187">
        <f>IF(N186="základní",J186,0)</f>
        <v>0</v>
      </c>
      <c r="BF186" s="187">
        <f>IF(N186="snížená",J186,0)</f>
        <v>0</v>
      </c>
      <c r="BG186" s="187">
        <f>IF(N186="zákl. přenesená",J186,0)</f>
        <v>0</v>
      </c>
      <c r="BH186" s="187">
        <f>IF(N186="sníž. přenesená",J186,0)</f>
        <v>0</v>
      </c>
      <c r="BI186" s="187">
        <f>IF(N186="nulová",J186,0)</f>
        <v>0</v>
      </c>
      <c r="BJ186" s="16" t="s">
        <v>89</v>
      </c>
      <c r="BK186" s="187">
        <f>ROUND(I186*H186,2)</f>
        <v>0</v>
      </c>
      <c r="BL186" s="16" t="s">
        <v>89</v>
      </c>
      <c r="BM186" s="186" t="s">
        <v>635</v>
      </c>
    </row>
    <row r="187" spans="2:51" s="14" customFormat="1" ht="12">
      <c r="B187" s="199"/>
      <c r="C187" s="200"/>
      <c r="D187" s="190" t="s">
        <v>164</v>
      </c>
      <c r="E187" s="201" t="s">
        <v>44</v>
      </c>
      <c r="F187" s="202" t="s">
        <v>89</v>
      </c>
      <c r="G187" s="200"/>
      <c r="H187" s="203">
        <v>1</v>
      </c>
      <c r="I187" s="204"/>
      <c r="J187" s="200"/>
      <c r="K187" s="200"/>
      <c r="L187" s="205"/>
      <c r="M187" s="206"/>
      <c r="N187" s="207"/>
      <c r="O187" s="207"/>
      <c r="P187" s="207"/>
      <c r="Q187" s="207"/>
      <c r="R187" s="207"/>
      <c r="S187" s="207"/>
      <c r="T187" s="208"/>
      <c r="AT187" s="209" t="s">
        <v>164</v>
      </c>
      <c r="AU187" s="209" t="s">
        <v>91</v>
      </c>
      <c r="AV187" s="14" t="s">
        <v>91</v>
      </c>
      <c r="AW187" s="14" t="s">
        <v>42</v>
      </c>
      <c r="AX187" s="14" t="s">
        <v>89</v>
      </c>
      <c r="AY187" s="209" t="s">
        <v>155</v>
      </c>
    </row>
    <row r="188" spans="1:65" s="2" customFormat="1" ht="33" customHeight="1">
      <c r="A188" s="34"/>
      <c r="B188" s="35"/>
      <c r="C188" s="175" t="s">
        <v>381</v>
      </c>
      <c r="D188" s="175" t="s">
        <v>158</v>
      </c>
      <c r="E188" s="176" t="s">
        <v>406</v>
      </c>
      <c r="F188" s="177" t="s">
        <v>407</v>
      </c>
      <c r="G188" s="178" t="s">
        <v>161</v>
      </c>
      <c r="H188" s="179">
        <v>1</v>
      </c>
      <c r="I188" s="180"/>
      <c r="J188" s="181">
        <f>ROUND(I188*H188,2)</f>
        <v>0</v>
      </c>
      <c r="K188" s="177" t="s">
        <v>195</v>
      </c>
      <c r="L188" s="39"/>
      <c r="M188" s="182" t="s">
        <v>44</v>
      </c>
      <c r="N188" s="183" t="s">
        <v>52</v>
      </c>
      <c r="O188" s="64"/>
      <c r="P188" s="184">
        <f>O188*H188</f>
        <v>0</v>
      </c>
      <c r="Q188" s="184">
        <v>0.0015</v>
      </c>
      <c r="R188" s="184">
        <f>Q188*H188</f>
        <v>0.0015</v>
      </c>
      <c r="S188" s="184">
        <v>0</v>
      </c>
      <c r="T188" s="185">
        <f>S188*H188</f>
        <v>0</v>
      </c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R188" s="186" t="s">
        <v>89</v>
      </c>
      <c r="AT188" s="186" t="s">
        <v>158</v>
      </c>
      <c r="AU188" s="186" t="s">
        <v>91</v>
      </c>
      <c r="AY188" s="16" t="s">
        <v>155</v>
      </c>
      <c r="BE188" s="187">
        <f>IF(N188="základní",J188,0)</f>
        <v>0</v>
      </c>
      <c r="BF188" s="187">
        <f>IF(N188="snížená",J188,0)</f>
        <v>0</v>
      </c>
      <c r="BG188" s="187">
        <f>IF(N188="zákl. přenesená",J188,0)</f>
        <v>0</v>
      </c>
      <c r="BH188" s="187">
        <f>IF(N188="sníž. přenesená",J188,0)</f>
        <v>0</v>
      </c>
      <c r="BI188" s="187">
        <f>IF(N188="nulová",J188,0)</f>
        <v>0</v>
      </c>
      <c r="BJ188" s="16" t="s">
        <v>89</v>
      </c>
      <c r="BK188" s="187">
        <f>ROUND(I188*H188,2)</f>
        <v>0</v>
      </c>
      <c r="BL188" s="16" t="s">
        <v>89</v>
      </c>
      <c r="BM188" s="186" t="s">
        <v>636</v>
      </c>
    </row>
    <row r="189" spans="2:51" s="14" customFormat="1" ht="12">
      <c r="B189" s="199"/>
      <c r="C189" s="200"/>
      <c r="D189" s="190" t="s">
        <v>164</v>
      </c>
      <c r="E189" s="201" t="s">
        <v>44</v>
      </c>
      <c r="F189" s="202" t="s">
        <v>89</v>
      </c>
      <c r="G189" s="200"/>
      <c r="H189" s="203">
        <v>1</v>
      </c>
      <c r="I189" s="204"/>
      <c r="J189" s="200"/>
      <c r="K189" s="200"/>
      <c r="L189" s="205"/>
      <c r="M189" s="206"/>
      <c r="N189" s="207"/>
      <c r="O189" s="207"/>
      <c r="P189" s="207"/>
      <c r="Q189" s="207"/>
      <c r="R189" s="207"/>
      <c r="S189" s="207"/>
      <c r="T189" s="208"/>
      <c r="AT189" s="209" t="s">
        <v>164</v>
      </c>
      <c r="AU189" s="209" t="s">
        <v>91</v>
      </c>
      <c r="AV189" s="14" t="s">
        <v>91</v>
      </c>
      <c r="AW189" s="14" t="s">
        <v>42</v>
      </c>
      <c r="AX189" s="14" t="s">
        <v>89</v>
      </c>
      <c r="AY189" s="209" t="s">
        <v>155</v>
      </c>
    </row>
    <row r="190" spans="1:65" s="2" customFormat="1" ht="16.5" customHeight="1">
      <c r="A190" s="34"/>
      <c r="B190" s="35"/>
      <c r="C190" s="210" t="s">
        <v>383</v>
      </c>
      <c r="D190" s="210" t="s">
        <v>152</v>
      </c>
      <c r="E190" s="211" t="s">
        <v>410</v>
      </c>
      <c r="F190" s="212" t="s">
        <v>411</v>
      </c>
      <c r="G190" s="213" t="s">
        <v>161</v>
      </c>
      <c r="H190" s="214">
        <v>1</v>
      </c>
      <c r="I190" s="215"/>
      <c r="J190" s="216">
        <f>ROUND(I190*H190,2)</f>
        <v>0</v>
      </c>
      <c r="K190" s="212" t="s">
        <v>180</v>
      </c>
      <c r="L190" s="217"/>
      <c r="M190" s="218" t="s">
        <v>44</v>
      </c>
      <c r="N190" s="219" t="s">
        <v>52</v>
      </c>
      <c r="O190" s="64"/>
      <c r="P190" s="184">
        <f>O190*H190</f>
        <v>0</v>
      </c>
      <c r="Q190" s="184">
        <v>0</v>
      </c>
      <c r="R190" s="184">
        <f>Q190*H190</f>
        <v>0</v>
      </c>
      <c r="S190" s="184">
        <v>0</v>
      </c>
      <c r="T190" s="185">
        <f>S190*H190</f>
        <v>0</v>
      </c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R190" s="186" t="s">
        <v>91</v>
      </c>
      <c r="AT190" s="186" t="s">
        <v>152</v>
      </c>
      <c r="AU190" s="186" t="s">
        <v>91</v>
      </c>
      <c r="AY190" s="16" t="s">
        <v>155</v>
      </c>
      <c r="BE190" s="187">
        <f>IF(N190="základní",J190,0)</f>
        <v>0</v>
      </c>
      <c r="BF190" s="187">
        <f>IF(N190="snížená",J190,0)</f>
        <v>0</v>
      </c>
      <c r="BG190" s="187">
        <f>IF(N190="zákl. přenesená",J190,0)</f>
        <v>0</v>
      </c>
      <c r="BH190" s="187">
        <f>IF(N190="sníž. přenesená",J190,0)</f>
        <v>0</v>
      </c>
      <c r="BI190" s="187">
        <f>IF(N190="nulová",J190,0)</f>
        <v>0</v>
      </c>
      <c r="BJ190" s="16" t="s">
        <v>89</v>
      </c>
      <c r="BK190" s="187">
        <f>ROUND(I190*H190,2)</f>
        <v>0</v>
      </c>
      <c r="BL190" s="16" t="s">
        <v>89</v>
      </c>
      <c r="BM190" s="186" t="s">
        <v>637</v>
      </c>
    </row>
    <row r="191" spans="2:51" s="14" customFormat="1" ht="12">
      <c r="B191" s="199"/>
      <c r="C191" s="200"/>
      <c r="D191" s="190" t="s">
        <v>164</v>
      </c>
      <c r="E191" s="201" t="s">
        <v>44</v>
      </c>
      <c r="F191" s="202" t="s">
        <v>89</v>
      </c>
      <c r="G191" s="200"/>
      <c r="H191" s="203">
        <v>1</v>
      </c>
      <c r="I191" s="204"/>
      <c r="J191" s="200"/>
      <c r="K191" s="200"/>
      <c r="L191" s="205"/>
      <c r="M191" s="206"/>
      <c r="N191" s="207"/>
      <c r="O191" s="207"/>
      <c r="P191" s="207"/>
      <c r="Q191" s="207"/>
      <c r="R191" s="207"/>
      <c r="S191" s="207"/>
      <c r="T191" s="208"/>
      <c r="AT191" s="209" t="s">
        <v>164</v>
      </c>
      <c r="AU191" s="209" t="s">
        <v>91</v>
      </c>
      <c r="AV191" s="14" t="s">
        <v>91</v>
      </c>
      <c r="AW191" s="14" t="s">
        <v>42</v>
      </c>
      <c r="AX191" s="14" t="s">
        <v>89</v>
      </c>
      <c r="AY191" s="209" t="s">
        <v>155</v>
      </c>
    </row>
    <row r="192" spans="1:65" s="2" customFormat="1" ht="21.75" customHeight="1">
      <c r="A192" s="34"/>
      <c r="B192" s="35"/>
      <c r="C192" s="175" t="s">
        <v>385</v>
      </c>
      <c r="D192" s="175" t="s">
        <v>158</v>
      </c>
      <c r="E192" s="176" t="s">
        <v>232</v>
      </c>
      <c r="F192" s="177" t="s">
        <v>233</v>
      </c>
      <c r="G192" s="178" t="s">
        <v>161</v>
      </c>
      <c r="H192" s="179">
        <v>2</v>
      </c>
      <c r="I192" s="180"/>
      <c r="J192" s="181">
        <f>ROUND(I192*H192,2)</f>
        <v>0</v>
      </c>
      <c r="K192" s="177" t="s">
        <v>195</v>
      </c>
      <c r="L192" s="39"/>
      <c r="M192" s="182" t="s">
        <v>44</v>
      </c>
      <c r="N192" s="183" t="s">
        <v>52</v>
      </c>
      <c r="O192" s="64"/>
      <c r="P192" s="184">
        <f>O192*H192</f>
        <v>0</v>
      </c>
      <c r="Q192" s="184">
        <v>0</v>
      </c>
      <c r="R192" s="184">
        <f>Q192*H192</f>
        <v>0</v>
      </c>
      <c r="S192" s="184">
        <v>0</v>
      </c>
      <c r="T192" s="185">
        <f>S192*H192</f>
        <v>0</v>
      </c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R192" s="186" t="s">
        <v>89</v>
      </c>
      <c r="AT192" s="186" t="s">
        <v>158</v>
      </c>
      <c r="AU192" s="186" t="s">
        <v>91</v>
      </c>
      <c r="AY192" s="16" t="s">
        <v>155</v>
      </c>
      <c r="BE192" s="187">
        <f>IF(N192="základní",J192,0)</f>
        <v>0</v>
      </c>
      <c r="BF192" s="187">
        <f>IF(N192="snížená",J192,0)</f>
        <v>0</v>
      </c>
      <c r="BG192" s="187">
        <f>IF(N192="zákl. přenesená",J192,0)</f>
        <v>0</v>
      </c>
      <c r="BH192" s="187">
        <f>IF(N192="sníž. přenesená",J192,0)</f>
        <v>0</v>
      </c>
      <c r="BI192" s="187">
        <f>IF(N192="nulová",J192,0)</f>
        <v>0</v>
      </c>
      <c r="BJ192" s="16" t="s">
        <v>89</v>
      </c>
      <c r="BK192" s="187">
        <f>ROUND(I192*H192,2)</f>
        <v>0</v>
      </c>
      <c r="BL192" s="16" t="s">
        <v>89</v>
      </c>
      <c r="BM192" s="186" t="s">
        <v>638</v>
      </c>
    </row>
    <row r="193" spans="2:51" s="14" customFormat="1" ht="12">
      <c r="B193" s="199"/>
      <c r="C193" s="200"/>
      <c r="D193" s="190" t="s">
        <v>164</v>
      </c>
      <c r="E193" s="201" t="s">
        <v>44</v>
      </c>
      <c r="F193" s="202" t="s">
        <v>235</v>
      </c>
      <c r="G193" s="200"/>
      <c r="H193" s="203">
        <v>2</v>
      </c>
      <c r="I193" s="204"/>
      <c r="J193" s="200"/>
      <c r="K193" s="200"/>
      <c r="L193" s="205"/>
      <c r="M193" s="206"/>
      <c r="N193" s="207"/>
      <c r="O193" s="207"/>
      <c r="P193" s="207"/>
      <c r="Q193" s="207"/>
      <c r="R193" s="207"/>
      <c r="S193" s="207"/>
      <c r="T193" s="208"/>
      <c r="AT193" s="209" t="s">
        <v>164</v>
      </c>
      <c r="AU193" s="209" t="s">
        <v>91</v>
      </c>
      <c r="AV193" s="14" t="s">
        <v>91</v>
      </c>
      <c r="AW193" s="14" t="s">
        <v>42</v>
      </c>
      <c r="AX193" s="14" t="s">
        <v>89</v>
      </c>
      <c r="AY193" s="209" t="s">
        <v>155</v>
      </c>
    </row>
    <row r="194" spans="1:65" s="2" customFormat="1" ht="24">
      <c r="A194" s="34"/>
      <c r="B194" s="35"/>
      <c r="C194" s="210" t="s">
        <v>387</v>
      </c>
      <c r="D194" s="210" t="s">
        <v>152</v>
      </c>
      <c r="E194" s="211" t="s">
        <v>237</v>
      </c>
      <c r="F194" s="212" t="s">
        <v>238</v>
      </c>
      <c r="G194" s="213" t="s">
        <v>161</v>
      </c>
      <c r="H194" s="214">
        <v>5</v>
      </c>
      <c r="I194" s="215"/>
      <c r="J194" s="216">
        <f>ROUND(I194*H194,2)</f>
        <v>0</v>
      </c>
      <c r="K194" s="212" t="s">
        <v>180</v>
      </c>
      <c r="L194" s="217"/>
      <c r="M194" s="218" t="s">
        <v>44</v>
      </c>
      <c r="N194" s="219" t="s">
        <v>52</v>
      </c>
      <c r="O194" s="64"/>
      <c r="P194" s="184">
        <f>O194*H194</f>
        <v>0</v>
      </c>
      <c r="Q194" s="184">
        <v>0</v>
      </c>
      <c r="R194" s="184">
        <f>Q194*H194</f>
        <v>0</v>
      </c>
      <c r="S194" s="184">
        <v>0</v>
      </c>
      <c r="T194" s="185">
        <f>S194*H194</f>
        <v>0</v>
      </c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R194" s="186" t="s">
        <v>91</v>
      </c>
      <c r="AT194" s="186" t="s">
        <v>152</v>
      </c>
      <c r="AU194" s="186" t="s">
        <v>91</v>
      </c>
      <c r="AY194" s="16" t="s">
        <v>155</v>
      </c>
      <c r="BE194" s="187">
        <f>IF(N194="základní",J194,0)</f>
        <v>0</v>
      </c>
      <c r="BF194" s="187">
        <f>IF(N194="snížená",J194,0)</f>
        <v>0</v>
      </c>
      <c r="BG194" s="187">
        <f>IF(N194="zákl. přenesená",J194,0)</f>
        <v>0</v>
      </c>
      <c r="BH194" s="187">
        <f>IF(N194="sníž. přenesená",J194,0)</f>
        <v>0</v>
      </c>
      <c r="BI194" s="187">
        <f>IF(N194="nulová",J194,0)</f>
        <v>0</v>
      </c>
      <c r="BJ194" s="16" t="s">
        <v>89</v>
      </c>
      <c r="BK194" s="187">
        <f>ROUND(I194*H194,2)</f>
        <v>0</v>
      </c>
      <c r="BL194" s="16" t="s">
        <v>89</v>
      </c>
      <c r="BM194" s="186" t="s">
        <v>639</v>
      </c>
    </row>
    <row r="195" spans="2:51" s="14" customFormat="1" ht="12">
      <c r="B195" s="199"/>
      <c r="C195" s="200"/>
      <c r="D195" s="190" t="s">
        <v>164</v>
      </c>
      <c r="E195" s="201" t="s">
        <v>44</v>
      </c>
      <c r="F195" s="202" t="s">
        <v>177</v>
      </c>
      <c r="G195" s="200"/>
      <c r="H195" s="203">
        <v>5</v>
      </c>
      <c r="I195" s="204"/>
      <c r="J195" s="200"/>
      <c r="K195" s="200"/>
      <c r="L195" s="205"/>
      <c r="M195" s="206"/>
      <c r="N195" s="207"/>
      <c r="O195" s="207"/>
      <c r="P195" s="207"/>
      <c r="Q195" s="207"/>
      <c r="R195" s="207"/>
      <c r="S195" s="207"/>
      <c r="T195" s="208"/>
      <c r="AT195" s="209" t="s">
        <v>164</v>
      </c>
      <c r="AU195" s="209" t="s">
        <v>91</v>
      </c>
      <c r="AV195" s="14" t="s">
        <v>91</v>
      </c>
      <c r="AW195" s="14" t="s">
        <v>42</v>
      </c>
      <c r="AX195" s="14" t="s">
        <v>89</v>
      </c>
      <c r="AY195" s="209" t="s">
        <v>155</v>
      </c>
    </row>
    <row r="196" spans="1:65" s="2" customFormat="1" ht="24">
      <c r="A196" s="34"/>
      <c r="B196" s="35"/>
      <c r="C196" s="210" t="s">
        <v>389</v>
      </c>
      <c r="D196" s="210" t="s">
        <v>152</v>
      </c>
      <c r="E196" s="211" t="s">
        <v>240</v>
      </c>
      <c r="F196" s="212" t="s">
        <v>241</v>
      </c>
      <c r="G196" s="213" t="s">
        <v>161</v>
      </c>
      <c r="H196" s="214">
        <v>1</v>
      </c>
      <c r="I196" s="215"/>
      <c r="J196" s="216">
        <f>ROUND(I196*H196,2)</f>
        <v>0</v>
      </c>
      <c r="K196" s="212" t="s">
        <v>180</v>
      </c>
      <c r="L196" s="217"/>
      <c r="M196" s="218" t="s">
        <v>44</v>
      </c>
      <c r="N196" s="219" t="s">
        <v>52</v>
      </c>
      <c r="O196" s="64"/>
      <c r="P196" s="184">
        <f>O196*H196</f>
        <v>0</v>
      </c>
      <c r="Q196" s="184">
        <v>0</v>
      </c>
      <c r="R196" s="184">
        <f>Q196*H196</f>
        <v>0</v>
      </c>
      <c r="S196" s="184">
        <v>0</v>
      </c>
      <c r="T196" s="185">
        <f>S196*H196</f>
        <v>0</v>
      </c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R196" s="186" t="s">
        <v>91</v>
      </c>
      <c r="AT196" s="186" t="s">
        <v>152</v>
      </c>
      <c r="AU196" s="186" t="s">
        <v>91</v>
      </c>
      <c r="AY196" s="16" t="s">
        <v>155</v>
      </c>
      <c r="BE196" s="187">
        <f>IF(N196="základní",J196,0)</f>
        <v>0</v>
      </c>
      <c r="BF196" s="187">
        <f>IF(N196="snížená",J196,0)</f>
        <v>0</v>
      </c>
      <c r="BG196" s="187">
        <f>IF(N196="zákl. přenesená",J196,0)</f>
        <v>0</v>
      </c>
      <c r="BH196" s="187">
        <f>IF(N196="sníž. přenesená",J196,0)</f>
        <v>0</v>
      </c>
      <c r="BI196" s="187">
        <f>IF(N196="nulová",J196,0)</f>
        <v>0</v>
      </c>
      <c r="BJ196" s="16" t="s">
        <v>89</v>
      </c>
      <c r="BK196" s="187">
        <f>ROUND(I196*H196,2)</f>
        <v>0</v>
      </c>
      <c r="BL196" s="16" t="s">
        <v>89</v>
      </c>
      <c r="BM196" s="186" t="s">
        <v>640</v>
      </c>
    </row>
    <row r="197" spans="2:51" s="14" customFormat="1" ht="12">
      <c r="B197" s="199"/>
      <c r="C197" s="200"/>
      <c r="D197" s="190" t="s">
        <v>164</v>
      </c>
      <c r="E197" s="201" t="s">
        <v>44</v>
      </c>
      <c r="F197" s="202" t="s">
        <v>89</v>
      </c>
      <c r="G197" s="200"/>
      <c r="H197" s="203">
        <v>1</v>
      </c>
      <c r="I197" s="204"/>
      <c r="J197" s="200"/>
      <c r="K197" s="200"/>
      <c r="L197" s="205"/>
      <c r="M197" s="206"/>
      <c r="N197" s="207"/>
      <c r="O197" s="207"/>
      <c r="P197" s="207"/>
      <c r="Q197" s="207"/>
      <c r="R197" s="207"/>
      <c r="S197" s="207"/>
      <c r="T197" s="208"/>
      <c r="AT197" s="209" t="s">
        <v>164</v>
      </c>
      <c r="AU197" s="209" t="s">
        <v>91</v>
      </c>
      <c r="AV197" s="14" t="s">
        <v>91</v>
      </c>
      <c r="AW197" s="14" t="s">
        <v>42</v>
      </c>
      <c r="AX197" s="14" t="s">
        <v>89</v>
      </c>
      <c r="AY197" s="209" t="s">
        <v>155</v>
      </c>
    </row>
    <row r="198" spans="2:63" s="12" customFormat="1" ht="25.9" customHeight="1">
      <c r="B198" s="159"/>
      <c r="C198" s="160"/>
      <c r="D198" s="161" t="s">
        <v>80</v>
      </c>
      <c r="E198" s="162" t="s">
        <v>125</v>
      </c>
      <c r="F198" s="162" t="s">
        <v>419</v>
      </c>
      <c r="G198" s="160"/>
      <c r="H198" s="160"/>
      <c r="I198" s="163"/>
      <c r="J198" s="164">
        <f>BK198</f>
        <v>0</v>
      </c>
      <c r="K198" s="160"/>
      <c r="L198" s="165"/>
      <c r="M198" s="166"/>
      <c r="N198" s="167"/>
      <c r="O198" s="167"/>
      <c r="P198" s="168">
        <f>P199</f>
        <v>0</v>
      </c>
      <c r="Q198" s="167"/>
      <c r="R198" s="168">
        <f>R199</f>
        <v>0</v>
      </c>
      <c r="S198" s="167"/>
      <c r="T198" s="169">
        <f>T199</f>
        <v>0</v>
      </c>
      <c r="AR198" s="170" t="s">
        <v>177</v>
      </c>
      <c r="AT198" s="171" t="s">
        <v>80</v>
      </c>
      <c r="AU198" s="171" t="s">
        <v>81</v>
      </c>
      <c r="AY198" s="170" t="s">
        <v>155</v>
      </c>
      <c r="BK198" s="172">
        <f>BK199</f>
        <v>0</v>
      </c>
    </row>
    <row r="199" spans="2:63" s="12" customFormat="1" ht="22.9" customHeight="1">
      <c r="B199" s="159"/>
      <c r="C199" s="160"/>
      <c r="D199" s="161" t="s">
        <v>80</v>
      </c>
      <c r="E199" s="173" t="s">
        <v>420</v>
      </c>
      <c r="F199" s="173" t="s">
        <v>421</v>
      </c>
      <c r="G199" s="160"/>
      <c r="H199" s="160"/>
      <c r="I199" s="163"/>
      <c r="J199" s="174">
        <f>BK199</f>
        <v>0</v>
      </c>
      <c r="K199" s="160"/>
      <c r="L199" s="165"/>
      <c r="M199" s="166"/>
      <c r="N199" s="167"/>
      <c r="O199" s="167"/>
      <c r="P199" s="168">
        <f>SUM(P200:P201)</f>
        <v>0</v>
      </c>
      <c r="Q199" s="167"/>
      <c r="R199" s="168">
        <f>SUM(R200:R201)</f>
        <v>0</v>
      </c>
      <c r="S199" s="167"/>
      <c r="T199" s="169">
        <f>SUM(T200:T201)</f>
        <v>0</v>
      </c>
      <c r="AR199" s="170" t="s">
        <v>177</v>
      </c>
      <c r="AT199" s="171" t="s">
        <v>80</v>
      </c>
      <c r="AU199" s="171" t="s">
        <v>89</v>
      </c>
      <c r="AY199" s="170" t="s">
        <v>155</v>
      </c>
      <c r="BK199" s="172">
        <f>SUM(BK200:BK201)</f>
        <v>0</v>
      </c>
    </row>
    <row r="200" spans="1:65" s="2" customFormat="1" ht="16.5" customHeight="1">
      <c r="A200" s="34"/>
      <c r="B200" s="35"/>
      <c r="C200" s="175" t="s">
        <v>393</v>
      </c>
      <c r="D200" s="175" t="s">
        <v>158</v>
      </c>
      <c r="E200" s="176" t="s">
        <v>423</v>
      </c>
      <c r="F200" s="177" t="s">
        <v>424</v>
      </c>
      <c r="G200" s="178" t="s">
        <v>161</v>
      </c>
      <c r="H200" s="179">
        <v>1</v>
      </c>
      <c r="I200" s="180"/>
      <c r="J200" s="181">
        <f>ROUND(I200*H200,2)</f>
        <v>0</v>
      </c>
      <c r="K200" s="177" t="s">
        <v>195</v>
      </c>
      <c r="L200" s="39"/>
      <c r="M200" s="182" t="s">
        <v>44</v>
      </c>
      <c r="N200" s="183" t="s">
        <v>52</v>
      </c>
      <c r="O200" s="64"/>
      <c r="P200" s="184">
        <f>O200*H200</f>
        <v>0</v>
      </c>
      <c r="Q200" s="184">
        <v>0</v>
      </c>
      <c r="R200" s="184">
        <f>Q200*H200</f>
        <v>0</v>
      </c>
      <c r="S200" s="184">
        <v>0</v>
      </c>
      <c r="T200" s="185">
        <f>S200*H200</f>
        <v>0</v>
      </c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R200" s="186" t="s">
        <v>89</v>
      </c>
      <c r="AT200" s="186" t="s">
        <v>158</v>
      </c>
      <c r="AU200" s="186" t="s">
        <v>91</v>
      </c>
      <c r="AY200" s="16" t="s">
        <v>155</v>
      </c>
      <c r="BE200" s="187">
        <f>IF(N200="základní",J200,0)</f>
        <v>0</v>
      </c>
      <c r="BF200" s="187">
        <f>IF(N200="snížená",J200,0)</f>
        <v>0</v>
      </c>
      <c r="BG200" s="187">
        <f>IF(N200="zákl. přenesená",J200,0)</f>
        <v>0</v>
      </c>
      <c r="BH200" s="187">
        <f>IF(N200="sníž. přenesená",J200,0)</f>
        <v>0</v>
      </c>
      <c r="BI200" s="187">
        <f>IF(N200="nulová",J200,0)</f>
        <v>0</v>
      </c>
      <c r="BJ200" s="16" t="s">
        <v>89</v>
      </c>
      <c r="BK200" s="187">
        <f>ROUND(I200*H200,2)</f>
        <v>0</v>
      </c>
      <c r="BL200" s="16" t="s">
        <v>89</v>
      </c>
      <c r="BM200" s="186" t="s">
        <v>641</v>
      </c>
    </row>
    <row r="201" spans="2:51" s="14" customFormat="1" ht="12">
      <c r="B201" s="199"/>
      <c r="C201" s="200"/>
      <c r="D201" s="190" t="s">
        <v>164</v>
      </c>
      <c r="E201" s="201" t="s">
        <v>44</v>
      </c>
      <c r="F201" s="202" t="s">
        <v>89</v>
      </c>
      <c r="G201" s="200"/>
      <c r="H201" s="203">
        <v>1</v>
      </c>
      <c r="I201" s="204"/>
      <c r="J201" s="200"/>
      <c r="K201" s="200"/>
      <c r="L201" s="205"/>
      <c r="M201" s="220"/>
      <c r="N201" s="221"/>
      <c r="O201" s="221"/>
      <c r="P201" s="221"/>
      <c r="Q201" s="221"/>
      <c r="R201" s="221"/>
      <c r="S201" s="221"/>
      <c r="T201" s="222"/>
      <c r="AT201" s="209" t="s">
        <v>164</v>
      </c>
      <c r="AU201" s="209" t="s">
        <v>91</v>
      </c>
      <c r="AV201" s="14" t="s">
        <v>91</v>
      </c>
      <c r="AW201" s="14" t="s">
        <v>42</v>
      </c>
      <c r="AX201" s="14" t="s">
        <v>89</v>
      </c>
      <c r="AY201" s="209" t="s">
        <v>155</v>
      </c>
    </row>
    <row r="202" spans="1:31" s="2" customFormat="1" ht="6.95" customHeight="1">
      <c r="A202" s="34"/>
      <c r="B202" s="47"/>
      <c r="C202" s="48"/>
      <c r="D202" s="48"/>
      <c r="E202" s="48"/>
      <c r="F202" s="48"/>
      <c r="G202" s="48"/>
      <c r="H202" s="48"/>
      <c r="I202" s="48"/>
      <c r="J202" s="48"/>
      <c r="K202" s="48"/>
      <c r="L202" s="39"/>
      <c r="M202" s="34"/>
      <c r="O202" s="34"/>
      <c r="P202" s="34"/>
      <c r="Q202" s="34"/>
      <c r="R202" s="34"/>
      <c r="S202" s="34"/>
      <c r="T202" s="34"/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</row>
  </sheetData>
  <sheetProtection algorithmName="SHA-512" hashValue="Sf/jKEeDn28CVzSunnD9n1Z2oCd3WV+fStqA1JaRvK0GGEMNIkSPKJt51mOAu17CsGI68ALf6lgT+sO3PcsGFQ==" saltValue="J5sHz5F/CKtNdFro+Fce0K9wgrF7XSAdoMda0D/IULxpMBCmTXevLy9qS5qEn49Z0P+5ee3XlQ0uO7WnwqHCBQ==" spinCount="100000" sheet="1" objects="1" scenarios="1" formatColumns="0" formatRows="0" autoFilter="0"/>
  <autoFilter ref="C83:K201"/>
  <mergeCells count="9">
    <mergeCell ref="E50:H50"/>
    <mergeCell ref="E74:H74"/>
    <mergeCell ref="E76:H76"/>
    <mergeCell ref="L2:V2"/>
    <mergeCell ref="E7:H7"/>
    <mergeCell ref="E9:H9"/>
    <mergeCell ref="E18:H18"/>
    <mergeCell ref="E27:H27"/>
    <mergeCell ref="E48:H48"/>
  </mergeCells>
  <printOptions/>
  <pageMargins left="0.3937007874015748" right="0.3937007874015748" top="0.3937007874015748" bottom="0.3937007874015748" header="0" footer="0"/>
  <pageSetup fitToHeight="100" fitToWidth="1" horizontalDpi="600" verticalDpi="600" orientation="portrait" paperSize="9" scale="76" r:id="rId2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AT2" s="16" t="s">
        <v>112</v>
      </c>
    </row>
    <row r="3" spans="2:46" s="1" customFormat="1" ht="6.95" customHeight="1">
      <c r="B3" s="101"/>
      <c r="C3" s="102"/>
      <c r="D3" s="102"/>
      <c r="E3" s="102"/>
      <c r="F3" s="102"/>
      <c r="G3" s="102"/>
      <c r="H3" s="102"/>
      <c r="I3" s="102"/>
      <c r="J3" s="102"/>
      <c r="K3" s="102"/>
      <c r="L3" s="19"/>
      <c r="AT3" s="16" t="s">
        <v>91</v>
      </c>
    </row>
    <row r="4" spans="2:46" s="1" customFormat="1" ht="24.95" customHeight="1">
      <c r="B4" s="19"/>
      <c r="D4" s="103" t="s">
        <v>129</v>
      </c>
      <c r="L4" s="19"/>
      <c r="M4" s="104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05" t="s">
        <v>16</v>
      </c>
      <c r="L6" s="19"/>
    </row>
    <row r="7" spans="2:12" s="1" customFormat="1" ht="16.5" customHeight="1">
      <c r="B7" s="19"/>
      <c r="E7" s="266" t="str">
        <f>'Rekapitulace stavby'!K6</f>
        <v>Zvýšení bezpečnosti na průtahu městem Vyškov - modernizace SSZ</v>
      </c>
      <c r="F7" s="267"/>
      <c r="G7" s="267"/>
      <c r="H7" s="267"/>
      <c r="L7" s="19"/>
    </row>
    <row r="8" spans="1:31" s="2" customFormat="1" ht="12" customHeight="1">
      <c r="A8" s="34"/>
      <c r="B8" s="39"/>
      <c r="C8" s="34"/>
      <c r="D8" s="105" t="s">
        <v>130</v>
      </c>
      <c r="E8" s="34"/>
      <c r="F8" s="34"/>
      <c r="G8" s="34"/>
      <c r="H8" s="34"/>
      <c r="I8" s="34"/>
      <c r="J8" s="34"/>
      <c r="K8" s="34"/>
      <c r="L8" s="106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268" t="s">
        <v>642</v>
      </c>
      <c r="F9" s="269"/>
      <c r="G9" s="269"/>
      <c r="H9" s="269"/>
      <c r="I9" s="34"/>
      <c r="J9" s="34"/>
      <c r="K9" s="34"/>
      <c r="L9" s="106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106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05" t="s">
        <v>18</v>
      </c>
      <c r="E11" s="34"/>
      <c r="F11" s="107" t="s">
        <v>19</v>
      </c>
      <c r="G11" s="34"/>
      <c r="H11" s="34"/>
      <c r="I11" s="105" t="s">
        <v>20</v>
      </c>
      <c r="J11" s="107" t="s">
        <v>21</v>
      </c>
      <c r="K11" s="34"/>
      <c r="L11" s="106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05" t="s">
        <v>22</v>
      </c>
      <c r="E12" s="34"/>
      <c r="F12" s="107" t="s">
        <v>23</v>
      </c>
      <c r="G12" s="34"/>
      <c r="H12" s="34"/>
      <c r="I12" s="105" t="s">
        <v>24</v>
      </c>
      <c r="J12" s="108" t="str">
        <f>'Rekapitulace stavby'!AN8</f>
        <v>15. 10. 2020</v>
      </c>
      <c r="K12" s="34"/>
      <c r="L12" s="106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21.75" customHeight="1">
      <c r="A13" s="34"/>
      <c r="B13" s="39"/>
      <c r="C13" s="34"/>
      <c r="D13" s="109" t="s">
        <v>26</v>
      </c>
      <c r="E13" s="34"/>
      <c r="F13" s="110" t="s">
        <v>27</v>
      </c>
      <c r="G13" s="34"/>
      <c r="H13" s="34"/>
      <c r="I13" s="109" t="s">
        <v>28</v>
      </c>
      <c r="J13" s="110" t="s">
        <v>29</v>
      </c>
      <c r="K13" s="34"/>
      <c r="L13" s="106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05" t="s">
        <v>30</v>
      </c>
      <c r="E14" s="34"/>
      <c r="F14" s="34"/>
      <c r="G14" s="34"/>
      <c r="H14" s="34"/>
      <c r="I14" s="105" t="s">
        <v>31</v>
      </c>
      <c r="J14" s="107" t="s">
        <v>32</v>
      </c>
      <c r="K14" s="34"/>
      <c r="L14" s="106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07" t="s">
        <v>33</v>
      </c>
      <c r="F15" s="34"/>
      <c r="G15" s="34"/>
      <c r="H15" s="34"/>
      <c r="I15" s="105" t="s">
        <v>34</v>
      </c>
      <c r="J15" s="107" t="s">
        <v>35</v>
      </c>
      <c r="K15" s="34"/>
      <c r="L15" s="106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106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05" t="s">
        <v>36</v>
      </c>
      <c r="E17" s="34"/>
      <c r="F17" s="34"/>
      <c r="G17" s="34"/>
      <c r="H17" s="34"/>
      <c r="I17" s="105" t="s">
        <v>31</v>
      </c>
      <c r="J17" s="29" t="str">
        <f>'Rekapitulace stavby'!AN13</f>
        <v>Vyplň údaj</v>
      </c>
      <c r="K17" s="34"/>
      <c r="L17" s="106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270" t="str">
        <f>'Rekapitulace stavby'!E14</f>
        <v>Vyplň údaj</v>
      </c>
      <c r="F18" s="271"/>
      <c r="G18" s="271"/>
      <c r="H18" s="271"/>
      <c r="I18" s="105" t="s">
        <v>34</v>
      </c>
      <c r="J18" s="29" t="str">
        <f>'Rekapitulace stavby'!AN14</f>
        <v>Vyplň údaj</v>
      </c>
      <c r="K18" s="34"/>
      <c r="L18" s="106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106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05" t="s">
        <v>38</v>
      </c>
      <c r="E20" s="34"/>
      <c r="F20" s="34"/>
      <c r="G20" s="34"/>
      <c r="H20" s="34"/>
      <c r="I20" s="105" t="s">
        <v>31</v>
      </c>
      <c r="J20" s="107" t="s">
        <v>39</v>
      </c>
      <c r="K20" s="34"/>
      <c r="L20" s="106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07" t="s">
        <v>40</v>
      </c>
      <c r="F21" s="34"/>
      <c r="G21" s="34"/>
      <c r="H21" s="34"/>
      <c r="I21" s="105" t="s">
        <v>34</v>
      </c>
      <c r="J21" s="107" t="s">
        <v>41</v>
      </c>
      <c r="K21" s="34"/>
      <c r="L21" s="106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106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05" t="s">
        <v>43</v>
      </c>
      <c r="E23" s="34"/>
      <c r="F23" s="34"/>
      <c r="G23" s="34"/>
      <c r="H23" s="34"/>
      <c r="I23" s="105" t="s">
        <v>31</v>
      </c>
      <c r="J23" s="107" t="s">
        <v>44</v>
      </c>
      <c r="K23" s="34"/>
      <c r="L23" s="106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07" t="s">
        <v>40</v>
      </c>
      <c r="F24" s="34"/>
      <c r="G24" s="34"/>
      <c r="H24" s="34"/>
      <c r="I24" s="105" t="s">
        <v>34</v>
      </c>
      <c r="J24" s="107" t="s">
        <v>44</v>
      </c>
      <c r="K24" s="34"/>
      <c r="L24" s="106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106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05" t="s">
        <v>45</v>
      </c>
      <c r="E26" s="34"/>
      <c r="F26" s="34"/>
      <c r="G26" s="34"/>
      <c r="H26" s="34"/>
      <c r="I26" s="34"/>
      <c r="J26" s="34"/>
      <c r="K26" s="34"/>
      <c r="L26" s="106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11"/>
      <c r="B27" s="112"/>
      <c r="C27" s="111"/>
      <c r="D27" s="111"/>
      <c r="E27" s="272" t="s">
        <v>44</v>
      </c>
      <c r="F27" s="272"/>
      <c r="G27" s="272"/>
      <c r="H27" s="272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106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14"/>
      <c r="E29" s="114"/>
      <c r="F29" s="114"/>
      <c r="G29" s="114"/>
      <c r="H29" s="114"/>
      <c r="I29" s="114"/>
      <c r="J29" s="114"/>
      <c r="K29" s="114"/>
      <c r="L29" s="106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15" t="s">
        <v>47</v>
      </c>
      <c r="E30" s="34"/>
      <c r="F30" s="34"/>
      <c r="G30" s="34"/>
      <c r="H30" s="34"/>
      <c r="I30" s="34"/>
      <c r="J30" s="116">
        <f>ROUND(J82,2)</f>
        <v>0</v>
      </c>
      <c r="K30" s="34"/>
      <c r="L30" s="106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14"/>
      <c r="E31" s="114"/>
      <c r="F31" s="114"/>
      <c r="G31" s="114"/>
      <c r="H31" s="114"/>
      <c r="I31" s="114"/>
      <c r="J31" s="114"/>
      <c r="K31" s="114"/>
      <c r="L31" s="106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17" t="s">
        <v>49</v>
      </c>
      <c r="G32" s="34"/>
      <c r="H32" s="34"/>
      <c r="I32" s="117" t="s">
        <v>48</v>
      </c>
      <c r="J32" s="117" t="s">
        <v>50</v>
      </c>
      <c r="K32" s="34"/>
      <c r="L32" s="106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18" t="s">
        <v>51</v>
      </c>
      <c r="E33" s="105" t="s">
        <v>52</v>
      </c>
      <c r="F33" s="119">
        <f>ROUND((SUM(BE82:BE119)),2)</f>
        <v>0</v>
      </c>
      <c r="G33" s="34"/>
      <c r="H33" s="34"/>
      <c r="I33" s="120">
        <v>0.21</v>
      </c>
      <c r="J33" s="119">
        <f>ROUND(((SUM(BE82:BE119))*I33),2)</f>
        <v>0</v>
      </c>
      <c r="K33" s="34"/>
      <c r="L33" s="106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05" t="s">
        <v>53</v>
      </c>
      <c r="F34" s="119">
        <f>ROUND((SUM(BF82:BF119)),2)</f>
        <v>0</v>
      </c>
      <c r="G34" s="34"/>
      <c r="H34" s="34"/>
      <c r="I34" s="120">
        <v>0.15</v>
      </c>
      <c r="J34" s="119">
        <f>ROUND(((SUM(BF82:BF119))*I34),2)</f>
        <v>0</v>
      </c>
      <c r="K34" s="34"/>
      <c r="L34" s="106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05" t="s">
        <v>54</v>
      </c>
      <c r="F35" s="119">
        <f>ROUND((SUM(BG82:BG119)),2)</f>
        <v>0</v>
      </c>
      <c r="G35" s="34"/>
      <c r="H35" s="34"/>
      <c r="I35" s="120">
        <v>0.21</v>
      </c>
      <c r="J35" s="119">
        <f>0</f>
        <v>0</v>
      </c>
      <c r="K35" s="34"/>
      <c r="L35" s="106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05" t="s">
        <v>55</v>
      </c>
      <c r="F36" s="119">
        <f>ROUND((SUM(BH82:BH119)),2)</f>
        <v>0</v>
      </c>
      <c r="G36" s="34"/>
      <c r="H36" s="34"/>
      <c r="I36" s="120">
        <v>0.15</v>
      </c>
      <c r="J36" s="119">
        <f>0</f>
        <v>0</v>
      </c>
      <c r="K36" s="34"/>
      <c r="L36" s="106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05" t="s">
        <v>56</v>
      </c>
      <c r="F37" s="119">
        <f>ROUND((SUM(BI82:BI119)),2)</f>
        <v>0</v>
      </c>
      <c r="G37" s="34"/>
      <c r="H37" s="34"/>
      <c r="I37" s="120">
        <v>0</v>
      </c>
      <c r="J37" s="119">
        <f>0</f>
        <v>0</v>
      </c>
      <c r="K37" s="34"/>
      <c r="L37" s="106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106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21"/>
      <c r="D39" s="122" t="s">
        <v>57</v>
      </c>
      <c r="E39" s="123"/>
      <c r="F39" s="123"/>
      <c r="G39" s="124" t="s">
        <v>58</v>
      </c>
      <c r="H39" s="125" t="s">
        <v>59</v>
      </c>
      <c r="I39" s="123"/>
      <c r="J39" s="126">
        <f>SUM(J30:J37)</f>
        <v>0</v>
      </c>
      <c r="K39" s="127"/>
      <c r="L39" s="106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128"/>
      <c r="C40" s="129"/>
      <c r="D40" s="129"/>
      <c r="E40" s="129"/>
      <c r="F40" s="129"/>
      <c r="G40" s="129"/>
      <c r="H40" s="129"/>
      <c r="I40" s="129"/>
      <c r="J40" s="129"/>
      <c r="K40" s="129"/>
      <c r="L40" s="106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4" spans="1:31" s="2" customFormat="1" ht="6.95" customHeight="1">
      <c r="A44" s="34"/>
      <c r="B44" s="130"/>
      <c r="C44" s="131"/>
      <c r="D44" s="131"/>
      <c r="E44" s="131"/>
      <c r="F44" s="131"/>
      <c r="G44" s="131"/>
      <c r="H44" s="131"/>
      <c r="I44" s="131"/>
      <c r="J44" s="131"/>
      <c r="K44" s="131"/>
      <c r="L44" s="106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2" customFormat="1" ht="24.95" customHeight="1">
      <c r="A45" s="34"/>
      <c r="B45" s="35"/>
      <c r="C45" s="22" t="s">
        <v>132</v>
      </c>
      <c r="D45" s="36"/>
      <c r="E45" s="36"/>
      <c r="F45" s="36"/>
      <c r="G45" s="36"/>
      <c r="H45" s="36"/>
      <c r="I45" s="36"/>
      <c r="J45" s="36"/>
      <c r="K45" s="36"/>
      <c r="L45" s="106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pans="1:31" s="2" customFormat="1" ht="6.95" customHeight="1">
      <c r="A46" s="34"/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106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12" customHeight="1">
      <c r="A47" s="34"/>
      <c r="B47" s="35"/>
      <c r="C47" s="28" t="s">
        <v>16</v>
      </c>
      <c r="D47" s="36"/>
      <c r="E47" s="36"/>
      <c r="F47" s="36"/>
      <c r="G47" s="36"/>
      <c r="H47" s="36"/>
      <c r="I47" s="36"/>
      <c r="J47" s="36"/>
      <c r="K47" s="36"/>
      <c r="L47" s="106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16.5" customHeight="1">
      <c r="A48" s="34"/>
      <c r="B48" s="35"/>
      <c r="C48" s="36"/>
      <c r="D48" s="36"/>
      <c r="E48" s="264" t="str">
        <f>E7</f>
        <v>Zvýšení bezpečnosti na průtahu městem Vyškov - modernizace SSZ</v>
      </c>
      <c r="F48" s="265"/>
      <c r="G48" s="265"/>
      <c r="H48" s="265"/>
      <c r="I48" s="36"/>
      <c r="J48" s="36"/>
      <c r="K48" s="36"/>
      <c r="L48" s="106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28" t="s">
        <v>130</v>
      </c>
      <c r="D49" s="36"/>
      <c r="E49" s="36"/>
      <c r="F49" s="36"/>
      <c r="G49" s="36"/>
      <c r="H49" s="36"/>
      <c r="I49" s="36"/>
      <c r="J49" s="36"/>
      <c r="K49" s="36"/>
      <c r="L49" s="106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6.5" customHeight="1">
      <c r="A50" s="34"/>
      <c r="B50" s="35"/>
      <c r="C50" s="36"/>
      <c r="D50" s="36"/>
      <c r="E50" s="227" t="str">
        <f>E9</f>
        <v>PS457 - SSZ Brněnská x Žižkova</v>
      </c>
      <c r="F50" s="263"/>
      <c r="G50" s="263"/>
      <c r="H50" s="263"/>
      <c r="I50" s="36"/>
      <c r="J50" s="36"/>
      <c r="K50" s="36"/>
      <c r="L50" s="106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31" s="2" customFormat="1" ht="6.95" customHeight="1">
      <c r="A51" s="34"/>
      <c r="B51" s="35"/>
      <c r="C51" s="36"/>
      <c r="D51" s="36"/>
      <c r="E51" s="36"/>
      <c r="F51" s="36"/>
      <c r="G51" s="36"/>
      <c r="H51" s="36"/>
      <c r="I51" s="36"/>
      <c r="J51" s="36"/>
      <c r="K51" s="36"/>
      <c r="L51" s="106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31" s="2" customFormat="1" ht="12" customHeight="1">
      <c r="A52" s="34"/>
      <c r="B52" s="35"/>
      <c r="C52" s="28" t="s">
        <v>22</v>
      </c>
      <c r="D52" s="36"/>
      <c r="E52" s="36"/>
      <c r="F52" s="26" t="str">
        <f>F12</f>
        <v>Vyškov</v>
      </c>
      <c r="G52" s="36"/>
      <c r="H52" s="36"/>
      <c r="I52" s="28" t="s">
        <v>24</v>
      </c>
      <c r="J52" s="59" t="str">
        <f>IF(J12="","",J12)</f>
        <v>15. 10. 2020</v>
      </c>
      <c r="K52" s="36"/>
      <c r="L52" s="106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6.95" customHeight="1">
      <c r="A53" s="34"/>
      <c r="B53" s="35"/>
      <c r="C53" s="36"/>
      <c r="D53" s="36"/>
      <c r="E53" s="36"/>
      <c r="F53" s="36"/>
      <c r="G53" s="36"/>
      <c r="H53" s="36"/>
      <c r="I53" s="36"/>
      <c r="J53" s="36"/>
      <c r="K53" s="36"/>
      <c r="L53" s="106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15.2" customHeight="1">
      <c r="A54" s="34"/>
      <c r="B54" s="35"/>
      <c r="C54" s="28" t="s">
        <v>30</v>
      </c>
      <c r="D54" s="36"/>
      <c r="E54" s="36"/>
      <c r="F54" s="26" t="str">
        <f>E15</f>
        <v>VYTEZA, s. r.o.</v>
      </c>
      <c r="G54" s="36"/>
      <c r="H54" s="36"/>
      <c r="I54" s="28" t="s">
        <v>38</v>
      </c>
      <c r="J54" s="32" t="str">
        <f>E21</f>
        <v>Ing. Luděk Obrdlík</v>
      </c>
      <c r="K54" s="36"/>
      <c r="L54" s="106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15.2" customHeight="1">
      <c r="A55" s="34"/>
      <c r="B55" s="35"/>
      <c r="C55" s="28" t="s">
        <v>36</v>
      </c>
      <c r="D55" s="36"/>
      <c r="E55" s="36"/>
      <c r="F55" s="26" t="str">
        <f>IF(E18="","",E18)</f>
        <v>Vyplň údaj</v>
      </c>
      <c r="G55" s="36"/>
      <c r="H55" s="36"/>
      <c r="I55" s="28" t="s">
        <v>43</v>
      </c>
      <c r="J55" s="32" t="str">
        <f>E24</f>
        <v>Ing. Luděk Obrdlík</v>
      </c>
      <c r="K55" s="36"/>
      <c r="L55" s="106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0.35" customHeight="1">
      <c r="A56" s="34"/>
      <c r="B56" s="35"/>
      <c r="C56" s="36"/>
      <c r="D56" s="36"/>
      <c r="E56" s="36"/>
      <c r="F56" s="36"/>
      <c r="G56" s="36"/>
      <c r="H56" s="36"/>
      <c r="I56" s="36"/>
      <c r="J56" s="36"/>
      <c r="K56" s="36"/>
      <c r="L56" s="106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29.25" customHeight="1">
      <c r="A57" s="34"/>
      <c r="B57" s="35"/>
      <c r="C57" s="132" t="s">
        <v>133</v>
      </c>
      <c r="D57" s="133"/>
      <c r="E57" s="133"/>
      <c r="F57" s="133"/>
      <c r="G57" s="133"/>
      <c r="H57" s="133"/>
      <c r="I57" s="133"/>
      <c r="J57" s="134" t="s">
        <v>134</v>
      </c>
      <c r="K57" s="133"/>
      <c r="L57" s="106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0.35" customHeight="1">
      <c r="A58" s="34"/>
      <c r="B58" s="35"/>
      <c r="C58" s="36"/>
      <c r="D58" s="36"/>
      <c r="E58" s="36"/>
      <c r="F58" s="36"/>
      <c r="G58" s="36"/>
      <c r="H58" s="36"/>
      <c r="I58" s="36"/>
      <c r="J58" s="36"/>
      <c r="K58" s="36"/>
      <c r="L58" s="106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47" s="2" customFormat="1" ht="22.9" customHeight="1">
      <c r="A59" s="34"/>
      <c r="B59" s="35"/>
      <c r="C59" s="135" t="s">
        <v>79</v>
      </c>
      <c r="D59" s="36"/>
      <c r="E59" s="36"/>
      <c r="F59" s="36"/>
      <c r="G59" s="36"/>
      <c r="H59" s="36"/>
      <c r="I59" s="36"/>
      <c r="J59" s="77">
        <f>J82</f>
        <v>0</v>
      </c>
      <c r="K59" s="36"/>
      <c r="L59" s="106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U59" s="16" t="s">
        <v>135</v>
      </c>
    </row>
    <row r="60" spans="2:12" s="9" customFormat="1" ht="24.95" customHeight="1">
      <c r="B60" s="136"/>
      <c r="C60" s="137"/>
      <c r="D60" s="138" t="s">
        <v>136</v>
      </c>
      <c r="E60" s="139"/>
      <c r="F60" s="139"/>
      <c r="G60" s="139"/>
      <c r="H60" s="139"/>
      <c r="I60" s="139"/>
      <c r="J60" s="140">
        <f>J83</f>
        <v>0</v>
      </c>
      <c r="K60" s="137"/>
      <c r="L60" s="141"/>
    </row>
    <row r="61" spans="2:12" s="10" customFormat="1" ht="19.9" customHeight="1">
      <c r="B61" s="142"/>
      <c r="C61" s="143"/>
      <c r="D61" s="144" t="s">
        <v>137</v>
      </c>
      <c r="E61" s="145"/>
      <c r="F61" s="145"/>
      <c r="G61" s="145"/>
      <c r="H61" s="145"/>
      <c r="I61" s="145"/>
      <c r="J61" s="146">
        <f>J84</f>
        <v>0</v>
      </c>
      <c r="K61" s="143"/>
      <c r="L61" s="147"/>
    </row>
    <row r="62" spans="2:12" s="10" customFormat="1" ht="19.9" customHeight="1">
      <c r="B62" s="142"/>
      <c r="C62" s="143"/>
      <c r="D62" s="144" t="s">
        <v>138</v>
      </c>
      <c r="E62" s="145"/>
      <c r="F62" s="145"/>
      <c r="G62" s="145"/>
      <c r="H62" s="145"/>
      <c r="I62" s="145"/>
      <c r="J62" s="146">
        <f>J109</f>
        <v>0</v>
      </c>
      <c r="K62" s="143"/>
      <c r="L62" s="147"/>
    </row>
    <row r="63" spans="1:31" s="2" customFormat="1" ht="21.75" customHeight="1">
      <c r="A63" s="34"/>
      <c r="B63" s="35"/>
      <c r="C63" s="36"/>
      <c r="D63" s="36"/>
      <c r="E63" s="36"/>
      <c r="F63" s="36"/>
      <c r="G63" s="36"/>
      <c r="H63" s="36"/>
      <c r="I63" s="36"/>
      <c r="J63" s="36"/>
      <c r="K63" s="36"/>
      <c r="L63" s="106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</row>
    <row r="64" spans="1:31" s="2" customFormat="1" ht="6.95" customHeight="1">
      <c r="A64" s="34"/>
      <c r="B64" s="47"/>
      <c r="C64" s="48"/>
      <c r="D64" s="48"/>
      <c r="E64" s="48"/>
      <c r="F64" s="48"/>
      <c r="G64" s="48"/>
      <c r="H64" s="48"/>
      <c r="I64" s="48"/>
      <c r="J64" s="48"/>
      <c r="K64" s="48"/>
      <c r="L64" s="106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</row>
    <row r="68" spans="1:31" s="2" customFormat="1" ht="6.95" customHeight="1">
      <c r="A68" s="34"/>
      <c r="B68" s="49"/>
      <c r="C68" s="50"/>
      <c r="D68" s="50"/>
      <c r="E68" s="50"/>
      <c r="F68" s="50"/>
      <c r="G68" s="50"/>
      <c r="H68" s="50"/>
      <c r="I68" s="50"/>
      <c r="J68" s="50"/>
      <c r="K68" s="50"/>
      <c r="L68" s="106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</row>
    <row r="69" spans="1:31" s="2" customFormat="1" ht="24.95" customHeight="1">
      <c r="A69" s="34"/>
      <c r="B69" s="35"/>
      <c r="C69" s="22" t="s">
        <v>139</v>
      </c>
      <c r="D69" s="36"/>
      <c r="E69" s="36"/>
      <c r="F69" s="36"/>
      <c r="G69" s="36"/>
      <c r="H69" s="36"/>
      <c r="I69" s="36"/>
      <c r="J69" s="36"/>
      <c r="K69" s="36"/>
      <c r="L69" s="106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</row>
    <row r="70" spans="1:31" s="2" customFormat="1" ht="6.95" customHeight="1">
      <c r="A70" s="34"/>
      <c r="B70" s="35"/>
      <c r="C70" s="36"/>
      <c r="D70" s="36"/>
      <c r="E70" s="36"/>
      <c r="F70" s="36"/>
      <c r="G70" s="36"/>
      <c r="H70" s="36"/>
      <c r="I70" s="36"/>
      <c r="J70" s="36"/>
      <c r="K70" s="36"/>
      <c r="L70" s="106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</row>
    <row r="71" spans="1:31" s="2" customFormat="1" ht="12" customHeight="1">
      <c r="A71" s="34"/>
      <c r="B71" s="35"/>
      <c r="C71" s="28" t="s">
        <v>16</v>
      </c>
      <c r="D71" s="36"/>
      <c r="E71" s="36"/>
      <c r="F71" s="36"/>
      <c r="G71" s="36"/>
      <c r="H71" s="36"/>
      <c r="I71" s="36"/>
      <c r="J71" s="36"/>
      <c r="K71" s="36"/>
      <c r="L71" s="106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</row>
    <row r="72" spans="1:31" s="2" customFormat="1" ht="16.5" customHeight="1">
      <c r="A72" s="34"/>
      <c r="B72" s="35"/>
      <c r="C72" s="36"/>
      <c r="D72" s="36"/>
      <c r="E72" s="264" t="str">
        <f>E7</f>
        <v>Zvýšení bezpečnosti na průtahu městem Vyškov - modernizace SSZ</v>
      </c>
      <c r="F72" s="265"/>
      <c r="G72" s="265"/>
      <c r="H72" s="265"/>
      <c r="I72" s="36"/>
      <c r="J72" s="36"/>
      <c r="K72" s="36"/>
      <c r="L72" s="106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</row>
    <row r="73" spans="1:31" s="2" customFormat="1" ht="12" customHeight="1">
      <c r="A73" s="34"/>
      <c r="B73" s="35"/>
      <c r="C73" s="28" t="s">
        <v>130</v>
      </c>
      <c r="D73" s="36"/>
      <c r="E73" s="36"/>
      <c r="F73" s="36"/>
      <c r="G73" s="36"/>
      <c r="H73" s="36"/>
      <c r="I73" s="36"/>
      <c r="J73" s="36"/>
      <c r="K73" s="36"/>
      <c r="L73" s="106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</row>
    <row r="74" spans="1:31" s="2" customFormat="1" ht="16.5" customHeight="1">
      <c r="A74" s="34"/>
      <c r="B74" s="35"/>
      <c r="C74" s="36"/>
      <c r="D74" s="36"/>
      <c r="E74" s="227" t="str">
        <f>E9</f>
        <v>PS457 - SSZ Brněnská x Žižkova</v>
      </c>
      <c r="F74" s="263"/>
      <c r="G74" s="263"/>
      <c r="H74" s="263"/>
      <c r="I74" s="36"/>
      <c r="J74" s="36"/>
      <c r="K74" s="36"/>
      <c r="L74" s="106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</row>
    <row r="75" spans="1:31" s="2" customFormat="1" ht="6.95" customHeight="1">
      <c r="A75" s="34"/>
      <c r="B75" s="35"/>
      <c r="C75" s="36"/>
      <c r="D75" s="36"/>
      <c r="E75" s="36"/>
      <c r="F75" s="36"/>
      <c r="G75" s="36"/>
      <c r="H75" s="36"/>
      <c r="I75" s="36"/>
      <c r="J75" s="36"/>
      <c r="K75" s="36"/>
      <c r="L75" s="106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6" spans="1:31" s="2" customFormat="1" ht="12" customHeight="1">
      <c r="A76" s="34"/>
      <c r="B76" s="35"/>
      <c r="C76" s="28" t="s">
        <v>22</v>
      </c>
      <c r="D76" s="36"/>
      <c r="E76" s="36"/>
      <c r="F76" s="26" t="str">
        <f>F12</f>
        <v>Vyškov</v>
      </c>
      <c r="G76" s="36"/>
      <c r="H76" s="36"/>
      <c r="I76" s="28" t="s">
        <v>24</v>
      </c>
      <c r="J76" s="59" t="str">
        <f>IF(J12="","",J12)</f>
        <v>15. 10. 2020</v>
      </c>
      <c r="K76" s="36"/>
      <c r="L76" s="106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6.95" customHeight="1">
      <c r="A77" s="34"/>
      <c r="B77" s="35"/>
      <c r="C77" s="36"/>
      <c r="D77" s="36"/>
      <c r="E77" s="36"/>
      <c r="F77" s="36"/>
      <c r="G77" s="36"/>
      <c r="H77" s="36"/>
      <c r="I77" s="36"/>
      <c r="J77" s="36"/>
      <c r="K77" s="36"/>
      <c r="L77" s="106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:31" s="2" customFormat="1" ht="15.2" customHeight="1">
      <c r="A78" s="34"/>
      <c r="B78" s="35"/>
      <c r="C78" s="28" t="s">
        <v>30</v>
      </c>
      <c r="D78" s="36"/>
      <c r="E78" s="36"/>
      <c r="F78" s="26" t="str">
        <f>E15</f>
        <v>VYTEZA, s. r.o.</v>
      </c>
      <c r="G78" s="36"/>
      <c r="H78" s="36"/>
      <c r="I78" s="28" t="s">
        <v>38</v>
      </c>
      <c r="J78" s="32" t="str">
        <f>E21</f>
        <v>Ing. Luděk Obrdlík</v>
      </c>
      <c r="K78" s="36"/>
      <c r="L78" s="106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2" customFormat="1" ht="15.2" customHeight="1">
      <c r="A79" s="34"/>
      <c r="B79" s="35"/>
      <c r="C79" s="28" t="s">
        <v>36</v>
      </c>
      <c r="D79" s="36"/>
      <c r="E79" s="36"/>
      <c r="F79" s="26" t="str">
        <f>IF(E18="","",E18)</f>
        <v>Vyplň údaj</v>
      </c>
      <c r="G79" s="36"/>
      <c r="H79" s="36"/>
      <c r="I79" s="28" t="s">
        <v>43</v>
      </c>
      <c r="J79" s="32" t="str">
        <f>E24</f>
        <v>Ing. Luděk Obrdlík</v>
      </c>
      <c r="K79" s="36"/>
      <c r="L79" s="106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2" customFormat="1" ht="10.35" customHeight="1">
      <c r="A80" s="34"/>
      <c r="B80" s="35"/>
      <c r="C80" s="36"/>
      <c r="D80" s="36"/>
      <c r="E80" s="36"/>
      <c r="F80" s="36"/>
      <c r="G80" s="36"/>
      <c r="H80" s="36"/>
      <c r="I80" s="36"/>
      <c r="J80" s="36"/>
      <c r="K80" s="36"/>
      <c r="L80" s="106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</row>
    <row r="81" spans="1:31" s="11" customFormat="1" ht="29.25" customHeight="1">
      <c r="A81" s="148"/>
      <c r="B81" s="149"/>
      <c r="C81" s="150" t="s">
        <v>140</v>
      </c>
      <c r="D81" s="151" t="s">
        <v>66</v>
      </c>
      <c r="E81" s="151" t="s">
        <v>62</v>
      </c>
      <c r="F81" s="151" t="s">
        <v>63</v>
      </c>
      <c r="G81" s="151" t="s">
        <v>141</v>
      </c>
      <c r="H81" s="151" t="s">
        <v>142</v>
      </c>
      <c r="I81" s="151" t="s">
        <v>143</v>
      </c>
      <c r="J81" s="151" t="s">
        <v>134</v>
      </c>
      <c r="K81" s="152" t="s">
        <v>144</v>
      </c>
      <c r="L81" s="153"/>
      <c r="M81" s="68" t="s">
        <v>44</v>
      </c>
      <c r="N81" s="69" t="s">
        <v>51</v>
      </c>
      <c r="O81" s="69" t="s">
        <v>145</v>
      </c>
      <c r="P81" s="69" t="s">
        <v>146</v>
      </c>
      <c r="Q81" s="69" t="s">
        <v>147</v>
      </c>
      <c r="R81" s="69" t="s">
        <v>148</v>
      </c>
      <c r="S81" s="69" t="s">
        <v>149</v>
      </c>
      <c r="T81" s="70" t="s">
        <v>150</v>
      </c>
      <c r="U81" s="148"/>
      <c r="V81" s="148"/>
      <c r="W81" s="148"/>
      <c r="X81" s="148"/>
      <c r="Y81" s="148"/>
      <c r="Z81" s="148"/>
      <c r="AA81" s="148"/>
      <c r="AB81" s="148"/>
      <c r="AC81" s="148"/>
      <c r="AD81" s="148"/>
      <c r="AE81" s="148"/>
    </row>
    <row r="82" spans="1:63" s="2" customFormat="1" ht="22.9" customHeight="1">
      <c r="A82" s="34"/>
      <c r="B82" s="35"/>
      <c r="C82" s="75" t="s">
        <v>151</v>
      </c>
      <c r="D82" s="36"/>
      <c r="E82" s="36"/>
      <c r="F82" s="36"/>
      <c r="G82" s="36"/>
      <c r="H82" s="36"/>
      <c r="I82" s="36"/>
      <c r="J82" s="154">
        <f>BK82</f>
        <v>0</v>
      </c>
      <c r="K82" s="36"/>
      <c r="L82" s="39"/>
      <c r="M82" s="71"/>
      <c r="N82" s="155"/>
      <c r="O82" s="72"/>
      <c r="P82" s="156">
        <f>P83</f>
        <v>0</v>
      </c>
      <c r="Q82" s="72"/>
      <c r="R82" s="156">
        <f>R83</f>
        <v>0.06728</v>
      </c>
      <c r="S82" s="72"/>
      <c r="T82" s="157">
        <f>T83</f>
        <v>0</v>
      </c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T82" s="16" t="s">
        <v>80</v>
      </c>
      <c r="AU82" s="16" t="s">
        <v>135</v>
      </c>
      <c r="BK82" s="158">
        <f>BK83</f>
        <v>0</v>
      </c>
    </row>
    <row r="83" spans="2:63" s="12" customFormat="1" ht="25.9" customHeight="1">
      <c r="B83" s="159"/>
      <c r="C83" s="160"/>
      <c r="D83" s="161" t="s">
        <v>80</v>
      </c>
      <c r="E83" s="162" t="s">
        <v>152</v>
      </c>
      <c r="F83" s="162" t="s">
        <v>153</v>
      </c>
      <c r="G83" s="160"/>
      <c r="H83" s="160"/>
      <c r="I83" s="163"/>
      <c r="J83" s="164">
        <f>BK83</f>
        <v>0</v>
      </c>
      <c r="K83" s="160"/>
      <c r="L83" s="165"/>
      <c r="M83" s="166"/>
      <c r="N83" s="167"/>
      <c r="O83" s="167"/>
      <c r="P83" s="168">
        <f>P84+P109</f>
        <v>0</v>
      </c>
      <c r="Q83" s="167"/>
      <c r="R83" s="168">
        <f>R84+R109</f>
        <v>0.06728</v>
      </c>
      <c r="S83" s="167"/>
      <c r="T83" s="169">
        <f>T84+T109</f>
        <v>0</v>
      </c>
      <c r="AR83" s="170" t="s">
        <v>154</v>
      </c>
      <c r="AT83" s="171" t="s">
        <v>80</v>
      </c>
      <c r="AU83" s="171" t="s">
        <v>81</v>
      </c>
      <c r="AY83" s="170" t="s">
        <v>155</v>
      </c>
      <c r="BK83" s="172">
        <f>BK84+BK109</f>
        <v>0</v>
      </c>
    </row>
    <row r="84" spans="2:63" s="12" customFormat="1" ht="22.9" customHeight="1">
      <c r="B84" s="159"/>
      <c r="C84" s="160"/>
      <c r="D84" s="161" t="s">
        <v>80</v>
      </c>
      <c r="E84" s="173" t="s">
        <v>156</v>
      </c>
      <c r="F84" s="173" t="s">
        <v>157</v>
      </c>
      <c r="G84" s="160"/>
      <c r="H84" s="160"/>
      <c r="I84" s="163"/>
      <c r="J84" s="174">
        <f>BK84</f>
        <v>0</v>
      </c>
      <c r="K84" s="160"/>
      <c r="L84" s="165"/>
      <c r="M84" s="166"/>
      <c r="N84" s="167"/>
      <c r="O84" s="167"/>
      <c r="P84" s="168">
        <f>SUM(P85:P108)</f>
        <v>0</v>
      </c>
      <c r="Q84" s="167"/>
      <c r="R84" s="168">
        <f>SUM(R85:R108)</f>
        <v>0.06728</v>
      </c>
      <c r="S84" s="167"/>
      <c r="T84" s="169">
        <f>SUM(T85:T108)</f>
        <v>0</v>
      </c>
      <c r="AR84" s="170" t="s">
        <v>154</v>
      </c>
      <c r="AT84" s="171" t="s">
        <v>80</v>
      </c>
      <c r="AU84" s="171" t="s">
        <v>89</v>
      </c>
      <c r="AY84" s="170" t="s">
        <v>155</v>
      </c>
      <c r="BK84" s="172">
        <f>SUM(BK85:BK108)</f>
        <v>0</v>
      </c>
    </row>
    <row r="85" spans="1:65" s="2" customFormat="1" ht="24">
      <c r="A85" s="34"/>
      <c r="B85" s="35"/>
      <c r="C85" s="175" t="s">
        <v>89</v>
      </c>
      <c r="D85" s="175" t="s">
        <v>158</v>
      </c>
      <c r="E85" s="176" t="s">
        <v>208</v>
      </c>
      <c r="F85" s="177" t="s">
        <v>209</v>
      </c>
      <c r="G85" s="178" t="s">
        <v>161</v>
      </c>
      <c r="H85" s="179">
        <v>4</v>
      </c>
      <c r="I85" s="180"/>
      <c r="J85" s="181">
        <f>ROUND(I85*H85,2)</f>
        <v>0</v>
      </c>
      <c r="K85" s="177" t="s">
        <v>195</v>
      </c>
      <c r="L85" s="39"/>
      <c r="M85" s="182" t="s">
        <v>44</v>
      </c>
      <c r="N85" s="183" t="s">
        <v>52</v>
      </c>
      <c r="O85" s="64"/>
      <c r="P85" s="184">
        <f>O85*H85</f>
        <v>0</v>
      </c>
      <c r="Q85" s="184">
        <v>0</v>
      </c>
      <c r="R85" s="184">
        <f>Q85*H85</f>
        <v>0</v>
      </c>
      <c r="S85" s="184">
        <v>0</v>
      </c>
      <c r="T85" s="185">
        <f>S85*H85</f>
        <v>0</v>
      </c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R85" s="186" t="s">
        <v>89</v>
      </c>
      <c r="AT85" s="186" t="s">
        <v>158</v>
      </c>
      <c r="AU85" s="186" t="s">
        <v>91</v>
      </c>
      <c r="AY85" s="16" t="s">
        <v>155</v>
      </c>
      <c r="BE85" s="187">
        <f>IF(N85="základní",J85,0)</f>
        <v>0</v>
      </c>
      <c r="BF85" s="187">
        <f>IF(N85="snížená",J85,0)</f>
        <v>0</v>
      </c>
      <c r="BG85" s="187">
        <f>IF(N85="zákl. přenesená",J85,0)</f>
        <v>0</v>
      </c>
      <c r="BH85" s="187">
        <f>IF(N85="sníž. přenesená",J85,0)</f>
        <v>0</v>
      </c>
      <c r="BI85" s="187">
        <f>IF(N85="nulová",J85,0)</f>
        <v>0</v>
      </c>
      <c r="BJ85" s="16" t="s">
        <v>89</v>
      </c>
      <c r="BK85" s="187">
        <f>ROUND(I85*H85,2)</f>
        <v>0</v>
      </c>
      <c r="BL85" s="16" t="s">
        <v>89</v>
      </c>
      <c r="BM85" s="186" t="s">
        <v>643</v>
      </c>
    </row>
    <row r="86" spans="2:51" s="13" customFormat="1" ht="12">
      <c r="B86" s="188"/>
      <c r="C86" s="189"/>
      <c r="D86" s="190" t="s">
        <v>164</v>
      </c>
      <c r="E86" s="191" t="s">
        <v>44</v>
      </c>
      <c r="F86" s="192" t="s">
        <v>211</v>
      </c>
      <c r="G86" s="189"/>
      <c r="H86" s="191" t="s">
        <v>44</v>
      </c>
      <c r="I86" s="193"/>
      <c r="J86" s="189"/>
      <c r="K86" s="189"/>
      <c r="L86" s="194"/>
      <c r="M86" s="195"/>
      <c r="N86" s="196"/>
      <c r="O86" s="196"/>
      <c r="P86" s="196"/>
      <c r="Q86" s="196"/>
      <c r="R86" s="196"/>
      <c r="S86" s="196"/>
      <c r="T86" s="197"/>
      <c r="AT86" s="198" t="s">
        <v>164</v>
      </c>
      <c r="AU86" s="198" t="s">
        <v>91</v>
      </c>
      <c r="AV86" s="13" t="s">
        <v>89</v>
      </c>
      <c r="AW86" s="13" t="s">
        <v>42</v>
      </c>
      <c r="AX86" s="13" t="s">
        <v>81</v>
      </c>
      <c r="AY86" s="198" t="s">
        <v>155</v>
      </c>
    </row>
    <row r="87" spans="2:51" s="14" customFormat="1" ht="12">
      <c r="B87" s="199"/>
      <c r="C87" s="200"/>
      <c r="D87" s="190" t="s">
        <v>164</v>
      </c>
      <c r="E87" s="201" t="s">
        <v>44</v>
      </c>
      <c r="F87" s="202" t="s">
        <v>173</v>
      </c>
      <c r="G87" s="200"/>
      <c r="H87" s="203">
        <v>4</v>
      </c>
      <c r="I87" s="204"/>
      <c r="J87" s="200"/>
      <c r="K87" s="200"/>
      <c r="L87" s="205"/>
      <c r="M87" s="206"/>
      <c r="N87" s="207"/>
      <c r="O87" s="207"/>
      <c r="P87" s="207"/>
      <c r="Q87" s="207"/>
      <c r="R87" s="207"/>
      <c r="S87" s="207"/>
      <c r="T87" s="208"/>
      <c r="AT87" s="209" t="s">
        <v>164</v>
      </c>
      <c r="AU87" s="209" t="s">
        <v>91</v>
      </c>
      <c r="AV87" s="14" t="s">
        <v>91</v>
      </c>
      <c r="AW87" s="14" t="s">
        <v>42</v>
      </c>
      <c r="AX87" s="14" t="s">
        <v>89</v>
      </c>
      <c r="AY87" s="209" t="s">
        <v>155</v>
      </c>
    </row>
    <row r="88" spans="1:65" s="2" customFormat="1" ht="24">
      <c r="A88" s="34"/>
      <c r="B88" s="35"/>
      <c r="C88" s="175" t="s">
        <v>91</v>
      </c>
      <c r="D88" s="175" t="s">
        <v>158</v>
      </c>
      <c r="E88" s="176" t="s">
        <v>212</v>
      </c>
      <c r="F88" s="177" t="s">
        <v>213</v>
      </c>
      <c r="G88" s="178" t="s">
        <v>161</v>
      </c>
      <c r="H88" s="179">
        <v>4</v>
      </c>
      <c r="I88" s="180"/>
      <c r="J88" s="181">
        <f>ROUND(I88*H88,2)</f>
        <v>0</v>
      </c>
      <c r="K88" s="177" t="s">
        <v>195</v>
      </c>
      <c r="L88" s="39"/>
      <c r="M88" s="182" t="s">
        <v>44</v>
      </c>
      <c r="N88" s="183" t="s">
        <v>52</v>
      </c>
      <c r="O88" s="64"/>
      <c r="P88" s="184">
        <f>O88*H88</f>
        <v>0</v>
      </c>
      <c r="Q88" s="184">
        <v>0</v>
      </c>
      <c r="R88" s="184">
        <f>Q88*H88</f>
        <v>0</v>
      </c>
      <c r="S88" s="184">
        <v>0</v>
      </c>
      <c r="T88" s="185">
        <f>S88*H88</f>
        <v>0</v>
      </c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R88" s="186" t="s">
        <v>89</v>
      </c>
      <c r="AT88" s="186" t="s">
        <v>158</v>
      </c>
      <c r="AU88" s="186" t="s">
        <v>91</v>
      </c>
      <c r="AY88" s="16" t="s">
        <v>155</v>
      </c>
      <c r="BE88" s="187">
        <f>IF(N88="základní",J88,0)</f>
        <v>0</v>
      </c>
      <c r="BF88" s="187">
        <f>IF(N88="snížená",J88,0)</f>
        <v>0</v>
      </c>
      <c r="BG88" s="187">
        <f>IF(N88="zákl. přenesená",J88,0)</f>
        <v>0</v>
      </c>
      <c r="BH88" s="187">
        <f>IF(N88="sníž. přenesená",J88,0)</f>
        <v>0</v>
      </c>
      <c r="BI88" s="187">
        <f>IF(N88="nulová",J88,0)</f>
        <v>0</v>
      </c>
      <c r="BJ88" s="16" t="s">
        <v>89</v>
      </c>
      <c r="BK88" s="187">
        <f>ROUND(I88*H88,2)</f>
        <v>0</v>
      </c>
      <c r="BL88" s="16" t="s">
        <v>89</v>
      </c>
      <c r="BM88" s="186" t="s">
        <v>644</v>
      </c>
    </row>
    <row r="89" spans="2:51" s="13" customFormat="1" ht="12">
      <c r="B89" s="188"/>
      <c r="C89" s="189"/>
      <c r="D89" s="190" t="s">
        <v>164</v>
      </c>
      <c r="E89" s="191" t="s">
        <v>44</v>
      </c>
      <c r="F89" s="192" t="s">
        <v>215</v>
      </c>
      <c r="G89" s="189"/>
      <c r="H89" s="191" t="s">
        <v>44</v>
      </c>
      <c r="I89" s="193"/>
      <c r="J89" s="189"/>
      <c r="K89" s="189"/>
      <c r="L89" s="194"/>
      <c r="M89" s="195"/>
      <c r="N89" s="196"/>
      <c r="O89" s="196"/>
      <c r="P89" s="196"/>
      <c r="Q89" s="196"/>
      <c r="R89" s="196"/>
      <c r="S89" s="196"/>
      <c r="T89" s="197"/>
      <c r="AT89" s="198" t="s">
        <v>164</v>
      </c>
      <c r="AU89" s="198" t="s">
        <v>91</v>
      </c>
      <c r="AV89" s="13" t="s">
        <v>89</v>
      </c>
      <c r="AW89" s="13" t="s">
        <v>42</v>
      </c>
      <c r="AX89" s="13" t="s">
        <v>81</v>
      </c>
      <c r="AY89" s="198" t="s">
        <v>155</v>
      </c>
    </row>
    <row r="90" spans="2:51" s="14" customFormat="1" ht="12">
      <c r="B90" s="199"/>
      <c r="C90" s="200"/>
      <c r="D90" s="190" t="s">
        <v>164</v>
      </c>
      <c r="E90" s="201" t="s">
        <v>44</v>
      </c>
      <c r="F90" s="202" t="s">
        <v>173</v>
      </c>
      <c r="G90" s="200"/>
      <c r="H90" s="203">
        <v>4</v>
      </c>
      <c r="I90" s="204"/>
      <c r="J90" s="200"/>
      <c r="K90" s="200"/>
      <c r="L90" s="205"/>
      <c r="M90" s="206"/>
      <c r="N90" s="207"/>
      <c r="O90" s="207"/>
      <c r="P90" s="207"/>
      <c r="Q90" s="207"/>
      <c r="R90" s="207"/>
      <c r="S90" s="207"/>
      <c r="T90" s="208"/>
      <c r="AT90" s="209" t="s">
        <v>164</v>
      </c>
      <c r="AU90" s="209" t="s">
        <v>91</v>
      </c>
      <c r="AV90" s="14" t="s">
        <v>91</v>
      </c>
      <c r="AW90" s="14" t="s">
        <v>42</v>
      </c>
      <c r="AX90" s="14" t="s">
        <v>89</v>
      </c>
      <c r="AY90" s="209" t="s">
        <v>155</v>
      </c>
    </row>
    <row r="91" spans="1:65" s="2" customFormat="1" ht="16.5" customHeight="1">
      <c r="A91" s="34"/>
      <c r="B91" s="35"/>
      <c r="C91" s="210" t="s">
        <v>154</v>
      </c>
      <c r="D91" s="210" t="s">
        <v>152</v>
      </c>
      <c r="E91" s="211" t="s">
        <v>216</v>
      </c>
      <c r="F91" s="212" t="s">
        <v>217</v>
      </c>
      <c r="G91" s="213" t="s">
        <v>161</v>
      </c>
      <c r="H91" s="214">
        <v>4</v>
      </c>
      <c r="I91" s="215"/>
      <c r="J91" s="216">
        <f>ROUND(I91*H91,2)</f>
        <v>0</v>
      </c>
      <c r="K91" s="212" t="s">
        <v>180</v>
      </c>
      <c r="L91" s="217"/>
      <c r="M91" s="218" t="s">
        <v>44</v>
      </c>
      <c r="N91" s="219" t="s">
        <v>52</v>
      </c>
      <c r="O91" s="64"/>
      <c r="P91" s="184">
        <f>O91*H91</f>
        <v>0</v>
      </c>
      <c r="Q91" s="184">
        <v>0.0005</v>
      </c>
      <c r="R91" s="184">
        <f>Q91*H91</f>
        <v>0.002</v>
      </c>
      <c r="S91" s="184">
        <v>0</v>
      </c>
      <c r="T91" s="185">
        <f>S91*H91</f>
        <v>0</v>
      </c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R91" s="186" t="s">
        <v>91</v>
      </c>
      <c r="AT91" s="186" t="s">
        <v>152</v>
      </c>
      <c r="AU91" s="186" t="s">
        <v>91</v>
      </c>
      <c r="AY91" s="16" t="s">
        <v>155</v>
      </c>
      <c r="BE91" s="187">
        <f>IF(N91="základní",J91,0)</f>
        <v>0</v>
      </c>
      <c r="BF91" s="187">
        <f>IF(N91="snížená",J91,0)</f>
        <v>0</v>
      </c>
      <c r="BG91" s="187">
        <f>IF(N91="zákl. přenesená",J91,0)</f>
        <v>0</v>
      </c>
      <c r="BH91" s="187">
        <f>IF(N91="sníž. přenesená",J91,0)</f>
        <v>0</v>
      </c>
      <c r="BI91" s="187">
        <f>IF(N91="nulová",J91,0)</f>
        <v>0</v>
      </c>
      <c r="BJ91" s="16" t="s">
        <v>89</v>
      </c>
      <c r="BK91" s="187">
        <f>ROUND(I91*H91,2)</f>
        <v>0</v>
      </c>
      <c r="BL91" s="16" t="s">
        <v>89</v>
      </c>
      <c r="BM91" s="186" t="s">
        <v>645</v>
      </c>
    </row>
    <row r="92" spans="2:51" s="13" customFormat="1" ht="12">
      <c r="B92" s="188"/>
      <c r="C92" s="189"/>
      <c r="D92" s="190" t="s">
        <v>164</v>
      </c>
      <c r="E92" s="191" t="s">
        <v>44</v>
      </c>
      <c r="F92" s="192" t="s">
        <v>215</v>
      </c>
      <c r="G92" s="189"/>
      <c r="H92" s="191" t="s">
        <v>44</v>
      </c>
      <c r="I92" s="193"/>
      <c r="J92" s="189"/>
      <c r="K92" s="189"/>
      <c r="L92" s="194"/>
      <c r="M92" s="195"/>
      <c r="N92" s="196"/>
      <c r="O92" s="196"/>
      <c r="P92" s="196"/>
      <c r="Q92" s="196"/>
      <c r="R92" s="196"/>
      <c r="S92" s="196"/>
      <c r="T92" s="197"/>
      <c r="AT92" s="198" t="s">
        <v>164</v>
      </c>
      <c r="AU92" s="198" t="s">
        <v>91</v>
      </c>
      <c r="AV92" s="13" t="s">
        <v>89</v>
      </c>
      <c r="AW92" s="13" t="s">
        <v>42</v>
      </c>
      <c r="AX92" s="13" t="s">
        <v>81</v>
      </c>
      <c r="AY92" s="198" t="s">
        <v>155</v>
      </c>
    </row>
    <row r="93" spans="2:51" s="14" customFormat="1" ht="12">
      <c r="B93" s="199"/>
      <c r="C93" s="200"/>
      <c r="D93" s="190" t="s">
        <v>164</v>
      </c>
      <c r="E93" s="201" t="s">
        <v>44</v>
      </c>
      <c r="F93" s="202" t="s">
        <v>173</v>
      </c>
      <c r="G93" s="200"/>
      <c r="H93" s="203">
        <v>4</v>
      </c>
      <c r="I93" s="204"/>
      <c r="J93" s="200"/>
      <c r="K93" s="200"/>
      <c r="L93" s="205"/>
      <c r="M93" s="206"/>
      <c r="N93" s="207"/>
      <c r="O93" s="207"/>
      <c r="P93" s="207"/>
      <c r="Q93" s="207"/>
      <c r="R93" s="207"/>
      <c r="S93" s="207"/>
      <c r="T93" s="208"/>
      <c r="AT93" s="209" t="s">
        <v>164</v>
      </c>
      <c r="AU93" s="209" t="s">
        <v>91</v>
      </c>
      <c r="AV93" s="14" t="s">
        <v>91</v>
      </c>
      <c r="AW93" s="14" t="s">
        <v>42</v>
      </c>
      <c r="AX93" s="14" t="s">
        <v>89</v>
      </c>
      <c r="AY93" s="209" t="s">
        <v>155</v>
      </c>
    </row>
    <row r="94" spans="1:65" s="2" customFormat="1" ht="21.75" customHeight="1">
      <c r="A94" s="34"/>
      <c r="B94" s="35"/>
      <c r="C94" s="175" t="s">
        <v>173</v>
      </c>
      <c r="D94" s="175" t="s">
        <v>158</v>
      </c>
      <c r="E94" s="176" t="s">
        <v>159</v>
      </c>
      <c r="F94" s="177" t="s">
        <v>160</v>
      </c>
      <c r="G94" s="178" t="s">
        <v>161</v>
      </c>
      <c r="H94" s="179">
        <v>16</v>
      </c>
      <c r="I94" s="180"/>
      <c r="J94" s="181">
        <f>ROUND(I94*H94,2)</f>
        <v>0</v>
      </c>
      <c r="K94" s="177" t="s">
        <v>195</v>
      </c>
      <c r="L94" s="39"/>
      <c r="M94" s="182" t="s">
        <v>44</v>
      </c>
      <c r="N94" s="183" t="s">
        <v>52</v>
      </c>
      <c r="O94" s="64"/>
      <c r="P94" s="184">
        <f>O94*H94</f>
        <v>0</v>
      </c>
      <c r="Q94" s="184">
        <v>0</v>
      </c>
      <c r="R94" s="184">
        <f>Q94*H94</f>
        <v>0</v>
      </c>
      <c r="S94" s="184">
        <v>0</v>
      </c>
      <c r="T94" s="185">
        <f>S94*H94</f>
        <v>0</v>
      </c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R94" s="186" t="s">
        <v>89</v>
      </c>
      <c r="AT94" s="186" t="s">
        <v>158</v>
      </c>
      <c r="AU94" s="186" t="s">
        <v>91</v>
      </c>
      <c r="AY94" s="16" t="s">
        <v>155</v>
      </c>
      <c r="BE94" s="187">
        <f>IF(N94="základní",J94,0)</f>
        <v>0</v>
      </c>
      <c r="BF94" s="187">
        <f>IF(N94="snížená",J94,0)</f>
        <v>0</v>
      </c>
      <c r="BG94" s="187">
        <f>IF(N94="zákl. přenesená",J94,0)</f>
        <v>0</v>
      </c>
      <c r="BH94" s="187">
        <f>IF(N94="sníž. přenesená",J94,0)</f>
        <v>0</v>
      </c>
      <c r="BI94" s="187">
        <f>IF(N94="nulová",J94,0)</f>
        <v>0</v>
      </c>
      <c r="BJ94" s="16" t="s">
        <v>89</v>
      </c>
      <c r="BK94" s="187">
        <f>ROUND(I94*H94,2)</f>
        <v>0</v>
      </c>
      <c r="BL94" s="16" t="s">
        <v>89</v>
      </c>
      <c r="BM94" s="186" t="s">
        <v>646</v>
      </c>
    </row>
    <row r="95" spans="2:51" s="13" customFormat="1" ht="22.5">
      <c r="B95" s="188"/>
      <c r="C95" s="189"/>
      <c r="D95" s="190" t="s">
        <v>164</v>
      </c>
      <c r="E95" s="191" t="s">
        <v>44</v>
      </c>
      <c r="F95" s="192" t="s">
        <v>165</v>
      </c>
      <c r="G95" s="189"/>
      <c r="H95" s="191" t="s">
        <v>44</v>
      </c>
      <c r="I95" s="193"/>
      <c r="J95" s="189"/>
      <c r="K95" s="189"/>
      <c r="L95" s="194"/>
      <c r="M95" s="195"/>
      <c r="N95" s="196"/>
      <c r="O95" s="196"/>
      <c r="P95" s="196"/>
      <c r="Q95" s="196"/>
      <c r="R95" s="196"/>
      <c r="S95" s="196"/>
      <c r="T95" s="197"/>
      <c r="AT95" s="198" t="s">
        <v>164</v>
      </c>
      <c r="AU95" s="198" t="s">
        <v>91</v>
      </c>
      <c r="AV95" s="13" t="s">
        <v>89</v>
      </c>
      <c r="AW95" s="13" t="s">
        <v>42</v>
      </c>
      <c r="AX95" s="13" t="s">
        <v>81</v>
      </c>
      <c r="AY95" s="198" t="s">
        <v>155</v>
      </c>
    </row>
    <row r="96" spans="2:51" s="14" customFormat="1" ht="12">
      <c r="B96" s="199"/>
      <c r="C96" s="200"/>
      <c r="D96" s="190" t="s">
        <v>164</v>
      </c>
      <c r="E96" s="201" t="s">
        <v>44</v>
      </c>
      <c r="F96" s="202" t="s">
        <v>278</v>
      </c>
      <c r="G96" s="200"/>
      <c r="H96" s="203">
        <v>16</v>
      </c>
      <c r="I96" s="204"/>
      <c r="J96" s="200"/>
      <c r="K96" s="200"/>
      <c r="L96" s="205"/>
      <c r="M96" s="206"/>
      <c r="N96" s="207"/>
      <c r="O96" s="207"/>
      <c r="P96" s="207"/>
      <c r="Q96" s="207"/>
      <c r="R96" s="207"/>
      <c r="S96" s="207"/>
      <c r="T96" s="208"/>
      <c r="AT96" s="209" t="s">
        <v>164</v>
      </c>
      <c r="AU96" s="209" t="s">
        <v>91</v>
      </c>
      <c r="AV96" s="14" t="s">
        <v>91</v>
      </c>
      <c r="AW96" s="14" t="s">
        <v>42</v>
      </c>
      <c r="AX96" s="14" t="s">
        <v>89</v>
      </c>
      <c r="AY96" s="209" t="s">
        <v>155</v>
      </c>
    </row>
    <row r="97" spans="1:65" s="2" customFormat="1" ht="16.5" customHeight="1">
      <c r="A97" s="34"/>
      <c r="B97" s="35"/>
      <c r="C97" s="175" t="s">
        <v>177</v>
      </c>
      <c r="D97" s="175" t="s">
        <v>158</v>
      </c>
      <c r="E97" s="176" t="s">
        <v>166</v>
      </c>
      <c r="F97" s="177" t="s">
        <v>167</v>
      </c>
      <c r="G97" s="178" t="s">
        <v>161</v>
      </c>
      <c r="H97" s="179">
        <v>16</v>
      </c>
      <c r="I97" s="180"/>
      <c r="J97" s="181">
        <f>ROUND(I97*H97,2)</f>
        <v>0</v>
      </c>
      <c r="K97" s="177" t="s">
        <v>195</v>
      </c>
      <c r="L97" s="39"/>
      <c r="M97" s="182" t="s">
        <v>44</v>
      </c>
      <c r="N97" s="183" t="s">
        <v>52</v>
      </c>
      <c r="O97" s="64"/>
      <c r="P97" s="184">
        <f>O97*H97</f>
        <v>0</v>
      </c>
      <c r="Q97" s="184">
        <v>0</v>
      </c>
      <c r="R97" s="184">
        <f>Q97*H97</f>
        <v>0</v>
      </c>
      <c r="S97" s="184">
        <v>0</v>
      </c>
      <c r="T97" s="185">
        <f>S97*H97</f>
        <v>0</v>
      </c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R97" s="186" t="s">
        <v>89</v>
      </c>
      <c r="AT97" s="186" t="s">
        <v>158</v>
      </c>
      <c r="AU97" s="186" t="s">
        <v>91</v>
      </c>
      <c r="AY97" s="16" t="s">
        <v>155</v>
      </c>
      <c r="BE97" s="187">
        <f>IF(N97="základní",J97,0)</f>
        <v>0</v>
      </c>
      <c r="BF97" s="187">
        <f>IF(N97="snížená",J97,0)</f>
        <v>0</v>
      </c>
      <c r="BG97" s="187">
        <f>IF(N97="zákl. přenesená",J97,0)</f>
        <v>0</v>
      </c>
      <c r="BH97" s="187">
        <f>IF(N97="sníž. přenesená",J97,0)</f>
        <v>0</v>
      </c>
      <c r="BI97" s="187">
        <f>IF(N97="nulová",J97,0)</f>
        <v>0</v>
      </c>
      <c r="BJ97" s="16" t="s">
        <v>89</v>
      </c>
      <c r="BK97" s="187">
        <f>ROUND(I97*H97,2)</f>
        <v>0</v>
      </c>
      <c r="BL97" s="16" t="s">
        <v>89</v>
      </c>
      <c r="BM97" s="186" t="s">
        <v>647</v>
      </c>
    </row>
    <row r="98" spans="2:51" s="13" customFormat="1" ht="12">
      <c r="B98" s="188"/>
      <c r="C98" s="189"/>
      <c r="D98" s="190" t="s">
        <v>164</v>
      </c>
      <c r="E98" s="191" t="s">
        <v>44</v>
      </c>
      <c r="F98" s="192" t="s">
        <v>169</v>
      </c>
      <c r="G98" s="189"/>
      <c r="H98" s="191" t="s">
        <v>44</v>
      </c>
      <c r="I98" s="193"/>
      <c r="J98" s="189"/>
      <c r="K98" s="189"/>
      <c r="L98" s="194"/>
      <c r="M98" s="195"/>
      <c r="N98" s="196"/>
      <c r="O98" s="196"/>
      <c r="P98" s="196"/>
      <c r="Q98" s="196"/>
      <c r="R98" s="196"/>
      <c r="S98" s="196"/>
      <c r="T98" s="197"/>
      <c r="AT98" s="198" t="s">
        <v>164</v>
      </c>
      <c r="AU98" s="198" t="s">
        <v>91</v>
      </c>
      <c r="AV98" s="13" t="s">
        <v>89</v>
      </c>
      <c r="AW98" s="13" t="s">
        <v>42</v>
      </c>
      <c r="AX98" s="13" t="s">
        <v>81</v>
      </c>
      <c r="AY98" s="198" t="s">
        <v>155</v>
      </c>
    </row>
    <row r="99" spans="2:51" s="14" customFormat="1" ht="12">
      <c r="B99" s="199"/>
      <c r="C99" s="200"/>
      <c r="D99" s="190" t="s">
        <v>164</v>
      </c>
      <c r="E99" s="201" t="s">
        <v>44</v>
      </c>
      <c r="F99" s="202" t="s">
        <v>278</v>
      </c>
      <c r="G99" s="200"/>
      <c r="H99" s="203">
        <v>16</v>
      </c>
      <c r="I99" s="204"/>
      <c r="J99" s="200"/>
      <c r="K99" s="200"/>
      <c r="L99" s="205"/>
      <c r="M99" s="206"/>
      <c r="N99" s="207"/>
      <c r="O99" s="207"/>
      <c r="P99" s="207"/>
      <c r="Q99" s="207"/>
      <c r="R99" s="207"/>
      <c r="S99" s="207"/>
      <c r="T99" s="208"/>
      <c r="AT99" s="209" t="s">
        <v>164</v>
      </c>
      <c r="AU99" s="209" t="s">
        <v>91</v>
      </c>
      <c r="AV99" s="14" t="s">
        <v>91</v>
      </c>
      <c r="AW99" s="14" t="s">
        <v>42</v>
      </c>
      <c r="AX99" s="14" t="s">
        <v>89</v>
      </c>
      <c r="AY99" s="209" t="s">
        <v>155</v>
      </c>
    </row>
    <row r="100" spans="1:65" s="2" customFormat="1" ht="24">
      <c r="A100" s="34"/>
      <c r="B100" s="35"/>
      <c r="C100" s="175" t="s">
        <v>184</v>
      </c>
      <c r="D100" s="175" t="s">
        <v>158</v>
      </c>
      <c r="E100" s="176" t="s">
        <v>170</v>
      </c>
      <c r="F100" s="177" t="s">
        <v>171</v>
      </c>
      <c r="G100" s="178" t="s">
        <v>161</v>
      </c>
      <c r="H100" s="179">
        <v>16</v>
      </c>
      <c r="I100" s="180"/>
      <c r="J100" s="181">
        <f>ROUND(I100*H100,2)</f>
        <v>0</v>
      </c>
      <c r="K100" s="177" t="s">
        <v>195</v>
      </c>
      <c r="L100" s="39"/>
      <c r="M100" s="182" t="s">
        <v>44</v>
      </c>
      <c r="N100" s="183" t="s">
        <v>52</v>
      </c>
      <c r="O100" s="64"/>
      <c r="P100" s="184">
        <f>O100*H100</f>
        <v>0</v>
      </c>
      <c r="Q100" s="184">
        <v>0</v>
      </c>
      <c r="R100" s="184">
        <f>Q100*H100</f>
        <v>0</v>
      </c>
      <c r="S100" s="184">
        <v>0</v>
      </c>
      <c r="T100" s="185">
        <f>S100*H100</f>
        <v>0</v>
      </c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R100" s="186" t="s">
        <v>89</v>
      </c>
      <c r="AT100" s="186" t="s">
        <v>158</v>
      </c>
      <c r="AU100" s="186" t="s">
        <v>91</v>
      </c>
      <c r="AY100" s="16" t="s">
        <v>155</v>
      </c>
      <c r="BE100" s="187">
        <f>IF(N100="základní",J100,0)</f>
        <v>0</v>
      </c>
      <c r="BF100" s="187">
        <f>IF(N100="snížená",J100,0)</f>
        <v>0</v>
      </c>
      <c r="BG100" s="187">
        <f>IF(N100="zákl. přenesená",J100,0)</f>
        <v>0</v>
      </c>
      <c r="BH100" s="187">
        <f>IF(N100="sníž. přenesená",J100,0)</f>
        <v>0</v>
      </c>
      <c r="BI100" s="187">
        <f>IF(N100="nulová",J100,0)</f>
        <v>0</v>
      </c>
      <c r="BJ100" s="16" t="s">
        <v>89</v>
      </c>
      <c r="BK100" s="187">
        <f>ROUND(I100*H100,2)</f>
        <v>0</v>
      </c>
      <c r="BL100" s="16" t="s">
        <v>89</v>
      </c>
      <c r="BM100" s="186" t="s">
        <v>648</v>
      </c>
    </row>
    <row r="101" spans="2:51" s="13" customFormat="1" ht="22.5">
      <c r="B101" s="188"/>
      <c r="C101" s="189"/>
      <c r="D101" s="190" t="s">
        <v>164</v>
      </c>
      <c r="E101" s="191" t="s">
        <v>44</v>
      </c>
      <c r="F101" s="192" t="s">
        <v>165</v>
      </c>
      <c r="G101" s="189"/>
      <c r="H101" s="191" t="s">
        <v>44</v>
      </c>
      <c r="I101" s="193"/>
      <c r="J101" s="189"/>
      <c r="K101" s="189"/>
      <c r="L101" s="194"/>
      <c r="M101" s="195"/>
      <c r="N101" s="196"/>
      <c r="O101" s="196"/>
      <c r="P101" s="196"/>
      <c r="Q101" s="196"/>
      <c r="R101" s="196"/>
      <c r="S101" s="196"/>
      <c r="T101" s="197"/>
      <c r="AT101" s="198" t="s">
        <v>164</v>
      </c>
      <c r="AU101" s="198" t="s">
        <v>91</v>
      </c>
      <c r="AV101" s="13" t="s">
        <v>89</v>
      </c>
      <c r="AW101" s="13" t="s">
        <v>42</v>
      </c>
      <c r="AX101" s="13" t="s">
        <v>81</v>
      </c>
      <c r="AY101" s="198" t="s">
        <v>155</v>
      </c>
    </row>
    <row r="102" spans="2:51" s="14" customFormat="1" ht="12">
      <c r="B102" s="199"/>
      <c r="C102" s="200"/>
      <c r="D102" s="190" t="s">
        <v>164</v>
      </c>
      <c r="E102" s="201" t="s">
        <v>44</v>
      </c>
      <c r="F102" s="202" t="s">
        <v>278</v>
      </c>
      <c r="G102" s="200"/>
      <c r="H102" s="203">
        <v>16</v>
      </c>
      <c r="I102" s="204"/>
      <c r="J102" s="200"/>
      <c r="K102" s="200"/>
      <c r="L102" s="205"/>
      <c r="M102" s="206"/>
      <c r="N102" s="207"/>
      <c r="O102" s="207"/>
      <c r="P102" s="207"/>
      <c r="Q102" s="207"/>
      <c r="R102" s="207"/>
      <c r="S102" s="207"/>
      <c r="T102" s="208"/>
      <c r="AT102" s="209" t="s">
        <v>164</v>
      </c>
      <c r="AU102" s="209" t="s">
        <v>91</v>
      </c>
      <c r="AV102" s="14" t="s">
        <v>91</v>
      </c>
      <c r="AW102" s="14" t="s">
        <v>42</v>
      </c>
      <c r="AX102" s="14" t="s">
        <v>89</v>
      </c>
      <c r="AY102" s="209" t="s">
        <v>155</v>
      </c>
    </row>
    <row r="103" spans="1:65" s="2" customFormat="1" ht="24">
      <c r="A103" s="34"/>
      <c r="B103" s="35"/>
      <c r="C103" s="175" t="s">
        <v>188</v>
      </c>
      <c r="D103" s="175" t="s">
        <v>158</v>
      </c>
      <c r="E103" s="176" t="s">
        <v>174</v>
      </c>
      <c r="F103" s="177" t="s">
        <v>175</v>
      </c>
      <c r="G103" s="178" t="s">
        <v>161</v>
      </c>
      <c r="H103" s="179">
        <v>16</v>
      </c>
      <c r="I103" s="180"/>
      <c r="J103" s="181">
        <f>ROUND(I103*H103,2)</f>
        <v>0</v>
      </c>
      <c r="K103" s="177" t="s">
        <v>195</v>
      </c>
      <c r="L103" s="39"/>
      <c r="M103" s="182" t="s">
        <v>44</v>
      </c>
      <c r="N103" s="183" t="s">
        <v>52</v>
      </c>
      <c r="O103" s="64"/>
      <c r="P103" s="184">
        <f>O103*H103</f>
        <v>0</v>
      </c>
      <c r="Q103" s="184">
        <v>0</v>
      </c>
      <c r="R103" s="184">
        <f>Q103*H103</f>
        <v>0</v>
      </c>
      <c r="S103" s="184">
        <v>0</v>
      </c>
      <c r="T103" s="185">
        <f>S103*H103</f>
        <v>0</v>
      </c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R103" s="186" t="s">
        <v>89</v>
      </c>
      <c r="AT103" s="186" t="s">
        <v>158</v>
      </c>
      <c r="AU103" s="186" t="s">
        <v>91</v>
      </c>
      <c r="AY103" s="16" t="s">
        <v>155</v>
      </c>
      <c r="BE103" s="187">
        <f>IF(N103="základní",J103,0)</f>
        <v>0</v>
      </c>
      <c r="BF103" s="187">
        <f>IF(N103="snížená",J103,0)</f>
        <v>0</v>
      </c>
      <c r="BG103" s="187">
        <f>IF(N103="zákl. přenesená",J103,0)</f>
        <v>0</v>
      </c>
      <c r="BH103" s="187">
        <f>IF(N103="sníž. přenesená",J103,0)</f>
        <v>0</v>
      </c>
      <c r="BI103" s="187">
        <f>IF(N103="nulová",J103,0)</f>
        <v>0</v>
      </c>
      <c r="BJ103" s="16" t="s">
        <v>89</v>
      </c>
      <c r="BK103" s="187">
        <f>ROUND(I103*H103,2)</f>
        <v>0</v>
      </c>
      <c r="BL103" s="16" t="s">
        <v>89</v>
      </c>
      <c r="BM103" s="186" t="s">
        <v>649</v>
      </c>
    </row>
    <row r="104" spans="2:51" s="13" customFormat="1" ht="12">
      <c r="B104" s="188"/>
      <c r="C104" s="189"/>
      <c r="D104" s="190" t="s">
        <v>164</v>
      </c>
      <c r="E104" s="191" t="s">
        <v>44</v>
      </c>
      <c r="F104" s="192" t="s">
        <v>169</v>
      </c>
      <c r="G104" s="189"/>
      <c r="H104" s="191" t="s">
        <v>44</v>
      </c>
      <c r="I104" s="193"/>
      <c r="J104" s="189"/>
      <c r="K104" s="189"/>
      <c r="L104" s="194"/>
      <c r="M104" s="195"/>
      <c r="N104" s="196"/>
      <c r="O104" s="196"/>
      <c r="P104" s="196"/>
      <c r="Q104" s="196"/>
      <c r="R104" s="196"/>
      <c r="S104" s="196"/>
      <c r="T104" s="197"/>
      <c r="AT104" s="198" t="s">
        <v>164</v>
      </c>
      <c r="AU104" s="198" t="s">
        <v>91</v>
      </c>
      <c r="AV104" s="13" t="s">
        <v>89</v>
      </c>
      <c r="AW104" s="13" t="s">
        <v>42</v>
      </c>
      <c r="AX104" s="13" t="s">
        <v>81</v>
      </c>
      <c r="AY104" s="198" t="s">
        <v>155</v>
      </c>
    </row>
    <row r="105" spans="2:51" s="14" customFormat="1" ht="12">
      <c r="B105" s="199"/>
      <c r="C105" s="200"/>
      <c r="D105" s="190" t="s">
        <v>164</v>
      </c>
      <c r="E105" s="201" t="s">
        <v>44</v>
      </c>
      <c r="F105" s="202" t="s">
        <v>278</v>
      </c>
      <c r="G105" s="200"/>
      <c r="H105" s="203">
        <v>16</v>
      </c>
      <c r="I105" s="204"/>
      <c r="J105" s="200"/>
      <c r="K105" s="200"/>
      <c r="L105" s="205"/>
      <c r="M105" s="206"/>
      <c r="N105" s="207"/>
      <c r="O105" s="207"/>
      <c r="P105" s="207"/>
      <c r="Q105" s="207"/>
      <c r="R105" s="207"/>
      <c r="S105" s="207"/>
      <c r="T105" s="208"/>
      <c r="AT105" s="209" t="s">
        <v>164</v>
      </c>
      <c r="AU105" s="209" t="s">
        <v>91</v>
      </c>
      <c r="AV105" s="14" t="s">
        <v>91</v>
      </c>
      <c r="AW105" s="14" t="s">
        <v>42</v>
      </c>
      <c r="AX105" s="14" t="s">
        <v>89</v>
      </c>
      <c r="AY105" s="209" t="s">
        <v>155</v>
      </c>
    </row>
    <row r="106" spans="1:65" s="2" customFormat="1" ht="16.5" customHeight="1">
      <c r="A106" s="34"/>
      <c r="B106" s="35"/>
      <c r="C106" s="210" t="s">
        <v>192</v>
      </c>
      <c r="D106" s="210" t="s">
        <v>152</v>
      </c>
      <c r="E106" s="211" t="s">
        <v>206</v>
      </c>
      <c r="F106" s="212" t="s">
        <v>179</v>
      </c>
      <c r="G106" s="213" t="s">
        <v>161</v>
      </c>
      <c r="H106" s="214">
        <v>16</v>
      </c>
      <c r="I106" s="215"/>
      <c r="J106" s="216">
        <f>ROUND(I106*H106,2)</f>
        <v>0</v>
      </c>
      <c r="K106" s="212" t="s">
        <v>180</v>
      </c>
      <c r="L106" s="217"/>
      <c r="M106" s="218" t="s">
        <v>44</v>
      </c>
      <c r="N106" s="219" t="s">
        <v>52</v>
      </c>
      <c r="O106" s="64"/>
      <c r="P106" s="184">
        <f>O106*H106</f>
        <v>0</v>
      </c>
      <c r="Q106" s="184">
        <v>0.00408</v>
      </c>
      <c r="R106" s="184">
        <f>Q106*H106</f>
        <v>0.06528</v>
      </c>
      <c r="S106" s="184">
        <v>0</v>
      </c>
      <c r="T106" s="185">
        <f>S106*H106</f>
        <v>0</v>
      </c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R106" s="186" t="s">
        <v>91</v>
      </c>
      <c r="AT106" s="186" t="s">
        <v>152</v>
      </c>
      <c r="AU106" s="186" t="s">
        <v>91</v>
      </c>
      <c r="AY106" s="16" t="s">
        <v>155</v>
      </c>
      <c r="BE106" s="187">
        <f>IF(N106="základní",J106,0)</f>
        <v>0</v>
      </c>
      <c r="BF106" s="187">
        <f>IF(N106="snížená",J106,0)</f>
        <v>0</v>
      </c>
      <c r="BG106" s="187">
        <f>IF(N106="zákl. přenesená",J106,0)</f>
        <v>0</v>
      </c>
      <c r="BH106" s="187">
        <f>IF(N106="sníž. přenesená",J106,0)</f>
        <v>0</v>
      </c>
      <c r="BI106" s="187">
        <f>IF(N106="nulová",J106,0)</f>
        <v>0</v>
      </c>
      <c r="BJ106" s="16" t="s">
        <v>89</v>
      </c>
      <c r="BK106" s="187">
        <f>ROUND(I106*H106,2)</f>
        <v>0</v>
      </c>
      <c r="BL106" s="16" t="s">
        <v>89</v>
      </c>
      <c r="BM106" s="186" t="s">
        <v>650</v>
      </c>
    </row>
    <row r="107" spans="2:51" s="13" customFormat="1" ht="12">
      <c r="B107" s="188"/>
      <c r="C107" s="189"/>
      <c r="D107" s="190" t="s">
        <v>164</v>
      </c>
      <c r="E107" s="191" t="s">
        <v>44</v>
      </c>
      <c r="F107" s="192" t="s">
        <v>169</v>
      </c>
      <c r="G107" s="189"/>
      <c r="H107" s="191" t="s">
        <v>44</v>
      </c>
      <c r="I107" s="193"/>
      <c r="J107" s="189"/>
      <c r="K107" s="189"/>
      <c r="L107" s="194"/>
      <c r="M107" s="195"/>
      <c r="N107" s="196"/>
      <c r="O107" s="196"/>
      <c r="P107" s="196"/>
      <c r="Q107" s="196"/>
      <c r="R107" s="196"/>
      <c r="S107" s="196"/>
      <c r="T107" s="197"/>
      <c r="AT107" s="198" t="s">
        <v>164</v>
      </c>
      <c r="AU107" s="198" t="s">
        <v>91</v>
      </c>
      <c r="AV107" s="13" t="s">
        <v>89</v>
      </c>
      <c r="AW107" s="13" t="s">
        <v>42</v>
      </c>
      <c r="AX107" s="13" t="s">
        <v>81</v>
      </c>
      <c r="AY107" s="198" t="s">
        <v>155</v>
      </c>
    </row>
    <row r="108" spans="2:51" s="14" customFormat="1" ht="12">
      <c r="B108" s="199"/>
      <c r="C108" s="200"/>
      <c r="D108" s="190" t="s">
        <v>164</v>
      </c>
      <c r="E108" s="201" t="s">
        <v>44</v>
      </c>
      <c r="F108" s="202" t="s">
        <v>278</v>
      </c>
      <c r="G108" s="200"/>
      <c r="H108" s="203">
        <v>16</v>
      </c>
      <c r="I108" s="204"/>
      <c r="J108" s="200"/>
      <c r="K108" s="200"/>
      <c r="L108" s="205"/>
      <c r="M108" s="206"/>
      <c r="N108" s="207"/>
      <c r="O108" s="207"/>
      <c r="P108" s="207"/>
      <c r="Q108" s="207"/>
      <c r="R108" s="207"/>
      <c r="S108" s="207"/>
      <c r="T108" s="208"/>
      <c r="AT108" s="209" t="s">
        <v>164</v>
      </c>
      <c r="AU108" s="209" t="s">
        <v>91</v>
      </c>
      <c r="AV108" s="14" t="s">
        <v>91</v>
      </c>
      <c r="AW108" s="14" t="s">
        <v>42</v>
      </c>
      <c r="AX108" s="14" t="s">
        <v>89</v>
      </c>
      <c r="AY108" s="209" t="s">
        <v>155</v>
      </c>
    </row>
    <row r="109" spans="2:63" s="12" customFormat="1" ht="22.9" customHeight="1">
      <c r="B109" s="159"/>
      <c r="C109" s="160"/>
      <c r="D109" s="161" t="s">
        <v>80</v>
      </c>
      <c r="E109" s="173" t="s">
        <v>182</v>
      </c>
      <c r="F109" s="173" t="s">
        <v>183</v>
      </c>
      <c r="G109" s="160"/>
      <c r="H109" s="160"/>
      <c r="I109" s="163"/>
      <c r="J109" s="174">
        <f>BK109</f>
        <v>0</v>
      </c>
      <c r="K109" s="160"/>
      <c r="L109" s="165"/>
      <c r="M109" s="166"/>
      <c r="N109" s="167"/>
      <c r="O109" s="167"/>
      <c r="P109" s="168">
        <f>SUM(P110:P119)</f>
        <v>0</v>
      </c>
      <c r="Q109" s="167"/>
      <c r="R109" s="168">
        <f>SUM(R110:R119)</f>
        <v>0</v>
      </c>
      <c r="S109" s="167"/>
      <c r="T109" s="169">
        <f>SUM(T110:T119)</f>
        <v>0</v>
      </c>
      <c r="AR109" s="170" t="s">
        <v>154</v>
      </c>
      <c r="AT109" s="171" t="s">
        <v>80</v>
      </c>
      <c r="AU109" s="171" t="s">
        <v>89</v>
      </c>
      <c r="AY109" s="170" t="s">
        <v>155</v>
      </c>
      <c r="BK109" s="172">
        <f>SUM(BK110:BK119)</f>
        <v>0</v>
      </c>
    </row>
    <row r="110" spans="1:65" s="2" customFormat="1" ht="16.5" customHeight="1">
      <c r="A110" s="34"/>
      <c r="B110" s="35"/>
      <c r="C110" s="175" t="s">
        <v>197</v>
      </c>
      <c r="D110" s="175" t="s">
        <v>158</v>
      </c>
      <c r="E110" s="176" t="s">
        <v>185</v>
      </c>
      <c r="F110" s="177" t="s">
        <v>186</v>
      </c>
      <c r="G110" s="178" t="s">
        <v>161</v>
      </c>
      <c r="H110" s="179">
        <v>1</v>
      </c>
      <c r="I110" s="180"/>
      <c r="J110" s="181">
        <f>ROUND(I110*H110,2)</f>
        <v>0</v>
      </c>
      <c r="K110" s="177" t="s">
        <v>180</v>
      </c>
      <c r="L110" s="39"/>
      <c r="M110" s="182" t="s">
        <v>44</v>
      </c>
      <c r="N110" s="183" t="s">
        <v>52</v>
      </c>
      <c r="O110" s="64"/>
      <c r="P110" s="184">
        <f>O110*H110</f>
        <v>0</v>
      </c>
      <c r="Q110" s="184">
        <v>0</v>
      </c>
      <c r="R110" s="184">
        <f>Q110*H110</f>
        <v>0</v>
      </c>
      <c r="S110" s="184">
        <v>0</v>
      </c>
      <c r="T110" s="185">
        <f>S110*H110</f>
        <v>0</v>
      </c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R110" s="186" t="s">
        <v>89</v>
      </c>
      <c r="AT110" s="186" t="s">
        <v>158</v>
      </c>
      <c r="AU110" s="186" t="s">
        <v>91</v>
      </c>
      <c r="AY110" s="16" t="s">
        <v>155</v>
      </c>
      <c r="BE110" s="187">
        <f>IF(N110="základní",J110,0)</f>
        <v>0</v>
      </c>
      <c r="BF110" s="187">
        <f>IF(N110="snížená",J110,0)</f>
        <v>0</v>
      </c>
      <c r="BG110" s="187">
        <f>IF(N110="zákl. přenesená",J110,0)</f>
        <v>0</v>
      </c>
      <c r="BH110" s="187">
        <f>IF(N110="sníž. přenesená",J110,0)</f>
        <v>0</v>
      </c>
      <c r="BI110" s="187">
        <f>IF(N110="nulová",J110,0)</f>
        <v>0</v>
      </c>
      <c r="BJ110" s="16" t="s">
        <v>89</v>
      </c>
      <c r="BK110" s="187">
        <f>ROUND(I110*H110,2)</f>
        <v>0</v>
      </c>
      <c r="BL110" s="16" t="s">
        <v>89</v>
      </c>
      <c r="BM110" s="186" t="s">
        <v>651</v>
      </c>
    </row>
    <row r="111" spans="2:51" s="14" customFormat="1" ht="12">
      <c r="B111" s="199"/>
      <c r="C111" s="200"/>
      <c r="D111" s="190" t="s">
        <v>164</v>
      </c>
      <c r="E111" s="201" t="s">
        <v>44</v>
      </c>
      <c r="F111" s="202" t="s">
        <v>89</v>
      </c>
      <c r="G111" s="200"/>
      <c r="H111" s="203">
        <v>1</v>
      </c>
      <c r="I111" s="204"/>
      <c r="J111" s="200"/>
      <c r="K111" s="200"/>
      <c r="L111" s="205"/>
      <c r="M111" s="206"/>
      <c r="N111" s="207"/>
      <c r="O111" s="207"/>
      <c r="P111" s="207"/>
      <c r="Q111" s="207"/>
      <c r="R111" s="207"/>
      <c r="S111" s="207"/>
      <c r="T111" s="208"/>
      <c r="AT111" s="209" t="s">
        <v>164</v>
      </c>
      <c r="AU111" s="209" t="s">
        <v>91</v>
      </c>
      <c r="AV111" s="14" t="s">
        <v>91</v>
      </c>
      <c r="AW111" s="14" t="s">
        <v>42</v>
      </c>
      <c r="AX111" s="14" t="s">
        <v>89</v>
      </c>
      <c r="AY111" s="209" t="s">
        <v>155</v>
      </c>
    </row>
    <row r="112" spans="1:65" s="2" customFormat="1" ht="24">
      <c r="A112" s="34"/>
      <c r="B112" s="35"/>
      <c r="C112" s="210" t="s">
        <v>220</v>
      </c>
      <c r="D112" s="210" t="s">
        <v>152</v>
      </c>
      <c r="E112" s="211" t="s">
        <v>221</v>
      </c>
      <c r="F112" s="212" t="s">
        <v>190</v>
      </c>
      <c r="G112" s="213" t="s">
        <v>161</v>
      </c>
      <c r="H112" s="214">
        <v>1</v>
      </c>
      <c r="I112" s="215"/>
      <c r="J112" s="216">
        <f>ROUND(I112*H112,2)</f>
        <v>0</v>
      </c>
      <c r="K112" s="212" t="s">
        <v>180</v>
      </c>
      <c r="L112" s="217"/>
      <c r="M112" s="218" t="s">
        <v>44</v>
      </c>
      <c r="N112" s="219" t="s">
        <v>52</v>
      </c>
      <c r="O112" s="64"/>
      <c r="P112" s="184">
        <f>O112*H112</f>
        <v>0</v>
      </c>
      <c r="Q112" s="184">
        <v>0</v>
      </c>
      <c r="R112" s="184">
        <f>Q112*H112</f>
        <v>0</v>
      </c>
      <c r="S112" s="184">
        <v>0</v>
      </c>
      <c r="T112" s="185">
        <f>S112*H112</f>
        <v>0</v>
      </c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R112" s="186" t="s">
        <v>91</v>
      </c>
      <c r="AT112" s="186" t="s">
        <v>152</v>
      </c>
      <c r="AU112" s="186" t="s">
        <v>91</v>
      </c>
      <c r="AY112" s="16" t="s">
        <v>155</v>
      </c>
      <c r="BE112" s="187">
        <f>IF(N112="základní",J112,0)</f>
        <v>0</v>
      </c>
      <c r="BF112" s="187">
        <f>IF(N112="snížená",J112,0)</f>
        <v>0</v>
      </c>
      <c r="BG112" s="187">
        <f>IF(N112="zákl. přenesená",J112,0)</f>
        <v>0</v>
      </c>
      <c r="BH112" s="187">
        <f>IF(N112="sníž. přenesená",J112,0)</f>
        <v>0</v>
      </c>
      <c r="BI112" s="187">
        <f>IF(N112="nulová",J112,0)</f>
        <v>0</v>
      </c>
      <c r="BJ112" s="16" t="s">
        <v>89</v>
      </c>
      <c r="BK112" s="187">
        <f>ROUND(I112*H112,2)</f>
        <v>0</v>
      </c>
      <c r="BL112" s="16" t="s">
        <v>89</v>
      </c>
      <c r="BM112" s="186" t="s">
        <v>652</v>
      </c>
    </row>
    <row r="113" spans="2:51" s="14" customFormat="1" ht="12">
      <c r="B113" s="199"/>
      <c r="C113" s="200"/>
      <c r="D113" s="190" t="s">
        <v>164</v>
      </c>
      <c r="E113" s="201" t="s">
        <v>44</v>
      </c>
      <c r="F113" s="202" t="s">
        <v>89</v>
      </c>
      <c r="G113" s="200"/>
      <c r="H113" s="203">
        <v>1</v>
      </c>
      <c r="I113" s="204"/>
      <c r="J113" s="200"/>
      <c r="K113" s="200"/>
      <c r="L113" s="205"/>
      <c r="M113" s="206"/>
      <c r="N113" s="207"/>
      <c r="O113" s="207"/>
      <c r="P113" s="207"/>
      <c r="Q113" s="207"/>
      <c r="R113" s="207"/>
      <c r="S113" s="207"/>
      <c r="T113" s="208"/>
      <c r="AT113" s="209" t="s">
        <v>164</v>
      </c>
      <c r="AU113" s="209" t="s">
        <v>91</v>
      </c>
      <c r="AV113" s="14" t="s">
        <v>91</v>
      </c>
      <c r="AW113" s="14" t="s">
        <v>42</v>
      </c>
      <c r="AX113" s="14" t="s">
        <v>89</v>
      </c>
      <c r="AY113" s="209" t="s">
        <v>155</v>
      </c>
    </row>
    <row r="114" spans="1:65" s="2" customFormat="1" ht="21.75" customHeight="1">
      <c r="A114" s="34"/>
      <c r="B114" s="35"/>
      <c r="C114" s="175" t="s">
        <v>223</v>
      </c>
      <c r="D114" s="175" t="s">
        <v>158</v>
      </c>
      <c r="E114" s="176" t="s">
        <v>232</v>
      </c>
      <c r="F114" s="177" t="s">
        <v>233</v>
      </c>
      <c r="G114" s="178" t="s">
        <v>161</v>
      </c>
      <c r="H114" s="179">
        <v>2</v>
      </c>
      <c r="I114" s="180"/>
      <c r="J114" s="181">
        <f>ROUND(I114*H114,2)</f>
        <v>0</v>
      </c>
      <c r="K114" s="177" t="s">
        <v>195</v>
      </c>
      <c r="L114" s="39"/>
      <c r="M114" s="182" t="s">
        <v>44</v>
      </c>
      <c r="N114" s="183" t="s">
        <v>52</v>
      </c>
      <c r="O114" s="64"/>
      <c r="P114" s="184">
        <f>O114*H114</f>
        <v>0</v>
      </c>
      <c r="Q114" s="184">
        <v>0</v>
      </c>
      <c r="R114" s="184">
        <f>Q114*H114</f>
        <v>0</v>
      </c>
      <c r="S114" s="184">
        <v>0</v>
      </c>
      <c r="T114" s="185">
        <f>S114*H114</f>
        <v>0</v>
      </c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R114" s="186" t="s">
        <v>89</v>
      </c>
      <c r="AT114" s="186" t="s">
        <v>158</v>
      </c>
      <c r="AU114" s="186" t="s">
        <v>91</v>
      </c>
      <c r="AY114" s="16" t="s">
        <v>155</v>
      </c>
      <c r="BE114" s="187">
        <f>IF(N114="základní",J114,0)</f>
        <v>0</v>
      </c>
      <c r="BF114" s="187">
        <f>IF(N114="snížená",J114,0)</f>
        <v>0</v>
      </c>
      <c r="BG114" s="187">
        <f>IF(N114="zákl. přenesená",J114,0)</f>
        <v>0</v>
      </c>
      <c r="BH114" s="187">
        <f>IF(N114="sníž. přenesená",J114,0)</f>
        <v>0</v>
      </c>
      <c r="BI114" s="187">
        <f>IF(N114="nulová",J114,0)</f>
        <v>0</v>
      </c>
      <c r="BJ114" s="16" t="s">
        <v>89</v>
      </c>
      <c r="BK114" s="187">
        <f>ROUND(I114*H114,2)</f>
        <v>0</v>
      </c>
      <c r="BL114" s="16" t="s">
        <v>89</v>
      </c>
      <c r="BM114" s="186" t="s">
        <v>653</v>
      </c>
    </row>
    <row r="115" spans="2:51" s="14" customFormat="1" ht="12">
      <c r="B115" s="199"/>
      <c r="C115" s="200"/>
      <c r="D115" s="190" t="s">
        <v>164</v>
      </c>
      <c r="E115" s="201" t="s">
        <v>44</v>
      </c>
      <c r="F115" s="202" t="s">
        <v>235</v>
      </c>
      <c r="G115" s="200"/>
      <c r="H115" s="203">
        <v>2</v>
      </c>
      <c r="I115" s="204"/>
      <c r="J115" s="200"/>
      <c r="K115" s="200"/>
      <c r="L115" s="205"/>
      <c r="M115" s="206"/>
      <c r="N115" s="207"/>
      <c r="O115" s="207"/>
      <c r="P115" s="207"/>
      <c r="Q115" s="207"/>
      <c r="R115" s="207"/>
      <c r="S115" s="207"/>
      <c r="T115" s="208"/>
      <c r="AT115" s="209" t="s">
        <v>164</v>
      </c>
      <c r="AU115" s="209" t="s">
        <v>91</v>
      </c>
      <c r="AV115" s="14" t="s">
        <v>91</v>
      </c>
      <c r="AW115" s="14" t="s">
        <v>42</v>
      </c>
      <c r="AX115" s="14" t="s">
        <v>89</v>
      </c>
      <c r="AY115" s="209" t="s">
        <v>155</v>
      </c>
    </row>
    <row r="116" spans="1:65" s="2" customFormat="1" ht="24">
      <c r="A116" s="34"/>
      <c r="B116" s="35"/>
      <c r="C116" s="210" t="s">
        <v>227</v>
      </c>
      <c r="D116" s="210" t="s">
        <v>152</v>
      </c>
      <c r="E116" s="211" t="s">
        <v>237</v>
      </c>
      <c r="F116" s="212" t="s">
        <v>238</v>
      </c>
      <c r="G116" s="213" t="s">
        <v>161</v>
      </c>
      <c r="H116" s="214">
        <v>5</v>
      </c>
      <c r="I116" s="215"/>
      <c r="J116" s="216">
        <f>ROUND(I116*H116,2)</f>
        <v>0</v>
      </c>
      <c r="K116" s="212" t="s">
        <v>180</v>
      </c>
      <c r="L116" s="217"/>
      <c r="M116" s="218" t="s">
        <v>44</v>
      </c>
      <c r="N116" s="219" t="s">
        <v>52</v>
      </c>
      <c r="O116" s="64"/>
      <c r="P116" s="184">
        <f>O116*H116</f>
        <v>0</v>
      </c>
      <c r="Q116" s="184">
        <v>0</v>
      </c>
      <c r="R116" s="184">
        <f>Q116*H116</f>
        <v>0</v>
      </c>
      <c r="S116" s="184">
        <v>0</v>
      </c>
      <c r="T116" s="185">
        <f>S116*H116</f>
        <v>0</v>
      </c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R116" s="186" t="s">
        <v>91</v>
      </c>
      <c r="AT116" s="186" t="s">
        <v>152</v>
      </c>
      <c r="AU116" s="186" t="s">
        <v>91</v>
      </c>
      <c r="AY116" s="16" t="s">
        <v>155</v>
      </c>
      <c r="BE116" s="187">
        <f>IF(N116="základní",J116,0)</f>
        <v>0</v>
      </c>
      <c r="BF116" s="187">
        <f>IF(N116="snížená",J116,0)</f>
        <v>0</v>
      </c>
      <c r="BG116" s="187">
        <f>IF(N116="zákl. přenesená",J116,0)</f>
        <v>0</v>
      </c>
      <c r="BH116" s="187">
        <f>IF(N116="sníž. přenesená",J116,0)</f>
        <v>0</v>
      </c>
      <c r="BI116" s="187">
        <f>IF(N116="nulová",J116,0)</f>
        <v>0</v>
      </c>
      <c r="BJ116" s="16" t="s">
        <v>89</v>
      </c>
      <c r="BK116" s="187">
        <f>ROUND(I116*H116,2)</f>
        <v>0</v>
      </c>
      <c r="BL116" s="16" t="s">
        <v>89</v>
      </c>
      <c r="BM116" s="186" t="s">
        <v>654</v>
      </c>
    </row>
    <row r="117" spans="2:51" s="14" customFormat="1" ht="12">
      <c r="B117" s="199"/>
      <c r="C117" s="200"/>
      <c r="D117" s="190" t="s">
        <v>164</v>
      </c>
      <c r="E117" s="201" t="s">
        <v>44</v>
      </c>
      <c r="F117" s="202" t="s">
        <v>177</v>
      </c>
      <c r="G117" s="200"/>
      <c r="H117" s="203">
        <v>5</v>
      </c>
      <c r="I117" s="204"/>
      <c r="J117" s="200"/>
      <c r="K117" s="200"/>
      <c r="L117" s="205"/>
      <c r="M117" s="206"/>
      <c r="N117" s="207"/>
      <c r="O117" s="207"/>
      <c r="P117" s="207"/>
      <c r="Q117" s="207"/>
      <c r="R117" s="207"/>
      <c r="S117" s="207"/>
      <c r="T117" s="208"/>
      <c r="AT117" s="209" t="s">
        <v>164</v>
      </c>
      <c r="AU117" s="209" t="s">
        <v>91</v>
      </c>
      <c r="AV117" s="14" t="s">
        <v>91</v>
      </c>
      <c r="AW117" s="14" t="s">
        <v>42</v>
      </c>
      <c r="AX117" s="14" t="s">
        <v>89</v>
      </c>
      <c r="AY117" s="209" t="s">
        <v>155</v>
      </c>
    </row>
    <row r="118" spans="1:65" s="2" customFormat="1" ht="24">
      <c r="A118" s="34"/>
      <c r="B118" s="35"/>
      <c r="C118" s="210" t="s">
        <v>231</v>
      </c>
      <c r="D118" s="210" t="s">
        <v>152</v>
      </c>
      <c r="E118" s="211" t="s">
        <v>240</v>
      </c>
      <c r="F118" s="212" t="s">
        <v>241</v>
      </c>
      <c r="G118" s="213" t="s">
        <v>161</v>
      </c>
      <c r="H118" s="214">
        <v>1</v>
      </c>
      <c r="I118" s="215"/>
      <c r="J118" s="216">
        <f>ROUND(I118*H118,2)</f>
        <v>0</v>
      </c>
      <c r="K118" s="212" t="s">
        <v>180</v>
      </c>
      <c r="L118" s="217"/>
      <c r="M118" s="218" t="s">
        <v>44</v>
      </c>
      <c r="N118" s="219" t="s">
        <v>52</v>
      </c>
      <c r="O118" s="64"/>
      <c r="P118" s="184">
        <f>O118*H118</f>
        <v>0</v>
      </c>
      <c r="Q118" s="184">
        <v>0</v>
      </c>
      <c r="R118" s="184">
        <f>Q118*H118</f>
        <v>0</v>
      </c>
      <c r="S118" s="184">
        <v>0</v>
      </c>
      <c r="T118" s="185">
        <f>S118*H118</f>
        <v>0</v>
      </c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R118" s="186" t="s">
        <v>91</v>
      </c>
      <c r="AT118" s="186" t="s">
        <v>152</v>
      </c>
      <c r="AU118" s="186" t="s">
        <v>91</v>
      </c>
      <c r="AY118" s="16" t="s">
        <v>155</v>
      </c>
      <c r="BE118" s="187">
        <f>IF(N118="základní",J118,0)</f>
        <v>0</v>
      </c>
      <c r="BF118" s="187">
        <f>IF(N118="snížená",J118,0)</f>
        <v>0</v>
      </c>
      <c r="BG118" s="187">
        <f>IF(N118="zákl. přenesená",J118,0)</f>
        <v>0</v>
      </c>
      <c r="BH118" s="187">
        <f>IF(N118="sníž. přenesená",J118,0)</f>
        <v>0</v>
      </c>
      <c r="BI118" s="187">
        <f>IF(N118="nulová",J118,0)</f>
        <v>0</v>
      </c>
      <c r="BJ118" s="16" t="s">
        <v>89</v>
      </c>
      <c r="BK118" s="187">
        <f>ROUND(I118*H118,2)</f>
        <v>0</v>
      </c>
      <c r="BL118" s="16" t="s">
        <v>89</v>
      </c>
      <c r="BM118" s="186" t="s">
        <v>655</v>
      </c>
    </row>
    <row r="119" spans="2:51" s="14" customFormat="1" ht="12">
      <c r="B119" s="199"/>
      <c r="C119" s="200"/>
      <c r="D119" s="190" t="s">
        <v>164</v>
      </c>
      <c r="E119" s="201" t="s">
        <v>44</v>
      </c>
      <c r="F119" s="202" t="s">
        <v>89</v>
      </c>
      <c r="G119" s="200"/>
      <c r="H119" s="203">
        <v>1</v>
      </c>
      <c r="I119" s="204"/>
      <c r="J119" s="200"/>
      <c r="K119" s="200"/>
      <c r="L119" s="205"/>
      <c r="M119" s="220"/>
      <c r="N119" s="221"/>
      <c r="O119" s="221"/>
      <c r="P119" s="221"/>
      <c r="Q119" s="221"/>
      <c r="R119" s="221"/>
      <c r="S119" s="221"/>
      <c r="T119" s="222"/>
      <c r="AT119" s="209" t="s">
        <v>164</v>
      </c>
      <c r="AU119" s="209" t="s">
        <v>91</v>
      </c>
      <c r="AV119" s="14" t="s">
        <v>91</v>
      </c>
      <c r="AW119" s="14" t="s">
        <v>42</v>
      </c>
      <c r="AX119" s="14" t="s">
        <v>89</v>
      </c>
      <c r="AY119" s="209" t="s">
        <v>155</v>
      </c>
    </row>
    <row r="120" spans="1:31" s="2" customFormat="1" ht="6.95" customHeight="1">
      <c r="A120" s="34"/>
      <c r="B120" s="47"/>
      <c r="C120" s="48"/>
      <c r="D120" s="48"/>
      <c r="E120" s="48"/>
      <c r="F120" s="48"/>
      <c r="G120" s="48"/>
      <c r="H120" s="48"/>
      <c r="I120" s="48"/>
      <c r="J120" s="48"/>
      <c r="K120" s="48"/>
      <c r="L120" s="39"/>
      <c r="M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</sheetData>
  <sheetProtection algorithmName="SHA-512" hashValue="0cOe543xFgtQ6O13YdP/UAPhAIvbNENiHyiMD1YgGhBdsX6QX1nyctNp45YvLBrPPPtS8OuHSTRwcQIpZjrnZA==" saltValue="gynakiQHkxOr/x+Ml5Qn2AtsrXlVmcmIOmknx2F4Z2iTpf1VpWSKBQziR5z2Seg0U1LxHpekDKWDu7dSKorUiA==" spinCount="100000" sheet="1" objects="1" scenarios="1" formatColumns="0" formatRows="0" autoFilter="0"/>
  <autoFilter ref="C81:K119"/>
  <mergeCells count="9">
    <mergeCell ref="E50:H50"/>
    <mergeCell ref="E72:H72"/>
    <mergeCell ref="E74:H74"/>
    <mergeCell ref="L2:V2"/>
    <mergeCell ref="E7:H7"/>
    <mergeCell ref="E9:H9"/>
    <mergeCell ref="E18:H18"/>
    <mergeCell ref="E27:H27"/>
    <mergeCell ref="E48:H48"/>
  </mergeCells>
  <printOptions/>
  <pageMargins left="0.3937007874015748" right="0.3937007874015748" top="0.3937007874015748" bottom="0.3937007874015748" header="0" footer="0"/>
  <pageSetup fitToHeight="100" fitToWidth="1" horizontalDpi="600" verticalDpi="600" orientation="portrait" paperSize="9" scale="76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PK-PC4\Luděk</dc:creator>
  <cp:keywords/>
  <dc:description/>
  <cp:lastModifiedBy>Josef Kudrna</cp:lastModifiedBy>
  <dcterms:created xsi:type="dcterms:W3CDTF">2021-05-15T06:48:35Z</dcterms:created>
  <dcterms:modified xsi:type="dcterms:W3CDTF">2021-05-18T05:32:19Z</dcterms:modified>
  <cp:category/>
  <cp:version/>
  <cp:contentType/>
  <cp:contentStatus/>
</cp:coreProperties>
</file>