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ud\Downloads\"/>
    </mc:Choice>
  </mc:AlternateContent>
  <bookViews>
    <workbookView xWindow="0" yWindow="450" windowWidth="4080" windowHeight="10575" tabRatio="940" activeTab="1"/>
  </bookViews>
  <sheets>
    <sheet name="ÚVOD" sheetId="1" r:id="rId1"/>
    <sheet name="SOUHRNNÝ LIST STAVBY" sheetId="2" r:id="rId2"/>
    <sheet name="REKAPITULACE OBJEKTŮ STAVBY" sheetId="3" r:id="rId3"/>
    <sheet name="KRYCÍ LIST #1" sheetId="4" r:id="rId4"/>
    <sheet name="REKAPITULACE #1" sheetId="5" r:id="rId5"/>
    <sheet name="ROZPOČET #1" sheetId="6" r:id="rId6"/>
    <sheet name="KRYCÍ LIST #2" sheetId="7" r:id="rId7"/>
    <sheet name="REKAPITULACE #2" sheetId="8" r:id="rId8"/>
    <sheet name="ROZPOČET #2" sheetId="9" r:id="rId9"/>
    <sheet name="KRYCÍ LIST #3" sheetId="10" r:id="rId10"/>
    <sheet name="REKAPITULACE #3" sheetId="11" r:id="rId11"/>
    <sheet name="ROZPOČET #3" sheetId="12" r:id="rId12"/>
    <sheet name="KRYCÍ LIST #4" sheetId="13" r:id="rId13"/>
    <sheet name="REKAPITULACE #4" sheetId="14" r:id="rId14"/>
    <sheet name="ROZPOČET #4" sheetId="15" r:id="rId15"/>
    <sheet name="KRYCÍ LIST #5" sheetId="16" r:id="rId16"/>
    <sheet name="REKAPITULACE #5" sheetId="17" r:id="rId17"/>
    <sheet name="ROZPOČET #5" sheetId="18" r:id="rId18"/>
    <sheet name="KRYCÍ LIST #6" sheetId="19" r:id="rId19"/>
    <sheet name="REKAPITULACE #6" sheetId="20" r:id="rId20"/>
    <sheet name="ROZPOČET #6" sheetId="21" r:id="rId2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33" i="6" l="1"/>
  <c r="L138" i="6"/>
  <c r="S136" i="6"/>
  <c r="S134" i="6"/>
  <c r="S135" i="6"/>
  <c r="S133" i="6"/>
  <c r="O134" i="6"/>
  <c r="O135" i="6"/>
  <c r="O133" i="6"/>
  <c r="M134" i="6"/>
  <c r="M133" i="6"/>
  <c r="M22" i="21" l="1"/>
  <c r="K22" i="21"/>
  <c r="I22" i="21"/>
  <c r="G22" i="21"/>
  <c r="M15" i="18"/>
  <c r="K15" i="18"/>
  <c r="I15" i="18"/>
  <c r="G15" i="18"/>
  <c r="M24" i="15"/>
  <c r="K24" i="15"/>
  <c r="I24" i="15"/>
  <c r="G24" i="15"/>
  <c r="M12" i="21"/>
  <c r="M14" i="21"/>
  <c r="M23" i="21" s="1"/>
  <c r="M15" i="21"/>
  <c r="M16" i="21"/>
  <c r="M17" i="21"/>
  <c r="M18" i="21"/>
  <c r="M19" i="21"/>
  <c r="M20" i="21"/>
  <c r="M26" i="21"/>
  <c r="M27" i="21"/>
  <c r="M28" i="21"/>
  <c r="M29" i="21"/>
  <c r="M30" i="21"/>
  <c r="M31" i="21"/>
  <c r="M32" i="21"/>
  <c r="M33" i="21"/>
  <c r="M34" i="21"/>
  <c r="M35" i="21"/>
  <c r="M36" i="21"/>
  <c r="M37" i="21"/>
  <c r="M38" i="21"/>
  <c r="M39" i="21"/>
  <c r="M40" i="21"/>
  <c r="M41" i="21"/>
  <c r="M42" i="21"/>
  <c r="M44" i="21"/>
  <c r="M46" i="21"/>
  <c r="M47" i="21"/>
  <c r="M51" i="21"/>
  <c r="M70" i="21" s="1"/>
  <c r="M52" i="21"/>
  <c r="M53" i="21"/>
  <c r="M54" i="21"/>
  <c r="M55" i="21"/>
  <c r="M56" i="21"/>
  <c r="M57" i="21"/>
  <c r="M58" i="21"/>
  <c r="M59" i="21"/>
  <c r="M60" i="21"/>
  <c r="M62" i="21"/>
  <c r="M63" i="21"/>
  <c r="M64" i="21"/>
  <c r="M65" i="21"/>
  <c r="M66" i="21"/>
  <c r="M68" i="21"/>
  <c r="M69" i="21"/>
  <c r="M73" i="21"/>
  <c r="M77" i="21" s="1"/>
  <c r="M74" i="21"/>
  <c r="M75" i="21"/>
  <c r="M76" i="21"/>
  <c r="M84" i="21"/>
  <c r="M94" i="21" s="1"/>
  <c r="M85" i="21"/>
  <c r="M88" i="21"/>
  <c r="M89" i="21"/>
  <c r="M92" i="21"/>
  <c r="M93" i="21"/>
  <c r="M12" i="18"/>
  <c r="M14" i="18"/>
  <c r="M16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8" i="18"/>
  <c r="M40" i="18"/>
  <c r="M41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3" i="18"/>
  <c r="M64" i="18"/>
  <c r="M65" i="18"/>
  <c r="M66" i="18"/>
  <c r="M68" i="18"/>
  <c r="M69" i="18"/>
  <c r="M73" i="18"/>
  <c r="M74" i="18"/>
  <c r="M75" i="18"/>
  <c r="M76" i="18"/>
  <c r="M77" i="18"/>
  <c r="M78" i="18"/>
  <c r="M79" i="18"/>
  <c r="M80" i="18"/>
  <c r="M81" i="18"/>
  <c r="M82" i="18"/>
  <c r="M84" i="18"/>
  <c r="M85" i="18"/>
  <c r="M86" i="18"/>
  <c r="M88" i="18"/>
  <c r="M89" i="18"/>
  <c r="M93" i="18"/>
  <c r="M96" i="18" s="1"/>
  <c r="M94" i="18"/>
  <c r="M95" i="18"/>
  <c r="M103" i="18"/>
  <c r="M113" i="18" s="1"/>
  <c r="M104" i="18"/>
  <c r="M107" i="18"/>
  <c r="M108" i="18"/>
  <c r="M111" i="18"/>
  <c r="M112" i="18"/>
  <c r="M48" i="21" l="1"/>
  <c r="M70" i="18"/>
  <c r="M90" i="18"/>
  <c r="M42" i="18"/>
  <c r="E25" i="2"/>
  <c r="E16" i="2"/>
  <c r="H38" i="4"/>
  <c r="M8" i="4"/>
  <c r="M126" i="6"/>
  <c r="K126" i="6"/>
  <c r="I126" i="6"/>
  <c r="G126" i="6"/>
  <c r="M125" i="6"/>
  <c r="K125" i="6"/>
  <c r="I125" i="6"/>
  <c r="G125" i="6"/>
  <c r="M122" i="6"/>
  <c r="K122" i="6"/>
  <c r="I122" i="6"/>
  <c r="G122" i="6"/>
  <c r="M121" i="6"/>
  <c r="K121" i="6"/>
  <c r="I121" i="6"/>
  <c r="G121" i="6"/>
  <c r="M118" i="6"/>
  <c r="M127" i="6" s="1"/>
  <c r="K118" i="6"/>
  <c r="I118" i="6"/>
  <c r="G118" i="6"/>
  <c r="M117" i="6"/>
  <c r="K117" i="6"/>
  <c r="I117" i="6"/>
  <c r="G117" i="6"/>
  <c r="G127" i="6" s="1"/>
  <c r="C14" i="5" s="1"/>
  <c r="M109" i="6"/>
  <c r="K109" i="6"/>
  <c r="I109" i="6"/>
  <c r="G109" i="6"/>
  <c r="M108" i="6"/>
  <c r="K108" i="6"/>
  <c r="I108" i="6"/>
  <c r="G108" i="6"/>
  <c r="M107" i="6"/>
  <c r="K107" i="6"/>
  <c r="I107" i="6"/>
  <c r="G107" i="6"/>
  <c r="M106" i="6"/>
  <c r="K106" i="6"/>
  <c r="I106" i="6"/>
  <c r="G106" i="6"/>
  <c r="M105" i="6"/>
  <c r="K105" i="6"/>
  <c r="K110" i="6" s="1"/>
  <c r="I105" i="6"/>
  <c r="G105" i="6"/>
  <c r="G110" i="6" s="1"/>
  <c r="C13" i="5" s="1"/>
  <c r="M101" i="6"/>
  <c r="K101" i="6"/>
  <c r="I101" i="6"/>
  <c r="G101" i="6"/>
  <c r="M100" i="6"/>
  <c r="K100" i="6"/>
  <c r="I100" i="6"/>
  <c r="G100" i="6"/>
  <c r="M98" i="6"/>
  <c r="K98" i="6"/>
  <c r="I98" i="6"/>
  <c r="G98" i="6"/>
  <c r="M97" i="6"/>
  <c r="K97" i="6"/>
  <c r="I97" i="6"/>
  <c r="G97" i="6"/>
  <c r="M96" i="6"/>
  <c r="K96" i="6"/>
  <c r="I96" i="6"/>
  <c r="G96" i="6"/>
  <c r="M95" i="6"/>
  <c r="K95" i="6"/>
  <c r="I95" i="6"/>
  <c r="G95" i="6"/>
  <c r="M94" i="6"/>
  <c r="K94" i="6"/>
  <c r="I94" i="6"/>
  <c r="G94" i="6"/>
  <c r="M92" i="6"/>
  <c r="K92" i="6"/>
  <c r="I92" i="6"/>
  <c r="G92" i="6"/>
  <c r="M91" i="6"/>
  <c r="K91" i="6"/>
  <c r="I91" i="6"/>
  <c r="G91" i="6"/>
  <c r="M90" i="6"/>
  <c r="K90" i="6"/>
  <c r="I90" i="6"/>
  <c r="G90" i="6"/>
  <c r="M89" i="6"/>
  <c r="K89" i="6"/>
  <c r="I89" i="6"/>
  <c r="G89" i="6"/>
  <c r="M88" i="6"/>
  <c r="K88" i="6"/>
  <c r="I88" i="6"/>
  <c r="G88" i="6"/>
  <c r="M87" i="6"/>
  <c r="K87" i="6"/>
  <c r="I87" i="6"/>
  <c r="G87" i="6"/>
  <c r="M86" i="6"/>
  <c r="K86" i="6"/>
  <c r="I86" i="6"/>
  <c r="G86" i="6"/>
  <c r="M85" i="6"/>
  <c r="K85" i="6"/>
  <c r="I85" i="6"/>
  <c r="G85" i="6"/>
  <c r="M84" i="6"/>
  <c r="K84" i="6"/>
  <c r="I84" i="6"/>
  <c r="G84" i="6"/>
  <c r="M83" i="6"/>
  <c r="M102" i="6" s="1"/>
  <c r="K83" i="6"/>
  <c r="I83" i="6"/>
  <c r="G83" i="6"/>
  <c r="M80" i="6"/>
  <c r="M79" i="6"/>
  <c r="K79" i="6"/>
  <c r="I79" i="6"/>
  <c r="G79" i="6"/>
  <c r="M78" i="6"/>
  <c r="K78" i="6"/>
  <c r="I78" i="6"/>
  <c r="G78" i="6"/>
  <c r="M76" i="6"/>
  <c r="K76" i="6"/>
  <c r="I76" i="6"/>
  <c r="G76" i="6"/>
  <c r="M74" i="6"/>
  <c r="K74" i="6"/>
  <c r="I74" i="6"/>
  <c r="G74" i="6"/>
  <c r="M73" i="6"/>
  <c r="K73" i="6"/>
  <c r="I73" i="6"/>
  <c r="G73" i="6"/>
  <c r="M72" i="6"/>
  <c r="K72" i="6"/>
  <c r="I72" i="6"/>
  <c r="G72" i="6"/>
  <c r="M71" i="6"/>
  <c r="K71" i="6"/>
  <c r="I71" i="6"/>
  <c r="G71" i="6"/>
  <c r="M69" i="6"/>
  <c r="K69" i="6"/>
  <c r="I69" i="6"/>
  <c r="G69" i="6"/>
  <c r="M68" i="6"/>
  <c r="K68" i="6"/>
  <c r="I68" i="6"/>
  <c r="G68" i="6"/>
  <c r="M67" i="6"/>
  <c r="K67" i="6"/>
  <c r="I67" i="6"/>
  <c r="G67" i="6"/>
  <c r="M66" i="6"/>
  <c r="K66" i="6"/>
  <c r="I66" i="6"/>
  <c r="G66" i="6"/>
  <c r="M65" i="6"/>
  <c r="K65" i="6"/>
  <c r="I65" i="6"/>
  <c r="G65" i="6"/>
  <c r="M64" i="6"/>
  <c r="K64" i="6"/>
  <c r="I64" i="6"/>
  <c r="G64" i="6"/>
  <c r="M63" i="6"/>
  <c r="K63" i="6"/>
  <c r="I63" i="6"/>
  <c r="G63" i="6"/>
  <c r="M62" i="6"/>
  <c r="K62" i="6"/>
  <c r="I62" i="6"/>
  <c r="G62" i="6"/>
  <c r="M61" i="6"/>
  <c r="K61" i="6"/>
  <c r="I61" i="6"/>
  <c r="G61" i="6"/>
  <c r="M60" i="6"/>
  <c r="K60" i="6"/>
  <c r="I60" i="6"/>
  <c r="G60" i="6"/>
  <c r="M59" i="6"/>
  <c r="K59" i="6"/>
  <c r="I59" i="6"/>
  <c r="G59" i="6"/>
  <c r="M58" i="6"/>
  <c r="K58" i="6"/>
  <c r="I58" i="6"/>
  <c r="G58" i="6"/>
  <c r="M57" i="6"/>
  <c r="K57" i="6"/>
  <c r="I57" i="6"/>
  <c r="G57" i="6"/>
  <c r="M56" i="6"/>
  <c r="K56" i="6"/>
  <c r="I56" i="6"/>
  <c r="G56" i="6"/>
  <c r="M55" i="6"/>
  <c r="K55" i="6"/>
  <c r="I55" i="6"/>
  <c r="I80" i="6" s="1"/>
  <c r="D11" i="5" s="1"/>
  <c r="G55" i="6"/>
  <c r="M51" i="6"/>
  <c r="K51" i="6"/>
  <c r="I51" i="6"/>
  <c r="G51" i="6"/>
  <c r="M50" i="6"/>
  <c r="K50" i="6"/>
  <c r="I50" i="6"/>
  <c r="G50" i="6"/>
  <c r="M48" i="6"/>
  <c r="K48" i="6"/>
  <c r="I48" i="6"/>
  <c r="G48" i="6"/>
  <c r="M46" i="6"/>
  <c r="K46" i="6"/>
  <c r="I46" i="6"/>
  <c r="G46" i="6"/>
  <c r="M45" i="6"/>
  <c r="K45" i="6"/>
  <c r="I45" i="6"/>
  <c r="G45" i="6"/>
  <c r="M44" i="6"/>
  <c r="K44" i="6"/>
  <c r="I44" i="6"/>
  <c r="G44" i="6"/>
  <c r="M43" i="6"/>
  <c r="K43" i="6"/>
  <c r="I43" i="6"/>
  <c r="G43" i="6"/>
  <c r="M42" i="6"/>
  <c r="K42" i="6"/>
  <c r="I42" i="6"/>
  <c r="G42" i="6"/>
  <c r="M41" i="6"/>
  <c r="K41" i="6"/>
  <c r="I41" i="6"/>
  <c r="G41" i="6"/>
  <c r="M40" i="6"/>
  <c r="K40" i="6"/>
  <c r="I40" i="6"/>
  <c r="G40" i="6"/>
  <c r="M39" i="6"/>
  <c r="K39" i="6"/>
  <c r="I39" i="6"/>
  <c r="G39" i="6"/>
  <c r="M38" i="6"/>
  <c r="K38" i="6"/>
  <c r="I38" i="6"/>
  <c r="G38" i="6"/>
  <c r="M37" i="6"/>
  <c r="K37" i="6"/>
  <c r="I37" i="6"/>
  <c r="G37" i="6"/>
  <c r="M36" i="6"/>
  <c r="K36" i="6"/>
  <c r="I36" i="6"/>
  <c r="G36" i="6"/>
  <c r="M35" i="6"/>
  <c r="K35" i="6"/>
  <c r="I35" i="6"/>
  <c r="G35" i="6"/>
  <c r="M34" i="6"/>
  <c r="K34" i="6"/>
  <c r="I34" i="6"/>
  <c r="G34" i="6"/>
  <c r="M33" i="6"/>
  <c r="K33" i="6"/>
  <c r="I33" i="6"/>
  <c r="G33" i="6"/>
  <c r="M32" i="6"/>
  <c r="K32" i="6"/>
  <c r="K52" i="6" s="1"/>
  <c r="I32" i="6"/>
  <c r="G32" i="6"/>
  <c r="M31" i="6"/>
  <c r="K31" i="6"/>
  <c r="I31" i="6"/>
  <c r="G31" i="6"/>
  <c r="M26" i="6"/>
  <c r="K26" i="6"/>
  <c r="I26" i="6"/>
  <c r="G26" i="6"/>
  <c r="M25" i="6"/>
  <c r="K25" i="6"/>
  <c r="I25" i="6"/>
  <c r="G25" i="6"/>
  <c r="M24" i="6"/>
  <c r="K24" i="6"/>
  <c r="I24" i="6"/>
  <c r="G24" i="6"/>
  <c r="M23" i="6"/>
  <c r="K23" i="6"/>
  <c r="I23" i="6"/>
  <c r="G23" i="6"/>
  <c r="M22" i="6"/>
  <c r="K22" i="6"/>
  <c r="I22" i="6"/>
  <c r="G22" i="6"/>
  <c r="M21" i="6"/>
  <c r="K21" i="6"/>
  <c r="I21" i="6"/>
  <c r="G21" i="6"/>
  <c r="M20" i="6"/>
  <c r="K20" i="6"/>
  <c r="I20" i="6"/>
  <c r="G20" i="6"/>
  <c r="M17" i="6"/>
  <c r="K17" i="6"/>
  <c r="I17" i="6"/>
  <c r="G17" i="6"/>
  <c r="M16" i="6"/>
  <c r="K16" i="6"/>
  <c r="I16" i="6"/>
  <c r="G16" i="6"/>
  <c r="M15" i="6"/>
  <c r="K15" i="6"/>
  <c r="I15" i="6"/>
  <c r="I28" i="6" s="1"/>
  <c r="D9" i="5" s="1"/>
  <c r="G15" i="6"/>
  <c r="A15" i="6"/>
  <c r="A16" i="6" s="1"/>
  <c r="A17" i="6" s="1"/>
  <c r="A20" i="6" s="1"/>
  <c r="A21" i="6" s="1"/>
  <c r="A22" i="6" s="1"/>
  <c r="A23" i="6" s="1"/>
  <c r="A24" i="6" s="1"/>
  <c r="A25" i="6" s="1"/>
  <c r="A26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8" i="6" s="1"/>
  <c r="A50" i="6" s="1"/>
  <c r="A51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1" i="6" s="1"/>
  <c r="A72" i="6" s="1"/>
  <c r="A73" i="6" s="1"/>
  <c r="A74" i="6" s="1"/>
  <c r="A76" i="6" s="1"/>
  <c r="A78" i="6" s="1"/>
  <c r="A79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4" i="6" s="1"/>
  <c r="A95" i="6" s="1"/>
  <c r="A96" i="6" s="1"/>
  <c r="A97" i="6" s="1"/>
  <c r="A98" i="6" s="1"/>
  <c r="A100" i="6" s="1"/>
  <c r="A101" i="6" s="1"/>
  <c r="A105" i="6" s="1"/>
  <c r="A106" i="6" s="1"/>
  <c r="A107" i="6" s="1"/>
  <c r="A108" i="6" s="1"/>
  <c r="A109" i="6" s="1"/>
  <c r="A117" i="6" s="1"/>
  <c r="A118" i="6" s="1"/>
  <c r="A121" i="6" s="1"/>
  <c r="A122" i="6" s="1"/>
  <c r="A125" i="6" s="1"/>
  <c r="A126" i="6" s="1"/>
  <c r="M12" i="6"/>
  <c r="M28" i="6" s="1"/>
  <c r="K12" i="6"/>
  <c r="I12" i="6"/>
  <c r="G12" i="6"/>
  <c r="H38" i="7"/>
  <c r="M8" i="7"/>
  <c r="M91" i="9"/>
  <c r="K91" i="9"/>
  <c r="I91" i="9"/>
  <c r="F97" i="9" s="1"/>
  <c r="G91" i="9"/>
  <c r="G92" i="9" s="1"/>
  <c r="C12" i="8" s="1"/>
  <c r="M88" i="9"/>
  <c r="K88" i="9"/>
  <c r="I88" i="9"/>
  <c r="G88" i="9"/>
  <c r="M85" i="9"/>
  <c r="M92" i="9" s="1"/>
  <c r="K85" i="9"/>
  <c r="K92" i="9" s="1"/>
  <c r="I85" i="9"/>
  <c r="G85" i="9"/>
  <c r="M77" i="9"/>
  <c r="K77" i="9"/>
  <c r="I77" i="9"/>
  <c r="G77" i="9"/>
  <c r="M76" i="9"/>
  <c r="K76" i="9"/>
  <c r="I76" i="9"/>
  <c r="G76" i="9"/>
  <c r="M75" i="9"/>
  <c r="K75" i="9"/>
  <c r="I75" i="9"/>
  <c r="G75" i="9"/>
  <c r="M74" i="9"/>
  <c r="K74" i="9"/>
  <c r="I74" i="9"/>
  <c r="G74" i="9"/>
  <c r="M72" i="9"/>
  <c r="K72" i="9"/>
  <c r="I72" i="9"/>
  <c r="G72" i="9"/>
  <c r="M71" i="9"/>
  <c r="K71" i="9"/>
  <c r="I71" i="9"/>
  <c r="G71" i="9"/>
  <c r="M70" i="9"/>
  <c r="K70" i="9"/>
  <c r="I70" i="9"/>
  <c r="G70" i="9"/>
  <c r="M69" i="9"/>
  <c r="K69" i="9"/>
  <c r="I69" i="9"/>
  <c r="G69" i="9"/>
  <c r="M67" i="9"/>
  <c r="K67" i="9"/>
  <c r="I67" i="9"/>
  <c r="G67" i="9"/>
  <c r="M66" i="9"/>
  <c r="K66" i="9"/>
  <c r="I66" i="9"/>
  <c r="G66" i="9"/>
  <c r="M65" i="9"/>
  <c r="K65" i="9"/>
  <c r="I65" i="9"/>
  <c r="G65" i="9"/>
  <c r="M64" i="9"/>
  <c r="K64" i="9"/>
  <c r="I64" i="9"/>
  <c r="G64" i="9"/>
  <c r="M63" i="9"/>
  <c r="K63" i="9"/>
  <c r="I63" i="9"/>
  <c r="G63" i="9"/>
  <c r="M62" i="9"/>
  <c r="K62" i="9"/>
  <c r="I62" i="9"/>
  <c r="G62" i="9"/>
  <c r="M61" i="9"/>
  <c r="K61" i="9"/>
  <c r="I61" i="9"/>
  <c r="G61" i="9"/>
  <c r="M60" i="9"/>
  <c r="K60" i="9"/>
  <c r="I60" i="9"/>
  <c r="G60" i="9"/>
  <c r="M59" i="9"/>
  <c r="K59" i="9"/>
  <c r="I59" i="9"/>
  <c r="G59" i="9"/>
  <c r="M58" i="9"/>
  <c r="K58" i="9"/>
  <c r="I58" i="9"/>
  <c r="G58" i="9"/>
  <c r="M57" i="9"/>
  <c r="K57" i="9"/>
  <c r="I57" i="9"/>
  <c r="G57" i="9"/>
  <c r="M56" i="9"/>
  <c r="K56" i="9"/>
  <c r="I56" i="9"/>
  <c r="G56" i="9"/>
  <c r="M55" i="9"/>
  <c r="K55" i="9"/>
  <c r="I55" i="9"/>
  <c r="G55" i="9"/>
  <c r="M54" i="9"/>
  <c r="K54" i="9"/>
  <c r="I54" i="9"/>
  <c r="G54" i="9"/>
  <c r="M53" i="9"/>
  <c r="K53" i="9"/>
  <c r="I53" i="9"/>
  <c r="G53" i="9"/>
  <c r="M52" i="9"/>
  <c r="K52" i="9"/>
  <c r="I52" i="9"/>
  <c r="G52" i="9"/>
  <c r="M51" i="9"/>
  <c r="K51" i="9"/>
  <c r="I51" i="9"/>
  <c r="G51" i="9"/>
  <c r="M47" i="9"/>
  <c r="K47" i="9"/>
  <c r="I47" i="9"/>
  <c r="G47" i="9"/>
  <c r="M46" i="9"/>
  <c r="K46" i="9"/>
  <c r="I46" i="9"/>
  <c r="G46" i="9"/>
  <c r="M44" i="9"/>
  <c r="K44" i="9"/>
  <c r="I44" i="9"/>
  <c r="G44" i="9"/>
  <c r="M42" i="9"/>
  <c r="K42" i="9"/>
  <c r="I42" i="9"/>
  <c r="G42" i="9"/>
  <c r="M41" i="9"/>
  <c r="K41" i="9"/>
  <c r="I41" i="9"/>
  <c r="G41" i="9"/>
  <c r="M40" i="9"/>
  <c r="K40" i="9"/>
  <c r="I40" i="9"/>
  <c r="G40" i="9"/>
  <c r="M39" i="9"/>
  <c r="K39" i="9"/>
  <c r="I39" i="9"/>
  <c r="G39" i="9"/>
  <c r="M38" i="9"/>
  <c r="K38" i="9"/>
  <c r="I38" i="9"/>
  <c r="G38" i="9"/>
  <c r="M37" i="9"/>
  <c r="K37" i="9"/>
  <c r="I37" i="9"/>
  <c r="G37" i="9"/>
  <c r="M36" i="9"/>
  <c r="K36" i="9"/>
  <c r="I36" i="9"/>
  <c r="G36" i="9"/>
  <c r="M35" i="9"/>
  <c r="K35" i="9"/>
  <c r="I35" i="9"/>
  <c r="G35" i="9"/>
  <c r="M34" i="9"/>
  <c r="K34" i="9"/>
  <c r="I34" i="9"/>
  <c r="G34" i="9"/>
  <c r="M33" i="9"/>
  <c r="K33" i="9"/>
  <c r="I33" i="9"/>
  <c r="G33" i="9"/>
  <c r="M32" i="9"/>
  <c r="K32" i="9"/>
  <c r="I32" i="9"/>
  <c r="G32" i="9"/>
  <c r="M31" i="9"/>
  <c r="K31" i="9"/>
  <c r="I31" i="9"/>
  <c r="G31" i="9"/>
  <c r="M30" i="9"/>
  <c r="K30" i="9"/>
  <c r="I30" i="9"/>
  <c r="G30" i="9"/>
  <c r="M29" i="9"/>
  <c r="K29" i="9"/>
  <c r="I29" i="9"/>
  <c r="G29" i="9"/>
  <c r="M28" i="9"/>
  <c r="K28" i="9"/>
  <c r="I28" i="9"/>
  <c r="G28" i="9"/>
  <c r="M27" i="9"/>
  <c r="K27" i="9"/>
  <c r="I27" i="9"/>
  <c r="G27" i="9"/>
  <c r="M26" i="9"/>
  <c r="K26" i="9"/>
  <c r="I26" i="9"/>
  <c r="G26" i="9"/>
  <c r="G48" i="9" s="1"/>
  <c r="C10" i="8" s="1"/>
  <c r="M25" i="9"/>
  <c r="K25" i="9"/>
  <c r="K48" i="9" s="1"/>
  <c r="I25" i="9"/>
  <c r="G25" i="9"/>
  <c r="M20" i="9"/>
  <c r="K20" i="9"/>
  <c r="I20" i="9"/>
  <c r="G20" i="9"/>
  <c r="M19" i="9"/>
  <c r="K19" i="9"/>
  <c r="I19" i="9"/>
  <c r="G19" i="9"/>
  <c r="M18" i="9"/>
  <c r="K18" i="9"/>
  <c r="I18" i="9"/>
  <c r="G18" i="9"/>
  <c r="M17" i="9"/>
  <c r="K17" i="9"/>
  <c r="I17" i="9"/>
  <c r="G17" i="9"/>
  <c r="M16" i="9"/>
  <c r="K16" i="9"/>
  <c r="I16" i="9"/>
  <c r="G16" i="9"/>
  <c r="M15" i="9"/>
  <c r="K15" i="9"/>
  <c r="K22" i="9" s="1"/>
  <c r="I15" i="9"/>
  <c r="G15" i="9"/>
  <c r="M14" i="9"/>
  <c r="K14" i="9"/>
  <c r="I14" i="9"/>
  <c r="G14" i="9"/>
  <c r="A14" i="9"/>
  <c r="A15" i="9" s="1"/>
  <c r="A16" i="9" s="1"/>
  <c r="A17" i="9" s="1"/>
  <c r="A18" i="9" s="1"/>
  <c r="A19" i="9" s="1"/>
  <c r="A20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4" i="9" s="1"/>
  <c r="A46" i="9" s="1"/>
  <c r="A47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9" i="9" s="1"/>
  <c r="A70" i="9" s="1"/>
  <c r="A71" i="9" s="1"/>
  <c r="A72" i="9" s="1"/>
  <c r="A74" i="9" s="1"/>
  <c r="A75" i="9" s="1"/>
  <c r="A76" i="9" s="1"/>
  <c r="A77" i="9" s="1"/>
  <c r="A85" i="9" s="1"/>
  <c r="A88" i="9" s="1"/>
  <c r="A91" i="9" s="1"/>
  <c r="M12" i="9"/>
  <c r="K12" i="9"/>
  <c r="I12" i="9"/>
  <c r="G12" i="9"/>
  <c r="H38" i="10"/>
  <c r="M8" i="10"/>
  <c r="M121" i="12"/>
  <c r="K121" i="12"/>
  <c r="I121" i="12"/>
  <c r="G121" i="12"/>
  <c r="M120" i="12"/>
  <c r="K120" i="12"/>
  <c r="I120" i="12"/>
  <c r="G120" i="12"/>
  <c r="M117" i="12"/>
  <c r="K117" i="12"/>
  <c r="I117" i="12"/>
  <c r="G117" i="12"/>
  <c r="M116" i="12"/>
  <c r="K116" i="12"/>
  <c r="I116" i="12"/>
  <c r="G116" i="12"/>
  <c r="M113" i="12"/>
  <c r="K113" i="12"/>
  <c r="K122" i="12" s="1"/>
  <c r="I113" i="12"/>
  <c r="G113" i="12"/>
  <c r="M112" i="12"/>
  <c r="K112" i="12"/>
  <c r="I112" i="12"/>
  <c r="G112" i="12"/>
  <c r="M104" i="12"/>
  <c r="K104" i="12"/>
  <c r="I104" i="12"/>
  <c r="G104" i="12"/>
  <c r="M103" i="12"/>
  <c r="K103" i="12"/>
  <c r="I103" i="12"/>
  <c r="G103" i="12"/>
  <c r="M102" i="12"/>
  <c r="K102" i="12"/>
  <c r="I102" i="12"/>
  <c r="I105" i="12" s="1"/>
  <c r="D13" i="11" s="1"/>
  <c r="G102" i="12"/>
  <c r="M101" i="12"/>
  <c r="K101" i="12"/>
  <c r="K105" i="12" s="1"/>
  <c r="I101" i="12"/>
  <c r="G101" i="12"/>
  <c r="M97" i="12"/>
  <c r="K97" i="12"/>
  <c r="I97" i="12"/>
  <c r="G97" i="12"/>
  <c r="M96" i="12"/>
  <c r="K96" i="12"/>
  <c r="I96" i="12"/>
  <c r="G96" i="12"/>
  <c r="M94" i="12"/>
  <c r="K94" i="12"/>
  <c r="I94" i="12"/>
  <c r="G94" i="12"/>
  <c r="M93" i="12"/>
  <c r="K93" i="12"/>
  <c r="I93" i="12"/>
  <c r="G93" i="12"/>
  <c r="M92" i="12"/>
  <c r="K92" i="12"/>
  <c r="I92" i="12"/>
  <c r="G92" i="12"/>
  <c r="M91" i="12"/>
  <c r="K91" i="12"/>
  <c r="I91" i="12"/>
  <c r="G91" i="12"/>
  <c r="M89" i="12"/>
  <c r="K89" i="12"/>
  <c r="I89" i="12"/>
  <c r="G89" i="12"/>
  <c r="M88" i="12"/>
  <c r="K88" i="12"/>
  <c r="I88" i="12"/>
  <c r="G88" i="12"/>
  <c r="M87" i="12"/>
  <c r="K87" i="12"/>
  <c r="I87" i="12"/>
  <c r="G87" i="12"/>
  <c r="M86" i="12"/>
  <c r="K86" i="12"/>
  <c r="I86" i="12"/>
  <c r="G86" i="12"/>
  <c r="M85" i="12"/>
  <c r="K85" i="12"/>
  <c r="I85" i="12"/>
  <c r="G85" i="12"/>
  <c r="M84" i="12"/>
  <c r="K84" i="12"/>
  <c r="I84" i="12"/>
  <c r="G84" i="12"/>
  <c r="M83" i="12"/>
  <c r="K83" i="12"/>
  <c r="I83" i="12"/>
  <c r="G83" i="12"/>
  <c r="M82" i="12"/>
  <c r="K82" i="12"/>
  <c r="I82" i="12"/>
  <c r="G82" i="12"/>
  <c r="M81" i="12"/>
  <c r="K81" i="12"/>
  <c r="I81" i="12"/>
  <c r="G81" i="12"/>
  <c r="M80" i="12"/>
  <c r="K80" i="12"/>
  <c r="I80" i="12"/>
  <c r="G80" i="12"/>
  <c r="M76" i="12"/>
  <c r="K76" i="12"/>
  <c r="I76" i="12"/>
  <c r="G76" i="12"/>
  <c r="M75" i="12"/>
  <c r="K75" i="12"/>
  <c r="I75" i="12"/>
  <c r="G75" i="12"/>
  <c r="M74" i="12"/>
  <c r="K74" i="12"/>
  <c r="I74" i="12"/>
  <c r="G74" i="12"/>
  <c r="M73" i="12"/>
  <c r="K73" i="12"/>
  <c r="I73" i="12"/>
  <c r="G73" i="12"/>
  <c r="M72" i="12"/>
  <c r="K72" i="12"/>
  <c r="I72" i="12"/>
  <c r="G72" i="12"/>
  <c r="M70" i="12"/>
  <c r="K70" i="12"/>
  <c r="I70" i="12"/>
  <c r="G70" i="12"/>
  <c r="M69" i="12"/>
  <c r="K69" i="12"/>
  <c r="I69" i="12"/>
  <c r="G69" i="12"/>
  <c r="M68" i="12"/>
  <c r="K68" i="12"/>
  <c r="I68" i="12"/>
  <c r="G68" i="12"/>
  <c r="M67" i="12"/>
  <c r="K67" i="12"/>
  <c r="I67" i="12"/>
  <c r="G67" i="12"/>
  <c r="M66" i="12"/>
  <c r="K66" i="12"/>
  <c r="I66" i="12"/>
  <c r="G66" i="12"/>
  <c r="M65" i="12"/>
  <c r="K65" i="12"/>
  <c r="I65" i="12"/>
  <c r="G65" i="12"/>
  <c r="M64" i="12"/>
  <c r="K64" i="12"/>
  <c r="I64" i="12"/>
  <c r="G64" i="12"/>
  <c r="M63" i="12"/>
  <c r="K63" i="12"/>
  <c r="I63" i="12"/>
  <c r="G63" i="12"/>
  <c r="M62" i="12"/>
  <c r="K62" i="12"/>
  <c r="I62" i="12"/>
  <c r="G62" i="12"/>
  <c r="M61" i="12"/>
  <c r="K61" i="12"/>
  <c r="I61" i="12"/>
  <c r="G61" i="12"/>
  <c r="M60" i="12"/>
  <c r="K60" i="12"/>
  <c r="I60" i="12"/>
  <c r="G60" i="12"/>
  <c r="M59" i="12"/>
  <c r="K59" i="12"/>
  <c r="I59" i="12"/>
  <c r="G59" i="12"/>
  <c r="M58" i="12"/>
  <c r="K58" i="12"/>
  <c r="I58" i="12"/>
  <c r="G58" i="12"/>
  <c r="M57" i="12"/>
  <c r="K57" i="12"/>
  <c r="I57" i="12"/>
  <c r="G57" i="12"/>
  <c r="M56" i="12"/>
  <c r="K56" i="12"/>
  <c r="I56" i="12"/>
  <c r="G56" i="12"/>
  <c r="M55" i="12"/>
  <c r="K55" i="12"/>
  <c r="I55" i="12"/>
  <c r="G55" i="12"/>
  <c r="M54" i="12"/>
  <c r="M77" i="12" s="1"/>
  <c r="K54" i="12"/>
  <c r="I54" i="12"/>
  <c r="G54" i="12"/>
  <c r="M50" i="12"/>
  <c r="K50" i="12"/>
  <c r="I50" i="12"/>
  <c r="G50" i="12"/>
  <c r="M49" i="12"/>
  <c r="K49" i="12"/>
  <c r="I49" i="12"/>
  <c r="G49" i="12"/>
  <c r="M48" i="12"/>
  <c r="K48" i="12"/>
  <c r="I48" i="12"/>
  <c r="G48" i="12"/>
  <c r="M47" i="12"/>
  <c r="K47" i="12"/>
  <c r="I47" i="12"/>
  <c r="G47" i="12"/>
  <c r="M45" i="12"/>
  <c r="K45" i="12"/>
  <c r="I45" i="12"/>
  <c r="G45" i="12"/>
  <c r="M44" i="12"/>
  <c r="K44" i="12"/>
  <c r="I44" i="12"/>
  <c r="G44" i="12"/>
  <c r="M43" i="12"/>
  <c r="K43" i="12"/>
  <c r="I43" i="12"/>
  <c r="G43" i="12"/>
  <c r="M42" i="12"/>
  <c r="K42" i="12"/>
  <c r="I42" i="12"/>
  <c r="G42" i="12"/>
  <c r="M41" i="12"/>
  <c r="K41" i="12"/>
  <c r="I41" i="12"/>
  <c r="G41" i="12"/>
  <c r="M40" i="12"/>
  <c r="K40" i="12"/>
  <c r="I40" i="12"/>
  <c r="G40" i="12"/>
  <c r="M39" i="12"/>
  <c r="K39" i="12"/>
  <c r="I39" i="12"/>
  <c r="G39" i="12"/>
  <c r="M38" i="12"/>
  <c r="K38" i="12"/>
  <c r="I38" i="12"/>
  <c r="G38" i="12"/>
  <c r="M37" i="12"/>
  <c r="K37" i="12"/>
  <c r="I37" i="12"/>
  <c r="G37" i="12"/>
  <c r="M36" i="12"/>
  <c r="K36" i="12"/>
  <c r="I36" i="12"/>
  <c r="G36" i="12"/>
  <c r="M35" i="12"/>
  <c r="K35" i="12"/>
  <c r="I35" i="12"/>
  <c r="G35" i="12"/>
  <c r="M34" i="12"/>
  <c r="K34" i="12"/>
  <c r="I34" i="12"/>
  <c r="G34" i="12"/>
  <c r="M33" i="12"/>
  <c r="K33" i="12"/>
  <c r="I33" i="12"/>
  <c r="G33" i="12"/>
  <c r="M32" i="12"/>
  <c r="K32" i="12"/>
  <c r="I32" i="12"/>
  <c r="G32" i="12"/>
  <c r="M31" i="12"/>
  <c r="K31" i="12"/>
  <c r="I31" i="12"/>
  <c r="G31" i="12"/>
  <c r="M30" i="12"/>
  <c r="K30" i="12"/>
  <c r="I30" i="12"/>
  <c r="G30" i="12"/>
  <c r="M29" i="12"/>
  <c r="K29" i="12"/>
  <c r="I29" i="12"/>
  <c r="G29" i="12"/>
  <c r="G51" i="12" s="1"/>
  <c r="C10" i="11" s="1"/>
  <c r="M28" i="12"/>
  <c r="K28" i="12"/>
  <c r="K51" i="12" s="1"/>
  <c r="I28" i="12"/>
  <c r="G28" i="12"/>
  <c r="M24" i="12"/>
  <c r="K24" i="12"/>
  <c r="K25" i="12" s="1"/>
  <c r="I24" i="12"/>
  <c r="G24" i="12"/>
  <c r="M22" i="12"/>
  <c r="K22" i="12"/>
  <c r="I22" i="12"/>
  <c r="G22" i="12"/>
  <c r="M21" i="12"/>
  <c r="K21" i="12"/>
  <c r="I21" i="12"/>
  <c r="G21" i="12"/>
  <c r="M20" i="12"/>
  <c r="K20" i="12"/>
  <c r="I20" i="12"/>
  <c r="G20" i="12"/>
  <c r="M19" i="12"/>
  <c r="K19" i="12"/>
  <c r="I19" i="12"/>
  <c r="G19" i="12"/>
  <c r="M18" i="12"/>
  <c r="K18" i="12"/>
  <c r="I18" i="12"/>
  <c r="G18" i="12"/>
  <c r="A18" i="12"/>
  <c r="A19" i="12" s="1"/>
  <c r="A20" i="12" s="1"/>
  <c r="A21" i="12" s="1"/>
  <c r="A22" i="12" s="1"/>
  <c r="A24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7" i="12" s="1"/>
  <c r="A48" i="12" s="1"/>
  <c r="A49" i="12" s="1"/>
  <c r="A50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2" i="12" s="1"/>
  <c r="A73" i="12" s="1"/>
  <c r="A74" i="12" s="1"/>
  <c r="A75" i="12" s="1"/>
  <c r="A76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1" i="12" s="1"/>
  <c r="A92" i="12" s="1"/>
  <c r="A93" i="12" s="1"/>
  <c r="A94" i="12" s="1"/>
  <c r="A96" i="12" s="1"/>
  <c r="A97" i="12" s="1"/>
  <c r="A101" i="12" s="1"/>
  <c r="A102" i="12" s="1"/>
  <c r="A103" i="12" s="1"/>
  <c r="A104" i="12" s="1"/>
  <c r="A112" i="12" s="1"/>
  <c r="A113" i="12" s="1"/>
  <c r="A116" i="12" s="1"/>
  <c r="A117" i="12" s="1"/>
  <c r="A120" i="12" s="1"/>
  <c r="A121" i="12" s="1"/>
  <c r="M17" i="12"/>
  <c r="K17" i="12"/>
  <c r="I17" i="12"/>
  <c r="G17" i="12"/>
  <c r="M16" i="12"/>
  <c r="K16" i="12"/>
  <c r="I16" i="12"/>
  <c r="G16" i="12"/>
  <c r="M14" i="12"/>
  <c r="K14" i="12"/>
  <c r="I14" i="12"/>
  <c r="G14" i="12"/>
  <c r="A14" i="12"/>
  <c r="A16" i="12" s="1"/>
  <c r="A17" i="12" s="1"/>
  <c r="M12" i="12"/>
  <c r="K12" i="12"/>
  <c r="I12" i="12"/>
  <c r="G12" i="12"/>
  <c r="H38" i="13"/>
  <c r="M8" i="13"/>
  <c r="M119" i="15"/>
  <c r="K119" i="15"/>
  <c r="I119" i="15"/>
  <c r="G119" i="15"/>
  <c r="M118" i="15"/>
  <c r="K118" i="15"/>
  <c r="I118" i="15"/>
  <c r="G118" i="15"/>
  <c r="M115" i="15"/>
  <c r="K115" i="15"/>
  <c r="I115" i="15"/>
  <c r="G115" i="15"/>
  <c r="M114" i="15"/>
  <c r="K114" i="15"/>
  <c r="I114" i="15"/>
  <c r="G114" i="15"/>
  <c r="M111" i="15"/>
  <c r="K111" i="15"/>
  <c r="I111" i="15"/>
  <c r="G111" i="15"/>
  <c r="M110" i="15"/>
  <c r="M120" i="15" s="1"/>
  <c r="K110" i="15"/>
  <c r="K120" i="15" s="1"/>
  <c r="I110" i="15"/>
  <c r="G110" i="15"/>
  <c r="G120" i="15" s="1"/>
  <c r="C14" i="14" s="1"/>
  <c r="K103" i="15"/>
  <c r="M102" i="15"/>
  <c r="K102" i="15"/>
  <c r="I102" i="15"/>
  <c r="G102" i="15"/>
  <c r="M101" i="15"/>
  <c r="K101" i="15"/>
  <c r="I101" i="15"/>
  <c r="G101" i="15"/>
  <c r="M100" i="15"/>
  <c r="M103" i="15" s="1"/>
  <c r="K100" i="15"/>
  <c r="I100" i="15"/>
  <c r="I103" i="15" s="1"/>
  <c r="D13" i="14" s="1"/>
  <c r="G100" i="15"/>
  <c r="G103" i="15" s="1"/>
  <c r="C13" i="14" s="1"/>
  <c r="M96" i="15"/>
  <c r="K96" i="15"/>
  <c r="I96" i="15"/>
  <c r="G96" i="15"/>
  <c r="M95" i="15"/>
  <c r="K95" i="15"/>
  <c r="I95" i="15"/>
  <c r="G95" i="15"/>
  <c r="M93" i="15"/>
  <c r="K93" i="15"/>
  <c r="I93" i="15"/>
  <c r="G93" i="15"/>
  <c r="M92" i="15"/>
  <c r="K92" i="15"/>
  <c r="I92" i="15"/>
  <c r="G92" i="15"/>
  <c r="M91" i="15"/>
  <c r="K91" i="15"/>
  <c r="I91" i="15"/>
  <c r="G91" i="15"/>
  <c r="M90" i="15"/>
  <c r="K90" i="15"/>
  <c r="I90" i="15"/>
  <c r="G90" i="15"/>
  <c r="M89" i="15"/>
  <c r="K89" i="15"/>
  <c r="I89" i="15"/>
  <c r="G89" i="15"/>
  <c r="M88" i="15"/>
  <c r="K88" i="15"/>
  <c r="I88" i="15"/>
  <c r="G88" i="15"/>
  <c r="M87" i="15"/>
  <c r="K87" i="15"/>
  <c r="I87" i="15"/>
  <c r="G87" i="15"/>
  <c r="M86" i="15"/>
  <c r="K86" i="15"/>
  <c r="I86" i="15"/>
  <c r="G86" i="15"/>
  <c r="M85" i="15"/>
  <c r="K85" i="15"/>
  <c r="I85" i="15"/>
  <c r="G85" i="15"/>
  <c r="M84" i="15"/>
  <c r="K84" i="15"/>
  <c r="I84" i="15"/>
  <c r="G84" i="15"/>
  <c r="M83" i="15"/>
  <c r="K83" i="15"/>
  <c r="I83" i="15"/>
  <c r="G83" i="15"/>
  <c r="M82" i="15"/>
  <c r="K82" i="15"/>
  <c r="I82" i="15"/>
  <c r="G82" i="15"/>
  <c r="M81" i="15"/>
  <c r="K81" i="15"/>
  <c r="I81" i="15"/>
  <c r="G81" i="15"/>
  <c r="M80" i="15"/>
  <c r="M97" i="15" s="1"/>
  <c r="K80" i="15"/>
  <c r="K97" i="15" s="1"/>
  <c r="I80" i="15"/>
  <c r="I97" i="15" s="1"/>
  <c r="D12" i="14" s="1"/>
  <c r="G80" i="15"/>
  <c r="G97" i="15" s="1"/>
  <c r="C12" i="14" s="1"/>
  <c r="E12" i="14" s="1"/>
  <c r="M76" i="15"/>
  <c r="K76" i="15"/>
  <c r="I76" i="15"/>
  <c r="G76" i="15"/>
  <c r="M75" i="15"/>
  <c r="K75" i="15"/>
  <c r="I75" i="15"/>
  <c r="G75" i="15"/>
  <c r="M73" i="15"/>
  <c r="K73" i="15"/>
  <c r="I73" i="15"/>
  <c r="G73" i="15"/>
  <c r="M71" i="15"/>
  <c r="K71" i="15"/>
  <c r="I71" i="15"/>
  <c r="G71" i="15"/>
  <c r="M70" i="15"/>
  <c r="K70" i="15"/>
  <c r="I70" i="15"/>
  <c r="G70" i="15"/>
  <c r="M69" i="15"/>
  <c r="K69" i="15"/>
  <c r="I69" i="15"/>
  <c r="G69" i="15"/>
  <c r="M68" i="15"/>
  <c r="K68" i="15"/>
  <c r="I68" i="15"/>
  <c r="G68" i="15"/>
  <c r="M67" i="15"/>
  <c r="K67" i="15"/>
  <c r="I67" i="15"/>
  <c r="G67" i="15"/>
  <c r="M66" i="15"/>
  <c r="K66" i="15"/>
  <c r="I66" i="15"/>
  <c r="G66" i="15"/>
  <c r="M65" i="15"/>
  <c r="K65" i="15"/>
  <c r="I65" i="15"/>
  <c r="G65" i="15"/>
  <c r="M64" i="15"/>
  <c r="K64" i="15"/>
  <c r="I64" i="15"/>
  <c r="G64" i="15"/>
  <c r="M63" i="15"/>
  <c r="K63" i="15"/>
  <c r="I63" i="15"/>
  <c r="G63" i="15"/>
  <c r="M62" i="15"/>
  <c r="K62" i="15"/>
  <c r="I62" i="15"/>
  <c r="G62" i="15"/>
  <c r="M61" i="15"/>
  <c r="K61" i="15"/>
  <c r="I61" i="15"/>
  <c r="G61" i="15"/>
  <c r="M60" i="15"/>
  <c r="K60" i="15"/>
  <c r="I60" i="15"/>
  <c r="G60" i="15"/>
  <c r="M59" i="15"/>
  <c r="K59" i="15"/>
  <c r="I59" i="15"/>
  <c r="G59" i="15"/>
  <c r="M58" i="15"/>
  <c r="K58" i="15"/>
  <c r="I58" i="15"/>
  <c r="G58" i="15"/>
  <c r="M57" i="15"/>
  <c r="K57" i="15"/>
  <c r="I57" i="15"/>
  <c r="G57" i="15"/>
  <c r="M56" i="15"/>
  <c r="K56" i="15"/>
  <c r="I56" i="15"/>
  <c r="G56" i="15"/>
  <c r="M55" i="15"/>
  <c r="M77" i="15" s="1"/>
  <c r="K55" i="15"/>
  <c r="K77" i="15" s="1"/>
  <c r="I55" i="15"/>
  <c r="I77" i="15" s="1"/>
  <c r="D11" i="14" s="1"/>
  <c r="G55" i="15"/>
  <c r="M51" i="15"/>
  <c r="K51" i="15"/>
  <c r="I51" i="15"/>
  <c r="G51" i="15"/>
  <c r="M50" i="15"/>
  <c r="K50" i="15"/>
  <c r="I50" i="15"/>
  <c r="G50" i="15"/>
  <c r="M49" i="15"/>
  <c r="K49" i="15"/>
  <c r="I49" i="15"/>
  <c r="G49" i="15"/>
  <c r="M48" i="15"/>
  <c r="K48" i="15"/>
  <c r="I48" i="15"/>
  <c r="G48" i="15"/>
  <c r="M47" i="15"/>
  <c r="K47" i="15"/>
  <c r="I47" i="15"/>
  <c r="G47" i="15"/>
  <c r="M45" i="15"/>
  <c r="K45" i="15"/>
  <c r="I45" i="15"/>
  <c r="G45" i="15"/>
  <c r="M44" i="15"/>
  <c r="K44" i="15"/>
  <c r="I44" i="15"/>
  <c r="G44" i="15"/>
  <c r="M43" i="15"/>
  <c r="K43" i="15"/>
  <c r="I43" i="15"/>
  <c r="G43" i="15"/>
  <c r="M42" i="15"/>
  <c r="K42" i="15"/>
  <c r="I42" i="15"/>
  <c r="G42" i="15"/>
  <c r="M41" i="15"/>
  <c r="K41" i="15"/>
  <c r="I41" i="15"/>
  <c r="G41" i="15"/>
  <c r="M40" i="15"/>
  <c r="K40" i="15"/>
  <c r="I40" i="15"/>
  <c r="G40" i="15"/>
  <c r="M39" i="15"/>
  <c r="K39" i="15"/>
  <c r="I39" i="15"/>
  <c r="G39" i="15"/>
  <c r="M38" i="15"/>
  <c r="K38" i="15"/>
  <c r="I38" i="15"/>
  <c r="G38" i="15"/>
  <c r="M37" i="15"/>
  <c r="K37" i="15"/>
  <c r="I37" i="15"/>
  <c r="G37" i="15"/>
  <c r="M36" i="15"/>
  <c r="K36" i="15"/>
  <c r="I36" i="15"/>
  <c r="G36" i="15"/>
  <c r="M35" i="15"/>
  <c r="K35" i="15"/>
  <c r="I35" i="15"/>
  <c r="G35" i="15"/>
  <c r="M34" i="15"/>
  <c r="K34" i="15"/>
  <c r="I34" i="15"/>
  <c r="G34" i="15"/>
  <c r="M33" i="15"/>
  <c r="K33" i="15"/>
  <c r="I33" i="15"/>
  <c r="G33" i="15"/>
  <c r="M32" i="15"/>
  <c r="K32" i="15"/>
  <c r="I32" i="15"/>
  <c r="G32" i="15"/>
  <c r="M31" i="15"/>
  <c r="K31" i="15"/>
  <c r="I31" i="15"/>
  <c r="G31" i="15"/>
  <c r="M30" i="15"/>
  <c r="K30" i="15"/>
  <c r="K52" i="15" s="1"/>
  <c r="I30" i="15"/>
  <c r="G30" i="15"/>
  <c r="M29" i="15"/>
  <c r="M52" i="15" s="1"/>
  <c r="K29" i="15"/>
  <c r="I29" i="15"/>
  <c r="G29" i="15"/>
  <c r="A29" i="15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7" i="15" s="1"/>
  <c r="A48" i="15" s="1"/>
  <c r="A49" i="15" s="1"/>
  <c r="A50" i="15" s="1"/>
  <c r="A51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3" i="15" s="1"/>
  <c r="A75" i="15" s="1"/>
  <c r="A76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5" i="15" s="1"/>
  <c r="A96" i="15" s="1"/>
  <c r="A100" i="15" s="1"/>
  <c r="A101" i="15" s="1"/>
  <c r="A102" i="15" s="1"/>
  <c r="A110" i="15" s="1"/>
  <c r="A111" i="15" s="1"/>
  <c r="A114" i="15" s="1"/>
  <c r="A115" i="15" s="1"/>
  <c r="A118" i="15" s="1"/>
  <c r="A119" i="15" s="1"/>
  <c r="M28" i="15"/>
  <c r="K28" i="15"/>
  <c r="I28" i="15"/>
  <c r="G28" i="15"/>
  <c r="M22" i="15"/>
  <c r="K22" i="15"/>
  <c r="I22" i="15"/>
  <c r="G22" i="15"/>
  <c r="M21" i="15"/>
  <c r="K21" i="15"/>
  <c r="I21" i="15"/>
  <c r="G21" i="15"/>
  <c r="M20" i="15"/>
  <c r="K20" i="15"/>
  <c r="I20" i="15"/>
  <c r="G20" i="15"/>
  <c r="M19" i="15"/>
  <c r="K19" i="15"/>
  <c r="I19" i="15"/>
  <c r="G19" i="15"/>
  <c r="M18" i="15"/>
  <c r="K18" i="15"/>
  <c r="I18" i="15"/>
  <c r="G18" i="15"/>
  <c r="A18" i="15"/>
  <c r="A19" i="15" s="1"/>
  <c r="A20" i="15" s="1"/>
  <c r="A21" i="15" s="1"/>
  <c r="A22" i="15" s="1"/>
  <c r="M17" i="15"/>
  <c r="K17" i="15"/>
  <c r="I17" i="15"/>
  <c r="G17" i="15"/>
  <c r="M16" i="15"/>
  <c r="K16" i="15"/>
  <c r="I16" i="15"/>
  <c r="G16" i="15"/>
  <c r="M14" i="15"/>
  <c r="K14" i="15"/>
  <c r="I14" i="15"/>
  <c r="G14" i="15"/>
  <c r="A14" i="15"/>
  <c r="A16" i="15" s="1"/>
  <c r="A17" i="15" s="1"/>
  <c r="M12" i="15"/>
  <c r="M25" i="15" s="1"/>
  <c r="K12" i="15"/>
  <c r="I12" i="15"/>
  <c r="G12" i="15"/>
  <c r="H38" i="16"/>
  <c r="M8" i="16"/>
  <c r="K112" i="18"/>
  <c r="I112" i="18"/>
  <c r="G112" i="18"/>
  <c r="K111" i="18"/>
  <c r="I111" i="18"/>
  <c r="G111" i="18"/>
  <c r="K108" i="18"/>
  <c r="I108" i="18"/>
  <c r="G108" i="18"/>
  <c r="K107" i="18"/>
  <c r="I107" i="18"/>
  <c r="G107" i="18"/>
  <c r="K104" i="18"/>
  <c r="I104" i="18"/>
  <c r="G104" i="18"/>
  <c r="K103" i="18"/>
  <c r="I103" i="18"/>
  <c r="G103" i="18"/>
  <c r="K95" i="18"/>
  <c r="I95" i="18"/>
  <c r="G95" i="18"/>
  <c r="K94" i="18"/>
  <c r="I94" i="18"/>
  <c r="G94" i="18"/>
  <c r="K93" i="18"/>
  <c r="I93" i="18"/>
  <c r="G93" i="18"/>
  <c r="K89" i="18"/>
  <c r="I89" i="18"/>
  <c r="G89" i="18"/>
  <c r="K88" i="18"/>
  <c r="I88" i="18"/>
  <c r="G88" i="18"/>
  <c r="K86" i="18"/>
  <c r="I86" i="18"/>
  <c r="G86" i="18"/>
  <c r="K85" i="18"/>
  <c r="I85" i="18"/>
  <c r="G85" i="18"/>
  <c r="K84" i="18"/>
  <c r="I84" i="18"/>
  <c r="G84" i="18"/>
  <c r="K82" i="18"/>
  <c r="I82" i="18"/>
  <c r="G82" i="18"/>
  <c r="K81" i="18"/>
  <c r="I81" i="18"/>
  <c r="G81" i="18"/>
  <c r="K80" i="18"/>
  <c r="I80" i="18"/>
  <c r="G80" i="18"/>
  <c r="K79" i="18"/>
  <c r="I79" i="18"/>
  <c r="G79" i="18"/>
  <c r="K78" i="18"/>
  <c r="I78" i="18"/>
  <c r="G78" i="18"/>
  <c r="K77" i="18"/>
  <c r="I77" i="18"/>
  <c r="G77" i="18"/>
  <c r="K76" i="18"/>
  <c r="I76" i="18"/>
  <c r="G76" i="18"/>
  <c r="K75" i="18"/>
  <c r="I75" i="18"/>
  <c r="G75" i="18"/>
  <c r="K74" i="18"/>
  <c r="I74" i="18"/>
  <c r="G74" i="18"/>
  <c r="K73" i="18"/>
  <c r="I73" i="18"/>
  <c r="G73" i="18"/>
  <c r="K69" i="18"/>
  <c r="I69" i="18"/>
  <c r="G69" i="18"/>
  <c r="K68" i="18"/>
  <c r="I68" i="18"/>
  <c r="G68" i="18"/>
  <c r="K66" i="18"/>
  <c r="I66" i="18"/>
  <c r="G66" i="18"/>
  <c r="K65" i="18"/>
  <c r="I65" i="18"/>
  <c r="G65" i="18"/>
  <c r="K64" i="18"/>
  <c r="I64" i="18"/>
  <c r="G64" i="18"/>
  <c r="K63" i="18"/>
  <c r="I63" i="18"/>
  <c r="G63" i="18"/>
  <c r="K61" i="18"/>
  <c r="I61" i="18"/>
  <c r="G61" i="18"/>
  <c r="K60" i="18"/>
  <c r="I60" i="18"/>
  <c r="G60" i="18"/>
  <c r="K59" i="18"/>
  <c r="I59" i="18"/>
  <c r="G59" i="18"/>
  <c r="K58" i="18"/>
  <c r="I58" i="18"/>
  <c r="G58" i="18"/>
  <c r="K57" i="18"/>
  <c r="I57" i="18"/>
  <c r="G57" i="18"/>
  <c r="K56" i="18"/>
  <c r="I56" i="18"/>
  <c r="G56" i="18"/>
  <c r="K55" i="18"/>
  <c r="I55" i="18"/>
  <c r="G55" i="18"/>
  <c r="K54" i="18"/>
  <c r="I54" i="18"/>
  <c r="G54" i="18"/>
  <c r="K53" i="18"/>
  <c r="I53" i="18"/>
  <c r="G53" i="18"/>
  <c r="K52" i="18"/>
  <c r="I52" i="18"/>
  <c r="G52" i="18"/>
  <c r="K51" i="18"/>
  <c r="I51" i="18"/>
  <c r="G51" i="18"/>
  <c r="K50" i="18"/>
  <c r="I50" i="18"/>
  <c r="G50" i="18"/>
  <c r="K49" i="18"/>
  <c r="I49" i="18"/>
  <c r="G49" i="18"/>
  <c r="K48" i="18"/>
  <c r="I48" i="18"/>
  <c r="G48" i="18"/>
  <c r="K47" i="18"/>
  <c r="I47" i="18"/>
  <c r="G47" i="18"/>
  <c r="K46" i="18"/>
  <c r="I46" i="18"/>
  <c r="G46" i="18"/>
  <c r="K45" i="18"/>
  <c r="I45" i="18"/>
  <c r="G45" i="18"/>
  <c r="K41" i="18"/>
  <c r="I41" i="18"/>
  <c r="G41" i="18"/>
  <c r="K40" i="18"/>
  <c r="I40" i="18"/>
  <c r="G40" i="18"/>
  <c r="K38" i="18"/>
  <c r="I38" i="18"/>
  <c r="G38" i="18"/>
  <c r="K36" i="18"/>
  <c r="I36" i="18"/>
  <c r="G36" i="18"/>
  <c r="K35" i="18"/>
  <c r="I35" i="18"/>
  <c r="G35" i="18"/>
  <c r="K34" i="18"/>
  <c r="I34" i="18"/>
  <c r="G34" i="18"/>
  <c r="K33" i="18"/>
  <c r="I33" i="18"/>
  <c r="G33" i="18"/>
  <c r="K32" i="18"/>
  <c r="I32" i="18"/>
  <c r="G32" i="18"/>
  <c r="K31" i="18"/>
  <c r="I31" i="18"/>
  <c r="G31" i="18"/>
  <c r="K30" i="18"/>
  <c r="I30" i="18"/>
  <c r="G30" i="18"/>
  <c r="K29" i="18"/>
  <c r="I29" i="18"/>
  <c r="G29" i="18"/>
  <c r="K28" i="18"/>
  <c r="I28" i="18"/>
  <c r="G28" i="18"/>
  <c r="K27" i="18"/>
  <c r="I27" i="18"/>
  <c r="G27" i="18"/>
  <c r="K26" i="18"/>
  <c r="I26" i="18"/>
  <c r="G26" i="18"/>
  <c r="K25" i="18"/>
  <c r="I25" i="18"/>
  <c r="G25" i="18"/>
  <c r="K24" i="18"/>
  <c r="I24" i="18"/>
  <c r="G24" i="18"/>
  <c r="K23" i="18"/>
  <c r="I23" i="18"/>
  <c r="G23" i="18"/>
  <c r="K22" i="18"/>
  <c r="I22" i="18"/>
  <c r="G22" i="18"/>
  <c r="K21" i="18"/>
  <c r="I21" i="18"/>
  <c r="G21" i="18"/>
  <c r="K20" i="18"/>
  <c r="I20" i="18"/>
  <c r="G20" i="18"/>
  <c r="K19" i="18"/>
  <c r="I19" i="18"/>
  <c r="G19" i="18"/>
  <c r="K14" i="18"/>
  <c r="I14" i="18"/>
  <c r="I16" i="18" s="1"/>
  <c r="D9" i="17" s="1"/>
  <c r="G14" i="18"/>
  <c r="A14" i="18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8" i="18" s="1"/>
  <c r="A40" i="18" s="1"/>
  <c r="A41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3" i="18" s="1"/>
  <c r="A64" i="18" s="1"/>
  <c r="A65" i="18" s="1"/>
  <c r="A66" i="18" s="1"/>
  <c r="A68" i="18" s="1"/>
  <c r="A69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4" i="18" s="1"/>
  <c r="A85" i="18" s="1"/>
  <c r="A86" i="18" s="1"/>
  <c r="A88" i="18" s="1"/>
  <c r="A89" i="18" s="1"/>
  <c r="A93" i="18" s="1"/>
  <c r="A94" i="18" s="1"/>
  <c r="A95" i="18" s="1"/>
  <c r="A103" i="18" s="1"/>
  <c r="A104" i="18" s="1"/>
  <c r="A107" i="18" s="1"/>
  <c r="A108" i="18" s="1"/>
  <c r="A111" i="18" s="1"/>
  <c r="A112" i="18" s="1"/>
  <c r="K12" i="18"/>
  <c r="I12" i="18"/>
  <c r="G12" i="18"/>
  <c r="G16" i="18" s="1"/>
  <c r="C9" i="17" s="1"/>
  <c r="H38" i="19"/>
  <c r="M8" i="19"/>
  <c r="K93" i="21"/>
  <c r="I93" i="21"/>
  <c r="G93" i="21"/>
  <c r="K92" i="21"/>
  <c r="I92" i="21"/>
  <c r="G92" i="21"/>
  <c r="K89" i="21"/>
  <c r="I89" i="21"/>
  <c r="G89" i="21"/>
  <c r="K88" i="21"/>
  <c r="I88" i="21"/>
  <c r="G88" i="21"/>
  <c r="K85" i="21"/>
  <c r="I85" i="21"/>
  <c r="G85" i="21"/>
  <c r="G94" i="21" s="1"/>
  <c r="C13" i="20" s="1"/>
  <c r="K84" i="21"/>
  <c r="I84" i="21"/>
  <c r="G84" i="21"/>
  <c r="K76" i="21"/>
  <c r="I76" i="21"/>
  <c r="G76" i="21"/>
  <c r="K75" i="21"/>
  <c r="I75" i="21"/>
  <c r="G75" i="21"/>
  <c r="K74" i="21"/>
  <c r="I74" i="21"/>
  <c r="G74" i="21"/>
  <c r="K73" i="21"/>
  <c r="I73" i="21"/>
  <c r="G73" i="21"/>
  <c r="K69" i="21"/>
  <c r="I69" i="21"/>
  <c r="G69" i="21"/>
  <c r="K68" i="21"/>
  <c r="I68" i="21"/>
  <c r="G68" i="21"/>
  <c r="K66" i="21"/>
  <c r="I66" i="21"/>
  <c r="G66" i="21"/>
  <c r="K65" i="21"/>
  <c r="I65" i="21"/>
  <c r="G65" i="21"/>
  <c r="K64" i="21"/>
  <c r="I64" i="21"/>
  <c r="G64" i="21"/>
  <c r="K63" i="21"/>
  <c r="I63" i="21"/>
  <c r="G63" i="21"/>
  <c r="K62" i="21"/>
  <c r="I62" i="21"/>
  <c r="G62" i="21"/>
  <c r="K60" i="21"/>
  <c r="I60" i="21"/>
  <c r="G60" i="21"/>
  <c r="K59" i="21"/>
  <c r="I59" i="21"/>
  <c r="G59" i="21"/>
  <c r="K58" i="21"/>
  <c r="I58" i="21"/>
  <c r="G58" i="21"/>
  <c r="K57" i="21"/>
  <c r="I57" i="21"/>
  <c r="G57" i="21"/>
  <c r="K56" i="21"/>
  <c r="I56" i="21"/>
  <c r="G56" i="21"/>
  <c r="K55" i="21"/>
  <c r="I55" i="21"/>
  <c r="G55" i="21"/>
  <c r="K54" i="21"/>
  <c r="I54" i="21"/>
  <c r="G54" i="21"/>
  <c r="K53" i="21"/>
  <c r="I53" i="21"/>
  <c r="G53" i="21"/>
  <c r="K52" i="21"/>
  <c r="I52" i="21"/>
  <c r="G52" i="21"/>
  <c r="K51" i="21"/>
  <c r="I51" i="21"/>
  <c r="G51" i="21"/>
  <c r="K47" i="21"/>
  <c r="I47" i="21"/>
  <c r="G47" i="21"/>
  <c r="K46" i="21"/>
  <c r="I46" i="21"/>
  <c r="G46" i="21"/>
  <c r="K44" i="21"/>
  <c r="I44" i="21"/>
  <c r="G44" i="21"/>
  <c r="K42" i="21"/>
  <c r="I42" i="21"/>
  <c r="G42" i="21"/>
  <c r="K41" i="21"/>
  <c r="I41" i="21"/>
  <c r="G41" i="21"/>
  <c r="K40" i="21"/>
  <c r="I40" i="21"/>
  <c r="G40" i="21"/>
  <c r="K39" i="21"/>
  <c r="I39" i="21"/>
  <c r="G39" i="21"/>
  <c r="K38" i="21"/>
  <c r="I38" i="21"/>
  <c r="G38" i="21"/>
  <c r="K37" i="21"/>
  <c r="I37" i="21"/>
  <c r="G37" i="21"/>
  <c r="K36" i="21"/>
  <c r="I36" i="21"/>
  <c r="G36" i="21"/>
  <c r="K35" i="21"/>
  <c r="I35" i="21"/>
  <c r="G35" i="21"/>
  <c r="K34" i="21"/>
  <c r="I34" i="21"/>
  <c r="G34" i="21"/>
  <c r="K33" i="21"/>
  <c r="I33" i="21"/>
  <c r="G33" i="21"/>
  <c r="K32" i="21"/>
  <c r="I32" i="21"/>
  <c r="G32" i="21"/>
  <c r="K31" i="21"/>
  <c r="I31" i="21"/>
  <c r="G31" i="21"/>
  <c r="K30" i="21"/>
  <c r="I30" i="21"/>
  <c r="G30" i="21"/>
  <c r="K29" i="21"/>
  <c r="I29" i="21"/>
  <c r="G29" i="21"/>
  <c r="K28" i="21"/>
  <c r="I28" i="21"/>
  <c r="G28" i="21"/>
  <c r="K27" i="21"/>
  <c r="I27" i="21"/>
  <c r="G27" i="21"/>
  <c r="K26" i="21"/>
  <c r="I26" i="21"/>
  <c r="G26" i="21"/>
  <c r="K20" i="21"/>
  <c r="I20" i="21"/>
  <c r="G20" i="21"/>
  <c r="K19" i="21"/>
  <c r="I19" i="21"/>
  <c r="G19" i="21"/>
  <c r="K18" i="21"/>
  <c r="I18" i="21"/>
  <c r="G18" i="21"/>
  <c r="K17" i="21"/>
  <c r="I17" i="21"/>
  <c r="G17" i="21"/>
  <c r="K16" i="21"/>
  <c r="I16" i="21"/>
  <c r="G16" i="21"/>
  <c r="K15" i="21"/>
  <c r="I15" i="21"/>
  <c r="G15" i="21"/>
  <c r="K14" i="21"/>
  <c r="I14" i="21"/>
  <c r="G14" i="21"/>
  <c r="A14" i="21"/>
  <c r="A15" i="21" s="1"/>
  <c r="A16" i="21" s="1"/>
  <c r="A17" i="21" s="1"/>
  <c r="A18" i="21" s="1"/>
  <c r="A19" i="21" s="1"/>
  <c r="A20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4" i="21" s="1"/>
  <c r="A46" i="21" s="1"/>
  <c r="A47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2" i="21" s="1"/>
  <c r="A63" i="21" s="1"/>
  <c r="A64" i="21" s="1"/>
  <c r="A65" i="21" s="1"/>
  <c r="A66" i="21" s="1"/>
  <c r="A68" i="21" s="1"/>
  <c r="A69" i="21" s="1"/>
  <c r="A73" i="21" s="1"/>
  <c r="A74" i="21" s="1"/>
  <c r="A75" i="21" s="1"/>
  <c r="A76" i="21" s="1"/>
  <c r="A84" i="21" s="1"/>
  <c r="A85" i="21" s="1"/>
  <c r="A88" i="21" s="1"/>
  <c r="A89" i="21" s="1"/>
  <c r="A92" i="21" s="1"/>
  <c r="A93" i="21" s="1"/>
  <c r="K12" i="21"/>
  <c r="I12" i="21"/>
  <c r="G12" i="21"/>
  <c r="F99" i="21" s="1"/>
  <c r="O86" i="21" l="1"/>
  <c r="O105" i="18"/>
  <c r="I90" i="18"/>
  <c r="D12" i="17" s="1"/>
  <c r="F118" i="18"/>
  <c r="I120" i="15"/>
  <c r="D14" i="14" s="1"/>
  <c r="L125" i="15"/>
  <c r="E13" i="14"/>
  <c r="G77" i="15"/>
  <c r="C11" i="14" s="1"/>
  <c r="G52" i="15"/>
  <c r="C10" i="14" s="1"/>
  <c r="I52" i="15"/>
  <c r="D10" i="14" s="1"/>
  <c r="F125" i="15"/>
  <c r="I122" i="12"/>
  <c r="D14" i="11" s="1"/>
  <c r="G105" i="12"/>
  <c r="C13" i="11" s="1"/>
  <c r="E13" i="11" s="1"/>
  <c r="I98" i="12"/>
  <c r="D12" i="11" s="1"/>
  <c r="G77" i="12"/>
  <c r="C11" i="11" s="1"/>
  <c r="F127" i="12"/>
  <c r="I92" i="9"/>
  <c r="D12" i="8" s="1"/>
  <c r="E12" i="8" s="1"/>
  <c r="I22" i="9"/>
  <c r="D9" i="8" s="1"/>
  <c r="G78" i="9"/>
  <c r="C11" i="8" s="1"/>
  <c r="F132" i="6"/>
  <c r="I127" i="6"/>
  <c r="D14" i="5" s="1"/>
  <c r="E14" i="5" s="1"/>
  <c r="I110" i="6"/>
  <c r="D13" i="5" s="1"/>
  <c r="E13" i="5"/>
  <c r="G80" i="6"/>
  <c r="C11" i="5" s="1"/>
  <c r="E11" i="5" s="1"/>
  <c r="I52" i="6"/>
  <c r="D10" i="5" s="1"/>
  <c r="G28" i="6"/>
  <c r="C9" i="5" s="1"/>
  <c r="E9" i="5" s="1"/>
  <c r="G25" i="15"/>
  <c r="C9" i="14" s="1"/>
  <c r="K25" i="15"/>
  <c r="M51" i="12"/>
  <c r="M105" i="12"/>
  <c r="I48" i="9"/>
  <c r="D10" i="8" s="1"/>
  <c r="I77" i="12"/>
  <c r="D11" i="11" s="1"/>
  <c r="E11" i="11" s="1"/>
  <c r="G98" i="12"/>
  <c r="C12" i="11" s="1"/>
  <c r="M98" i="12"/>
  <c r="M52" i="6"/>
  <c r="I23" i="21"/>
  <c r="D9" i="20" s="1"/>
  <c r="I48" i="21"/>
  <c r="D10" i="20" s="1"/>
  <c r="E10" i="20" s="1"/>
  <c r="I25" i="15"/>
  <c r="D9" i="14" s="1"/>
  <c r="I51" i="12"/>
  <c r="D10" i="11" s="1"/>
  <c r="E10" i="11" s="1"/>
  <c r="M122" i="12"/>
  <c r="M78" i="9"/>
  <c r="K102" i="6"/>
  <c r="M25" i="12"/>
  <c r="G122" i="12"/>
  <c r="C14" i="11" s="1"/>
  <c r="E14" i="11" s="1"/>
  <c r="G22" i="9"/>
  <c r="C9" i="8" s="1"/>
  <c r="M22" i="9"/>
  <c r="I78" i="9"/>
  <c r="D11" i="8" s="1"/>
  <c r="G52" i="6"/>
  <c r="C10" i="5" s="1"/>
  <c r="E10" i="5" s="1"/>
  <c r="I96" i="18"/>
  <c r="D13" i="17" s="1"/>
  <c r="G48" i="21"/>
  <c r="C10" i="20" s="1"/>
  <c r="G25" i="12"/>
  <c r="C9" i="11" s="1"/>
  <c r="K98" i="12"/>
  <c r="M48" i="9"/>
  <c r="K78" i="9"/>
  <c r="K80" i="6"/>
  <c r="G102" i="6"/>
  <c r="C12" i="5" s="1"/>
  <c r="K127" i="6"/>
  <c r="E26" i="2"/>
  <c r="K70" i="21"/>
  <c r="I70" i="21"/>
  <c r="D11" i="20" s="1"/>
  <c r="K77" i="21"/>
  <c r="K94" i="21"/>
  <c r="K16" i="18"/>
  <c r="G70" i="18"/>
  <c r="C11" i="17" s="1"/>
  <c r="G96" i="18"/>
  <c r="C13" i="17" s="1"/>
  <c r="K113" i="18"/>
  <c r="I25" i="12"/>
  <c r="D9" i="11" s="1"/>
  <c r="K77" i="12"/>
  <c r="K28" i="6"/>
  <c r="I102" i="6"/>
  <c r="D12" i="5" s="1"/>
  <c r="M110" i="6"/>
  <c r="E11" i="14"/>
  <c r="E14" i="14"/>
  <c r="E10" i="14"/>
  <c r="G70" i="21"/>
  <c r="C11" i="20" s="1"/>
  <c r="K48" i="21"/>
  <c r="K23" i="21"/>
  <c r="G77" i="21"/>
  <c r="C12" i="20" s="1"/>
  <c r="G23" i="21"/>
  <c r="C9" i="20" s="1"/>
  <c r="I77" i="21"/>
  <c r="D12" i="20" s="1"/>
  <c r="I94" i="21"/>
  <c r="D13" i="20" s="1"/>
  <c r="E13" i="20" s="1"/>
  <c r="G90" i="18"/>
  <c r="C12" i="17" s="1"/>
  <c r="E12" i="17" s="1"/>
  <c r="K42" i="18"/>
  <c r="K90" i="18"/>
  <c r="I42" i="18"/>
  <c r="D10" i="17" s="1"/>
  <c r="G42" i="18"/>
  <c r="C10" i="17" s="1"/>
  <c r="K96" i="18"/>
  <c r="I70" i="18"/>
  <c r="D11" i="17" s="1"/>
  <c r="G113" i="18"/>
  <c r="C14" i="17" s="1"/>
  <c r="K70" i="18"/>
  <c r="I113" i="18"/>
  <c r="D14" i="17" s="1"/>
  <c r="E9" i="17"/>
  <c r="E13" i="17"/>
  <c r="C14" i="20" l="1"/>
  <c r="C16" i="20" s="1"/>
  <c r="E14" i="19" s="1"/>
  <c r="E11" i="17"/>
  <c r="D15" i="14"/>
  <c r="D17" i="14" s="1"/>
  <c r="E15" i="13" s="1"/>
  <c r="E12" i="11"/>
  <c r="C15" i="11"/>
  <c r="C17" i="11" s="1"/>
  <c r="E14" i="10" s="1"/>
  <c r="E9" i="11"/>
  <c r="D13" i="8"/>
  <c r="D15" i="8" s="1"/>
  <c r="E15" i="7" s="1"/>
  <c r="E11" i="8"/>
  <c r="E12" i="5"/>
  <c r="D15" i="5"/>
  <c r="D17" i="5" s="1"/>
  <c r="E15" i="4" s="1"/>
  <c r="D14" i="20"/>
  <c r="D16" i="20" s="1"/>
  <c r="E15" i="19" s="1"/>
  <c r="E10" i="8"/>
  <c r="E9" i="14"/>
  <c r="E15" i="14" s="1"/>
  <c r="E15" i="11"/>
  <c r="E17" i="11" s="1"/>
  <c r="E11" i="20"/>
  <c r="D15" i="11"/>
  <c r="D17" i="11" s="1"/>
  <c r="E15" i="10" s="1"/>
  <c r="E15" i="5"/>
  <c r="E9" i="8"/>
  <c r="C13" i="8"/>
  <c r="C15" i="8" s="1"/>
  <c r="E14" i="7" s="1"/>
  <c r="C15" i="17"/>
  <c r="C17" i="17" s="1"/>
  <c r="E14" i="16" s="1"/>
  <c r="C15" i="14"/>
  <c r="C17" i="14" s="1"/>
  <c r="E14" i="13" s="1"/>
  <c r="C15" i="5"/>
  <c r="C17" i="5" s="1"/>
  <c r="E14" i="4" s="1"/>
  <c r="E9" i="20"/>
  <c r="D15" i="17"/>
  <c r="D17" i="17" s="1"/>
  <c r="E15" i="16" s="1"/>
  <c r="E14" i="17"/>
  <c r="E12" i="20"/>
  <c r="E10" i="17"/>
  <c r="E16" i="10" l="1"/>
  <c r="E20" i="10" s="1"/>
  <c r="E13" i="8"/>
  <c r="E15" i="8" s="1"/>
  <c r="E17" i="14"/>
  <c r="E16" i="13"/>
  <c r="E20" i="13" s="1"/>
  <c r="E24" i="13" s="1"/>
  <c r="E15" i="17"/>
  <c r="E17" i="17" s="1"/>
  <c r="E14" i="20"/>
  <c r="E16" i="19" s="1"/>
  <c r="E20" i="19" s="1"/>
  <c r="L96" i="21" s="1"/>
  <c r="E16" i="4"/>
  <c r="E20" i="4" s="1"/>
  <c r="E17" i="5"/>
  <c r="E24" i="10"/>
  <c r="L124" i="12"/>
  <c r="E16" i="20" l="1"/>
  <c r="L122" i="15"/>
  <c r="E16" i="7"/>
  <c r="E20" i="7" s="1"/>
  <c r="L94" i="9" s="1"/>
  <c r="E16" i="16"/>
  <c r="E20" i="16" s="1"/>
  <c r="L115" i="18" s="1"/>
  <c r="E24" i="4"/>
  <c r="L129" i="6"/>
  <c r="M15" i="10"/>
  <c r="M28" i="10"/>
  <c r="E27" i="10" s="1"/>
  <c r="M14" i="10"/>
  <c r="M26" i="10"/>
  <c r="M25" i="10"/>
  <c r="M23" i="10"/>
  <c r="M22" i="10"/>
  <c r="M21" i="10"/>
  <c r="M20" i="10"/>
  <c r="M19" i="10"/>
  <c r="M18" i="10"/>
  <c r="M16" i="10"/>
  <c r="M17" i="10"/>
  <c r="M25" i="13"/>
  <c r="M23" i="13"/>
  <c r="M22" i="13"/>
  <c r="M21" i="13"/>
  <c r="M20" i="13"/>
  <c r="M19" i="13"/>
  <c r="M18" i="13"/>
  <c r="M17" i="13"/>
  <c r="M16" i="13"/>
  <c r="M15" i="13"/>
  <c r="M26" i="13"/>
  <c r="M28" i="13"/>
  <c r="E27" i="13" s="1"/>
  <c r="M14" i="13"/>
  <c r="E24" i="19"/>
  <c r="E24" i="16" l="1"/>
  <c r="M18" i="16" s="1"/>
  <c r="E26" i="10"/>
  <c r="E24" i="7"/>
  <c r="M21" i="7" s="1"/>
  <c r="M28" i="4"/>
  <c r="E27" i="4" s="1"/>
  <c r="M22" i="4"/>
  <c r="M18" i="4"/>
  <c r="M14" i="4"/>
  <c r="M26" i="4"/>
  <c r="M21" i="4"/>
  <c r="M17" i="4"/>
  <c r="M20" i="4"/>
  <c r="M19" i="4"/>
  <c r="M25" i="4"/>
  <c r="M16" i="4"/>
  <c r="M23" i="4"/>
  <c r="M15" i="4"/>
  <c r="M22" i="16"/>
  <c r="E15" i="2"/>
  <c r="M26" i="7"/>
  <c r="M20" i="7"/>
  <c r="M23" i="7"/>
  <c r="M19" i="7"/>
  <c r="E25" i="10"/>
  <c r="E25" i="13"/>
  <c r="E26" i="13"/>
  <c r="M23" i="19"/>
  <c r="M22" i="19"/>
  <c r="M21" i="19"/>
  <c r="M20" i="19"/>
  <c r="M19" i="19"/>
  <c r="M18" i="19"/>
  <c r="M25" i="19"/>
  <c r="M17" i="19"/>
  <c r="M16" i="19"/>
  <c r="M15" i="19"/>
  <c r="M28" i="19"/>
  <c r="E27" i="19" s="1"/>
  <c r="M14" i="19"/>
  <c r="M26" i="19"/>
  <c r="M19" i="16" l="1"/>
  <c r="M16" i="16"/>
  <c r="M15" i="16"/>
  <c r="M28" i="16"/>
  <c r="E27" i="16" s="1"/>
  <c r="E19" i="2" s="1"/>
  <c r="M14" i="16"/>
  <c r="M20" i="16"/>
  <c r="M23" i="16"/>
  <c r="M26" i="16"/>
  <c r="M17" i="16"/>
  <c r="M21" i="16"/>
  <c r="M25" i="16"/>
  <c r="E28" i="10"/>
  <c r="D13" i="3" s="1"/>
  <c r="M14" i="7"/>
  <c r="M18" i="7"/>
  <c r="M25" i="7"/>
  <c r="E26" i="7" s="1"/>
  <c r="M22" i="7"/>
  <c r="M28" i="7"/>
  <c r="E27" i="7" s="1"/>
  <c r="M17" i="7"/>
  <c r="M15" i="7"/>
  <c r="M16" i="7"/>
  <c r="E25" i="7" s="1"/>
  <c r="E26" i="4"/>
  <c r="E25" i="4"/>
  <c r="E26" i="19"/>
  <c r="H35" i="10"/>
  <c r="E28" i="13"/>
  <c r="E25" i="19"/>
  <c r="E26" i="16" l="1"/>
  <c r="E25" i="16"/>
  <c r="E17" i="2" s="1"/>
  <c r="E28" i="4"/>
  <c r="D11" i="3" s="1"/>
  <c r="E28" i="7"/>
  <c r="E18" i="2"/>
  <c r="H36" i="10"/>
  <c r="H39" i="10" s="1"/>
  <c r="E13" i="3" s="1"/>
  <c r="H35" i="13"/>
  <c r="D14" i="3"/>
  <c r="E28" i="19"/>
  <c r="E28" i="16" l="1"/>
  <c r="E21" i="2" s="1"/>
  <c r="H35" i="4"/>
  <c r="H36" i="4" s="1"/>
  <c r="H39" i="4" s="1"/>
  <c r="E11" i="3" s="1"/>
  <c r="D12" i="3"/>
  <c r="H35" i="7"/>
  <c r="H36" i="13"/>
  <c r="H39" i="13" s="1"/>
  <c r="E14" i="3" s="1"/>
  <c r="H35" i="19"/>
  <c r="D16" i="3"/>
  <c r="D15" i="3" l="1"/>
  <c r="D17" i="3" s="1"/>
  <c r="H35" i="16"/>
  <c r="H36" i="16" s="1"/>
  <c r="H39" i="16" s="1"/>
  <c r="E15" i="3" s="1"/>
  <c r="H36" i="7"/>
  <c r="H39" i="7" s="1"/>
  <c r="E12" i="3" s="1"/>
  <c r="H36" i="19"/>
  <c r="E23" i="2" l="1"/>
  <c r="E24" i="2"/>
  <c r="H39" i="19"/>
  <c r="E16" i="3" s="1"/>
  <c r="E17" i="3" s="1"/>
  <c r="E27" i="2" l="1"/>
</calcChain>
</file>

<file path=xl/sharedStrings.xml><?xml version="1.0" encoding="utf-8"?>
<sst xmlns="http://schemas.openxmlformats.org/spreadsheetml/2006/main" count="2526" uniqueCount="309">
  <si>
    <t>Stavba :  - Krajinná zeleň Babice u Rosic</t>
  </si>
  <si>
    <t>Cenová úroveň : 2019/I</t>
  </si>
  <si>
    <t>Objekt : SO-06 - Pod Oborou - ÚSES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</si>
  <si>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</si>
  <si>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</si>
  <si>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</si>
  <si>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</si>
  <si>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</si>
  <si>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</si>
  <si>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</si>
  <si>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</si>
  <si>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</si>
  <si>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</si>
  <si>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</si>
  <si>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</si>
  <si>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</si>
  <si>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</si>
  <si>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</si>
  <si>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</si>
  <si>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</si>
  <si>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</si>
  <si>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</si>
  <si>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</si>
  <si>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</si>
  <si>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</si>
  <si>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</si>
  <si>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</si>
  <si>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Materiál</t>
  </si>
  <si>
    <t>10.</t>
  </si>
  <si>
    <t>11.</t>
  </si>
  <si>
    <t>Bourání</t>
  </si>
  <si>
    <t>12.</t>
  </si>
  <si>
    <t>13.</t>
  </si>
  <si>
    <t>HSV:</t>
  </si>
  <si>
    <t>oddíl 1</t>
  </si>
  <si>
    <t>Zemní práce:</t>
  </si>
  <si>
    <t>H-58380682-1</t>
  </si>
  <si>
    <t>KAMEN LOM, TRIDENY - stabilizační kámen nad 200kg  - 14 ks</t>
  </si>
  <si>
    <t>T</t>
  </si>
  <si>
    <t>C-183403112-0</t>
  </si>
  <si>
    <t>OBDEL PUDY ROVINA ORBOU DO 0,2 M</t>
  </si>
  <si>
    <t>M2</t>
  </si>
  <si>
    <t>C-183403114-0</t>
  </si>
  <si>
    <t>OBDEL PUDY KULTIVATOREM V ROVINE</t>
  </si>
  <si>
    <t>C-183403152-0</t>
  </si>
  <si>
    <t>OBDEL PUDY ROVINA VLACENIM</t>
  </si>
  <si>
    <t>C-180401211-0</t>
  </si>
  <si>
    <t>ZALOZ TRAVNIKU VYSEV LUCNI V ROVINE</t>
  </si>
  <si>
    <t>H-00572410-1</t>
  </si>
  <si>
    <t>TRAVNI OSIVO, 30KG/HA - travinobylinná louka klasická</t>
  </si>
  <si>
    <t>KG</t>
  </si>
  <si>
    <t>C-183403161-0</t>
  </si>
  <si>
    <t>OBDEL PUDY ROVINA VALENIM</t>
  </si>
  <si>
    <t>C-111104311-0</t>
  </si>
  <si>
    <t>POSEK TRAV LUCNI ODVOZ -20KM V ROVINE</t>
  </si>
  <si>
    <t>1.seč po založení trávníku</t>
  </si>
  <si>
    <t>ZEMNÍ PRÁCE CELKEM</t>
  </si>
  <si>
    <t>oddíl 4</t>
  </si>
  <si>
    <t>Výsadba  PK ovocný špičák</t>
  </si>
  <si>
    <t>C-183101114-0</t>
  </si>
  <si>
    <t>JAMKY ROVINA BEZ VYMENY PUDY 0,125 M3</t>
  </si>
  <si>
    <t>KS</t>
  </si>
  <si>
    <t>R</t>
  </si>
  <si>
    <t>HYDROGEL (8 g/KS)</t>
  </si>
  <si>
    <t>ZÁSOBNÍ POMALUROZPUSTNÉ HNOJIVO - 5 ks tablet/strom</t>
  </si>
  <si>
    <t>C-184201111-0</t>
  </si>
  <si>
    <t>VYSADBA STROMU V ROVINE V 1,8 M</t>
  </si>
  <si>
    <t>C-184202111-0</t>
  </si>
  <si>
    <t>KOTVENI DREVIN KULY DO 2M - jedním kůlem</t>
  </si>
  <si>
    <t>H-61491113-1</t>
  </si>
  <si>
    <t>KUL ZAHRADNICKY FREZOVANY D 6 V 200CM</t>
  </si>
  <si>
    <t>UVAZOVY MATERIÁL, BAVLNA</t>
  </si>
  <si>
    <t>C-184808221-0</t>
  </si>
  <si>
    <t>OCHRANA SAZENIC OVAZANIM RAKOSEM</t>
  </si>
  <si>
    <t>RAKOSOVA ROHOZ, 0,4 m/strom - (zaokr. na celé metry)</t>
  </si>
  <si>
    <t>M</t>
  </si>
  <si>
    <t>C-184804112-0</t>
  </si>
  <si>
    <t>OCHRANA DREVIN CHRANIC PLETIVO ROVINA - 0.6 m/strom</t>
  </si>
  <si>
    <t>INDIVIDUÁLNÍ OCHRANA - Pletivo pozink.150/14/6,5</t>
  </si>
  <si>
    <t>C-184921093-0</t>
  </si>
  <si>
    <t>MULCOVANI ROSTLIN TL DO 0,1M V ROVINE</t>
  </si>
  <si>
    <t>H-10391100-10</t>
  </si>
  <si>
    <t>KURA, ŠTĚPKA MULCOVACI VL</t>
  </si>
  <si>
    <t>M3</t>
  </si>
  <si>
    <t>C-185804311-0</t>
  </si>
  <si>
    <t>ZALITI ROSTLIN VODOU JAMKA 0,125 M3</t>
  </si>
  <si>
    <t>C-185851111-0</t>
  </si>
  <si>
    <t>DOVOZ VODY PRO ZALIVKU ROSTL DO 6 KM - (30 l/ks)</t>
  </si>
  <si>
    <t>C-184808111-0</t>
  </si>
  <si>
    <t xml:space="preserve">ODVETV A TVAR OREZ DREVIN H 3M </t>
  </si>
  <si>
    <t>PRIPRAVA PUDY PRO SADOVNICKÉ ÚPRAVY</t>
  </si>
  <si>
    <t>slivoň švestka , Prunus domestica, ovoc, strom - PK - ŠPIČÁK</t>
  </si>
  <si>
    <t xml:space="preserve">VYTYČENÍ VÝSADBOVÉHO PLÁNU, </t>
  </si>
  <si>
    <t>C-998231311-0</t>
  </si>
  <si>
    <t>oddíl 5</t>
  </si>
  <si>
    <t>Výsadba keře kontejner 40-60 cm,</t>
  </si>
  <si>
    <t>C-183101113-0</t>
  </si>
  <si>
    <t>JAMKY ROVINA BEZ VYMENY PUDY 0,05M3</t>
  </si>
  <si>
    <t>HYDROGEL (4 g/KS)</t>
  </si>
  <si>
    <t>ZÁSOBNÍ POMALUROZPUSTNÉ HNOJIVO - 3 ks tablet/ks</t>
  </si>
  <si>
    <t>C-184004723-0</t>
  </si>
  <si>
    <t>VYSAD SAZENIC KERU V 60- D 50 HL 50CM</t>
  </si>
  <si>
    <t>C-184812112-0</t>
  </si>
  <si>
    <t>KUL V 1M D 4CM - vyznacovaci koliky pro kere</t>
  </si>
  <si>
    <t>C-185804312-0</t>
  </si>
  <si>
    <t>ZALITI ROSTLIN VODOU PL PRES 20 M2</t>
  </si>
  <si>
    <t>DOVOZ VODY PRO ZALIVKU ROSTL DO 6 KM - (10 l/ks)</t>
  </si>
  <si>
    <t>C-184813111-0</t>
  </si>
  <si>
    <t>OCHR STROMU PR SKODAM ZVERI NATEREM</t>
  </si>
  <si>
    <t xml:space="preserve">růže šípková, Rosa Canina, KK keř 40-60 cm, </t>
  </si>
  <si>
    <t xml:space="preserve">trnka obecná, Prunus spinosa, KK keř 40-60 cm, </t>
  </si>
  <si>
    <t xml:space="preserve">kalina obecná, Viburnum opulus, KK keř 40-60 cm, </t>
  </si>
  <si>
    <t xml:space="preserve">ptačí zob obecný, Ligustrum vulgare, KK keř 40-60 cm, </t>
  </si>
  <si>
    <t>Oplocení keřových segmentů</t>
  </si>
  <si>
    <t xml:space="preserve">LESNICKA OPLOCENKA - PLETIVO 160 cm, 1,6/2,0 mm, 23 drátů </t>
  </si>
  <si>
    <t>H-61491115-1</t>
  </si>
  <si>
    <t>KUL ZAHRADNICKY FREZOVANY MIN D 7 V 250CM</t>
  </si>
  <si>
    <t>DŘEVĚNÉ VZPĚRY</t>
  </si>
  <si>
    <t xml:space="preserve">Následná péče o výsadby se zálivkou - po dobu 3 let </t>
  </si>
  <si>
    <t>(dokončovací a rozvojová) *</t>
  </si>
  <si>
    <t>* zálivka včetně dopravy vody, běžně 6x ročně, výchovný řez, kontrola, doplnění nebo odstranění kotvících a ochranných prvků</t>
  </si>
  <si>
    <t>1. Rok následné péče</t>
  </si>
  <si>
    <t>JEDNOTLIVÉ STROMY</t>
  </si>
  <si>
    <t>KEŘE</t>
  </si>
  <si>
    <t>2. Rok následné péče</t>
  </si>
  <si>
    <t>3. Rok následné péče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</si>
  <si>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</si>
  <si>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</si>
  <si>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</si>
  <si>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</si>
  <si>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</si>
  <si>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</si>
  <si>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</si>
  <si>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HSV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</si>
  <si>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</si>
  <si>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</si>
  <si>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</si>
  <si>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</si>
  <si>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</si>
  <si>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</si>
  <si>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SO-06</t>
  </si>
  <si>
    <t>Pod Oborou - ÚSES</t>
  </si>
  <si>
    <t/>
  </si>
  <si>
    <t>2019/I</t>
  </si>
  <si>
    <t>Kód stavby:</t>
  </si>
  <si>
    <t>Název stavby:</t>
  </si>
  <si>
    <t>SKP:</t>
  </si>
  <si>
    <t>Účelová M.J:</t>
  </si>
  <si>
    <t>Krajinná zeleň Babice u Rosic</t>
  </si>
  <si>
    <t>Projektant:</t>
  </si>
  <si>
    <t>Objednatel:</t>
  </si>
  <si>
    <t>Počet listů:</t>
  </si>
  <si>
    <t>Zpracovatel:</t>
  </si>
  <si>
    <t>Paměť krajiny,s.r.o.</t>
  </si>
  <si>
    <t>Obec Babice u Rosic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</si>
  <si>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</si>
  <si>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</si>
  <si>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</si>
  <si>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</si>
  <si>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</si>
  <si>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</si>
  <si>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</si>
  <si>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</si>
  <si>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</si>
  <si>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</si>
  <si>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</si>
  <si>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</si>
  <si>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</si>
  <si>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</si>
  <si>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</si>
  <si>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</si>
  <si>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</si>
  <si>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</si>
  <si>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</si>
  <si>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</si>
  <si>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</si>
  <si>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</si>
  <si>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</si>
  <si>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</si>
  <si>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</si>
  <si>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</si>
  <si>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</si>
  <si>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</si>
  <si>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</si>
  <si>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</si>
  <si>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</si>
  <si>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</si>
  <si>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</si>
  <si>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</si>
  <si>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</si>
  <si>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</si>
  <si>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</si>
  <si>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</si>
  <si>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</si>
  <si>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</si>
  <si>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</si>
  <si>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</si>
  <si>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</si>
  <si>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</si>
  <si>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</si>
  <si>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</si>
  <si>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</si>
  <si>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</si>
  <si>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</si>
  <si>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Objekt : SO-05 - Zahrádky</t>
  </si>
  <si>
    <t>GEODETICKÉ ZAMĚŘENÍ</t>
  </si>
  <si>
    <t>BOD</t>
  </si>
  <si>
    <t>KAMEN LOM, TRIDENY - stabilizační kámen nad 200kg  - 10 ks</t>
  </si>
  <si>
    <t>oddíl 3</t>
  </si>
  <si>
    <t>Výsadba alejových stromu s balem, ok 8  - 10 cm, dtbal</t>
  </si>
  <si>
    <t>C-183101115-0</t>
  </si>
  <si>
    <t>JAMKY ROVINA BEZ VYMENY PUDY 0,4 M3</t>
  </si>
  <si>
    <t>HYDROGEL (12 g/KS)</t>
  </si>
  <si>
    <t>ZÁSOBNÍ POMALUROZPUSTNÉ HNOJIVO - 5ks tablet/strom</t>
  </si>
  <si>
    <t>C-184102114-0</t>
  </si>
  <si>
    <t>VYSADBA DREV S BALEM V ROVINE D 0,5 M</t>
  </si>
  <si>
    <t>C-184202112-0</t>
  </si>
  <si>
    <t>KOTVENI DREVIN KULY DO 3M</t>
  </si>
  <si>
    <t>KUL ZAHRADNICKY FREZOVANY D 6 V 250CM</t>
  </si>
  <si>
    <t>UVAZOVY MATERIÁL, BAVLNA - 1,5 m/strom</t>
  </si>
  <si>
    <t>OCHRANA DREVIN CHRANIC PLETIVO ROVINA - 1.6 m/strom</t>
  </si>
  <si>
    <t>DOVOZ VODY PRO ZALIVKU ROSTL DO 6KM - (50 l/ks)</t>
  </si>
  <si>
    <t>ODVETV A TVAR OREZ DREVIN H 3M +SPAL</t>
  </si>
  <si>
    <t>javor mleč, Acer platanoides, OK 8-10CM DTBAL</t>
  </si>
  <si>
    <t>Výsadba KK list. odrostek 121-250cm,</t>
  </si>
  <si>
    <t>lípa malolistá, Tilia cordata KK list. odrostek 121-250cm</t>
  </si>
  <si>
    <t>dub letní, Quercus robur KK list. odrostek 121-250cm</t>
  </si>
  <si>
    <t>javor babyka, Acer campestre KK list. odrostek 121-250cm</t>
  </si>
  <si>
    <t>bříza bělokorá, Betula pendula, KK list. odrostek 121-250cm</t>
  </si>
  <si>
    <t>SO-05</t>
  </si>
  <si>
    <t>Zahrádky</t>
  </si>
  <si>
    <t>Objekt : SO-04 - Ovocné stromořadí U Hřbitova - ÚSES</t>
  </si>
  <si>
    <t>KAMEN LOM, TRIDENY - stabilizační kámen nad 200kg  - 4 ks</t>
  </si>
  <si>
    <t>hruška obecná, Pyrus communis , OK 8-10CM DTBAL</t>
  </si>
  <si>
    <t>lípa malolistá, Tilia cordata , OK 8-10CM DTBAL</t>
  </si>
  <si>
    <t>jabloň domácí Malus domestica, ovoc, strom - PK ŠPIČÁK</t>
  </si>
  <si>
    <t xml:space="preserve">vrba jíva, Salix caprea KK keř 40-60 cm, </t>
  </si>
  <si>
    <t>SO-04</t>
  </si>
  <si>
    <t>Ovocné stromořadí U Hřbitova - ÚSES</t>
  </si>
  <si>
    <t>Objekt : SO-03 - Polní stromořadí U Hřbitova</t>
  </si>
  <si>
    <t>KAMEN LOM, TRIDENY - stabilizační kámen nad 200kg  - 8 ks</t>
  </si>
  <si>
    <t>SO-03</t>
  </si>
  <si>
    <t>Polní stromořadí U Hřbitova</t>
  </si>
  <si>
    <t>Objekt : SO-02 - Alej Do Skřínky</t>
  </si>
  <si>
    <t>lípa malolistá, Tilia cordata, OK 8-10CM DTBAL</t>
  </si>
  <si>
    <t>Výsadba KK list. odrostek 121-250cm, PK ovocný špičák</t>
  </si>
  <si>
    <t>SO-02</t>
  </si>
  <si>
    <t>Alej Do Skřínky</t>
  </si>
  <si>
    <t>Objekt : SO-01 - Lesopark Záborovské</t>
  </si>
  <si>
    <t>Průleh</t>
  </si>
  <si>
    <t>C-132151202-0</t>
  </si>
  <si>
    <t>STROJ HLOUB RYH TR 1-2 200CM -1000M3</t>
  </si>
  <si>
    <t>C-171203111-0</t>
  </si>
  <si>
    <t>ULOZENI A ROZHRNUTI VYKOPKU V ROVINE</t>
  </si>
  <si>
    <t>C-182101101-0</t>
  </si>
  <si>
    <t>SVAHOVANI HORNIN V ZAREZECH TR 1-4</t>
  </si>
  <si>
    <t>Plošná ochrana vysazených dřevin</t>
  </si>
  <si>
    <t>KUL MIN D 10/ 250cm - AKÁTOVÝ</t>
  </si>
  <si>
    <t>BRANA PRO OBSLUHU OPLOCENKY</t>
  </si>
  <si>
    <t>SO-01</t>
  </si>
  <si>
    <t>Lesopark Záborovské</t>
  </si>
  <si>
    <t>REKAPITULACE OBJEKTŮ STAVBY</t>
  </si>
  <si>
    <t xml:space="preserve">Kód stavby : </t>
  </si>
  <si>
    <t xml:space="preserve">Název stavby : </t>
  </si>
  <si>
    <t xml:space="preserve">Datum: </t>
  </si>
  <si>
    <t>25.03.2020</t>
  </si>
  <si>
    <t>Místo stavby:</t>
  </si>
  <si>
    <t>k.ú. Babice u Rosic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</si>
  <si>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</si>
  <si>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</si>
  <si>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</si>
  <si>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</si>
  <si>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</si>
  <si>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</si>
  <si>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</si>
  <si>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</si>
  <si>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</si>
  <si>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</si>
  <si>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</si>
  <si>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 xml:space="preserve">DIČ : </t>
  </si>
  <si>
    <t xml:space="preserve">Objednatel : 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</si>
  <si>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</si>
  <si>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</si>
  <si>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</si>
  <si>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</si>
  <si>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</si>
  <si>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15% činí :</t>
  </si>
  <si>
    <t>CENA CELKEM VČETNĚ DPH:</t>
  </si>
  <si>
    <t>Datum, razítko, podpis</t>
  </si>
  <si>
    <t>ROZPOČET STAVBY</t>
  </si>
  <si>
    <t>Stupeň projektové dokumentace:</t>
  </si>
  <si>
    <t>Celkový počet listů:</t>
  </si>
  <si>
    <t>Výsadba alejových stromu s balem, ok 8  - 10 cm, dtba</t>
  </si>
  <si>
    <t>Výsadba keře kontejner 40-60 cm</t>
  </si>
  <si>
    <t>oddíl 6</t>
  </si>
  <si>
    <t>oddíl 7</t>
  </si>
  <si>
    <t>neuznatelné náklady</t>
  </si>
  <si>
    <t>Zahrádky - ÚSES</t>
  </si>
  <si>
    <t>Příprava půdy a zatravnění ploch</t>
  </si>
  <si>
    <t>PŘÍČKY, SPOJOVACÍ MATERIÁL - 1,5 m/strom, 6 ks spoj.m./strom</t>
  </si>
  <si>
    <t xml:space="preserve">brslen evropský, Euonymus europeus, KK keř 40-60 cm, </t>
  </si>
  <si>
    <t>třešeń ptaří, Prunus avium, ovoc, strom - PK -ŠPIČÁK</t>
  </si>
  <si>
    <t>1. rok</t>
  </si>
  <si>
    <t>2. rok</t>
  </si>
  <si>
    <t>3. rok</t>
  </si>
  <si>
    <t>1. objekt</t>
  </si>
  <si>
    <t>součet</t>
  </si>
  <si>
    <t>celkové N</t>
  </si>
  <si>
    <t>bez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</si>
</sst>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#,##0.0\ &quot;Kč&quot;"/>
    <numFmt numFmtId="167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sz val="7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/>
    </xf>
    <xf numFmtId="0" fontId="2" fillId="0" borderId="33" xfId="0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2" fillId="2" borderId="39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41" xfId="0" applyFont="1" applyBorder="1"/>
    <xf numFmtId="0" fontId="5" fillId="0" borderId="42" xfId="0" applyFont="1" applyBorder="1"/>
    <xf numFmtId="0" fontId="5" fillId="0" borderId="44" xfId="0" applyFont="1" applyBorder="1"/>
    <xf numFmtId="0" fontId="5" fillId="0" borderId="45" xfId="0" applyFont="1" applyBorder="1"/>
    <xf numFmtId="0" fontId="0" fillId="0" borderId="1" xfId="0" applyBorder="1"/>
    <xf numFmtId="0" fontId="5" fillId="0" borderId="1" xfId="0" applyFont="1" applyBorder="1"/>
    <xf numFmtId="0" fontId="5" fillId="0" borderId="29" xfId="0" applyFont="1" applyBorder="1"/>
    <xf numFmtId="0" fontId="5" fillId="0" borderId="24" xfId="0" applyFont="1" applyBorder="1"/>
    <xf numFmtId="0" fontId="5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7" xfId="0" applyFont="1" applyBorder="1"/>
    <xf numFmtId="0" fontId="5" fillId="0" borderId="46" xfId="0" applyFont="1" applyBorder="1"/>
    <xf numFmtId="0" fontId="5" fillId="0" borderId="33" xfId="0" applyFont="1" applyBorder="1"/>
    <xf numFmtId="0" fontId="5" fillId="0" borderId="47" xfId="0" applyFont="1" applyBorder="1"/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48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165" fontId="2" fillId="0" borderId="48" xfId="0" applyNumberFormat="1" applyFont="1" applyBorder="1" applyAlignment="1">
      <alignment vertical="center"/>
    </xf>
    <xf numFmtId="165" fontId="2" fillId="0" borderId="50" xfId="0" applyNumberFormat="1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2" xfId="0" applyFont="1" applyFill="1" applyBorder="1"/>
    <xf numFmtId="0" fontId="5" fillId="2" borderId="53" xfId="0" applyFont="1" applyFill="1" applyBorder="1"/>
    <xf numFmtId="164" fontId="5" fillId="2" borderId="49" xfId="0" applyNumberFormat="1" applyFont="1" applyFill="1" applyBorder="1" applyAlignment="1">
      <alignment vertical="center"/>
    </xf>
    <xf numFmtId="165" fontId="5" fillId="2" borderId="49" xfId="0" applyNumberFormat="1" applyFont="1" applyFill="1" applyBorder="1" applyAlignment="1">
      <alignment vertical="center"/>
    </xf>
    <xf numFmtId="165" fontId="5" fillId="2" borderId="50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4" xfId="0" applyFont="1" applyFill="1" applyBorder="1" applyAlignment="1">
      <alignment horizontal="right" vertical="center"/>
    </xf>
    <xf numFmtId="0" fontId="5" fillId="2" borderId="54" xfId="0" applyFont="1" applyFill="1" applyBorder="1" applyAlignment="1">
      <alignment horizontal="left" vertical="center"/>
    </xf>
    <xf numFmtId="0" fontId="5" fillId="2" borderId="54" xfId="0" applyFont="1" applyFill="1" applyBorder="1"/>
    <xf numFmtId="0" fontId="5" fillId="2" borderId="55" xfId="0" applyFont="1" applyFill="1" applyBorder="1"/>
    <xf numFmtId="164" fontId="5" fillId="2" borderId="56" xfId="0" applyNumberFormat="1" applyFont="1" applyFill="1" applyBorder="1" applyAlignment="1">
      <alignment vertical="center"/>
    </xf>
    <xf numFmtId="0" fontId="5" fillId="2" borderId="57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6" xfId="0" applyNumberFormat="1" applyFont="1" applyFill="1" applyBorder="1" applyAlignment="1">
      <alignment vertical="center"/>
    </xf>
    <xf numFmtId="165" fontId="5" fillId="2" borderId="58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0" fontId="0" fillId="0" borderId="8" xfId="0" applyBorder="1"/>
    <xf numFmtId="0" fontId="0" fillId="0" borderId="4" xfId="0" applyBorder="1"/>
    <xf numFmtId="0" fontId="0" fillId="0" borderId="59" xfId="0" applyBorder="1"/>
    <xf numFmtId="0" fontId="0" fillId="0" borderId="29" xfId="0" applyBorder="1"/>
    <xf numFmtId="0" fontId="0" fillId="0" borderId="9" xfId="0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2" xfId="0" applyFont="1" applyFill="1" applyBorder="1"/>
    <xf numFmtId="0" fontId="5" fillId="2" borderId="62" xfId="0" applyFont="1" applyFill="1" applyBorder="1" applyAlignment="1">
      <alignment vertical="center"/>
    </xf>
    <xf numFmtId="0" fontId="0" fillId="0" borderId="5" xfId="0" applyBorder="1"/>
    <xf numFmtId="0" fontId="0" fillId="0" borderId="12" xfId="0" applyBorder="1"/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35" xfId="0" applyFont="1" applyBorder="1"/>
    <xf numFmtId="0" fontId="4" fillId="0" borderId="34" xfId="0" applyFont="1" applyBorder="1"/>
    <xf numFmtId="0" fontId="5" fillId="0" borderId="35" xfId="0" applyFont="1" applyBorder="1" applyAlignment="1">
      <alignment horizontal="left" vertical="center"/>
    </xf>
    <xf numFmtId="0" fontId="5" fillId="0" borderId="24" xfId="0" applyFont="1" applyBorder="1" applyAlignment="1">
      <alignment horizontal="right" vertical="center"/>
    </xf>
    <xf numFmtId="3" fontId="4" fillId="0" borderId="29" xfId="0" applyNumberFormat="1" applyFont="1" applyBorder="1" applyAlignment="1">
      <alignment vertical="center"/>
    </xf>
    <xf numFmtId="3" fontId="5" fillId="0" borderId="38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72" xfId="0" applyNumberFormat="1" applyFont="1" applyFill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74" xfId="0" applyNumberFormat="1" applyFont="1" applyFill="1" applyBorder="1" applyAlignment="1">
      <alignment vertical="center"/>
    </xf>
    <xf numFmtId="0" fontId="0" fillId="0" borderId="75" xfId="0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vertical="center"/>
    </xf>
    <xf numFmtId="3" fontId="0" fillId="0" borderId="37" xfId="0" applyNumberFormat="1" applyFont="1" applyBorder="1" applyAlignment="1">
      <alignment vertical="center"/>
    </xf>
    <xf numFmtId="0" fontId="0" fillId="0" borderId="54" xfId="0" applyBorder="1"/>
    <xf numFmtId="0" fontId="0" fillId="0" borderId="69" xfId="0" applyFont="1" applyBorder="1" applyAlignment="1">
      <alignment vertical="center"/>
    </xf>
    <xf numFmtId="4" fontId="0" fillId="0" borderId="79" xfId="0" applyNumberFormat="1" applyFont="1" applyBorder="1" applyAlignment="1">
      <alignment horizontal="right" vertical="center"/>
    </xf>
    <xf numFmtId="0" fontId="0" fillId="0" borderId="69" xfId="0" applyFont="1" applyBorder="1" applyAlignment="1">
      <alignment horizontal="center" vertical="center"/>
    </xf>
    <xf numFmtId="4" fontId="0" fillId="0" borderId="29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8" xfId="0" applyFont="1" applyBorder="1" applyAlignment="1">
      <alignment vertical="center"/>
    </xf>
    <xf numFmtId="3" fontId="0" fillId="0" borderId="82" xfId="0" applyNumberFormat="1" applyFont="1" applyBorder="1" applyAlignment="1">
      <alignment horizontal="right" vertical="center"/>
    </xf>
    <xf numFmtId="3" fontId="0" fillId="0" borderId="83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84" xfId="0" applyFont="1" applyBorder="1" applyAlignment="1">
      <alignment vertical="center"/>
    </xf>
    <xf numFmtId="0" fontId="0" fillId="0" borderId="91" xfId="0" applyFont="1" applyBorder="1" applyAlignment="1">
      <alignment vertical="center"/>
    </xf>
    <xf numFmtId="0" fontId="9" fillId="0" borderId="0" xfId="0" applyFont="1"/>
    <xf numFmtId="0" fontId="9" fillId="2" borderId="92" xfId="0" applyFont="1" applyFill="1" applyBorder="1" applyAlignment="1">
      <alignment horizontal="left" vertical="center"/>
    </xf>
    <xf numFmtId="0" fontId="0" fillId="0" borderId="4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51" xfId="0" applyNumberFormat="1" applyFont="1" applyFill="1" applyBorder="1" applyAlignment="1">
      <alignment vertical="center"/>
    </xf>
    <xf numFmtId="49" fontId="0" fillId="0" borderId="1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0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31" xfId="0" applyFont="1" applyBorder="1" applyAlignment="1">
      <alignment vertical="center" wrapText="1"/>
    </xf>
    <xf numFmtId="0" fontId="0" fillId="0" borderId="59" xfId="0" applyFont="1" applyBorder="1" applyAlignment="1">
      <alignment horizontal="center" vertical="center"/>
    </xf>
    <xf numFmtId="3" fontId="0" fillId="0" borderId="31" xfId="0" applyNumberFormat="1" applyFont="1" applyBorder="1" applyAlignment="1">
      <alignment horizontal="right" vertical="center"/>
    </xf>
    <xf numFmtId="3" fontId="0" fillId="0" borderId="37" xfId="0" applyNumberFormat="1" applyFont="1" applyBorder="1" applyAlignment="1">
      <alignment horizontal="right" vertical="center"/>
    </xf>
    <xf numFmtId="3" fontId="9" fillId="2" borderId="61" xfId="0" applyNumberFormat="1" applyFont="1" applyFill="1" applyBorder="1" applyAlignment="1">
      <alignment horizontal="right" vertical="center"/>
    </xf>
    <xf numFmtId="3" fontId="9" fillId="2" borderId="63" xfId="0" applyNumberFormat="1" applyFont="1" applyFill="1" applyBorder="1" applyAlignment="1">
      <alignment horizontal="right" vertical="center"/>
    </xf>
    <xf numFmtId="49" fontId="0" fillId="0" borderId="9" xfId="0" applyNumberFormat="1" applyFont="1" applyBorder="1" applyAlignment="1">
      <alignment vertical="center"/>
    </xf>
    <xf numFmtId="49" fontId="0" fillId="0" borderId="37" xfId="0" applyNumberFormat="1" applyFont="1" applyBorder="1" applyAlignment="1">
      <alignment vertical="center"/>
    </xf>
    <xf numFmtId="0" fontId="0" fillId="0" borderId="59" xfId="0" applyFont="1" applyBorder="1" applyAlignment="1">
      <alignment horizontal="right" vertical="center"/>
    </xf>
    <xf numFmtId="0" fontId="9" fillId="2" borderId="63" xfId="0" applyFont="1" applyFill="1" applyBorder="1" applyAlignment="1">
      <alignment horizontal="left" vertical="center"/>
    </xf>
    <xf numFmtId="0" fontId="0" fillId="0" borderId="76" xfId="0" applyBorder="1"/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164" fontId="12" fillId="0" borderId="48" xfId="0" applyNumberFormat="1" applyFont="1" applyBorder="1" applyAlignment="1">
      <alignment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vertical="center"/>
    </xf>
    <xf numFmtId="165" fontId="12" fillId="0" borderId="48" xfId="0" applyNumberFormat="1" applyFont="1" applyBorder="1" applyAlignment="1">
      <alignment vertical="center"/>
    </xf>
    <xf numFmtId="165" fontId="12" fillId="0" borderId="50" xfId="0" applyNumberFormat="1" applyFont="1" applyBorder="1" applyAlignment="1">
      <alignment vertical="center"/>
    </xf>
    <xf numFmtId="0" fontId="13" fillId="0" borderId="0" xfId="0" applyFont="1"/>
    <xf numFmtId="0" fontId="12" fillId="0" borderId="6" xfId="0" applyFont="1" applyBorder="1" applyAlignment="1">
      <alignment horizontal="right" vertical="center"/>
    </xf>
    <xf numFmtId="0" fontId="5" fillId="0" borderId="0" xfId="0" applyFont="1" applyBorder="1"/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164" fontId="0" fillId="0" borderId="0" xfId="0" applyNumberFormat="1"/>
    <xf numFmtId="164" fontId="2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0" fillId="0" borderId="0" xfId="0" applyAlignment="1"/>
    <xf numFmtId="0" fontId="0" fillId="0" borderId="8" xfId="0" applyBorder="1" applyAlignment="1"/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4" xfId="0" applyFont="1" applyBorder="1" applyAlignment="1">
      <alignment horizontal="center" vertical="center"/>
    </xf>
    <xf numFmtId="0" fontId="0" fillId="0" borderId="76" xfId="0" applyFont="1" applyBorder="1" applyAlignment="1"/>
    <xf numFmtId="0" fontId="0" fillId="0" borderId="29" xfId="0" applyFont="1" applyBorder="1" applyAlignment="1">
      <alignment vertical="center"/>
    </xf>
    <xf numFmtId="0" fontId="0" fillId="0" borderId="1" xfId="0" applyBorder="1" applyAlignment="1"/>
    <xf numFmtId="0" fontId="0" fillId="0" borderId="59" xfId="0" applyBorder="1" applyAlignment="1"/>
    <xf numFmtId="0" fontId="0" fillId="0" borderId="4" xfId="0" applyFont="1" applyBorder="1" applyAlignment="1"/>
    <xf numFmtId="0" fontId="0" fillId="0" borderId="4" xfId="0" applyBorder="1" applyAlignment="1"/>
    <xf numFmtId="0" fontId="0" fillId="0" borderId="12" xfId="0" applyBorder="1" applyAlignment="1"/>
    <xf numFmtId="0" fontId="0" fillId="0" borderId="76" xfId="0" applyBorder="1" applyAlignment="1"/>
    <xf numFmtId="0" fontId="0" fillId="0" borderId="59" xfId="0" applyFont="1" applyBorder="1" applyAlignment="1"/>
    <xf numFmtId="0" fontId="0" fillId="0" borderId="17" xfId="0" applyFont="1" applyBorder="1" applyAlignment="1">
      <alignment vertical="center"/>
    </xf>
    <xf numFmtId="0" fontId="0" fillId="0" borderId="71" xfId="0" applyBorder="1" applyAlignment="1"/>
    <xf numFmtId="3" fontId="0" fillId="0" borderId="20" xfId="0" applyNumberFormat="1" applyFont="1" applyBorder="1" applyAlignment="1">
      <alignment horizontal="right" vertical="center"/>
    </xf>
    <xf numFmtId="0" fontId="9" fillId="2" borderId="21" xfId="0" applyFont="1" applyFill="1" applyBorder="1" applyAlignment="1">
      <alignment horizontal="left" vertical="center"/>
    </xf>
    <xf numFmtId="0" fontId="0" fillId="0" borderId="62" xfId="0" applyBorder="1" applyAlignment="1"/>
    <xf numFmtId="3" fontId="9" fillId="2" borderId="62" xfId="0" applyNumberFormat="1" applyFont="1" applyFill="1" applyBorder="1" applyAlignment="1">
      <alignment horizontal="right" vertical="center"/>
    </xf>
    <xf numFmtId="0" fontId="0" fillId="0" borderId="68" xfId="0" applyFont="1" applyBorder="1" applyAlignment="1">
      <alignment vertical="center"/>
    </xf>
    <xf numFmtId="0" fontId="0" fillId="0" borderId="69" xfId="0" applyBorder="1" applyAlignment="1"/>
    <xf numFmtId="3" fontId="0" fillId="0" borderId="79" xfId="0" applyNumberFormat="1" applyFont="1" applyBorder="1" applyAlignment="1">
      <alignment horizontal="right" vertical="center"/>
    </xf>
    <xf numFmtId="0" fontId="0" fillId="0" borderId="68" xfId="0" applyFont="1" applyBorder="1" applyAlignment="1"/>
    <xf numFmtId="0" fontId="0" fillId="0" borderId="70" xfId="0" applyBorder="1" applyAlignment="1"/>
    <xf numFmtId="0" fontId="0" fillId="0" borderId="77" xfId="0" applyBorder="1" applyAlignment="1"/>
    <xf numFmtId="0" fontId="1" fillId="0" borderId="68" xfId="0" applyFont="1" applyBorder="1" applyAlignment="1">
      <alignment vertical="center"/>
    </xf>
    <xf numFmtId="3" fontId="1" fillId="0" borderId="79" xfId="0" applyNumberFormat="1" applyFont="1" applyBorder="1" applyAlignment="1">
      <alignment vertical="center"/>
    </xf>
    <xf numFmtId="0" fontId="1" fillId="0" borderId="69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Border="1" applyAlignment="1"/>
    <xf numFmtId="0" fontId="0" fillId="0" borderId="66" xfId="0" applyBorder="1" applyAlignment="1"/>
    <xf numFmtId="3" fontId="0" fillId="0" borderId="35" xfId="0" applyNumberFormat="1" applyFont="1" applyBorder="1" applyAlignment="1">
      <alignment horizontal="right" vertical="center"/>
    </xf>
    <xf numFmtId="49" fontId="0" fillId="0" borderId="11" xfId="0" applyNumberFormat="1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3" xfId="0" applyBorder="1" applyAlignment="1"/>
    <xf numFmtId="0" fontId="0" fillId="0" borderId="2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7" xfId="0" applyBorder="1" applyAlignment="1"/>
    <xf numFmtId="49" fontId="0" fillId="0" borderId="14" xfId="0" applyNumberFormat="1" applyFont="1" applyBorder="1" applyAlignment="1">
      <alignment vertical="center"/>
    </xf>
    <xf numFmtId="0" fontId="0" fillId="0" borderId="15" xfId="0" applyBorder="1" applyAlignment="1"/>
    <xf numFmtId="0" fontId="0" fillId="0" borderId="78" xfId="0" applyBorder="1" applyAlignment="1"/>
    <xf numFmtId="49" fontId="0" fillId="0" borderId="15" xfId="0" applyNumberFormat="1" applyFont="1" applyBorder="1" applyAlignment="1">
      <alignment vertical="center"/>
    </xf>
    <xf numFmtId="0" fontId="0" fillId="0" borderId="16" xfId="0" applyBorder="1" applyAlignment="1"/>
    <xf numFmtId="0" fontId="8" fillId="0" borderId="21" xfId="0" applyFont="1" applyBorder="1" applyAlignment="1">
      <alignment horizontal="center" vertical="center"/>
    </xf>
    <xf numFmtId="0" fontId="0" fillId="0" borderId="63" xfId="0" applyBorder="1" applyAlignment="1"/>
    <xf numFmtId="0" fontId="7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9" xfId="0" applyBorder="1" applyAlignment="1"/>
    <xf numFmtId="49" fontId="0" fillId="2" borderId="54" xfId="0" applyNumberFormat="1" applyFont="1" applyFill="1" applyBorder="1" applyAlignment="1">
      <alignment vertical="center"/>
    </xf>
    <xf numFmtId="49" fontId="0" fillId="0" borderId="54" xfId="0" applyNumberFormat="1" applyFont="1" applyBorder="1" applyAlignment="1">
      <alignment vertical="center"/>
    </xf>
    <xf numFmtId="49" fontId="0" fillId="0" borderId="29" xfId="0" applyNumberFormat="1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73" xfId="0" applyBorder="1" applyAlignment="1"/>
    <xf numFmtId="49" fontId="0" fillId="2" borderId="4" xfId="0" applyNumberFormat="1" applyFont="1" applyFill="1" applyBorder="1" applyAlignment="1">
      <alignment vertical="center"/>
    </xf>
    <xf numFmtId="49" fontId="9" fillId="2" borderId="17" xfId="0" applyNumberFormat="1" applyFont="1" applyFill="1" applyBorder="1" applyAlignment="1">
      <alignment horizontal="left" vertical="center"/>
    </xf>
    <xf numFmtId="0" fontId="9" fillId="0" borderId="71" xfId="0" applyFont="1" applyBorder="1" applyAlignment="1"/>
    <xf numFmtId="3" fontId="9" fillId="2" borderId="7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69" xfId="0" applyBorder="1" applyAlignment="1">
      <alignment vertical="center"/>
    </xf>
    <xf numFmtId="0" fontId="0" fillId="0" borderId="77" xfId="0" applyBorder="1" applyAlignment="1">
      <alignment vertical="center"/>
    </xf>
    <xf numFmtId="164" fontId="0" fillId="0" borderId="79" xfId="0" applyNumberFormat="1" applyFont="1" applyBorder="1" applyAlignment="1">
      <alignment horizontal="right" vertical="center"/>
    </xf>
    <xf numFmtId="0" fontId="0" fillId="0" borderId="69" xfId="0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6" xfId="0" applyBorder="1" applyAlignment="1">
      <alignment vertical="center"/>
    </xf>
    <xf numFmtId="164" fontId="0" fillId="0" borderId="35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85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5" xfId="0" applyBorder="1" applyAlignment="1">
      <alignment vertical="center"/>
    </xf>
    <xf numFmtId="0" fontId="1" fillId="0" borderId="86" xfId="0" applyFont="1" applyBorder="1" applyAlignment="1">
      <alignment vertical="center"/>
    </xf>
    <xf numFmtId="0" fontId="0" fillId="0" borderId="87" xfId="0" applyBorder="1" applyAlignment="1"/>
    <xf numFmtId="0" fontId="0" fillId="0" borderId="90" xfId="0" applyBorder="1" applyAlignment="1"/>
    <xf numFmtId="0" fontId="1" fillId="0" borderId="88" xfId="0" applyFont="1" applyBorder="1" applyAlignment="1">
      <alignment vertical="center"/>
    </xf>
    <xf numFmtId="0" fontId="0" fillId="0" borderId="89" xfId="0" applyBorder="1" applyAlignment="1"/>
    <xf numFmtId="49" fontId="0" fillId="0" borderId="24" xfId="0" applyNumberFormat="1" applyFont="1" applyBorder="1" applyAlignment="1">
      <alignment vertical="center"/>
    </xf>
    <xf numFmtId="0" fontId="0" fillId="0" borderId="81" xfId="0" applyBorder="1" applyAlignment="1"/>
    <xf numFmtId="0" fontId="0" fillId="0" borderId="5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9" xfId="0" applyBorder="1" applyAlignment="1">
      <alignment vertical="center"/>
    </xf>
    <xf numFmtId="3" fontId="0" fillId="0" borderId="29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0" fillId="0" borderId="84" xfId="0" applyBorder="1" applyAlignment="1"/>
    <xf numFmtId="0" fontId="0" fillId="0" borderId="69" xfId="0" applyFont="1" applyBorder="1" applyAlignment="1">
      <alignment vertical="center"/>
    </xf>
    <xf numFmtId="0" fontId="0" fillId="0" borderId="77" xfId="0" applyFont="1" applyBorder="1" applyAlignment="1">
      <alignment vertical="center"/>
    </xf>
    <xf numFmtId="0" fontId="0" fillId="0" borderId="23" xfId="0" applyFont="1" applyBorder="1" applyAlignment="1"/>
    <xf numFmtId="0" fontId="0" fillId="0" borderId="84" xfId="0" applyFont="1" applyBorder="1" applyAlignment="1"/>
    <xf numFmtId="0" fontId="0" fillId="0" borderId="69" xfId="0" applyFont="1" applyBorder="1" applyAlignment="1"/>
    <xf numFmtId="0" fontId="0" fillId="0" borderId="79" xfId="0" applyFont="1" applyBorder="1" applyAlignment="1">
      <alignment vertical="center"/>
    </xf>
    <xf numFmtId="0" fontId="0" fillId="0" borderId="77" xfId="0" applyFont="1" applyBorder="1" applyAlignment="1"/>
    <xf numFmtId="0" fontId="0" fillId="0" borderId="36" xfId="0" applyBorder="1" applyAlignment="1"/>
    <xf numFmtId="0" fontId="0" fillId="0" borderId="25" xfId="0" applyBorder="1" applyAlignment="1">
      <alignment vertical="center"/>
    </xf>
    <xf numFmtId="0" fontId="0" fillId="0" borderId="80" xfId="0" applyBorder="1" applyAlignment="1"/>
    <xf numFmtId="0" fontId="0" fillId="0" borderId="79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1" xfId="0" applyFont="1" applyBorder="1" applyAlignment="1"/>
    <xf numFmtId="49" fontId="0" fillId="0" borderId="69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68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49" fontId="0" fillId="0" borderId="69" xfId="0" applyNumberFormat="1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left" vertical="center"/>
    </xf>
    <xf numFmtId="49" fontId="0" fillId="2" borderId="54" xfId="0" applyNumberFormat="1" applyFont="1" applyFill="1" applyBorder="1" applyAlignment="1">
      <alignment horizontal="left" vertical="center"/>
    </xf>
    <xf numFmtId="49" fontId="0" fillId="0" borderId="54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" fillId="0" borderId="40" xfId="0" applyFont="1" applyBorder="1" applyAlignment="1">
      <alignment horizontal="center" vertical="center"/>
    </xf>
    <xf numFmtId="0" fontId="0" fillId="0" borderId="65" xfId="0" applyBorder="1" applyAlignment="1"/>
    <xf numFmtId="0" fontId="2" fillId="0" borderId="43" xfId="0" applyFont="1" applyBorder="1" applyAlignment="1">
      <alignment horizontal="center" vertical="center"/>
    </xf>
    <xf numFmtId="0" fontId="0" fillId="0" borderId="64" xfId="0" applyBorder="1" applyAlignment="1"/>
    <xf numFmtId="0" fontId="2" fillId="0" borderId="35" xfId="0" applyFont="1" applyBorder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6" fontId="13" fillId="0" borderId="0" xfId="0" applyNumberFormat="1" applyFont="1" applyAlignment="1">
      <alignment horizontal="center"/>
    </xf>
    <xf numFmtId="3" fontId="5" fillId="2" borderId="63" xfId="0" applyNumberFormat="1" applyFont="1" applyFill="1" applyBorder="1" applyAlignment="1">
      <alignment horizontal="right" vertical="center"/>
    </xf>
    <xf numFmtId="0" fontId="2" fillId="0" borderId="7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N9" sqref="N9"/>
    </sheetView>
  </sheetViews>
  <sheetFormatPr defaultRowHeight="12.75" x14ac:dyDescent="0.2"/>
  <sheetData>
    <row r="1" spans="1:9" ht="12.75" customHeight="1" x14ac:dyDescent="0.2">
      <c r="A1" s="76"/>
      <c r="B1" s="26"/>
      <c r="C1" s="26"/>
      <c r="D1" s="26"/>
      <c r="E1" s="26"/>
      <c r="F1" s="26"/>
      <c r="G1" s="26"/>
      <c r="H1" s="26"/>
      <c r="I1" s="75"/>
    </row>
    <row r="2" spans="1:9" ht="12.75" customHeight="1" x14ac:dyDescent="0.2">
      <c r="A2" s="74"/>
      <c r="I2" s="73"/>
    </row>
    <row r="3" spans="1:9" ht="12.75" customHeight="1" x14ac:dyDescent="0.2">
      <c r="A3" s="74"/>
      <c r="I3" s="73"/>
    </row>
    <row r="4" spans="1:9" ht="12.75" customHeight="1" x14ac:dyDescent="0.2">
      <c r="A4" s="74"/>
      <c r="I4" s="73"/>
    </row>
    <row r="5" spans="1:9" ht="12.75" customHeight="1" x14ac:dyDescent="0.2">
      <c r="A5" s="74"/>
      <c r="I5" s="73"/>
    </row>
    <row r="6" spans="1:9" ht="49.5" customHeight="1" x14ac:dyDescent="0.2">
      <c r="A6" s="171" t="s">
        <v>289</v>
      </c>
      <c r="B6" s="172"/>
      <c r="C6" s="172"/>
      <c r="D6" s="172"/>
      <c r="E6" s="172"/>
      <c r="F6" s="172"/>
      <c r="G6" s="172"/>
      <c r="H6" s="172"/>
      <c r="I6" s="173"/>
    </row>
    <row r="7" spans="1:9" ht="12.75" customHeight="1" x14ac:dyDescent="0.2">
      <c r="A7" s="74"/>
      <c r="I7" s="73"/>
    </row>
    <row r="8" spans="1:9" ht="49.5" customHeight="1" x14ac:dyDescent="0.2">
      <c r="A8" s="174" t="s">
        <v>148</v>
      </c>
      <c r="B8" s="172"/>
      <c r="C8" s="172"/>
      <c r="D8" s="172"/>
      <c r="E8" s="172"/>
      <c r="F8" s="172"/>
      <c r="G8" s="172"/>
      <c r="H8" s="172"/>
      <c r="I8" s="173"/>
    </row>
    <row r="9" spans="1:9" ht="12.75" customHeight="1" x14ac:dyDescent="0.2">
      <c r="A9" s="74"/>
      <c r="I9" s="73"/>
    </row>
    <row r="10" spans="1:9" ht="12.75" customHeight="1" x14ac:dyDescent="0.2">
      <c r="A10" s="74"/>
      <c r="I10" s="73"/>
    </row>
    <row r="11" spans="1:9" ht="12.75" customHeight="1" x14ac:dyDescent="0.2">
      <c r="A11" s="74"/>
      <c r="I11" s="73"/>
    </row>
    <row r="12" spans="1:9" ht="12.75" customHeight="1" x14ac:dyDescent="0.2">
      <c r="A12" s="74"/>
      <c r="I12" s="73"/>
    </row>
    <row r="13" spans="1:9" ht="12.75" customHeight="1" x14ac:dyDescent="0.2">
      <c r="A13" s="74"/>
      <c r="I13" s="73"/>
    </row>
    <row r="14" spans="1:9" ht="12.75" customHeight="1" x14ac:dyDescent="0.2">
      <c r="A14" s="74"/>
      <c r="I14" s="73"/>
    </row>
    <row r="15" spans="1:9" ht="12.75" customHeight="1" x14ac:dyDescent="0.2">
      <c r="A15" s="74"/>
      <c r="I15" s="73"/>
    </row>
    <row r="16" spans="1:9" ht="12.75" customHeight="1" x14ac:dyDescent="0.2">
      <c r="A16" s="74"/>
      <c r="I16" s="73"/>
    </row>
    <row r="17" spans="1:9" ht="12.75" customHeight="1" x14ac:dyDescent="0.2">
      <c r="A17" s="74"/>
      <c r="I17" s="73"/>
    </row>
    <row r="18" spans="1:9" ht="12.75" customHeight="1" x14ac:dyDescent="0.2">
      <c r="A18" s="74"/>
      <c r="I18" s="73"/>
    </row>
    <row r="19" spans="1:9" ht="12.75" customHeight="1" x14ac:dyDescent="0.2">
      <c r="A19" s="74"/>
      <c r="I19" s="73"/>
    </row>
    <row r="20" spans="1:9" ht="12.75" customHeight="1" x14ac:dyDescent="0.2">
      <c r="A20" s="74"/>
      <c r="I20" s="73"/>
    </row>
    <row r="21" spans="1:9" ht="12.75" customHeight="1" x14ac:dyDescent="0.2">
      <c r="A21" s="74"/>
      <c r="I21" s="73"/>
    </row>
    <row r="22" spans="1:9" ht="12.75" customHeight="1" x14ac:dyDescent="0.2">
      <c r="A22" s="74"/>
      <c r="I22" s="73"/>
    </row>
    <row r="23" spans="1:9" ht="12.75" customHeight="1" x14ac:dyDescent="0.2">
      <c r="A23" s="74"/>
      <c r="I23" s="73"/>
    </row>
    <row r="24" spans="1:9" ht="12.75" customHeight="1" x14ac:dyDescent="0.2">
      <c r="A24" s="74"/>
      <c r="I24" s="73"/>
    </row>
    <row r="25" spans="1:9" ht="12.75" customHeight="1" x14ac:dyDescent="0.2">
      <c r="A25" s="74"/>
      <c r="I25" s="73"/>
    </row>
    <row r="26" spans="1:9" ht="12.75" customHeight="1" x14ac:dyDescent="0.2">
      <c r="A26" s="74"/>
      <c r="I26" s="73"/>
    </row>
    <row r="27" spans="1:9" ht="12.75" customHeight="1" x14ac:dyDescent="0.2">
      <c r="A27" s="74"/>
      <c r="I27" s="73"/>
    </row>
    <row r="28" spans="1:9" ht="12.75" customHeight="1" x14ac:dyDescent="0.2">
      <c r="A28" s="74"/>
      <c r="I28" s="73"/>
    </row>
    <row r="29" spans="1:9" ht="12.75" customHeight="1" x14ac:dyDescent="0.2">
      <c r="A29" s="74"/>
      <c r="I29" s="73"/>
    </row>
    <row r="30" spans="1:9" ht="12.75" customHeight="1" x14ac:dyDescent="0.2">
      <c r="A30" s="175" t="s">
        <v>290</v>
      </c>
      <c r="B30" s="172"/>
      <c r="C30" s="172"/>
      <c r="D30" s="172"/>
      <c r="E30" s="172"/>
      <c r="F30" s="172"/>
      <c r="G30" s="172"/>
      <c r="H30" s="172"/>
      <c r="I30" s="173"/>
    </row>
    <row r="31" spans="1:9" ht="12.75" customHeight="1" x14ac:dyDescent="0.2">
      <c r="A31" s="74"/>
      <c r="I31" s="73"/>
    </row>
    <row r="32" spans="1:9" ht="12.75" customHeight="1" x14ac:dyDescent="0.2">
      <c r="A32" s="176"/>
      <c r="B32" s="172"/>
      <c r="C32" s="172"/>
      <c r="D32" s="172"/>
      <c r="E32" s="172"/>
      <c r="F32" s="172"/>
      <c r="G32" s="172"/>
      <c r="H32" s="172"/>
      <c r="I32" s="173"/>
    </row>
    <row r="33" spans="1:9" ht="12.75" customHeight="1" x14ac:dyDescent="0.2">
      <c r="A33" s="74"/>
      <c r="I33" s="73"/>
    </row>
    <row r="34" spans="1:9" ht="12.75" customHeight="1" x14ac:dyDescent="0.2">
      <c r="A34" s="74"/>
      <c r="I34" s="73"/>
    </row>
    <row r="35" spans="1:9" ht="12.75" customHeight="1" x14ac:dyDescent="0.2">
      <c r="A35" s="74"/>
      <c r="I35" s="73"/>
    </row>
    <row r="36" spans="1:9" ht="12.75" customHeight="1" x14ac:dyDescent="0.2">
      <c r="A36" s="74"/>
      <c r="I36" s="73"/>
    </row>
    <row r="37" spans="1:9" ht="12.75" customHeight="1" x14ac:dyDescent="0.2">
      <c r="A37" s="74"/>
      <c r="I37" s="73"/>
    </row>
    <row r="38" spans="1:9" ht="12.75" customHeight="1" x14ac:dyDescent="0.2">
      <c r="A38" s="74"/>
      <c r="I38" s="73"/>
    </row>
    <row r="39" spans="1:9" ht="12.75" customHeight="1" x14ac:dyDescent="0.2">
      <c r="A39" s="74"/>
      <c r="I39" s="73"/>
    </row>
    <row r="40" spans="1:9" ht="12.75" customHeight="1" x14ac:dyDescent="0.2">
      <c r="A40" s="74"/>
      <c r="I40" s="73"/>
    </row>
    <row r="41" spans="1:9" ht="12.75" customHeight="1" x14ac:dyDescent="0.2">
      <c r="A41" s="74"/>
      <c r="I41" s="73"/>
    </row>
    <row r="42" spans="1:9" ht="12.75" customHeight="1" x14ac:dyDescent="0.2">
      <c r="A42" s="74"/>
      <c r="I42" s="73"/>
    </row>
    <row r="43" spans="1:9" ht="12.75" customHeight="1" x14ac:dyDescent="0.2">
      <c r="A43" s="74"/>
      <c r="I43" s="73"/>
    </row>
    <row r="44" spans="1:9" ht="12.75" customHeight="1" x14ac:dyDescent="0.2">
      <c r="A44" s="74"/>
      <c r="I44" s="73"/>
    </row>
    <row r="45" spans="1:9" ht="12.75" customHeight="1" x14ac:dyDescent="0.2">
      <c r="A45" s="175" t="s">
        <v>291</v>
      </c>
      <c r="B45" s="172"/>
      <c r="C45" s="172"/>
      <c r="D45" s="172"/>
      <c r="E45" s="172"/>
      <c r="F45" s="172"/>
      <c r="G45" s="172"/>
      <c r="H45" s="172"/>
      <c r="I45" s="173"/>
    </row>
    <row r="46" spans="1:9" ht="12.75" customHeight="1" x14ac:dyDescent="0.2">
      <c r="A46" s="74"/>
      <c r="I46" s="73"/>
    </row>
    <row r="47" spans="1:9" ht="12.75" customHeight="1" x14ac:dyDescent="0.2">
      <c r="A47" s="74"/>
      <c r="I47" s="73"/>
    </row>
    <row r="48" spans="1:9" ht="12.75" customHeight="1" x14ac:dyDescent="0.2">
      <c r="A48" s="74"/>
      <c r="I48" s="73"/>
    </row>
    <row r="49" spans="1:9" ht="12.75" customHeight="1" x14ac:dyDescent="0.2">
      <c r="A49" s="111"/>
      <c r="B49" s="83"/>
      <c r="C49" s="83"/>
      <c r="D49" s="83"/>
      <c r="E49" s="83"/>
      <c r="F49" s="83"/>
      <c r="G49" s="83"/>
      <c r="H49" s="83"/>
      <c r="I49" s="149"/>
    </row>
  </sheetData>
  <mergeCells count="5">
    <mergeCell ref="A6:I6"/>
    <mergeCell ref="A8:I8"/>
    <mergeCell ref="A30:I30"/>
    <mergeCell ref="A32:I32"/>
    <mergeCell ref="A45:I45"/>
  </mergeCells>
  <printOptions horizontalCentered="1" vertic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22"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241</v>
      </c>
      <c r="B4" s="184"/>
      <c r="C4" s="184"/>
      <c r="D4" s="185"/>
      <c r="E4" s="287" t="s">
        <v>242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#3'!C17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#3'!D17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#3'!E15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22" sqref="B2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239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#3'!G25</f>
        <v>0</v>
      </c>
      <c r="D9" s="92">
        <f>'ROZPOČET #3'!I25</f>
        <v>0</v>
      </c>
      <c r="E9" s="93">
        <f t="shared" ref="E9:E14" si="0">C9+D9</f>
        <v>0</v>
      </c>
    </row>
    <row r="10" spans="1:5" s="17" customFormat="1" ht="11.25" x14ac:dyDescent="0.2">
      <c r="A10" s="94">
        <v>3</v>
      </c>
      <c r="B10" s="95" t="s">
        <v>209</v>
      </c>
      <c r="C10" s="96">
        <f>'ROZPOČET #3'!G51</f>
        <v>0</v>
      </c>
      <c r="D10" s="96">
        <f>'ROZPOČET #3'!I51</f>
        <v>0</v>
      </c>
      <c r="E10" s="97">
        <f t="shared" si="0"/>
        <v>0</v>
      </c>
    </row>
    <row r="11" spans="1:5" s="17" customFormat="1" ht="11.25" x14ac:dyDescent="0.2">
      <c r="A11" s="94">
        <v>4</v>
      </c>
      <c r="B11" s="95" t="s">
        <v>245</v>
      </c>
      <c r="C11" s="96">
        <f>'ROZPOČET #3'!G77</f>
        <v>0</v>
      </c>
      <c r="D11" s="96">
        <f>'ROZPOČET #3'!I77</f>
        <v>0</v>
      </c>
      <c r="E11" s="97">
        <f t="shared" si="0"/>
        <v>0</v>
      </c>
    </row>
    <row r="12" spans="1:5" s="17" customFormat="1" ht="11.25" x14ac:dyDescent="0.2">
      <c r="A12" s="94">
        <v>5</v>
      </c>
      <c r="B12" s="95" t="s">
        <v>293</v>
      </c>
      <c r="C12" s="96">
        <f>'ROZPOČET #3'!G98</f>
        <v>0</v>
      </c>
      <c r="D12" s="96">
        <f>'ROZPOČET #3'!I98</f>
        <v>0</v>
      </c>
      <c r="E12" s="97">
        <f t="shared" si="0"/>
        <v>0</v>
      </c>
    </row>
    <row r="13" spans="1:5" s="17" customFormat="1" ht="11.25" x14ac:dyDescent="0.2">
      <c r="A13" s="94">
        <v>6</v>
      </c>
      <c r="B13" s="95" t="s">
        <v>256</v>
      </c>
      <c r="C13" s="96">
        <f>'ROZPOČET #3'!G105</f>
        <v>0</v>
      </c>
      <c r="D13" s="96">
        <f>'ROZPOČET #3'!I105</f>
        <v>0</v>
      </c>
      <c r="E13" s="97">
        <f t="shared" si="0"/>
        <v>0</v>
      </c>
    </row>
    <row r="14" spans="1:5" s="17" customFormat="1" ht="11.25" x14ac:dyDescent="0.2">
      <c r="A14" s="94">
        <v>7</v>
      </c>
      <c r="B14" s="95" t="s">
        <v>118</v>
      </c>
      <c r="C14" s="96">
        <f>'ROZPOČET #3'!G122</f>
        <v>0</v>
      </c>
      <c r="D14" s="96">
        <f>'ROZPOČET #3'!I122</f>
        <v>0</v>
      </c>
      <c r="E14" s="97">
        <f t="shared" si="0"/>
        <v>0</v>
      </c>
    </row>
    <row r="15" spans="1:5" s="17" customFormat="1" ht="12" thickBot="1" x14ac:dyDescent="0.25">
      <c r="A15" s="98"/>
      <c r="B15" s="99" t="s">
        <v>133</v>
      </c>
      <c r="C15" s="100">
        <f>SUM(C9:C14)</f>
        <v>0</v>
      </c>
      <c r="D15" s="100">
        <f>SUM(D9:D14)</f>
        <v>0</v>
      </c>
      <c r="E15" s="101">
        <f>SUM(E9:E14)</f>
        <v>0</v>
      </c>
    </row>
    <row r="16" spans="1:5" s="1" customFormat="1" ht="10.5" thickBot="1" x14ac:dyDescent="0.25"/>
    <row r="17" spans="1:5" s="17" customFormat="1" ht="12" thickBot="1" x14ac:dyDescent="0.25">
      <c r="A17" s="102"/>
      <c r="B17" s="103" t="s">
        <v>134</v>
      </c>
      <c r="C17" s="104">
        <f>C15</f>
        <v>0</v>
      </c>
      <c r="D17" s="104">
        <f>D15</f>
        <v>0</v>
      </c>
      <c r="E17" s="105">
        <f>E15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topLeftCell="A79" workbookViewId="0">
      <selection activeCell="I122" sqref="I12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7.28515625" customWidth="1"/>
    <col min="6" max="9" width="10.5703125" customWidth="1"/>
    <col min="10" max="13" width="7.425781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172"/>
    </row>
    <row r="2" spans="1:13" s="2" customFormat="1" x14ac:dyDescent="0.2">
      <c r="A2" s="297" t="s">
        <v>239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172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1" t="s">
        <v>30</v>
      </c>
      <c r="M7" s="211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I10" s="166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37">
        <v>1</v>
      </c>
      <c r="B12" s="39" t="s">
        <v>62</v>
      </c>
      <c r="C12" s="40" t="s">
        <v>205</v>
      </c>
      <c r="D12" s="41" t="s">
        <v>206</v>
      </c>
      <c r="E12" s="50">
        <v>1</v>
      </c>
      <c r="F12" s="44">
        <v>0</v>
      </c>
      <c r="G12" s="45">
        <f>E12*F12</f>
        <v>0</v>
      </c>
      <c r="H12" s="42">
        <v>0</v>
      </c>
      <c r="I12" s="45">
        <f>E12*H12</f>
        <v>0</v>
      </c>
      <c r="J12" s="46">
        <v>0</v>
      </c>
      <c r="K12" s="47">
        <f>E12*J12</f>
        <v>0</v>
      </c>
      <c r="L12" s="46">
        <v>0</v>
      </c>
      <c r="M12" s="48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165">
        <f>A12+1</f>
        <v>2</v>
      </c>
      <c r="B14" s="150" t="s">
        <v>36</v>
      </c>
      <c r="C14" s="151" t="s">
        <v>240</v>
      </c>
      <c r="D14" s="152" t="s">
        <v>38</v>
      </c>
      <c r="E14" s="160">
        <v>1.6</v>
      </c>
      <c r="F14" s="158">
        <v>0</v>
      </c>
      <c r="G14" s="159">
        <f>E14*F14</f>
        <v>0</v>
      </c>
      <c r="H14" s="160">
        <v>0</v>
      </c>
      <c r="I14" s="159">
        <f>E14*H14</f>
        <v>0</v>
      </c>
      <c r="J14" s="161">
        <v>1</v>
      </c>
      <c r="K14" s="162">
        <f>E14*J14</f>
        <v>1.6</v>
      </c>
      <c r="L14" s="161">
        <v>0</v>
      </c>
      <c r="M14" s="163">
        <f>E14*L14</f>
        <v>0</v>
      </c>
    </row>
    <row r="15" spans="1:13" s="1" customFormat="1" ht="9.75" x14ac:dyDescent="0.2">
      <c r="A15" s="36"/>
      <c r="B15" s="39"/>
      <c r="C15" s="40"/>
      <c r="D15" s="41"/>
      <c r="E15" s="38"/>
      <c r="F15" s="36"/>
      <c r="G15" s="43"/>
      <c r="H15" s="38"/>
      <c r="I15" s="43"/>
      <c r="J15" s="38"/>
      <c r="K15" s="43"/>
      <c r="L15" s="38"/>
      <c r="M15" s="49"/>
    </row>
    <row r="16" spans="1:13" s="1" customFormat="1" ht="9.75" x14ac:dyDescent="0.2">
      <c r="A16" s="37">
        <f>A14+1</f>
        <v>3</v>
      </c>
      <c r="B16" s="39" t="s">
        <v>39</v>
      </c>
      <c r="C16" s="40" t="s">
        <v>40</v>
      </c>
      <c r="D16" s="41" t="s">
        <v>41</v>
      </c>
      <c r="E16" s="50">
        <v>4969</v>
      </c>
      <c r="F16" s="44">
        <v>0</v>
      </c>
      <c r="G16" s="45">
        <f t="shared" ref="G16:G22" si="0">E16*F16</f>
        <v>0</v>
      </c>
      <c r="H16" s="42">
        <v>0</v>
      </c>
      <c r="I16" s="45">
        <f t="shared" ref="I16:I22" si="1">E16*H16</f>
        <v>0</v>
      </c>
      <c r="J16" s="46">
        <v>0</v>
      </c>
      <c r="K16" s="47">
        <f t="shared" ref="K16:K22" si="2">E16*J16</f>
        <v>0</v>
      </c>
      <c r="L16" s="46">
        <v>0</v>
      </c>
      <c r="M16" s="48">
        <f t="shared" ref="M16:M22" si="3">E16*L16</f>
        <v>0</v>
      </c>
    </row>
    <row r="17" spans="1:13" s="1" customFormat="1" ht="9.75" x14ac:dyDescent="0.2">
      <c r="A17" s="37">
        <f t="shared" ref="A17:A22" si="4">A16+1</f>
        <v>4</v>
      </c>
      <c r="B17" s="39" t="s">
        <v>42</v>
      </c>
      <c r="C17" s="40" t="s">
        <v>43</v>
      </c>
      <c r="D17" s="41" t="s">
        <v>41</v>
      </c>
      <c r="E17" s="50">
        <v>4969</v>
      </c>
      <c r="F17" s="44">
        <v>0</v>
      </c>
      <c r="G17" s="45">
        <f t="shared" si="0"/>
        <v>0</v>
      </c>
      <c r="H17" s="42">
        <v>0</v>
      </c>
      <c r="I17" s="45">
        <f t="shared" si="1"/>
        <v>0</v>
      </c>
      <c r="J17" s="46">
        <v>0</v>
      </c>
      <c r="K17" s="47">
        <f t="shared" si="2"/>
        <v>0</v>
      </c>
      <c r="L17" s="46">
        <v>0</v>
      </c>
      <c r="M17" s="48">
        <f t="shared" si="3"/>
        <v>0</v>
      </c>
    </row>
    <row r="18" spans="1:13" s="1" customFormat="1" ht="9.75" x14ac:dyDescent="0.2">
      <c r="A18" s="37">
        <f t="shared" si="4"/>
        <v>5</v>
      </c>
      <c r="B18" s="39" t="s">
        <v>44</v>
      </c>
      <c r="C18" s="40" t="s">
        <v>45</v>
      </c>
      <c r="D18" s="41" t="s">
        <v>41</v>
      </c>
      <c r="E18" s="50">
        <v>4969</v>
      </c>
      <c r="F18" s="44">
        <v>0</v>
      </c>
      <c r="G18" s="45">
        <f t="shared" si="0"/>
        <v>0</v>
      </c>
      <c r="H18" s="42">
        <v>0</v>
      </c>
      <c r="I18" s="45">
        <f t="shared" si="1"/>
        <v>0</v>
      </c>
      <c r="J18" s="46">
        <v>0</v>
      </c>
      <c r="K18" s="47">
        <f t="shared" si="2"/>
        <v>0</v>
      </c>
      <c r="L18" s="46">
        <v>0</v>
      </c>
      <c r="M18" s="48">
        <f t="shared" si="3"/>
        <v>0</v>
      </c>
    </row>
    <row r="19" spans="1:13" s="1" customFormat="1" ht="9.75" x14ac:dyDescent="0.2">
      <c r="A19" s="37">
        <f t="shared" si="4"/>
        <v>6</v>
      </c>
      <c r="B19" s="39" t="s">
        <v>46</v>
      </c>
      <c r="C19" s="40" t="s">
        <v>47</v>
      </c>
      <c r="D19" s="41" t="s">
        <v>41</v>
      </c>
      <c r="E19" s="50">
        <v>4969</v>
      </c>
      <c r="F19" s="44">
        <v>0</v>
      </c>
      <c r="G19" s="45">
        <f t="shared" si="0"/>
        <v>0</v>
      </c>
      <c r="H19" s="42">
        <v>0</v>
      </c>
      <c r="I19" s="45">
        <f t="shared" si="1"/>
        <v>0</v>
      </c>
      <c r="J19" s="46">
        <v>0</v>
      </c>
      <c r="K19" s="47">
        <f t="shared" si="2"/>
        <v>0</v>
      </c>
      <c r="L19" s="46">
        <v>0</v>
      </c>
      <c r="M19" s="48">
        <f t="shared" si="3"/>
        <v>0</v>
      </c>
    </row>
    <row r="20" spans="1:13" s="1" customFormat="1" ht="9.75" x14ac:dyDescent="0.2">
      <c r="A20" s="37">
        <f t="shared" si="4"/>
        <v>7</v>
      </c>
      <c r="B20" s="39" t="s">
        <v>48</v>
      </c>
      <c r="C20" s="40" t="s">
        <v>49</v>
      </c>
      <c r="D20" s="41" t="s">
        <v>50</v>
      </c>
      <c r="E20" s="50">
        <v>15</v>
      </c>
      <c r="F20" s="44">
        <v>0</v>
      </c>
      <c r="G20" s="45">
        <f t="shared" si="0"/>
        <v>0</v>
      </c>
      <c r="H20" s="42">
        <v>0</v>
      </c>
      <c r="I20" s="45">
        <f t="shared" si="1"/>
        <v>0</v>
      </c>
      <c r="J20" s="46">
        <v>1E-3</v>
      </c>
      <c r="K20" s="47">
        <f t="shared" si="2"/>
        <v>1.4999999999999999E-2</v>
      </c>
      <c r="L20" s="46">
        <v>0</v>
      </c>
      <c r="M20" s="48">
        <f t="shared" si="3"/>
        <v>0</v>
      </c>
    </row>
    <row r="21" spans="1:13" s="1" customFormat="1" ht="9.75" x14ac:dyDescent="0.2">
      <c r="A21" s="37">
        <f t="shared" si="4"/>
        <v>8</v>
      </c>
      <c r="B21" s="39" t="s">
        <v>51</v>
      </c>
      <c r="C21" s="40" t="s">
        <v>52</v>
      </c>
      <c r="D21" s="41" t="s">
        <v>41</v>
      </c>
      <c r="E21" s="50">
        <v>4969</v>
      </c>
      <c r="F21" s="44">
        <v>0</v>
      </c>
      <c r="G21" s="45">
        <f t="shared" si="0"/>
        <v>0</v>
      </c>
      <c r="H21" s="42">
        <v>0</v>
      </c>
      <c r="I21" s="45">
        <f t="shared" si="1"/>
        <v>0</v>
      </c>
      <c r="J21" s="46">
        <v>0</v>
      </c>
      <c r="K21" s="47">
        <f t="shared" si="2"/>
        <v>0</v>
      </c>
      <c r="L21" s="46">
        <v>0</v>
      </c>
      <c r="M21" s="48">
        <f t="shared" si="3"/>
        <v>0</v>
      </c>
    </row>
    <row r="22" spans="1:13" s="1" customFormat="1" ht="9.75" x14ac:dyDescent="0.2">
      <c r="A22" s="37">
        <f t="shared" si="4"/>
        <v>9</v>
      </c>
      <c r="B22" s="39" t="s">
        <v>53</v>
      </c>
      <c r="C22" s="40" t="s">
        <v>54</v>
      </c>
      <c r="D22" s="41" t="s">
        <v>41</v>
      </c>
      <c r="E22" s="50">
        <v>4969</v>
      </c>
      <c r="F22" s="44">
        <v>0</v>
      </c>
      <c r="G22" s="45">
        <f t="shared" si="0"/>
        <v>0</v>
      </c>
      <c r="H22" s="42">
        <v>0</v>
      </c>
      <c r="I22" s="45">
        <f t="shared" si="1"/>
        <v>0</v>
      </c>
      <c r="J22" s="46">
        <v>0</v>
      </c>
      <c r="K22" s="47">
        <f t="shared" si="2"/>
        <v>0</v>
      </c>
      <c r="L22" s="46">
        <v>0</v>
      </c>
      <c r="M22" s="48">
        <f t="shared" si="3"/>
        <v>0</v>
      </c>
    </row>
    <row r="23" spans="1:13" s="1" customFormat="1" ht="9.75" x14ac:dyDescent="0.2">
      <c r="A23" s="36"/>
      <c r="B23" s="39"/>
      <c r="C23" s="40" t="s">
        <v>55</v>
      </c>
      <c r="D23" s="41"/>
      <c r="E23" s="38"/>
      <c r="F23" s="36"/>
      <c r="G23" s="43"/>
      <c r="H23" s="38"/>
      <c r="I23" s="43"/>
      <c r="J23" s="38"/>
      <c r="K23" s="43"/>
      <c r="L23" s="38"/>
      <c r="M23" s="49"/>
    </row>
    <row r="24" spans="1:13" s="1" customFormat="1" ht="9.75" x14ac:dyDescent="0.2">
      <c r="A24" s="37">
        <f>A22+1</f>
        <v>10</v>
      </c>
      <c r="B24" s="150" t="s">
        <v>93</v>
      </c>
      <c r="C24" s="151" t="s">
        <v>90</v>
      </c>
      <c r="D24" s="152" t="s">
        <v>38</v>
      </c>
      <c r="E24" s="153">
        <v>1.6</v>
      </c>
      <c r="F24" s="158">
        <v>0</v>
      </c>
      <c r="G24" s="159">
        <f>E24*F24</f>
        <v>0</v>
      </c>
      <c r="H24" s="160">
        <v>0</v>
      </c>
      <c r="I24" s="159">
        <f>E24*H24</f>
        <v>0</v>
      </c>
      <c r="J24" s="161">
        <v>0</v>
      </c>
      <c r="K24" s="162">
        <f>E24*J24</f>
        <v>0</v>
      </c>
      <c r="L24" s="161">
        <v>0</v>
      </c>
      <c r="M24" s="163">
        <f>E24*L24</f>
        <v>0</v>
      </c>
    </row>
    <row r="25" spans="1:13" s="18" customFormat="1" ht="11.25" x14ac:dyDescent="0.2">
      <c r="A25" s="60"/>
      <c r="B25" s="61">
        <v>1</v>
      </c>
      <c r="C25" s="62" t="s">
        <v>56</v>
      </c>
      <c r="D25" s="63"/>
      <c r="E25" s="63"/>
      <c r="F25" s="64"/>
      <c r="G25" s="65">
        <f>SUM(G12:G24)</f>
        <v>0</v>
      </c>
      <c r="H25" s="66"/>
      <c r="I25" s="67">
        <f>SUM(I12:I24)</f>
        <v>0</v>
      </c>
      <c r="J25" s="66"/>
      <c r="K25" s="68">
        <f>SUM(K12:K24)</f>
        <v>1.615</v>
      </c>
      <c r="L25" s="66"/>
      <c r="M25" s="69">
        <f>SUM(M12:M24)</f>
        <v>0</v>
      </c>
    </row>
    <row r="26" spans="1:13" s="18" customFormat="1" ht="11.25" x14ac:dyDescent="0.2">
      <c r="A26" s="29"/>
      <c r="B26" s="30" t="s">
        <v>208</v>
      </c>
      <c r="C26" s="31" t="s">
        <v>209</v>
      </c>
      <c r="D26" s="28"/>
      <c r="E26" s="28"/>
      <c r="F26" s="32"/>
      <c r="G26" s="33"/>
      <c r="H26" s="34"/>
      <c r="I26" s="27"/>
      <c r="J26" s="34"/>
      <c r="K26" s="33"/>
      <c r="L26" s="34"/>
      <c r="M26" s="35"/>
    </row>
    <row r="27" spans="1:13" s="1" customFormat="1" ht="9.75" x14ac:dyDescent="0.2">
      <c r="A27" s="36"/>
      <c r="B27" s="39"/>
      <c r="C27" s="40" t="s">
        <v>209</v>
      </c>
      <c r="D27" s="41"/>
      <c r="E27" s="38"/>
      <c r="F27" s="36"/>
      <c r="G27" s="43"/>
      <c r="H27" s="38"/>
      <c r="I27" s="43"/>
      <c r="J27" s="38"/>
      <c r="K27" s="43"/>
      <c r="L27" s="38"/>
      <c r="M27" s="49"/>
    </row>
    <row r="28" spans="1:13" s="1" customFormat="1" ht="9.75" x14ac:dyDescent="0.2">
      <c r="A28" s="37">
        <f>A24+1</f>
        <v>11</v>
      </c>
      <c r="B28" s="39" t="s">
        <v>210</v>
      </c>
      <c r="C28" s="40" t="s">
        <v>211</v>
      </c>
      <c r="D28" s="41" t="s">
        <v>61</v>
      </c>
      <c r="E28" s="50">
        <v>4</v>
      </c>
      <c r="F28" s="44">
        <v>0</v>
      </c>
      <c r="G28" s="45">
        <f t="shared" ref="G28:G45" si="5">E28*F28</f>
        <v>0</v>
      </c>
      <c r="H28" s="42">
        <v>0</v>
      </c>
      <c r="I28" s="45">
        <f t="shared" ref="I28:I45" si="6">E28*H28</f>
        <v>0</v>
      </c>
      <c r="J28" s="46">
        <v>0</v>
      </c>
      <c r="K28" s="47">
        <f t="shared" ref="K28:K45" si="7">E28*J28</f>
        <v>0</v>
      </c>
      <c r="L28" s="46">
        <v>0</v>
      </c>
      <c r="M28" s="48">
        <f t="shared" ref="M28:M45" si="8">E28*L28</f>
        <v>0</v>
      </c>
    </row>
    <row r="29" spans="1:13" s="1" customFormat="1" ht="9.75" x14ac:dyDescent="0.2">
      <c r="A29" s="37">
        <f t="shared" ref="A29:A45" si="9">A28+1</f>
        <v>12</v>
      </c>
      <c r="B29" s="39" t="s">
        <v>62</v>
      </c>
      <c r="C29" s="40" t="s">
        <v>212</v>
      </c>
      <c r="D29" s="41" t="s">
        <v>61</v>
      </c>
      <c r="E29" s="50">
        <v>4</v>
      </c>
      <c r="F29" s="44">
        <v>0</v>
      </c>
      <c r="G29" s="45">
        <f t="shared" si="5"/>
        <v>0</v>
      </c>
      <c r="H29" s="42">
        <v>0</v>
      </c>
      <c r="I29" s="45">
        <f t="shared" si="6"/>
        <v>0</v>
      </c>
      <c r="J29" s="46">
        <v>0</v>
      </c>
      <c r="K29" s="47">
        <f t="shared" si="7"/>
        <v>0</v>
      </c>
      <c r="L29" s="46">
        <v>0</v>
      </c>
      <c r="M29" s="48">
        <f t="shared" si="8"/>
        <v>0</v>
      </c>
    </row>
    <row r="30" spans="1:13" s="1" customFormat="1" ht="9.75" x14ac:dyDescent="0.2">
      <c r="A30" s="37">
        <f t="shared" si="9"/>
        <v>13</v>
      </c>
      <c r="B30" s="39" t="s">
        <v>62</v>
      </c>
      <c r="C30" s="40" t="s">
        <v>213</v>
      </c>
      <c r="D30" s="41" t="s">
        <v>61</v>
      </c>
      <c r="E30" s="50">
        <v>4</v>
      </c>
      <c r="F30" s="44">
        <v>0</v>
      </c>
      <c r="G30" s="45">
        <f t="shared" si="5"/>
        <v>0</v>
      </c>
      <c r="H30" s="42">
        <v>0</v>
      </c>
      <c r="I30" s="45">
        <f t="shared" si="6"/>
        <v>0</v>
      </c>
      <c r="J30" s="46">
        <v>0</v>
      </c>
      <c r="K30" s="47">
        <f t="shared" si="7"/>
        <v>0</v>
      </c>
      <c r="L30" s="46">
        <v>0</v>
      </c>
      <c r="M30" s="48">
        <f t="shared" si="8"/>
        <v>0</v>
      </c>
    </row>
    <row r="31" spans="1:13" s="1" customFormat="1" ht="9.75" x14ac:dyDescent="0.2">
      <c r="A31" s="37">
        <f t="shared" si="9"/>
        <v>14</v>
      </c>
      <c r="B31" s="39" t="s">
        <v>214</v>
      </c>
      <c r="C31" s="40" t="s">
        <v>215</v>
      </c>
      <c r="D31" s="41" t="s">
        <v>61</v>
      </c>
      <c r="E31" s="50">
        <v>4</v>
      </c>
      <c r="F31" s="44">
        <v>0</v>
      </c>
      <c r="G31" s="45">
        <f t="shared" si="5"/>
        <v>0</v>
      </c>
      <c r="H31" s="42">
        <v>0</v>
      </c>
      <c r="I31" s="45">
        <f t="shared" si="6"/>
        <v>0</v>
      </c>
      <c r="J31" s="46">
        <v>0</v>
      </c>
      <c r="K31" s="47">
        <f t="shared" si="7"/>
        <v>0</v>
      </c>
      <c r="L31" s="46">
        <v>0</v>
      </c>
      <c r="M31" s="48">
        <f t="shared" si="8"/>
        <v>0</v>
      </c>
    </row>
    <row r="32" spans="1:13" s="1" customFormat="1" ht="9.75" x14ac:dyDescent="0.2">
      <c r="A32" s="37">
        <f t="shared" si="9"/>
        <v>15</v>
      </c>
      <c r="B32" s="39" t="s">
        <v>216</v>
      </c>
      <c r="C32" s="40" t="s">
        <v>217</v>
      </c>
      <c r="D32" s="41" t="s">
        <v>61</v>
      </c>
      <c r="E32" s="50">
        <v>4</v>
      </c>
      <c r="F32" s="44">
        <v>0</v>
      </c>
      <c r="G32" s="45">
        <f t="shared" si="5"/>
        <v>0</v>
      </c>
      <c r="H32" s="42">
        <v>0</v>
      </c>
      <c r="I32" s="45">
        <f t="shared" si="6"/>
        <v>0</v>
      </c>
      <c r="J32" s="46">
        <v>3.3599999999999998E-4</v>
      </c>
      <c r="K32" s="47">
        <f t="shared" si="7"/>
        <v>1.3439999999999999E-3</v>
      </c>
      <c r="L32" s="46">
        <v>0</v>
      </c>
      <c r="M32" s="48">
        <f t="shared" si="8"/>
        <v>0</v>
      </c>
    </row>
    <row r="33" spans="1:13" s="1" customFormat="1" ht="9.75" x14ac:dyDescent="0.2">
      <c r="A33" s="37">
        <f t="shared" si="9"/>
        <v>16</v>
      </c>
      <c r="B33" s="39" t="s">
        <v>115</v>
      </c>
      <c r="C33" s="40" t="s">
        <v>218</v>
      </c>
      <c r="D33" s="41" t="s">
        <v>61</v>
      </c>
      <c r="E33" s="50">
        <v>12</v>
      </c>
      <c r="F33" s="44">
        <v>0</v>
      </c>
      <c r="G33" s="45">
        <f t="shared" si="5"/>
        <v>0</v>
      </c>
      <c r="H33" s="42">
        <v>0</v>
      </c>
      <c r="I33" s="45">
        <f t="shared" si="6"/>
        <v>0</v>
      </c>
      <c r="J33" s="46">
        <v>5.4999999999999997E-3</v>
      </c>
      <c r="K33" s="47">
        <f t="shared" si="7"/>
        <v>6.6000000000000003E-2</v>
      </c>
      <c r="L33" s="46">
        <v>0</v>
      </c>
      <c r="M33" s="48">
        <f t="shared" si="8"/>
        <v>0</v>
      </c>
    </row>
    <row r="34" spans="1:13" s="1" customFormat="1" ht="9.75" x14ac:dyDescent="0.2">
      <c r="A34" s="37">
        <f t="shared" si="9"/>
        <v>17</v>
      </c>
      <c r="B34" s="39" t="s">
        <v>62</v>
      </c>
      <c r="C34" s="40" t="s">
        <v>219</v>
      </c>
      <c r="D34" s="41" t="s">
        <v>61</v>
      </c>
      <c r="E34" s="50">
        <v>4</v>
      </c>
      <c r="F34" s="44">
        <v>0</v>
      </c>
      <c r="G34" s="45">
        <f t="shared" si="5"/>
        <v>0</v>
      </c>
      <c r="H34" s="42">
        <v>0</v>
      </c>
      <c r="I34" s="45">
        <f t="shared" si="6"/>
        <v>0</v>
      </c>
      <c r="J34" s="46">
        <v>0</v>
      </c>
      <c r="K34" s="47">
        <f t="shared" si="7"/>
        <v>0</v>
      </c>
      <c r="L34" s="46">
        <v>0</v>
      </c>
      <c r="M34" s="48">
        <f t="shared" si="8"/>
        <v>0</v>
      </c>
    </row>
    <row r="35" spans="1:13" s="1" customFormat="1" ht="9.75" x14ac:dyDescent="0.2">
      <c r="A35" s="37">
        <f t="shared" si="9"/>
        <v>18</v>
      </c>
      <c r="B35" s="39" t="s">
        <v>62</v>
      </c>
      <c r="C35" s="40" t="s">
        <v>299</v>
      </c>
      <c r="D35" s="41" t="s">
        <v>61</v>
      </c>
      <c r="E35" s="50">
        <v>4</v>
      </c>
      <c r="F35" s="44">
        <v>0</v>
      </c>
      <c r="G35" s="45">
        <f t="shared" si="5"/>
        <v>0</v>
      </c>
      <c r="H35" s="42">
        <v>0</v>
      </c>
      <c r="I35" s="45">
        <f t="shared" si="6"/>
        <v>0</v>
      </c>
      <c r="J35" s="46">
        <v>2E-3</v>
      </c>
      <c r="K35" s="47">
        <f t="shared" si="7"/>
        <v>8.0000000000000002E-3</v>
      </c>
      <c r="L35" s="46">
        <v>0</v>
      </c>
      <c r="M35" s="48">
        <f t="shared" si="8"/>
        <v>0</v>
      </c>
    </row>
    <row r="36" spans="1:13" s="1" customFormat="1" ht="9.75" x14ac:dyDescent="0.2">
      <c r="A36" s="37">
        <f t="shared" si="9"/>
        <v>19</v>
      </c>
      <c r="B36" s="39" t="s">
        <v>72</v>
      </c>
      <c r="C36" s="40" t="s">
        <v>73</v>
      </c>
      <c r="D36" s="41" t="s">
        <v>61</v>
      </c>
      <c r="E36" s="50">
        <v>4</v>
      </c>
      <c r="F36" s="44">
        <v>0</v>
      </c>
      <c r="G36" s="45">
        <f t="shared" si="5"/>
        <v>0</v>
      </c>
      <c r="H36" s="42">
        <v>0</v>
      </c>
      <c r="I36" s="45">
        <f t="shared" si="6"/>
        <v>0</v>
      </c>
      <c r="J36" s="46">
        <v>2.7500000000000002E-4</v>
      </c>
      <c r="K36" s="47">
        <f t="shared" si="7"/>
        <v>1.1000000000000001E-3</v>
      </c>
      <c r="L36" s="46">
        <v>0</v>
      </c>
      <c r="M36" s="48">
        <f t="shared" si="8"/>
        <v>0</v>
      </c>
    </row>
    <row r="37" spans="1:13" s="1" customFormat="1" ht="9.75" x14ac:dyDescent="0.2">
      <c r="A37" s="37">
        <f t="shared" si="9"/>
        <v>20</v>
      </c>
      <c r="B37" s="39" t="s">
        <v>62</v>
      </c>
      <c r="C37" s="40" t="s">
        <v>74</v>
      </c>
      <c r="D37" s="41" t="s">
        <v>75</v>
      </c>
      <c r="E37" s="50">
        <v>2</v>
      </c>
      <c r="F37" s="44">
        <v>0</v>
      </c>
      <c r="G37" s="45">
        <f t="shared" si="5"/>
        <v>0</v>
      </c>
      <c r="H37" s="42">
        <v>0</v>
      </c>
      <c r="I37" s="45">
        <f t="shared" si="6"/>
        <v>0</v>
      </c>
      <c r="J37" s="46">
        <v>1E-4</v>
      </c>
      <c r="K37" s="47">
        <f t="shared" si="7"/>
        <v>2.0000000000000001E-4</v>
      </c>
      <c r="L37" s="46">
        <v>0</v>
      </c>
      <c r="M37" s="48">
        <f t="shared" si="8"/>
        <v>0</v>
      </c>
    </row>
    <row r="38" spans="1:13" s="1" customFormat="1" ht="9.75" x14ac:dyDescent="0.2">
      <c r="A38" s="37">
        <f t="shared" si="9"/>
        <v>21</v>
      </c>
      <c r="B38" s="39" t="s">
        <v>76</v>
      </c>
      <c r="C38" s="40" t="s">
        <v>220</v>
      </c>
      <c r="D38" s="41" t="s">
        <v>61</v>
      </c>
      <c r="E38" s="50">
        <v>4</v>
      </c>
      <c r="F38" s="44">
        <v>0</v>
      </c>
      <c r="G38" s="45">
        <f t="shared" si="5"/>
        <v>0</v>
      </c>
      <c r="H38" s="42">
        <v>0</v>
      </c>
      <c r="I38" s="45">
        <f t="shared" si="6"/>
        <v>0</v>
      </c>
      <c r="J38" s="46">
        <v>1.8699999999999999E-4</v>
      </c>
      <c r="K38" s="47">
        <f t="shared" si="7"/>
        <v>7.4799999999999997E-4</v>
      </c>
      <c r="L38" s="46">
        <v>0</v>
      </c>
      <c r="M38" s="48">
        <f t="shared" si="8"/>
        <v>0</v>
      </c>
    </row>
    <row r="39" spans="1:13" s="1" customFormat="1" ht="9.75" x14ac:dyDescent="0.2">
      <c r="A39" s="37">
        <f t="shared" si="9"/>
        <v>22</v>
      </c>
      <c r="B39" s="39" t="s">
        <v>62</v>
      </c>
      <c r="C39" s="40" t="s">
        <v>78</v>
      </c>
      <c r="D39" s="41" t="s">
        <v>75</v>
      </c>
      <c r="E39" s="42">
        <v>6.4</v>
      </c>
      <c r="F39" s="44">
        <v>0</v>
      </c>
      <c r="G39" s="45">
        <f t="shared" si="5"/>
        <v>0</v>
      </c>
      <c r="H39" s="42">
        <v>0</v>
      </c>
      <c r="I39" s="45">
        <f t="shared" si="6"/>
        <v>0</v>
      </c>
      <c r="J39" s="46">
        <v>2E-3</v>
      </c>
      <c r="K39" s="47">
        <f t="shared" si="7"/>
        <v>1.2800000000000001E-2</v>
      </c>
      <c r="L39" s="46">
        <v>0</v>
      </c>
      <c r="M39" s="48">
        <f t="shared" si="8"/>
        <v>0</v>
      </c>
    </row>
    <row r="40" spans="1:13" s="1" customFormat="1" ht="9.75" x14ac:dyDescent="0.2">
      <c r="A40" s="37">
        <f t="shared" si="9"/>
        <v>23</v>
      </c>
      <c r="B40" s="39" t="s">
        <v>79</v>
      </c>
      <c r="C40" s="40" t="s">
        <v>80</v>
      </c>
      <c r="D40" s="41" t="s">
        <v>41</v>
      </c>
      <c r="E40" s="50">
        <v>4</v>
      </c>
      <c r="F40" s="44">
        <v>0</v>
      </c>
      <c r="G40" s="45">
        <f t="shared" si="5"/>
        <v>0</v>
      </c>
      <c r="H40" s="42">
        <v>0</v>
      </c>
      <c r="I40" s="45">
        <f t="shared" si="6"/>
        <v>0</v>
      </c>
      <c r="J40" s="46">
        <v>0</v>
      </c>
      <c r="K40" s="47">
        <f t="shared" si="7"/>
        <v>0</v>
      </c>
      <c r="L40" s="46">
        <v>0</v>
      </c>
      <c r="M40" s="48">
        <f t="shared" si="8"/>
        <v>0</v>
      </c>
    </row>
    <row r="41" spans="1:13" s="1" customFormat="1" ht="9.75" x14ac:dyDescent="0.2">
      <c r="A41" s="37">
        <f t="shared" si="9"/>
        <v>24</v>
      </c>
      <c r="B41" s="39" t="s">
        <v>81</v>
      </c>
      <c r="C41" s="40" t="s">
        <v>82</v>
      </c>
      <c r="D41" s="41" t="s">
        <v>83</v>
      </c>
      <c r="E41" s="42">
        <v>0.4</v>
      </c>
      <c r="F41" s="44">
        <v>0</v>
      </c>
      <c r="G41" s="45">
        <f t="shared" si="5"/>
        <v>0</v>
      </c>
      <c r="H41" s="42">
        <v>0</v>
      </c>
      <c r="I41" s="45">
        <f t="shared" si="6"/>
        <v>0</v>
      </c>
      <c r="J41" s="46">
        <v>0.6</v>
      </c>
      <c r="K41" s="47">
        <f t="shared" si="7"/>
        <v>0.24</v>
      </c>
      <c r="L41" s="46">
        <v>0</v>
      </c>
      <c r="M41" s="48">
        <f t="shared" si="8"/>
        <v>0</v>
      </c>
    </row>
    <row r="42" spans="1:13" s="1" customFormat="1" ht="9.75" x14ac:dyDescent="0.2">
      <c r="A42" s="37">
        <f t="shared" si="9"/>
        <v>25</v>
      </c>
      <c r="B42" s="39" t="s">
        <v>104</v>
      </c>
      <c r="C42" s="40" t="s">
        <v>105</v>
      </c>
      <c r="D42" s="41" t="s">
        <v>83</v>
      </c>
      <c r="E42" s="42">
        <v>0.2</v>
      </c>
      <c r="F42" s="44">
        <v>0</v>
      </c>
      <c r="G42" s="45">
        <f t="shared" si="5"/>
        <v>0</v>
      </c>
      <c r="H42" s="42">
        <v>0</v>
      </c>
      <c r="I42" s="45">
        <f t="shared" si="6"/>
        <v>0</v>
      </c>
      <c r="J42" s="46">
        <v>1</v>
      </c>
      <c r="K42" s="47">
        <f t="shared" si="7"/>
        <v>0.2</v>
      </c>
      <c r="L42" s="46">
        <v>0</v>
      </c>
      <c r="M42" s="48">
        <f t="shared" si="8"/>
        <v>0</v>
      </c>
    </row>
    <row r="43" spans="1:13" s="1" customFormat="1" ht="9.75" x14ac:dyDescent="0.2">
      <c r="A43" s="37">
        <f t="shared" si="9"/>
        <v>26</v>
      </c>
      <c r="B43" s="39" t="s">
        <v>86</v>
      </c>
      <c r="C43" s="40" t="s">
        <v>221</v>
      </c>
      <c r="D43" s="41" t="s">
        <v>83</v>
      </c>
      <c r="E43" s="42">
        <v>0.2</v>
      </c>
      <c r="F43" s="44">
        <v>0</v>
      </c>
      <c r="G43" s="45">
        <f t="shared" si="5"/>
        <v>0</v>
      </c>
      <c r="H43" s="42">
        <v>0</v>
      </c>
      <c r="I43" s="45">
        <f t="shared" si="6"/>
        <v>0</v>
      </c>
      <c r="J43" s="46">
        <v>0</v>
      </c>
      <c r="K43" s="47">
        <f t="shared" si="7"/>
        <v>0</v>
      </c>
      <c r="L43" s="46">
        <v>0</v>
      </c>
      <c r="M43" s="48">
        <f t="shared" si="8"/>
        <v>0</v>
      </c>
    </row>
    <row r="44" spans="1:13" s="1" customFormat="1" ht="9.75" x14ac:dyDescent="0.2">
      <c r="A44" s="37">
        <f t="shared" si="9"/>
        <v>27</v>
      </c>
      <c r="B44" s="39" t="s">
        <v>88</v>
      </c>
      <c r="C44" s="40" t="s">
        <v>222</v>
      </c>
      <c r="D44" s="41" t="s">
        <v>61</v>
      </c>
      <c r="E44" s="50">
        <v>4</v>
      </c>
      <c r="F44" s="44">
        <v>0</v>
      </c>
      <c r="G44" s="45">
        <f t="shared" si="5"/>
        <v>0</v>
      </c>
      <c r="H44" s="42">
        <v>0</v>
      </c>
      <c r="I44" s="45">
        <f t="shared" si="6"/>
        <v>0</v>
      </c>
      <c r="J44" s="46">
        <v>0</v>
      </c>
      <c r="K44" s="47">
        <f t="shared" si="7"/>
        <v>0</v>
      </c>
      <c r="L44" s="46">
        <v>0</v>
      </c>
      <c r="M44" s="48">
        <f t="shared" si="8"/>
        <v>0</v>
      </c>
    </row>
    <row r="45" spans="1:13" s="1" customFormat="1" ht="9.75" x14ac:dyDescent="0.2">
      <c r="A45" s="37">
        <f t="shared" si="9"/>
        <v>28</v>
      </c>
      <c r="B45" s="39" t="s">
        <v>62</v>
      </c>
      <c r="C45" s="40" t="s">
        <v>90</v>
      </c>
      <c r="D45" s="41" t="s">
        <v>41</v>
      </c>
      <c r="E45" s="50">
        <v>4</v>
      </c>
      <c r="F45" s="44">
        <v>0</v>
      </c>
      <c r="G45" s="45">
        <f t="shared" si="5"/>
        <v>0</v>
      </c>
      <c r="H45" s="42">
        <v>0</v>
      </c>
      <c r="I45" s="45">
        <f t="shared" si="6"/>
        <v>0</v>
      </c>
      <c r="J45" s="46">
        <v>0</v>
      </c>
      <c r="K45" s="47">
        <f t="shared" si="7"/>
        <v>0</v>
      </c>
      <c r="L45" s="46">
        <v>0</v>
      </c>
      <c r="M45" s="48">
        <f t="shared" si="8"/>
        <v>0</v>
      </c>
    </row>
    <row r="46" spans="1:13" s="1" customFormat="1" ht="9.75" x14ac:dyDescent="0.2">
      <c r="A46" s="36"/>
      <c r="B46" s="39"/>
      <c r="C46" s="40"/>
      <c r="D46" s="41"/>
      <c r="E46" s="38"/>
      <c r="F46" s="36"/>
      <c r="G46" s="43"/>
      <c r="H46" s="38"/>
      <c r="I46" s="43"/>
      <c r="J46" s="38"/>
      <c r="K46" s="43"/>
      <c r="L46" s="38"/>
      <c r="M46" s="49"/>
    </row>
    <row r="47" spans="1:13" s="1" customFormat="1" ht="9.75" x14ac:dyDescent="0.2">
      <c r="A47" s="37">
        <f>A45+1</f>
        <v>29</v>
      </c>
      <c r="B47" s="39" t="s">
        <v>62</v>
      </c>
      <c r="C47" s="40" t="s">
        <v>223</v>
      </c>
      <c r="D47" s="41" t="s">
        <v>61</v>
      </c>
      <c r="E47" s="50">
        <v>4</v>
      </c>
      <c r="F47" s="44">
        <v>0</v>
      </c>
      <c r="G47" s="45">
        <f>E47*F47</f>
        <v>0</v>
      </c>
      <c r="H47" s="42">
        <v>0</v>
      </c>
      <c r="I47" s="45">
        <f>E47*H47</f>
        <v>0</v>
      </c>
      <c r="J47" s="46">
        <v>0.05</v>
      </c>
      <c r="K47" s="47">
        <f>E47*J47</f>
        <v>0.2</v>
      </c>
      <c r="L47" s="46">
        <v>0</v>
      </c>
      <c r="M47" s="48">
        <f>E47*L47</f>
        <v>0</v>
      </c>
    </row>
    <row r="48" spans="1:13" s="1" customFormat="1" ht="9.75" x14ac:dyDescent="0.2">
      <c r="A48" s="37">
        <f>A47+1</f>
        <v>30</v>
      </c>
      <c r="B48" s="39"/>
      <c r="C48" s="40"/>
      <c r="D48" s="41"/>
      <c r="E48" s="38"/>
      <c r="F48" s="44">
        <v>0</v>
      </c>
      <c r="G48" s="45">
        <f>E48*F48</f>
        <v>0</v>
      </c>
      <c r="H48" s="42">
        <v>0</v>
      </c>
      <c r="I48" s="45">
        <f>E48*H48</f>
        <v>0</v>
      </c>
      <c r="J48" s="46">
        <v>0</v>
      </c>
      <c r="K48" s="47">
        <f>E48*J48</f>
        <v>0</v>
      </c>
      <c r="L48" s="46">
        <v>0</v>
      </c>
      <c r="M48" s="48">
        <f>E48*L48</f>
        <v>0</v>
      </c>
    </row>
    <row r="49" spans="1:13" s="1" customFormat="1" ht="9.75" x14ac:dyDescent="0.2">
      <c r="A49" s="37">
        <f>A48+1</f>
        <v>31</v>
      </c>
      <c r="B49" s="39" t="s">
        <v>62</v>
      </c>
      <c r="C49" s="40" t="s">
        <v>92</v>
      </c>
      <c r="D49" s="41" t="s">
        <v>61</v>
      </c>
      <c r="E49" s="50">
        <v>4</v>
      </c>
      <c r="F49" s="44">
        <v>0</v>
      </c>
      <c r="G49" s="45">
        <f>E49*F49</f>
        <v>0</v>
      </c>
      <c r="H49" s="42">
        <v>0</v>
      </c>
      <c r="I49" s="45">
        <f>E49*H49</f>
        <v>0</v>
      </c>
      <c r="J49" s="46">
        <v>0</v>
      </c>
      <c r="K49" s="47">
        <f>E49*J49</f>
        <v>0</v>
      </c>
      <c r="L49" s="46">
        <v>0</v>
      </c>
      <c r="M49" s="48">
        <f>E49*L49</f>
        <v>0</v>
      </c>
    </row>
    <row r="50" spans="1:13" s="1" customFormat="1" ht="9.75" x14ac:dyDescent="0.2">
      <c r="A50" s="37">
        <f>A49+1</f>
        <v>32</v>
      </c>
      <c r="B50" s="39" t="s">
        <v>93</v>
      </c>
      <c r="C50" s="40" t="s">
        <v>90</v>
      </c>
      <c r="D50" s="41" t="s">
        <v>38</v>
      </c>
      <c r="E50" s="42">
        <v>0.7</v>
      </c>
      <c r="F50" s="44">
        <v>0</v>
      </c>
      <c r="G50" s="45">
        <f>E50*F50</f>
        <v>0</v>
      </c>
      <c r="H50" s="42">
        <v>0</v>
      </c>
      <c r="I50" s="45">
        <f>E50*H50</f>
        <v>0</v>
      </c>
      <c r="J50" s="46">
        <v>0</v>
      </c>
      <c r="K50" s="47">
        <f>E50*J50</f>
        <v>0</v>
      </c>
      <c r="L50" s="46">
        <v>0</v>
      </c>
      <c r="M50" s="48">
        <f>E50*L50</f>
        <v>0</v>
      </c>
    </row>
    <row r="51" spans="1:13" s="18" customFormat="1" ht="11.25" x14ac:dyDescent="0.2">
      <c r="A51" s="60"/>
      <c r="B51" s="61">
        <v>3</v>
      </c>
      <c r="C51" s="62" t="s">
        <v>209</v>
      </c>
      <c r="D51" s="63"/>
      <c r="E51" s="63"/>
      <c r="F51" s="64"/>
      <c r="G51" s="65">
        <f>SUM(G27:G50)</f>
        <v>0</v>
      </c>
      <c r="H51" s="66"/>
      <c r="I51" s="67">
        <f>SUM(I27:I50)</f>
        <v>0</v>
      </c>
      <c r="J51" s="66"/>
      <c r="K51" s="68">
        <f>SUM(K27:K50)</f>
        <v>0.73019199999999995</v>
      </c>
      <c r="L51" s="66"/>
      <c r="M51" s="69">
        <f>SUM(M27:M50)</f>
        <v>0</v>
      </c>
    </row>
    <row r="52" spans="1:13" s="18" customFormat="1" ht="11.25" x14ac:dyDescent="0.2">
      <c r="A52" s="29"/>
      <c r="B52" s="30" t="s">
        <v>57</v>
      </c>
      <c r="C52" s="31" t="s">
        <v>245</v>
      </c>
      <c r="D52" s="28"/>
      <c r="E52" s="28"/>
      <c r="F52" s="32"/>
      <c r="G52" s="33"/>
      <c r="H52" s="34"/>
      <c r="I52" s="27"/>
      <c r="J52" s="34"/>
      <c r="K52" s="33"/>
      <c r="L52" s="34"/>
      <c r="M52" s="35"/>
    </row>
    <row r="53" spans="1:13" s="1" customFormat="1" ht="9.75" x14ac:dyDescent="0.2">
      <c r="A53" s="36"/>
      <c r="B53" s="39"/>
      <c r="C53" s="40" t="s">
        <v>224</v>
      </c>
      <c r="D53" s="41"/>
      <c r="E53" s="38"/>
      <c r="F53" s="36"/>
      <c r="G53" s="43"/>
      <c r="H53" s="38"/>
      <c r="I53" s="43"/>
      <c r="J53" s="38"/>
      <c r="K53" s="43"/>
      <c r="L53" s="38"/>
      <c r="M53" s="49"/>
    </row>
    <row r="54" spans="1:13" s="1" customFormat="1" ht="9.75" x14ac:dyDescent="0.2">
      <c r="A54" s="37">
        <f>A50+1</f>
        <v>33</v>
      </c>
      <c r="B54" s="39" t="s">
        <v>59</v>
      </c>
      <c r="C54" s="40" t="s">
        <v>60</v>
      </c>
      <c r="D54" s="41" t="s">
        <v>61</v>
      </c>
      <c r="E54" s="50">
        <v>12</v>
      </c>
      <c r="F54" s="44">
        <v>0</v>
      </c>
      <c r="G54" s="45">
        <f t="shared" ref="G54:G70" si="10">E54*F54</f>
        <v>0</v>
      </c>
      <c r="H54" s="42">
        <v>0</v>
      </c>
      <c r="I54" s="45">
        <f t="shared" ref="I54:I70" si="11">E54*H54</f>
        <v>0</v>
      </c>
      <c r="J54" s="46">
        <v>0</v>
      </c>
      <c r="K54" s="47">
        <f t="shared" ref="K54:K70" si="12">E54*J54</f>
        <v>0</v>
      </c>
      <c r="L54" s="46">
        <v>0</v>
      </c>
      <c r="M54" s="48">
        <f t="shared" ref="M54:M70" si="13">E54*L54</f>
        <v>0</v>
      </c>
    </row>
    <row r="55" spans="1:13" s="1" customFormat="1" ht="9.75" x14ac:dyDescent="0.2">
      <c r="A55" s="37">
        <f t="shared" ref="A55:A70" si="14">A54+1</f>
        <v>34</v>
      </c>
      <c r="B55" s="39" t="s">
        <v>62</v>
      </c>
      <c r="C55" s="40" t="s">
        <v>63</v>
      </c>
      <c r="D55" s="41" t="s">
        <v>61</v>
      </c>
      <c r="E55" s="50">
        <v>12</v>
      </c>
      <c r="F55" s="44">
        <v>0</v>
      </c>
      <c r="G55" s="45">
        <f t="shared" si="10"/>
        <v>0</v>
      </c>
      <c r="H55" s="42">
        <v>0</v>
      </c>
      <c r="I55" s="45">
        <f t="shared" si="11"/>
        <v>0</v>
      </c>
      <c r="J55" s="46">
        <v>0</v>
      </c>
      <c r="K55" s="47">
        <f t="shared" si="12"/>
        <v>0</v>
      </c>
      <c r="L55" s="46">
        <v>0</v>
      </c>
      <c r="M55" s="48">
        <f t="shared" si="13"/>
        <v>0</v>
      </c>
    </row>
    <row r="56" spans="1:13" s="1" customFormat="1" ht="9.75" x14ac:dyDescent="0.2">
      <c r="A56" s="37">
        <f t="shared" si="14"/>
        <v>35</v>
      </c>
      <c r="B56" s="39" t="s">
        <v>62</v>
      </c>
      <c r="C56" s="40" t="s">
        <v>64</v>
      </c>
      <c r="D56" s="41" t="s">
        <v>61</v>
      </c>
      <c r="E56" s="50">
        <v>12</v>
      </c>
      <c r="F56" s="44">
        <v>0</v>
      </c>
      <c r="G56" s="45">
        <f t="shared" si="10"/>
        <v>0</v>
      </c>
      <c r="H56" s="42">
        <v>0</v>
      </c>
      <c r="I56" s="45">
        <f t="shared" si="11"/>
        <v>0</v>
      </c>
      <c r="J56" s="46">
        <v>0</v>
      </c>
      <c r="K56" s="47">
        <f t="shared" si="12"/>
        <v>0</v>
      </c>
      <c r="L56" s="46">
        <v>0</v>
      </c>
      <c r="M56" s="48">
        <f t="shared" si="13"/>
        <v>0</v>
      </c>
    </row>
    <row r="57" spans="1:13" s="1" customFormat="1" ht="9.75" x14ac:dyDescent="0.2">
      <c r="A57" s="37">
        <f t="shared" si="14"/>
        <v>36</v>
      </c>
      <c r="B57" s="39" t="s">
        <v>65</v>
      </c>
      <c r="C57" s="40" t="s">
        <v>66</v>
      </c>
      <c r="D57" s="41" t="s">
        <v>61</v>
      </c>
      <c r="E57" s="50">
        <v>12</v>
      </c>
      <c r="F57" s="44">
        <v>0</v>
      </c>
      <c r="G57" s="45">
        <f t="shared" si="10"/>
        <v>0</v>
      </c>
      <c r="H57" s="42">
        <v>0</v>
      </c>
      <c r="I57" s="45">
        <f t="shared" si="11"/>
        <v>0</v>
      </c>
      <c r="J57" s="46">
        <v>0</v>
      </c>
      <c r="K57" s="47">
        <f t="shared" si="12"/>
        <v>0</v>
      </c>
      <c r="L57" s="46">
        <v>0</v>
      </c>
      <c r="M57" s="48">
        <f t="shared" si="13"/>
        <v>0</v>
      </c>
    </row>
    <row r="58" spans="1:13" s="1" customFormat="1" ht="9.75" x14ac:dyDescent="0.2">
      <c r="A58" s="37">
        <f t="shared" si="14"/>
        <v>37</v>
      </c>
      <c r="B58" s="39" t="s">
        <v>67</v>
      </c>
      <c r="C58" s="40" t="s">
        <v>68</v>
      </c>
      <c r="D58" s="41" t="s">
        <v>61</v>
      </c>
      <c r="E58" s="50">
        <v>12</v>
      </c>
      <c r="F58" s="44">
        <v>0</v>
      </c>
      <c r="G58" s="45">
        <f t="shared" si="10"/>
        <v>0</v>
      </c>
      <c r="H58" s="42">
        <v>0</v>
      </c>
      <c r="I58" s="45">
        <f t="shared" si="11"/>
        <v>0</v>
      </c>
      <c r="J58" s="46">
        <v>2.8200000000000002E-4</v>
      </c>
      <c r="K58" s="47">
        <f t="shared" si="12"/>
        <v>3.3840000000000003E-3</v>
      </c>
      <c r="L58" s="46">
        <v>0</v>
      </c>
      <c r="M58" s="48">
        <f t="shared" si="13"/>
        <v>0</v>
      </c>
    </row>
    <row r="59" spans="1:13" s="1" customFormat="1" ht="9.75" x14ac:dyDescent="0.2">
      <c r="A59" s="37">
        <f t="shared" si="14"/>
        <v>38</v>
      </c>
      <c r="B59" s="39" t="s">
        <v>69</v>
      </c>
      <c r="C59" s="40" t="s">
        <v>70</v>
      </c>
      <c r="D59" s="41" t="s">
        <v>61</v>
      </c>
      <c r="E59" s="50">
        <v>12</v>
      </c>
      <c r="F59" s="44">
        <v>0</v>
      </c>
      <c r="G59" s="45">
        <f t="shared" si="10"/>
        <v>0</v>
      </c>
      <c r="H59" s="42">
        <v>0</v>
      </c>
      <c r="I59" s="45">
        <f t="shared" si="11"/>
        <v>0</v>
      </c>
      <c r="J59" s="46">
        <v>4.4999999999999997E-3</v>
      </c>
      <c r="K59" s="47">
        <f t="shared" si="12"/>
        <v>5.3999999999999992E-2</v>
      </c>
      <c r="L59" s="46">
        <v>0</v>
      </c>
      <c r="M59" s="48">
        <f t="shared" si="13"/>
        <v>0</v>
      </c>
    </row>
    <row r="60" spans="1:13" s="1" customFormat="1" ht="9.75" x14ac:dyDescent="0.2">
      <c r="A60" s="37">
        <f t="shared" si="14"/>
        <v>39</v>
      </c>
      <c r="B60" s="39" t="s">
        <v>62</v>
      </c>
      <c r="C60" s="40" t="s">
        <v>71</v>
      </c>
      <c r="D60" s="41" t="s">
        <v>61</v>
      </c>
      <c r="E60" s="50">
        <v>12</v>
      </c>
      <c r="F60" s="44">
        <v>0</v>
      </c>
      <c r="G60" s="45">
        <f t="shared" si="10"/>
        <v>0</v>
      </c>
      <c r="H60" s="42">
        <v>0</v>
      </c>
      <c r="I60" s="45">
        <f t="shared" si="11"/>
        <v>0</v>
      </c>
      <c r="J60" s="46">
        <v>0</v>
      </c>
      <c r="K60" s="47">
        <f t="shared" si="12"/>
        <v>0</v>
      </c>
      <c r="L60" s="46">
        <v>0</v>
      </c>
      <c r="M60" s="48">
        <f t="shared" si="13"/>
        <v>0</v>
      </c>
    </row>
    <row r="61" spans="1:13" s="1" customFormat="1" ht="9.75" x14ac:dyDescent="0.2">
      <c r="A61" s="37">
        <f t="shared" si="14"/>
        <v>40</v>
      </c>
      <c r="B61" s="39" t="s">
        <v>72</v>
      </c>
      <c r="C61" s="40" t="s">
        <v>73</v>
      </c>
      <c r="D61" s="41" t="s">
        <v>61</v>
      </c>
      <c r="E61" s="50">
        <v>12</v>
      </c>
      <c r="F61" s="44">
        <v>0</v>
      </c>
      <c r="G61" s="45">
        <f t="shared" si="10"/>
        <v>0</v>
      </c>
      <c r="H61" s="42">
        <v>0</v>
      </c>
      <c r="I61" s="45">
        <f t="shared" si="11"/>
        <v>0</v>
      </c>
      <c r="J61" s="46">
        <v>2.7500000000000002E-4</v>
      </c>
      <c r="K61" s="47">
        <f t="shared" si="12"/>
        <v>3.3E-3</v>
      </c>
      <c r="L61" s="46">
        <v>0</v>
      </c>
      <c r="M61" s="48">
        <f t="shared" si="13"/>
        <v>0</v>
      </c>
    </row>
    <row r="62" spans="1:13" s="1" customFormat="1" ht="9.75" x14ac:dyDescent="0.2">
      <c r="A62" s="37">
        <f t="shared" si="14"/>
        <v>41</v>
      </c>
      <c r="B62" s="39" t="s">
        <v>62</v>
      </c>
      <c r="C62" s="40" t="s">
        <v>74</v>
      </c>
      <c r="D62" s="41" t="s">
        <v>75</v>
      </c>
      <c r="E62" s="50">
        <v>5</v>
      </c>
      <c r="F62" s="44">
        <v>0</v>
      </c>
      <c r="G62" s="45">
        <f t="shared" si="10"/>
        <v>0</v>
      </c>
      <c r="H62" s="42">
        <v>0</v>
      </c>
      <c r="I62" s="45">
        <f t="shared" si="11"/>
        <v>0</v>
      </c>
      <c r="J62" s="46">
        <v>0</v>
      </c>
      <c r="K62" s="47">
        <f t="shared" si="12"/>
        <v>0</v>
      </c>
      <c r="L62" s="46">
        <v>0</v>
      </c>
      <c r="M62" s="48">
        <f t="shared" si="13"/>
        <v>0</v>
      </c>
    </row>
    <row r="63" spans="1:13" s="1" customFormat="1" ht="9.75" x14ac:dyDescent="0.2">
      <c r="A63" s="37">
        <f t="shared" si="14"/>
        <v>42</v>
      </c>
      <c r="B63" s="39" t="s">
        <v>76</v>
      </c>
      <c r="C63" s="40" t="s">
        <v>77</v>
      </c>
      <c r="D63" s="41" t="s">
        <v>61</v>
      </c>
      <c r="E63" s="50">
        <v>12</v>
      </c>
      <c r="F63" s="44">
        <v>0</v>
      </c>
      <c r="G63" s="45">
        <f t="shared" si="10"/>
        <v>0</v>
      </c>
      <c r="H63" s="42">
        <v>0</v>
      </c>
      <c r="I63" s="45">
        <f t="shared" si="11"/>
        <v>0</v>
      </c>
      <c r="J63" s="46">
        <v>1.8699999999999999E-4</v>
      </c>
      <c r="K63" s="47">
        <f t="shared" si="12"/>
        <v>2.2439999999999999E-3</v>
      </c>
      <c r="L63" s="46">
        <v>0</v>
      </c>
      <c r="M63" s="48">
        <f t="shared" si="13"/>
        <v>0</v>
      </c>
    </row>
    <row r="64" spans="1:13" s="1" customFormat="1" ht="9.75" x14ac:dyDescent="0.2">
      <c r="A64" s="37">
        <f t="shared" si="14"/>
        <v>43</v>
      </c>
      <c r="B64" s="39" t="s">
        <v>62</v>
      </c>
      <c r="C64" s="40" t="s">
        <v>78</v>
      </c>
      <c r="D64" s="41" t="s">
        <v>75</v>
      </c>
      <c r="E64" s="42">
        <v>19.2</v>
      </c>
      <c r="F64" s="44">
        <v>0</v>
      </c>
      <c r="G64" s="45">
        <f t="shared" si="10"/>
        <v>0</v>
      </c>
      <c r="H64" s="42">
        <v>0</v>
      </c>
      <c r="I64" s="45">
        <f t="shared" si="11"/>
        <v>0</v>
      </c>
      <c r="J64" s="46">
        <v>2E-3</v>
      </c>
      <c r="K64" s="47">
        <f t="shared" si="12"/>
        <v>3.8399999999999997E-2</v>
      </c>
      <c r="L64" s="46">
        <v>0</v>
      </c>
      <c r="M64" s="48">
        <f t="shared" si="13"/>
        <v>0</v>
      </c>
    </row>
    <row r="65" spans="1:13" s="1" customFormat="1" ht="9.75" x14ac:dyDescent="0.2">
      <c r="A65" s="37">
        <f t="shared" si="14"/>
        <v>44</v>
      </c>
      <c r="B65" s="39" t="s">
        <v>79</v>
      </c>
      <c r="C65" s="40" t="s">
        <v>80</v>
      </c>
      <c r="D65" s="41" t="s">
        <v>41</v>
      </c>
      <c r="E65" s="50">
        <v>12</v>
      </c>
      <c r="F65" s="44">
        <v>0</v>
      </c>
      <c r="G65" s="45">
        <f t="shared" si="10"/>
        <v>0</v>
      </c>
      <c r="H65" s="42">
        <v>0</v>
      </c>
      <c r="I65" s="45">
        <f t="shared" si="11"/>
        <v>0</v>
      </c>
      <c r="J65" s="46">
        <v>0</v>
      </c>
      <c r="K65" s="47">
        <f t="shared" si="12"/>
        <v>0</v>
      </c>
      <c r="L65" s="46">
        <v>0</v>
      </c>
      <c r="M65" s="48">
        <f t="shared" si="13"/>
        <v>0</v>
      </c>
    </row>
    <row r="66" spans="1:13" s="1" customFormat="1" ht="9.75" x14ac:dyDescent="0.2">
      <c r="A66" s="37">
        <f t="shared" si="14"/>
        <v>45</v>
      </c>
      <c r="B66" s="39" t="s">
        <v>81</v>
      </c>
      <c r="C66" s="40" t="s">
        <v>82</v>
      </c>
      <c r="D66" s="41" t="s">
        <v>83</v>
      </c>
      <c r="E66" s="42">
        <v>1.2</v>
      </c>
      <c r="F66" s="44">
        <v>0</v>
      </c>
      <c r="G66" s="45">
        <f t="shared" si="10"/>
        <v>0</v>
      </c>
      <c r="H66" s="42">
        <v>0</v>
      </c>
      <c r="I66" s="45">
        <f t="shared" si="11"/>
        <v>0</v>
      </c>
      <c r="J66" s="46">
        <v>0.6</v>
      </c>
      <c r="K66" s="47">
        <f t="shared" si="12"/>
        <v>0.72</v>
      </c>
      <c r="L66" s="46">
        <v>0</v>
      </c>
      <c r="M66" s="48">
        <f t="shared" si="13"/>
        <v>0</v>
      </c>
    </row>
    <row r="67" spans="1:13" s="1" customFormat="1" ht="9.75" x14ac:dyDescent="0.2">
      <c r="A67" s="37">
        <f t="shared" si="14"/>
        <v>46</v>
      </c>
      <c r="B67" s="39" t="s">
        <v>84</v>
      </c>
      <c r="C67" s="40" t="s">
        <v>85</v>
      </c>
      <c r="D67" s="41" t="s">
        <v>83</v>
      </c>
      <c r="E67" s="70">
        <v>0.36</v>
      </c>
      <c r="F67" s="44">
        <v>0</v>
      </c>
      <c r="G67" s="45">
        <f t="shared" si="10"/>
        <v>0</v>
      </c>
      <c r="H67" s="42">
        <v>0</v>
      </c>
      <c r="I67" s="45">
        <f t="shared" si="11"/>
        <v>0</v>
      </c>
      <c r="J67" s="46">
        <v>1</v>
      </c>
      <c r="K67" s="47">
        <f t="shared" si="12"/>
        <v>0.36</v>
      </c>
      <c r="L67" s="46">
        <v>0</v>
      </c>
      <c r="M67" s="48">
        <f t="shared" si="13"/>
        <v>0</v>
      </c>
    </row>
    <row r="68" spans="1:13" s="1" customFormat="1" ht="9.75" x14ac:dyDescent="0.2">
      <c r="A68" s="37">
        <f t="shared" si="14"/>
        <v>47</v>
      </c>
      <c r="B68" s="39" t="s">
        <v>86</v>
      </c>
      <c r="C68" s="40" t="s">
        <v>87</v>
      </c>
      <c r="D68" s="41" t="s">
        <v>83</v>
      </c>
      <c r="E68" s="70">
        <v>0.36</v>
      </c>
      <c r="F68" s="44">
        <v>0</v>
      </c>
      <c r="G68" s="45">
        <f t="shared" si="10"/>
        <v>0</v>
      </c>
      <c r="H68" s="42">
        <v>0</v>
      </c>
      <c r="I68" s="45">
        <f t="shared" si="11"/>
        <v>0</v>
      </c>
      <c r="J68" s="46">
        <v>0</v>
      </c>
      <c r="K68" s="47">
        <f t="shared" si="12"/>
        <v>0</v>
      </c>
      <c r="L68" s="46">
        <v>0</v>
      </c>
      <c r="M68" s="48">
        <f t="shared" si="13"/>
        <v>0</v>
      </c>
    </row>
    <row r="69" spans="1:13" s="1" customFormat="1" ht="9.75" x14ac:dyDescent="0.2">
      <c r="A69" s="37">
        <f t="shared" si="14"/>
        <v>48</v>
      </c>
      <c r="B69" s="39" t="s">
        <v>88</v>
      </c>
      <c r="C69" s="40" t="s">
        <v>89</v>
      </c>
      <c r="D69" s="41" t="s">
        <v>61</v>
      </c>
      <c r="E69" s="50">
        <v>12</v>
      </c>
      <c r="F69" s="44">
        <v>0</v>
      </c>
      <c r="G69" s="45">
        <f t="shared" si="10"/>
        <v>0</v>
      </c>
      <c r="H69" s="42">
        <v>0</v>
      </c>
      <c r="I69" s="45">
        <f t="shared" si="11"/>
        <v>0</v>
      </c>
      <c r="J69" s="46">
        <v>0</v>
      </c>
      <c r="K69" s="47">
        <f t="shared" si="12"/>
        <v>0</v>
      </c>
      <c r="L69" s="46">
        <v>0</v>
      </c>
      <c r="M69" s="48">
        <f t="shared" si="13"/>
        <v>0</v>
      </c>
    </row>
    <row r="70" spans="1:13" s="1" customFormat="1" ht="9.75" x14ac:dyDescent="0.2">
      <c r="A70" s="37">
        <f t="shared" si="14"/>
        <v>49</v>
      </c>
      <c r="B70" s="39" t="s">
        <v>62</v>
      </c>
      <c r="C70" s="40" t="s">
        <v>90</v>
      </c>
      <c r="D70" s="41" t="s">
        <v>41</v>
      </c>
      <c r="E70" s="50">
        <v>12</v>
      </c>
      <c r="F70" s="44">
        <v>0</v>
      </c>
      <c r="G70" s="45">
        <f t="shared" si="10"/>
        <v>0</v>
      </c>
      <c r="H70" s="42">
        <v>0</v>
      </c>
      <c r="I70" s="45">
        <f t="shared" si="11"/>
        <v>0</v>
      </c>
      <c r="J70" s="46">
        <v>0</v>
      </c>
      <c r="K70" s="47">
        <f t="shared" si="12"/>
        <v>0</v>
      </c>
      <c r="L70" s="46">
        <v>0</v>
      </c>
      <c r="M70" s="48">
        <f t="shared" si="13"/>
        <v>0</v>
      </c>
    </row>
    <row r="71" spans="1:13" s="1" customFormat="1" ht="9.75" x14ac:dyDescent="0.2">
      <c r="A71" s="36"/>
      <c r="B71" s="39"/>
      <c r="C71" s="40"/>
      <c r="D71" s="41"/>
      <c r="E71" s="38"/>
      <c r="F71" s="36"/>
      <c r="G71" s="43"/>
      <c r="H71" s="38"/>
      <c r="I71" s="43"/>
      <c r="J71" s="38"/>
      <c r="K71" s="43"/>
      <c r="L71" s="38"/>
      <c r="M71" s="49"/>
    </row>
    <row r="72" spans="1:13" s="1" customFormat="1" ht="9.75" x14ac:dyDescent="0.2">
      <c r="A72" s="37">
        <f>A70+1</f>
        <v>50</v>
      </c>
      <c r="B72" s="39" t="s">
        <v>62</v>
      </c>
      <c r="C72" s="40" t="s">
        <v>227</v>
      </c>
      <c r="D72" s="41" t="s">
        <v>61</v>
      </c>
      <c r="E72" s="50">
        <v>6</v>
      </c>
      <c r="F72" s="44">
        <v>0</v>
      </c>
      <c r="G72" s="45">
        <f>E72*F72</f>
        <v>0</v>
      </c>
      <c r="H72" s="42">
        <v>0</v>
      </c>
      <c r="I72" s="45">
        <f>E72*H72</f>
        <v>0</v>
      </c>
      <c r="J72" s="46">
        <v>2E-3</v>
      </c>
      <c r="K72" s="47">
        <f>E72*J72</f>
        <v>1.2E-2</v>
      </c>
      <c r="L72" s="46">
        <v>0</v>
      </c>
      <c r="M72" s="48">
        <f>E72*L72</f>
        <v>0</v>
      </c>
    </row>
    <row r="73" spans="1:13" s="1" customFormat="1" ht="9.75" x14ac:dyDescent="0.2">
      <c r="A73" s="37">
        <f>A72+1</f>
        <v>51</v>
      </c>
      <c r="B73" s="39" t="s">
        <v>62</v>
      </c>
      <c r="C73" s="40" t="s">
        <v>225</v>
      </c>
      <c r="D73" s="41" t="s">
        <v>61</v>
      </c>
      <c r="E73" s="50">
        <v>6</v>
      </c>
      <c r="F73" s="44">
        <v>0</v>
      </c>
      <c r="G73" s="45">
        <f>E73*F73</f>
        <v>0</v>
      </c>
      <c r="H73" s="42">
        <v>0</v>
      </c>
      <c r="I73" s="45">
        <f>E73*H73</f>
        <v>0</v>
      </c>
      <c r="J73" s="46">
        <v>2E-3</v>
      </c>
      <c r="K73" s="47">
        <f>E73*J73</f>
        <v>1.2E-2</v>
      </c>
      <c r="L73" s="46">
        <v>0</v>
      </c>
      <c r="M73" s="48">
        <f>E73*L73</f>
        <v>0</v>
      </c>
    </row>
    <row r="74" spans="1:13" s="1" customFormat="1" ht="9.75" x14ac:dyDescent="0.2">
      <c r="A74" s="37">
        <f>A73+1</f>
        <v>52</v>
      </c>
      <c r="B74" s="39"/>
      <c r="C74" s="40"/>
      <c r="D74" s="41"/>
      <c r="E74" s="38"/>
      <c r="F74" s="44">
        <v>0</v>
      </c>
      <c r="G74" s="45">
        <f>E74*F74</f>
        <v>0</v>
      </c>
      <c r="H74" s="42">
        <v>0</v>
      </c>
      <c r="I74" s="45">
        <f>E74*H74</f>
        <v>0</v>
      </c>
      <c r="J74" s="46">
        <v>0</v>
      </c>
      <c r="K74" s="47">
        <f>E74*J74</f>
        <v>0</v>
      </c>
      <c r="L74" s="46">
        <v>0</v>
      </c>
      <c r="M74" s="48">
        <f>E74*L74</f>
        <v>0</v>
      </c>
    </row>
    <row r="75" spans="1:13" s="1" customFormat="1" ht="9.75" x14ac:dyDescent="0.2">
      <c r="A75" s="37">
        <f>A74+1</f>
        <v>53</v>
      </c>
      <c r="B75" s="39" t="s">
        <v>62</v>
      </c>
      <c r="C75" s="40" t="s">
        <v>92</v>
      </c>
      <c r="D75" s="41" t="s">
        <v>61</v>
      </c>
      <c r="E75" s="50">
        <v>12</v>
      </c>
      <c r="F75" s="44">
        <v>0</v>
      </c>
      <c r="G75" s="45">
        <f>E75*F75</f>
        <v>0</v>
      </c>
      <c r="H75" s="42">
        <v>0</v>
      </c>
      <c r="I75" s="45">
        <f>E75*H75</f>
        <v>0</v>
      </c>
      <c r="J75" s="46">
        <v>0</v>
      </c>
      <c r="K75" s="47">
        <f>E75*J75</f>
        <v>0</v>
      </c>
      <c r="L75" s="46">
        <v>0</v>
      </c>
      <c r="M75" s="48">
        <f>E75*L75</f>
        <v>0</v>
      </c>
    </row>
    <row r="76" spans="1:13" s="1" customFormat="1" ht="9.75" x14ac:dyDescent="0.2">
      <c r="A76" s="37">
        <f>A75+1</f>
        <v>54</v>
      </c>
      <c r="B76" s="39" t="s">
        <v>93</v>
      </c>
      <c r="C76" s="40" t="s">
        <v>90</v>
      </c>
      <c r="D76" s="41" t="s">
        <v>38</v>
      </c>
      <c r="E76" s="42">
        <v>1.2</v>
      </c>
      <c r="F76" s="44">
        <v>0</v>
      </c>
      <c r="G76" s="45">
        <f>E76*F76</f>
        <v>0</v>
      </c>
      <c r="H76" s="42">
        <v>0</v>
      </c>
      <c r="I76" s="45">
        <f>E76*H76</f>
        <v>0</v>
      </c>
      <c r="J76" s="46">
        <v>0</v>
      </c>
      <c r="K76" s="47">
        <f>E76*J76</f>
        <v>0</v>
      </c>
      <c r="L76" s="46">
        <v>0</v>
      </c>
      <c r="M76" s="48">
        <f>E76*L76</f>
        <v>0</v>
      </c>
    </row>
    <row r="77" spans="1:13" s="18" customFormat="1" ht="11.25" x14ac:dyDescent="0.2">
      <c r="A77" s="60"/>
      <c r="B77" s="61">
        <v>4</v>
      </c>
      <c r="C77" s="62" t="s">
        <v>245</v>
      </c>
      <c r="D77" s="63"/>
      <c r="E77" s="63"/>
      <c r="F77" s="64"/>
      <c r="G77" s="65">
        <f>SUM(G53:G76)</f>
        <v>0</v>
      </c>
      <c r="H77" s="66"/>
      <c r="I77" s="67">
        <f>SUM(I53:I76)</f>
        <v>0</v>
      </c>
      <c r="J77" s="66"/>
      <c r="K77" s="68">
        <f>SUM(K53:K76)</f>
        <v>1.205328</v>
      </c>
      <c r="L77" s="66"/>
      <c r="M77" s="69">
        <f>SUM(M53:M76)</f>
        <v>0</v>
      </c>
    </row>
    <row r="78" spans="1:13" s="18" customFormat="1" ht="11.25" x14ac:dyDescent="0.2">
      <c r="A78" s="29"/>
      <c r="B78" s="30" t="s">
        <v>94</v>
      </c>
      <c r="C78" s="31" t="s">
        <v>293</v>
      </c>
      <c r="D78" s="28"/>
      <c r="E78" s="28"/>
      <c r="F78" s="32"/>
      <c r="G78" s="33"/>
      <c r="H78" s="34"/>
      <c r="I78" s="27"/>
      <c r="J78" s="34"/>
      <c r="K78" s="33"/>
      <c r="L78" s="34"/>
      <c r="M78" s="35"/>
    </row>
    <row r="79" spans="1:13" s="1" customFormat="1" ht="9.75" x14ac:dyDescent="0.2">
      <c r="A79" s="36"/>
      <c r="B79" s="39"/>
      <c r="C79" s="40" t="s">
        <v>95</v>
      </c>
      <c r="D79" s="41"/>
      <c r="E79" s="38"/>
      <c r="F79" s="36"/>
      <c r="G79" s="43"/>
      <c r="H79" s="38"/>
      <c r="I79" s="43"/>
      <c r="J79" s="38"/>
      <c r="K79" s="43"/>
      <c r="L79" s="38"/>
      <c r="M79" s="49"/>
    </row>
    <row r="80" spans="1:13" s="1" customFormat="1" ht="9.75" x14ac:dyDescent="0.2">
      <c r="A80" s="37">
        <f>A76+1</f>
        <v>55</v>
      </c>
      <c r="B80" s="39" t="s">
        <v>96</v>
      </c>
      <c r="C80" s="40" t="s">
        <v>97</v>
      </c>
      <c r="D80" s="41" t="s">
        <v>61</v>
      </c>
      <c r="E80" s="50">
        <v>88</v>
      </c>
      <c r="F80" s="44">
        <v>0</v>
      </c>
      <c r="G80" s="45">
        <f t="shared" ref="G80:G89" si="15">E80*F80</f>
        <v>0</v>
      </c>
      <c r="H80" s="42">
        <v>0</v>
      </c>
      <c r="I80" s="45">
        <f t="shared" ref="I80:I89" si="16">E80*H80</f>
        <v>0</v>
      </c>
      <c r="J80" s="46">
        <v>0</v>
      </c>
      <c r="K80" s="47">
        <f t="shared" ref="K80:K89" si="17">E80*J80</f>
        <v>0</v>
      </c>
      <c r="L80" s="46">
        <v>0</v>
      </c>
      <c r="M80" s="48">
        <f t="shared" ref="M80:M89" si="18">E80*L80</f>
        <v>0</v>
      </c>
    </row>
    <row r="81" spans="1:13" s="1" customFormat="1" ht="9.75" x14ac:dyDescent="0.2">
      <c r="A81" s="37">
        <f t="shared" ref="A81:A89" si="19">A80+1</f>
        <v>56</v>
      </c>
      <c r="B81" s="39" t="s">
        <v>62</v>
      </c>
      <c r="C81" s="40" t="s">
        <v>98</v>
      </c>
      <c r="D81" s="41" t="s">
        <v>61</v>
      </c>
      <c r="E81" s="50">
        <v>88</v>
      </c>
      <c r="F81" s="44">
        <v>0</v>
      </c>
      <c r="G81" s="45">
        <f t="shared" si="15"/>
        <v>0</v>
      </c>
      <c r="H81" s="42">
        <v>0</v>
      </c>
      <c r="I81" s="45">
        <f t="shared" si="16"/>
        <v>0</v>
      </c>
      <c r="J81" s="46">
        <v>0</v>
      </c>
      <c r="K81" s="47">
        <f t="shared" si="17"/>
        <v>0</v>
      </c>
      <c r="L81" s="46">
        <v>0</v>
      </c>
      <c r="M81" s="48">
        <f t="shared" si="18"/>
        <v>0</v>
      </c>
    </row>
    <row r="82" spans="1:13" s="1" customFormat="1" ht="9.75" x14ac:dyDescent="0.2">
      <c r="A82" s="37">
        <f t="shared" si="19"/>
        <v>57</v>
      </c>
      <c r="B82" s="39" t="s">
        <v>62</v>
      </c>
      <c r="C82" s="40" t="s">
        <v>99</v>
      </c>
      <c r="D82" s="41" t="s">
        <v>61</v>
      </c>
      <c r="E82" s="50">
        <v>88</v>
      </c>
      <c r="F82" s="44">
        <v>0</v>
      </c>
      <c r="G82" s="45">
        <f t="shared" si="15"/>
        <v>0</v>
      </c>
      <c r="H82" s="42">
        <v>0</v>
      </c>
      <c r="I82" s="45">
        <f t="shared" si="16"/>
        <v>0</v>
      </c>
      <c r="J82" s="46">
        <v>0</v>
      </c>
      <c r="K82" s="47">
        <f t="shared" si="17"/>
        <v>0</v>
      </c>
      <c r="L82" s="46">
        <v>0</v>
      </c>
      <c r="M82" s="48">
        <f t="shared" si="18"/>
        <v>0</v>
      </c>
    </row>
    <row r="83" spans="1:13" s="1" customFormat="1" ht="9.75" x14ac:dyDescent="0.2">
      <c r="A83" s="37">
        <f t="shared" si="19"/>
        <v>58</v>
      </c>
      <c r="B83" s="39" t="s">
        <v>100</v>
      </c>
      <c r="C83" s="40" t="s">
        <v>101</v>
      </c>
      <c r="D83" s="41" t="s">
        <v>61</v>
      </c>
      <c r="E83" s="50">
        <v>88</v>
      </c>
      <c r="F83" s="44">
        <v>0</v>
      </c>
      <c r="G83" s="45">
        <f t="shared" si="15"/>
        <v>0</v>
      </c>
      <c r="H83" s="42">
        <v>0</v>
      </c>
      <c r="I83" s="45">
        <f t="shared" si="16"/>
        <v>0</v>
      </c>
      <c r="J83" s="46">
        <v>0</v>
      </c>
      <c r="K83" s="47">
        <f t="shared" si="17"/>
        <v>0</v>
      </c>
      <c r="L83" s="46">
        <v>0</v>
      </c>
      <c r="M83" s="48">
        <f t="shared" si="18"/>
        <v>0</v>
      </c>
    </row>
    <row r="84" spans="1:13" s="1" customFormat="1" ht="9.75" x14ac:dyDescent="0.2">
      <c r="A84" s="37">
        <f t="shared" si="19"/>
        <v>59</v>
      </c>
      <c r="B84" s="39" t="s">
        <v>102</v>
      </c>
      <c r="C84" s="40" t="s">
        <v>103</v>
      </c>
      <c r="D84" s="41" t="s">
        <v>61</v>
      </c>
      <c r="E84" s="50">
        <v>88</v>
      </c>
      <c r="F84" s="44">
        <v>0</v>
      </c>
      <c r="G84" s="45">
        <f t="shared" si="15"/>
        <v>0</v>
      </c>
      <c r="H84" s="42">
        <v>0</v>
      </c>
      <c r="I84" s="45">
        <f t="shared" si="16"/>
        <v>0</v>
      </c>
      <c r="J84" s="46">
        <v>2.5200000000000001E-3</v>
      </c>
      <c r="K84" s="47">
        <f t="shared" si="17"/>
        <v>0.22176000000000001</v>
      </c>
      <c r="L84" s="46">
        <v>0</v>
      </c>
      <c r="M84" s="48">
        <f t="shared" si="18"/>
        <v>0</v>
      </c>
    </row>
    <row r="85" spans="1:13" s="1" customFormat="1" ht="9.75" x14ac:dyDescent="0.2">
      <c r="A85" s="37">
        <f t="shared" si="19"/>
        <v>60</v>
      </c>
      <c r="B85" s="39" t="s">
        <v>79</v>
      </c>
      <c r="C85" s="40" t="s">
        <v>80</v>
      </c>
      <c r="D85" s="41" t="s">
        <v>41</v>
      </c>
      <c r="E85" s="50">
        <v>22</v>
      </c>
      <c r="F85" s="44">
        <v>0</v>
      </c>
      <c r="G85" s="45">
        <f t="shared" si="15"/>
        <v>0</v>
      </c>
      <c r="H85" s="42">
        <v>0</v>
      </c>
      <c r="I85" s="45">
        <f t="shared" si="16"/>
        <v>0</v>
      </c>
      <c r="J85" s="46">
        <v>0</v>
      </c>
      <c r="K85" s="47">
        <f t="shared" si="17"/>
        <v>0</v>
      </c>
      <c r="L85" s="46">
        <v>0</v>
      </c>
      <c r="M85" s="48">
        <f t="shared" si="18"/>
        <v>0</v>
      </c>
    </row>
    <row r="86" spans="1:13" s="1" customFormat="1" ht="9.75" x14ac:dyDescent="0.2">
      <c r="A86" s="37">
        <f t="shared" si="19"/>
        <v>61</v>
      </c>
      <c r="B86" s="39" t="s">
        <v>62</v>
      </c>
      <c r="C86" s="40" t="s">
        <v>82</v>
      </c>
      <c r="D86" s="41" t="s">
        <v>83</v>
      </c>
      <c r="E86" s="42">
        <v>2.2000000000000002</v>
      </c>
      <c r="F86" s="44">
        <v>0</v>
      </c>
      <c r="G86" s="45">
        <f t="shared" si="15"/>
        <v>0</v>
      </c>
      <c r="H86" s="42">
        <v>0</v>
      </c>
      <c r="I86" s="45">
        <f t="shared" si="16"/>
        <v>0</v>
      </c>
      <c r="J86" s="46">
        <v>0</v>
      </c>
      <c r="K86" s="47">
        <f t="shared" si="17"/>
        <v>0</v>
      </c>
      <c r="L86" s="46">
        <v>0</v>
      </c>
      <c r="M86" s="48">
        <f t="shared" si="18"/>
        <v>0</v>
      </c>
    </row>
    <row r="87" spans="1:13" s="1" customFormat="1" ht="9.75" x14ac:dyDescent="0.2">
      <c r="A87" s="37">
        <f t="shared" si="19"/>
        <v>62</v>
      </c>
      <c r="B87" s="39" t="s">
        <v>104</v>
      </c>
      <c r="C87" s="40" t="s">
        <v>105</v>
      </c>
      <c r="D87" s="41" t="s">
        <v>83</v>
      </c>
      <c r="E87" s="70">
        <v>0.88</v>
      </c>
      <c r="F87" s="44">
        <v>0</v>
      </c>
      <c r="G87" s="45">
        <f t="shared" si="15"/>
        <v>0</v>
      </c>
      <c r="H87" s="42">
        <v>0</v>
      </c>
      <c r="I87" s="45">
        <f t="shared" si="16"/>
        <v>0</v>
      </c>
      <c r="J87" s="46">
        <v>0</v>
      </c>
      <c r="K87" s="47">
        <f t="shared" si="17"/>
        <v>0</v>
      </c>
      <c r="L87" s="46">
        <v>0</v>
      </c>
      <c r="M87" s="48">
        <f t="shared" si="18"/>
        <v>0</v>
      </c>
    </row>
    <row r="88" spans="1:13" s="1" customFormat="1" ht="9.75" x14ac:dyDescent="0.2">
      <c r="A88" s="37">
        <f t="shared" si="19"/>
        <v>63</v>
      </c>
      <c r="B88" s="39" t="s">
        <v>86</v>
      </c>
      <c r="C88" s="40" t="s">
        <v>106</v>
      </c>
      <c r="D88" s="41" t="s">
        <v>83</v>
      </c>
      <c r="E88" s="70">
        <v>0.88</v>
      </c>
      <c r="F88" s="44">
        <v>0</v>
      </c>
      <c r="G88" s="45">
        <f t="shared" si="15"/>
        <v>0</v>
      </c>
      <c r="H88" s="42">
        <v>0</v>
      </c>
      <c r="I88" s="45">
        <f t="shared" si="16"/>
        <v>0</v>
      </c>
      <c r="J88" s="46">
        <v>0</v>
      </c>
      <c r="K88" s="47">
        <f t="shared" si="17"/>
        <v>0</v>
      </c>
      <c r="L88" s="46">
        <v>0</v>
      </c>
      <c r="M88" s="48">
        <f t="shared" si="18"/>
        <v>0</v>
      </c>
    </row>
    <row r="89" spans="1:13" s="1" customFormat="1" ht="9.75" x14ac:dyDescent="0.2">
      <c r="A89" s="37">
        <f t="shared" si="19"/>
        <v>64</v>
      </c>
      <c r="B89" s="39" t="s">
        <v>107</v>
      </c>
      <c r="C89" s="40" t="s">
        <v>108</v>
      </c>
      <c r="D89" s="41" t="s">
        <v>61</v>
      </c>
      <c r="E89" s="50">
        <v>88</v>
      </c>
      <c r="F89" s="44">
        <v>0</v>
      </c>
      <c r="G89" s="45">
        <f t="shared" si="15"/>
        <v>0</v>
      </c>
      <c r="H89" s="42">
        <v>0</v>
      </c>
      <c r="I89" s="45">
        <f t="shared" si="16"/>
        <v>0</v>
      </c>
      <c r="J89" s="46">
        <v>0</v>
      </c>
      <c r="K89" s="47">
        <f t="shared" si="17"/>
        <v>0</v>
      </c>
      <c r="L89" s="46">
        <v>0</v>
      </c>
      <c r="M89" s="48">
        <f t="shared" si="18"/>
        <v>0</v>
      </c>
    </row>
    <row r="90" spans="1:13" s="1" customFormat="1" ht="9.75" x14ac:dyDescent="0.2">
      <c r="A90" s="36"/>
      <c r="B90" s="39"/>
      <c r="C90" s="40"/>
      <c r="D90" s="41"/>
      <c r="E90" s="38"/>
      <c r="F90" s="36"/>
      <c r="G90" s="43"/>
      <c r="H90" s="38"/>
      <c r="I90" s="43"/>
      <c r="J90" s="38"/>
      <c r="K90" s="43"/>
      <c r="L90" s="38"/>
      <c r="M90" s="49"/>
    </row>
    <row r="91" spans="1:13" s="1" customFormat="1" ht="9.75" x14ac:dyDescent="0.2">
      <c r="A91" s="37">
        <f>A89+1</f>
        <v>65</v>
      </c>
      <c r="B91" s="39" t="s">
        <v>62</v>
      </c>
      <c r="C91" s="40" t="s">
        <v>109</v>
      </c>
      <c r="D91" s="41" t="s">
        <v>61</v>
      </c>
      <c r="E91" s="50">
        <v>22</v>
      </c>
      <c r="F91" s="44">
        <v>0</v>
      </c>
      <c r="G91" s="45">
        <f>E91*F91</f>
        <v>0</v>
      </c>
      <c r="H91" s="42">
        <v>0</v>
      </c>
      <c r="I91" s="45">
        <f>E91*H91</f>
        <v>0</v>
      </c>
      <c r="J91" s="46">
        <v>1E-3</v>
      </c>
      <c r="K91" s="47">
        <f>E91*J91</f>
        <v>2.1999999999999999E-2</v>
      </c>
      <c r="L91" s="46">
        <v>0</v>
      </c>
      <c r="M91" s="48">
        <f>E91*L91</f>
        <v>0</v>
      </c>
    </row>
    <row r="92" spans="1:13" s="1" customFormat="1" ht="9.75" x14ac:dyDescent="0.2">
      <c r="A92" s="37">
        <f>A91+1</f>
        <v>66</v>
      </c>
      <c r="B92" s="39" t="s">
        <v>62</v>
      </c>
      <c r="C92" s="40" t="s">
        <v>110</v>
      </c>
      <c r="D92" s="41" t="s">
        <v>61</v>
      </c>
      <c r="E92" s="50">
        <v>22</v>
      </c>
      <c r="F92" s="44">
        <v>0</v>
      </c>
      <c r="G92" s="45">
        <f>E92*F92</f>
        <v>0</v>
      </c>
      <c r="H92" s="42">
        <v>0</v>
      </c>
      <c r="I92" s="45">
        <f>E92*H92</f>
        <v>0</v>
      </c>
      <c r="J92" s="46">
        <v>1E-3</v>
      </c>
      <c r="K92" s="47">
        <f>E92*J92</f>
        <v>2.1999999999999999E-2</v>
      </c>
      <c r="L92" s="46">
        <v>0</v>
      </c>
      <c r="M92" s="48">
        <f>E92*L92</f>
        <v>0</v>
      </c>
    </row>
    <row r="93" spans="1:13" s="1" customFormat="1" ht="9.75" x14ac:dyDescent="0.2">
      <c r="A93" s="37">
        <f>A92+1</f>
        <v>67</v>
      </c>
      <c r="B93" s="39" t="s">
        <v>62</v>
      </c>
      <c r="C93" s="40" t="s">
        <v>111</v>
      </c>
      <c r="D93" s="41" t="s">
        <v>61</v>
      </c>
      <c r="E93" s="50">
        <v>22</v>
      </c>
      <c r="F93" s="44">
        <v>0</v>
      </c>
      <c r="G93" s="45">
        <f>E93*F93</f>
        <v>0</v>
      </c>
      <c r="H93" s="42">
        <v>0</v>
      </c>
      <c r="I93" s="45">
        <f>E93*H93</f>
        <v>0</v>
      </c>
      <c r="J93" s="46">
        <v>0</v>
      </c>
      <c r="K93" s="47">
        <f>E93*J93</f>
        <v>0</v>
      </c>
      <c r="L93" s="46">
        <v>0</v>
      </c>
      <c r="M93" s="48">
        <f>E93*L93</f>
        <v>0</v>
      </c>
    </row>
    <row r="94" spans="1:13" s="1" customFormat="1" ht="9.75" x14ac:dyDescent="0.2">
      <c r="A94" s="37">
        <f>A93+1</f>
        <v>68</v>
      </c>
      <c r="B94" s="39" t="s">
        <v>62</v>
      </c>
      <c r="C94" s="40" t="s">
        <v>112</v>
      </c>
      <c r="D94" s="41" t="s">
        <v>61</v>
      </c>
      <c r="E94" s="50">
        <v>22</v>
      </c>
      <c r="F94" s="44">
        <v>0</v>
      </c>
      <c r="G94" s="45">
        <f>E94*F94</f>
        <v>0</v>
      </c>
      <c r="H94" s="42">
        <v>0</v>
      </c>
      <c r="I94" s="45">
        <f>E94*H94</f>
        <v>0</v>
      </c>
      <c r="J94" s="46">
        <v>0</v>
      </c>
      <c r="K94" s="47">
        <f>E94*J94</f>
        <v>0</v>
      </c>
      <c r="L94" s="46">
        <v>0</v>
      </c>
      <c r="M94" s="48">
        <f>E94*L94</f>
        <v>0</v>
      </c>
    </row>
    <row r="95" spans="1:13" s="1" customFormat="1" ht="9.75" x14ac:dyDescent="0.2">
      <c r="A95" s="36"/>
      <c r="B95" s="39"/>
      <c r="C95" s="40"/>
      <c r="D95" s="41"/>
      <c r="E95" s="38"/>
      <c r="F95" s="36"/>
      <c r="G95" s="43"/>
      <c r="H95" s="38"/>
      <c r="I95" s="43"/>
      <c r="J95" s="38"/>
      <c r="K95" s="43"/>
      <c r="L95" s="38"/>
      <c r="M95" s="49"/>
    </row>
    <row r="96" spans="1:13" s="1" customFormat="1" ht="9.75" x14ac:dyDescent="0.2">
      <c r="A96" s="37">
        <f>A94+1</f>
        <v>69</v>
      </c>
      <c r="B96" s="39" t="s">
        <v>62</v>
      </c>
      <c r="C96" s="40" t="s">
        <v>92</v>
      </c>
      <c r="D96" s="41" t="s">
        <v>61</v>
      </c>
      <c r="E96" s="50">
        <v>88</v>
      </c>
      <c r="F96" s="44">
        <v>0</v>
      </c>
      <c r="G96" s="45">
        <f>E96*F96</f>
        <v>0</v>
      </c>
      <c r="H96" s="42">
        <v>0</v>
      </c>
      <c r="I96" s="45">
        <f>E96*H96</f>
        <v>0</v>
      </c>
      <c r="J96" s="46">
        <v>0</v>
      </c>
      <c r="K96" s="47">
        <f>E96*J96</f>
        <v>0</v>
      </c>
      <c r="L96" s="46">
        <v>0</v>
      </c>
      <c r="M96" s="48">
        <f>E96*L96</f>
        <v>0</v>
      </c>
    </row>
    <row r="97" spans="1:13" s="1" customFormat="1" ht="9.75" x14ac:dyDescent="0.2">
      <c r="A97" s="37">
        <f>A96+1</f>
        <v>70</v>
      </c>
      <c r="B97" s="39" t="s">
        <v>93</v>
      </c>
      <c r="C97" s="40" t="s">
        <v>90</v>
      </c>
      <c r="D97" s="41" t="s">
        <v>38</v>
      </c>
      <c r="E97" s="70">
        <v>0.26</v>
      </c>
      <c r="F97" s="44">
        <v>0</v>
      </c>
      <c r="G97" s="45">
        <f>E97*F97</f>
        <v>0</v>
      </c>
      <c r="H97" s="42">
        <v>0</v>
      </c>
      <c r="I97" s="45">
        <f>E97*H97</f>
        <v>0</v>
      </c>
      <c r="J97" s="46">
        <v>0</v>
      </c>
      <c r="K97" s="47">
        <f>E97*J97</f>
        <v>0</v>
      </c>
      <c r="L97" s="46">
        <v>0</v>
      </c>
      <c r="M97" s="48">
        <f>E97*L97</f>
        <v>0</v>
      </c>
    </row>
    <row r="98" spans="1:13" s="18" customFormat="1" ht="11.25" x14ac:dyDescent="0.2">
      <c r="A98" s="60"/>
      <c r="B98" s="61">
        <v>5</v>
      </c>
      <c r="C98" s="62" t="s">
        <v>293</v>
      </c>
      <c r="D98" s="63"/>
      <c r="E98" s="63"/>
      <c r="F98" s="64"/>
      <c r="G98" s="65">
        <f>SUM(G79:G97)</f>
        <v>0</v>
      </c>
      <c r="H98" s="66"/>
      <c r="I98" s="67">
        <f>SUM(I79:I97)</f>
        <v>0</v>
      </c>
      <c r="J98" s="66"/>
      <c r="K98" s="68">
        <f>SUM(K79:K97)</f>
        <v>0.26576</v>
      </c>
      <c r="L98" s="66"/>
      <c r="M98" s="69">
        <f>SUM(M79:M97)</f>
        <v>0</v>
      </c>
    </row>
    <row r="99" spans="1:13" s="18" customFormat="1" ht="11.25" x14ac:dyDescent="0.2">
      <c r="A99" s="29"/>
      <c r="B99" s="30" t="s">
        <v>294</v>
      </c>
      <c r="C99" s="31" t="s">
        <v>256</v>
      </c>
      <c r="D99" s="28"/>
      <c r="E99" s="28"/>
      <c r="F99" s="32"/>
      <c r="G99" s="33"/>
      <c r="H99" s="34"/>
      <c r="I99" s="27"/>
      <c r="J99" s="34"/>
      <c r="K99" s="33"/>
      <c r="L99" s="34"/>
      <c r="M99" s="35"/>
    </row>
    <row r="100" spans="1:13" s="1" customFormat="1" ht="9.75" x14ac:dyDescent="0.2">
      <c r="A100" s="36"/>
      <c r="B100" s="39"/>
      <c r="C100" s="40" t="s">
        <v>113</v>
      </c>
      <c r="D100" s="41"/>
      <c r="E100" s="38"/>
      <c r="F100" s="36"/>
      <c r="G100" s="43"/>
      <c r="H100" s="38"/>
      <c r="I100" s="43"/>
      <c r="J100" s="38"/>
      <c r="K100" s="43"/>
      <c r="L100" s="38"/>
      <c r="M100" s="49"/>
    </row>
    <row r="101" spans="1:13" s="1" customFormat="1" ht="9.75" x14ac:dyDescent="0.2">
      <c r="A101" s="37">
        <f>A97+1</f>
        <v>71</v>
      </c>
      <c r="B101" s="39" t="s">
        <v>62</v>
      </c>
      <c r="C101" s="40" t="s">
        <v>114</v>
      </c>
      <c r="D101" s="41" t="s">
        <v>75</v>
      </c>
      <c r="E101" s="50">
        <v>112</v>
      </c>
      <c r="F101" s="44">
        <v>0</v>
      </c>
      <c r="G101" s="45">
        <f>E101*F101</f>
        <v>0</v>
      </c>
      <c r="H101" s="42">
        <v>0</v>
      </c>
      <c r="I101" s="45">
        <f>E101*H101</f>
        <v>0</v>
      </c>
      <c r="J101" s="46">
        <v>1E-3</v>
      </c>
      <c r="K101" s="47">
        <f>E101*J101</f>
        <v>0.112</v>
      </c>
      <c r="L101" s="46">
        <v>0</v>
      </c>
      <c r="M101" s="48">
        <f>E101*L101</f>
        <v>0</v>
      </c>
    </row>
    <row r="102" spans="1:13" s="1" customFormat="1" ht="9.75" x14ac:dyDescent="0.2">
      <c r="A102" s="37">
        <f>A101+1</f>
        <v>72</v>
      </c>
      <c r="B102" s="39" t="s">
        <v>115</v>
      </c>
      <c r="C102" s="40" t="s">
        <v>116</v>
      </c>
      <c r="D102" s="41" t="s">
        <v>61</v>
      </c>
      <c r="E102" s="50">
        <v>40</v>
      </c>
      <c r="F102" s="44">
        <v>0</v>
      </c>
      <c r="G102" s="45">
        <f>E102*F102</f>
        <v>0</v>
      </c>
      <c r="H102" s="42">
        <v>0</v>
      </c>
      <c r="I102" s="45">
        <f>E102*H102</f>
        <v>0</v>
      </c>
      <c r="J102" s="46">
        <v>4.0000000000000001E-3</v>
      </c>
      <c r="K102" s="47">
        <f>E102*J102</f>
        <v>0.16</v>
      </c>
      <c r="L102" s="46">
        <v>0</v>
      </c>
      <c r="M102" s="48">
        <f>E102*L102</f>
        <v>0</v>
      </c>
    </row>
    <row r="103" spans="1:13" s="1" customFormat="1" ht="9.75" x14ac:dyDescent="0.2">
      <c r="A103" s="37">
        <f>A102+1</f>
        <v>73</v>
      </c>
      <c r="B103" s="39" t="s">
        <v>62</v>
      </c>
      <c r="C103" s="40" t="s">
        <v>117</v>
      </c>
      <c r="D103" s="41" t="s">
        <v>61</v>
      </c>
      <c r="E103" s="50">
        <v>16</v>
      </c>
      <c r="F103" s="44">
        <v>0</v>
      </c>
      <c r="G103" s="45">
        <f>E103*F103</f>
        <v>0</v>
      </c>
      <c r="H103" s="42">
        <v>0</v>
      </c>
      <c r="I103" s="45">
        <f>E103*H103</f>
        <v>0</v>
      </c>
      <c r="J103" s="46">
        <v>2E-3</v>
      </c>
      <c r="K103" s="47">
        <f>E103*J103</f>
        <v>3.2000000000000001E-2</v>
      </c>
      <c r="L103" s="46">
        <v>0</v>
      </c>
      <c r="M103" s="48">
        <f>E103*L103</f>
        <v>0</v>
      </c>
    </row>
    <row r="104" spans="1:13" s="1" customFormat="1" ht="9.75" x14ac:dyDescent="0.2">
      <c r="A104" s="37">
        <f>A103+1</f>
        <v>74</v>
      </c>
      <c r="B104" s="39" t="s">
        <v>93</v>
      </c>
      <c r="C104" s="40" t="s">
        <v>90</v>
      </c>
      <c r="D104" s="41" t="s">
        <v>38</v>
      </c>
      <c r="E104" s="42">
        <v>0.3</v>
      </c>
      <c r="F104" s="44">
        <v>0</v>
      </c>
      <c r="G104" s="45">
        <f>E104*F104</f>
        <v>0</v>
      </c>
      <c r="H104" s="42">
        <v>0</v>
      </c>
      <c r="I104" s="45">
        <f>E104*H104</f>
        <v>0</v>
      </c>
      <c r="J104" s="46">
        <v>0</v>
      </c>
      <c r="K104" s="47">
        <f>E104*J104</f>
        <v>0</v>
      </c>
      <c r="L104" s="46">
        <v>0</v>
      </c>
      <c r="M104" s="48">
        <f>E104*L104</f>
        <v>0</v>
      </c>
    </row>
    <row r="105" spans="1:13" s="18" customFormat="1" ht="11.25" x14ac:dyDescent="0.2">
      <c r="A105" s="60"/>
      <c r="B105" s="61">
        <v>6</v>
      </c>
      <c r="C105" s="62" t="s">
        <v>256</v>
      </c>
      <c r="D105" s="63"/>
      <c r="E105" s="63"/>
      <c r="F105" s="64"/>
      <c r="G105" s="65">
        <f>SUM(G100:G104)</f>
        <v>0</v>
      </c>
      <c r="H105" s="66"/>
      <c r="I105" s="67">
        <f>SUM(I100:I104)</f>
        <v>0</v>
      </c>
      <c r="J105" s="66"/>
      <c r="K105" s="68">
        <f>SUM(K100:K104)</f>
        <v>0.30400000000000005</v>
      </c>
      <c r="L105" s="66"/>
      <c r="M105" s="69">
        <f>SUM(M100:M104)</f>
        <v>0</v>
      </c>
    </row>
    <row r="106" spans="1:13" s="18" customFormat="1" ht="11.25" x14ac:dyDescent="0.2">
      <c r="A106" s="29"/>
      <c r="B106" s="30" t="s">
        <v>295</v>
      </c>
      <c r="C106" s="31" t="s">
        <v>118</v>
      </c>
      <c r="D106" s="28"/>
      <c r="E106" s="28"/>
      <c r="F106" s="32"/>
      <c r="G106" s="33"/>
      <c r="H106" s="34"/>
      <c r="I106" s="27"/>
      <c r="J106" s="34"/>
      <c r="K106" s="33"/>
      <c r="L106" s="34"/>
      <c r="M106" s="35"/>
    </row>
    <row r="107" spans="1:13" s="1" customFormat="1" ht="9.75" x14ac:dyDescent="0.2">
      <c r="A107" s="36"/>
      <c r="B107" s="39"/>
      <c r="C107" s="40" t="s">
        <v>118</v>
      </c>
      <c r="D107" s="41"/>
      <c r="E107" s="38"/>
      <c r="F107" s="36"/>
      <c r="G107" s="43"/>
      <c r="H107" s="38"/>
      <c r="I107" s="43"/>
      <c r="J107" s="38"/>
      <c r="K107" s="43"/>
      <c r="L107" s="38"/>
      <c r="M107" s="49"/>
    </row>
    <row r="108" spans="1:13" s="1" customFormat="1" ht="9.75" x14ac:dyDescent="0.2">
      <c r="A108" s="36"/>
      <c r="B108" s="39"/>
      <c r="C108" s="40" t="s">
        <v>119</v>
      </c>
      <c r="D108" s="41"/>
      <c r="E108" s="38"/>
      <c r="F108" s="36"/>
      <c r="G108" s="43"/>
      <c r="H108" s="38"/>
      <c r="I108" s="43"/>
      <c r="J108" s="38"/>
      <c r="K108" s="43"/>
      <c r="L108" s="38"/>
      <c r="M108" s="49"/>
    </row>
    <row r="109" spans="1:13" s="1" customFormat="1" ht="19.5" x14ac:dyDescent="0.2">
      <c r="A109" s="36"/>
      <c r="B109" s="39"/>
      <c r="C109" s="40" t="s">
        <v>120</v>
      </c>
      <c r="D109" s="41"/>
      <c r="E109" s="38"/>
      <c r="F109" s="36"/>
      <c r="G109" s="43"/>
      <c r="H109" s="38"/>
      <c r="I109" s="43"/>
      <c r="J109" s="38"/>
      <c r="K109" s="43"/>
      <c r="L109" s="38"/>
      <c r="M109" s="49"/>
    </row>
    <row r="110" spans="1:13" s="1" customFormat="1" ht="9.75" x14ac:dyDescent="0.2">
      <c r="A110" s="36"/>
      <c r="B110" s="39"/>
      <c r="C110" s="40"/>
      <c r="D110" s="41"/>
      <c r="E110" s="38"/>
      <c r="F110" s="36"/>
      <c r="G110" s="43"/>
      <c r="H110" s="38"/>
      <c r="I110" s="43"/>
      <c r="J110" s="38"/>
      <c r="K110" s="43"/>
      <c r="L110" s="38"/>
      <c r="M110" s="49"/>
    </row>
    <row r="111" spans="1:13" s="1" customFormat="1" ht="9.75" x14ac:dyDescent="0.2">
      <c r="A111" s="36"/>
      <c r="B111" s="39"/>
      <c r="C111" s="40" t="s">
        <v>121</v>
      </c>
      <c r="D111" s="41"/>
      <c r="E111" s="38"/>
      <c r="F111" s="36"/>
      <c r="G111" s="43"/>
      <c r="H111" s="38"/>
      <c r="I111" s="43"/>
      <c r="J111" s="38"/>
      <c r="K111" s="43"/>
      <c r="L111" s="38"/>
      <c r="M111" s="49"/>
    </row>
    <row r="112" spans="1:13" s="1" customFormat="1" ht="9.75" x14ac:dyDescent="0.2">
      <c r="A112" s="37">
        <f>A104+1</f>
        <v>75</v>
      </c>
      <c r="B112" s="39" t="s">
        <v>62</v>
      </c>
      <c r="C112" s="40" t="s">
        <v>122</v>
      </c>
      <c r="D112" s="41" t="s">
        <v>61</v>
      </c>
      <c r="E112" s="50">
        <v>16</v>
      </c>
      <c r="F112" s="44">
        <v>0</v>
      </c>
      <c r="G112" s="45">
        <f>E112*F112</f>
        <v>0</v>
      </c>
      <c r="H112" s="42">
        <v>0</v>
      </c>
      <c r="I112" s="45">
        <f>E112*H112</f>
        <v>0</v>
      </c>
      <c r="J112" s="46">
        <v>0</v>
      </c>
      <c r="K112" s="47">
        <f>E112*J112</f>
        <v>0</v>
      </c>
      <c r="L112" s="46">
        <v>0</v>
      </c>
      <c r="M112" s="48">
        <f>E112*L112</f>
        <v>0</v>
      </c>
    </row>
    <row r="113" spans="1:13" s="1" customFormat="1" ht="9.75" x14ac:dyDescent="0.2">
      <c r="A113" s="37">
        <f>A112+1</f>
        <v>76</v>
      </c>
      <c r="B113" s="39" t="s">
        <v>62</v>
      </c>
      <c r="C113" s="40" t="s">
        <v>123</v>
      </c>
      <c r="D113" s="41" t="s">
        <v>41</v>
      </c>
      <c r="E113" s="50">
        <v>88</v>
      </c>
      <c r="F113" s="44">
        <v>0</v>
      </c>
      <c r="G113" s="45">
        <f>E113*F113</f>
        <v>0</v>
      </c>
      <c r="H113" s="42">
        <v>0</v>
      </c>
      <c r="I113" s="45">
        <f>E113*H113</f>
        <v>0</v>
      </c>
      <c r="J113" s="46">
        <v>0</v>
      </c>
      <c r="K113" s="47">
        <f>E113*J113</f>
        <v>0</v>
      </c>
      <c r="L113" s="46">
        <v>0</v>
      </c>
      <c r="M113" s="48">
        <f>E113*L113</f>
        <v>0</v>
      </c>
    </row>
    <row r="114" spans="1:13" s="1" customFormat="1" ht="9.75" x14ac:dyDescent="0.2">
      <c r="A114" s="36"/>
      <c r="B114" s="39"/>
      <c r="C114" s="40"/>
      <c r="D114" s="41"/>
      <c r="E114" s="38"/>
      <c r="F114" s="36"/>
      <c r="G114" s="43"/>
      <c r="H114" s="38"/>
      <c r="I114" s="43"/>
      <c r="J114" s="38"/>
      <c r="K114" s="43"/>
      <c r="L114" s="38"/>
      <c r="M114" s="49"/>
    </row>
    <row r="115" spans="1:13" s="1" customFormat="1" ht="9.75" x14ac:dyDescent="0.2">
      <c r="A115" s="36"/>
      <c r="B115" s="39"/>
      <c r="C115" s="40" t="s">
        <v>124</v>
      </c>
      <c r="D115" s="41"/>
      <c r="E115" s="38"/>
      <c r="F115" s="36"/>
      <c r="G115" s="43"/>
      <c r="H115" s="38"/>
      <c r="I115" s="43"/>
      <c r="J115" s="38"/>
      <c r="K115" s="43"/>
      <c r="L115" s="38"/>
      <c r="M115" s="49"/>
    </row>
    <row r="116" spans="1:13" s="1" customFormat="1" ht="9.75" x14ac:dyDescent="0.2">
      <c r="A116" s="37">
        <f>A113+1</f>
        <v>77</v>
      </c>
      <c r="B116" s="39" t="s">
        <v>62</v>
      </c>
      <c r="C116" s="40" t="s">
        <v>122</v>
      </c>
      <c r="D116" s="41" t="s">
        <v>61</v>
      </c>
      <c r="E116" s="50">
        <v>16</v>
      </c>
      <c r="F116" s="44">
        <v>0</v>
      </c>
      <c r="G116" s="45">
        <f>E116*F116</f>
        <v>0</v>
      </c>
      <c r="H116" s="42">
        <v>0</v>
      </c>
      <c r="I116" s="45">
        <f>E116*H116</f>
        <v>0</v>
      </c>
      <c r="J116" s="46">
        <v>0</v>
      </c>
      <c r="K116" s="47">
        <f>E116*J116</f>
        <v>0</v>
      </c>
      <c r="L116" s="46">
        <v>0</v>
      </c>
      <c r="M116" s="48">
        <f>E116*L116</f>
        <v>0</v>
      </c>
    </row>
    <row r="117" spans="1:13" s="1" customFormat="1" ht="9.75" x14ac:dyDescent="0.2">
      <c r="A117" s="37">
        <f>A116+1</f>
        <v>78</v>
      </c>
      <c r="B117" s="39" t="s">
        <v>62</v>
      </c>
      <c r="C117" s="40" t="s">
        <v>123</v>
      </c>
      <c r="D117" s="41" t="s">
        <v>41</v>
      </c>
      <c r="E117" s="50">
        <v>88</v>
      </c>
      <c r="F117" s="44">
        <v>0</v>
      </c>
      <c r="G117" s="45">
        <f>E117*F117</f>
        <v>0</v>
      </c>
      <c r="H117" s="42">
        <v>0</v>
      </c>
      <c r="I117" s="45">
        <f>E117*H117</f>
        <v>0</v>
      </c>
      <c r="J117" s="46">
        <v>0</v>
      </c>
      <c r="K117" s="47">
        <f>E117*J117</f>
        <v>0</v>
      </c>
      <c r="L117" s="46">
        <v>0</v>
      </c>
      <c r="M117" s="48">
        <f>E117*L117</f>
        <v>0</v>
      </c>
    </row>
    <row r="118" spans="1:13" s="1" customFormat="1" ht="9.75" x14ac:dyDescent="0.2">
      <c r="A118" s="36"/>
      <c r="B118" s="39"/>
      <c r="C118" s="40"/>
      <c r="D118" s="41"/>
      <c r="E118" s="38"/>
      <c r="F118" s="36"/>
      <c r="G118" s="43"/>
      <c r="H118" s="38"/>
      <c r="I118" s="43"/>
      <c r="J118" s="38"/>
      <c r="K118" s="43"/>
      <c r="L118" s="38"/>
      <c r="M118" s="49"/>
    </row>
    <row r="119" spans="1:13" s="1" customFormat="1" ht="9.75" x14ac:dyDescent="0.2">
      <c r="A119" s="36"/>
      <c r="B119" s="150"/>
      <c r="C119" s="151" t="s">
        <v>125</v>
      </c>
      <c r="D119" s="152"/>
      <c r="E119" s="153"/>
      <c r="F119" s="154"/>
      <c r="G119" s="155"/>
      <c r="H119" s="153"/>
      <c r="I119" s="155"/>
      <c r="J119" s="153"/>
      <c r="K119" s="155"/>
      <c r="L119" s="153"/>
      <c r="M119" s="156"/>
    </row>
    <row r="120" spans="1:13" s="1" customFormat="1" ht="9.75" x14ac:dyDescent="0.2">
      <c r="A120" s="37">
        <f>A117+1</f>
        <v>79</v>
      </c>
      <c r="B120" s="150" t="s">
        <v>62</v>
      </c>
      <c r="C120" s="151" t="s">
        <v>122</v>
      </c>
      <c r="D120" s="152" t="s">
        <v>61</v>
      </c>
      <c r="E120" s="157">
        <v>16</v>
      </c>
      <c r="F120" s="158">
        <v>0</v>
      </c>
      <c r="G120" s="159">
        <f>E120*F120</f>
        <v>0</v>
      </c>
      <c r="H120" s="160">
        <v>0</v>
      </c>
      <c r="I120" s="159">
        <f>E120*H120</f>
        <v>0</v>
      </c>
      <c r="J120" s="161">
        <v>0</v>
      </c>
      <c r="K120" s="162">
        <f>E120*J120</f>
        <v>0</v>
      </c>
      <c r="L120" s="161">
        <v>0</v>
      </c>
      <c r="M120" s="163">
        <f>E120*L120</f>
        <v>0</v>
      </c>
    </row>
    <row r="121" spans="1:13" s="1" customFormat="1" ht="9.75" x14ac:dyDescent="0.2">
      <c r="A121" s="37">
        <f>A120+1</f>
        <v>80</v>
      </c>
      <c r="B121" s="150" t="s">
        <v>62</v>
      </c>
      <c r="C121" s="151" t="s">
        <v>123</v>
      </c>
      <c r="D121" s="152" t="s">
        <v>41</v>
      </c>
      <c r="E121" s="157">
        <v>88</v>
      </c>
      <c r="F121" s="158">
        <v>0</v>
      </c>
      <c r="G121" s="159">
        <f>E121*F121</f>
        <v>0</v>
      </c>
      <c r="H121" s="160">
        <v>0</v>
      </c>
      <c r="I121" s="159">
        <f>E121*H121</f>
        <v>0</v>
      </c>
      <c r="J121" s="161">
        <v>0</v>
      </c>
      <c r="K121" s="162">
        <f>E121*J121</f>
        <v>0</v>
      </c>
      <c r="L121" s="161">
        <v>0</v>
      </c>
      <c r="M121" s="163">
        <f>E121*L121</f>
        <v>0</v>
      </c>
    </row>
    <row r="122" spans="1:13" s="18" customFormat="1" ht="12" thickBot="1" x14ac:dyDescent="0.25">
      <c r="A122" s="51"/>
      <c r="B122" s="53">
        <v>7</v>
      </c>
      <c r="C122" s="54" t="s">
        <v>118</v>
      </c>
      <c r="D122" s="52"/>
      <c r="E122" s="52"/>
      <c r="F122" s="55"/>
      <c r="G122" s="57">
        <f>SUM(G107:G121)</f>
        <v>0</v>
      </c>
      <c r="H122" s="56"/>
      <c r="I122" s="71">
        <f>SUM(I107:I121)</f>
        <v>0</v>
      </c>
      <c r="J122" s="56"/>
      <c r="K122" s="58">
        <f>SUM(K107:K121)</f>
        <v>0</v>
      </c>
      <c r="L122" s="56"/>
      <c r="M122" s="59">
        <f>SUM(M107:M121)</f>
        <v>0</v>
      </c>
    </row>
    <row r="123" spans="1:13" ht="13.5" thickBot="1" x14ac:dyDescent="0.25">
      <c r="A123" s="82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7"/>
    </row>
    <row r="124" spans="1:13" s="18" customFormat="1" ht="13.5" thickBot="1" x14ac:dyDescent="0.25">
      <c r="A124" s="78"/>
      <c r="B124" s="79"/>
      <c r="C124" s="81" t="s">
        <v>126</v>
      </c>
      <c r="D124" s="80"/>
      <c r="E124" s="80"/>
      <c r="F124" s="80"/>
      <c r="G124" s="80"/>
      <c r="H124" s="80"/>
      <c r="I124" s="80"/>
      <c r="J124" s="80"/>
      <c r="K124" s="80"/>
      <c r="L124" s="302">
        <f>'KRYCÍ LIST #3'!E20</f>
        <v>0</v>
      </c>
      <c r="M124" s="218"/>
    </row>
    <row r="127" spans="1:13" x14ac:dyDescent="0.2">
      <c r="B127" s="164" t="s">
        <v>62</v>
      </c>
      <c r="C127" s="164" t="s">
        <v>296</v>
      </c>
      <c r="F127" s="299">
        <f>G14+I14+I120+I121+I24</f>
        <v>0</v>
      </c>
      <c r="G127" s="299"/>
      <c r="H127" s="299"/>
      <c r="I127" s="299"/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F127:I127"/>
    <mergeCell ref="F7:G7"/>
    <mergeCell ref="H7:I7"/>
    <mergeCell ref="J6:M6"/>
    <mergeCell ref="J7:K7"/>
    <mergeCell ref="L7:M7"/>
    <mergeCell ref="L124:M124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237</v>
      </c>
      <c r="B4" s="184"/>
      <c r="C4" s="184"/>
      <c r="D4" s="185"/>
      <c r="E4" s="287" t="s">
        <v>238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#4'!C17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#4'!D17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#4'!E15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2" sqref="C2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231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#4'!G25</f>
        <v>0</v>
      </c>
      <c r="D9" s="92">
        <f>'ROZPOČET #4'!I25</f>
        <v>0</v>
      </c>
      <c r="E9" s="93">
        <f t="shared" ref="E9:E14" si="0">C9+D9</f>
        <v>0</v>
      </c>
    </row>
    <row r="10" spans="1:5" s="17" customFormat="1" ht="11.25" x14ac:dyDescent="0.2">
      <c r="A10" s="94">
        <v>3</v>
      </c>
      <c r="B10" s="95" t="s">
        <v>209</v>
      </c>
      <c r="C10" s="96">
        <f>'ROZPOČET #4'!G52</f>
        <v>0</v>
      </c>
      <c r="D10" s="96">
        <f>'ROZPOČET #4'!I52</f>
        <v>0</v>
      </c>
      <c r="E10" s="97">
        <f t="shared" si="0"/>
        <v>0</v>
      </c>
    </row>
    <row r="11" spans="1:5" s="17" customFormat="1" ht="11.25" x14ac:dyDescent="0.2">
      <c r="A11" s="94">
        <v>4</v>
      </c>
      <c r="B11" s="95" t="s">
        <v>245</v>
      </c>
      <c r="C11" s="96">
        <f>'ROZPOČET #4'!G77</f>
        <v>0</v>
      </c>
      <c r="D11" s="96">
        <f>'ROZPOČET #4'!I77</f>
        <v>0</v>
      </c>
      <c r="E11" s="97">
        <f t="shared" si="0"/>
        <v>0</v>
      </c>
    </row>
    <row r="12" spans="1:5" s="17" customFormat="1" ht="11.25" x14ac:dyDescent="0.2">
      <c r="A12" s="94">
        <v>5</v>
      </c>
      <c r="B12" s="95" t="s">
        <v>293</v>
      </c>
      <c r="C12" s="96">
        <f>'ROZPOČET #4'!G97</f>
        <v>0</v>
      </c>
      <c r="D12" s="96">
        <f>'ROZPOČET #4'!I97</f>
        <v>0</v>
      </c>
      <c r="E12" s="97">
        <f t="shared" si="0"/>
        <v>0</v>
      </c>
    </row>
    <row r="13" spans="1:5" s="17" customFormat="1" ht="11.25" x14ac:dyDescent="0.2">
      <c r="A13" s="94">
        <v>6</v>
      </c>
      <c r="B13" s="95" t="s">
        <v>256</v>
      </c>
      <c r="C13" s="96">
        <f>'ROZPOČET #4'!G103</f>
        <v>0</v>
      </c>
      <c r="D13" s="96">
        <f>'ROZPOČET #4'!I103</f>
        <v>0</v>
      </c>
      <c r="E13" s="97">
        <f t="shared" si="0"/>
        <v>0</v>
      </c>
    </row>
    <row r="14" spans="1:5" s="17" customFormat="1" ht="11.25" x14ac:dyDescent="0.2">
      <c r="A14" s="94">
        <v>7</v>
      </c>
      <c r="B14" s="95" t="s">
        <v>118</v>
      </c>
      <c r="C14" s="96">
        <f>'ROZPOČET #4'!G120</f>
        <v>0</v>
      </c>
      <c r="D14" s="96">
        <f>'ROZPOČET #4'!I120</f>
        <v>0</v>
      </c>
      <c r="E14" s="97">
        <f t="shared" si="0"/>
        <v>0</v>
      </c>
    </row>
    <row r="15" spans="1:5" s="17" customFormat="1" ht="12" thickBot="1" x14ac:dyDescent="0.25">
      <c r="A15" s="98"/>
      <c r="B15" s="99" t="s">
        <v>133</v>
      </c>
      <c r="C15" s="100">
        <f>SUM(C9:C14)</f>
        <v>0</v>
      </c>
      <c r="D15" s="100">
        <f>SUM(D9:D14)</f>
        <v>0</v>
      </c>
      <c r="E15" s="101">
        <f>SUM(E9:E14)</f>
        <v>0</v>
      </c>
    </row>
    <row r="16" spans="1:5" s="1" customFormat="1" ht="10.5" thickBot="1" x14ac:dyDescent="0.25"/>
    <row r="17" spans="1:5" s="17" customFormat="1" ht="12" thickBot="1" x14ac:dyDescent="0.25">
      <c r="A17" s="102"/>
      <c r="B17" s="103" t="s">
        <v>134</v>
      </c>
      <c r="C17" s="104">
        <f>C15</f>
        <v>0</v>
      </c>
      <c r="D17" s="104">
        <f>D15</f>
        <v>0</v>
      </c>
      <c r="E17" s="105">
        <f>E15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topLeftCell="A73" workbookViewId="0">
      <selection activeCell="H120" sqref="H120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7.42578125" customWidth="1"/>
    <col min="6" max="9" width="10.5703125" customWidth="1"/>
    <col min="10" max="11" width="7.42578125" customWidth="1"/>
    <col min="12" max="12" width="12" customWidth="1"/>
    <col min="13" max="13" width="7.425781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172"/>
    </row>
    <row r="2" spans="1:13" s="2" customFormat="1" x14ac:dyDescent="0.2">
      <c r="A2" s="297" t="s">
        <v>231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172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1" t="s">
        <v>30</v>
      </c>
      <c r="M7" s="211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I10" s="166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37">
        <v>1</v>
      </c>
      <c r="B12" s="39" t="s">
        <v>62</v>
      </c>
      <c r="C12" s="40" t="s">
        <v>205</v>
      </c>
      <c r="D12" s="41" t="s">
        <v>206</v>
      </c>
      <c r="E12" s="50">
        <v>2</v>
      </c>
      <c r="F12" s="44">
        <v>0</v>
      </c>
      <c r="G12" s="45">
        <f>E12*F12</f>
        <v>0</v>
      </c>
      <c r="H12" s="42">
        <v>0</v>
      </c>
      <c r="I12" s="45">
        <f>E12*H12</f>
        <v>0</v>
      </c>
      <c r="J12" s="46">
        <v>0</v>
      </c>
      <c r="K12" s="47">
        <f>E12*J12</f>
        <v>0</v>
      </c>
      <c r="L12" s="46">
        <v>0</v>
      </c>
      <c r="M12" s="48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165">
        <f>A12+1</f>
        <v>2</v>
      </c>
      <c r="B14" s="150" t="s">
        <v>36</v>
      </c>
      <c r="C14" s="151" t="s">
        <v>232</v>
      </c>
      <c r="D14" s="152" t="s">
        <v>38</v>
      </c>
      <c r="E14" s="160">
        <v>0.8</v>
      </c>
      <c r="F14" s="158">
        <v>0</v>
      </c>
      <c r="G14" s="159">
        <f>E14*F14</f>
        <v>0</v>
      </c>
      <c r="H14" s="160">
        <v>0</v>
      </c>
      <c r="I14" s="159">
        <f>E14*H14</f>
        <v>0</v>
      </c>
      <c r="J14" s="161">
        <v>1</v>
      </c>
      <c r="K14" s="162">
        <f>E14*J14</f>
        <v>0.8</v>
      </c>
      <c r="L14" s="46">
        <v>0</v>
      </c>
      <c r="M14" s="48">
        <f>E14*L14</f>
        <v>0</v>
      </c>
    </row>
    <row r="15" spans="1:13" s="1" customFormat="1" ht="9.75" x14ac:dyDescent="0.2">
      <c r="A15" s="36"/>
      <c r="B15" s="39"/>
      <c r="C15" s="40"/>
      <c r="D15" s="41"/>
      <c r="E15" s="38"/>
      <c r="F15" s="36"/>
      <c r="G15" s="43"/>
      <c r="H15" s="38"/>
      <c r="I15" s="43"/>
      <c r="J15" s="38"/>
      <c r="K15" s="43"/>
      <c r="L15" s="38"/>
      <c r="M15" s="49"/>
    </row>
    <row r="16" spans="1:13" s="1" customFormat="1" ht="9.75" x14ac:dyDescent="0.2">
      <c r="A16" s="37">
        <f>A14+1</f>
        <v>3</v>
      </c>
      <c r="B16" s="39" t="s">
        <v>39</v>
      </c>
      <c r="C16" s="40" t="s">
        <v>40</v>
      </c>
      <c r="D16" s="41" t="s">
        <v>41</v>
      </c>
      <c r="E16" s="50">
        <v>1692</v>
      </c>
      <c r="F16" s="44">
        <v>0</v>
      </c>
      <c r="G16" s="45">
        <f t="shared" ref="G16:G22" si="0">E16*F16</f>
        <v>0</v>
      </c>
      <c r="H16" s="42">
        <v>0</v>
      </c>
      <c r="I16" s="45">
        <f t="shared" ref="I16:I22" si="1">E16*H16</f>
        <v>0</v>
      </c>
      <c r="J16" s="46">
        <v>0</v>
      </c>
      <c r="K16" s="47">
        <f t="shared" ref="K16:K22" si="2">E16*J16</f>
        <v>0</v>
      </c>
      <c r="L16" s="46">
        <v>0</v>
      </c>
      <c r="M16" s="48">
        <f t="shared" ref="M16:M22" si="3">E16*L16</f>
        <v>0</v>
      </c>
    </row>
    <row r="17" spans="1:13" s="1" customFormat="1" ht="9.75" x14ac:dyDescent="0.2">
      <c r="A17" s="37">
        <f t="shared" ref="A17:A22" si="4">A16+1</f>
        <v>4</v>
      </c>
      <c r="B17" s="39" t="s">
        <v>42</v>
      </c>
      <c r="C17" s="40" t="s">
        <v>43</v>
      </c>
      <c r="D17" s="41" t="s">
        <v>41</v>
      </c>
      <c r="E17" s="50">
        <v>1692</v>
      </c>
      <c r="F17" s="44">
        <v>0</v>
      </c>
      <c r="G17" s="45">
        <f t="shared" si="0"/>
        <v>0</v>
      </c>
      <c r="H17" s="42">
        <v>0</v>
      </c>
      <c r="I17" s="45">
        <f t="shared" si="1"/>
        <v>0</v>
      </c>
      <c r="J17" s="46">
        <v>0</v>
      </c>
      <c r="K17" s="47">
        <f t="shared" si="2"/>
        <v>0</v>
      </c>
      <c r="L17" s="46">
        <v>0</v>
      </c>
      <c r="M17" s="48">
        <f t="shared" si="3"/>
        <v>0</v>
      </c>
    </row>
    <row r="18" spans="1:13" s="1" customFormat="1" ht="9.75" x14ac:dyDescent="0.2">
      <c r="A18" s="37">
        <f t="shared" si="4"/>
        <v>5</v>
      </c>
      <c r="B18" s="39" t="s">
        <v>44</v>
      </c>
      <c r="C18" s="40" t="s">
        <v>45</v>
      </c>
      <c r="D18" s="41" t="s">
        <v>41</v>
      </c>
      <c r="E18" s="50">
        <v>1692</v>
      </c>
      <c r="F18" s="44">
        <v>0</v>
      </c>
      <c r="G18" s="45">
        <f t="shared" si="0"/>
        <v>0</v>
      </c>
      <c r="H18" s="42">
        <v>0</v>
      </c>
      <c r="I18" s="45">
        <f t="shared" si="1"/>
        <v>0</v>
      </c>
      <c r="J18" s="46">
        <v>0</v>
      </c>
      <c r="K18" s="47">
        <f t="shared" si="2"/>
        <v>0</v>
      </c>
      <c r="L18" s="46">
        <v>0</v>
      </c>
      <c r="M18" s="48">
        <f t="shared" si="3"/>
        <v>0</v>
      </c>
    </row>
    <row r="19" spans="1:13" s="1" customFormat="1" ht="9.75" x14ac:dyDescent="0.2">
      <c r="A19" s="37">
        <f t="shared" si="4"/>
        <v>6</v>
      </c>
      <c r="B19" s="39" t="s">
        <v>46</v>
      </c>
      <c r="C19" s="40" t="s">
        <v>47</v>
      </c>
      <c r="D19" s="41" t="s">
        <v>41</v>
      </c>
      <c r="E19" s="50">
        <v>1692</v>
      </c>
      <c r="F19" s="44">
        <v>0</v>
      </c>
      <c r="G19" s="45">
        <f t="shared" si="0"/>
        <v>0</v>
      </c>
      <c r="H19" s="42">
        <v>0</v>
      </c>
      <c r="I19" s="45">
        <f t="shared" si="1"/>
        <v>0</v>
      </c>
      <c r="J19" s="46">
        <v>0</v>
      </c>
      <c r="K19" s="47">
        <f t="shared" si="2"/>
        <v>0</v>
      </c>
      <c r="L19" s="46">
        <v>0</v>
      </c>
      <c r="M19" s="48">
        <f t="shared" si="3"/>
        <v>0</v>
      </c>
    </row>
    <row r="20" spans="1:13" s="1" customFormat="1" ht="9.75" x14ac:dyDescent="0.2">
      <c r="A20" s="37">
        <f t="shared" si="4"/>
        <v>7</v>
      </c>
      <c r="B20" s="39" t="s">
        <v>48</v>
      </c>
      <c r="C20" s="40" t="s">
        <v>49</v>
      </c>
      <c r="D20" s="41" t="s">
        <v>50</v>
      </c>
      <c r="E20" s="50">
        <v>5</v>
      </c>
      <c r="F20" s="44">
        <v>0</v>
      </c>
      <c r="G20" s="45">
        <f t="shared" si="0"/>
        <v>0</v>
      </c>
      <c r="H20" s="42">
        <v>0</v>
      </c>
      <c r="I20" s="45">
        <f t="shared" si="1"/>
        <v>0</v>
      </c>
      <c r="J20" s="46">
        <v>1E-3</v>
      </c>
      <c r="K20" s="47">
        <f t="shared" si="2"/>
        <v>5.0000000000000001E-3</v>
      </c>
      <c r="L20" s="46">
        <v>0</v>
      </c>
      <c r="M20" s="48">
        <f t="shared" si="3"/>
        <v>0</v>
      </c>
    </row>
    <row r="21" spans="1:13" s="1" customFormat="1" ht="9.75" x14ac:dyDescent="0.2">
      <c r="A21" s="37">
        <f t="shared" si="4"/>
        <v>8</v>
      </c>
      <c r="B21" s="39" t="s">
        <v>51</v>
      </c>
      <c r="C21" s="40" t="s">
        <v>52</v>
      </c>
      <c r="D21" s="41" t="s">
        <v>41</v>
      </c>
      <c r="E21" s="50">
        <v>1692</v>
      </c>
      <c r="F21" s="44">
        <v>0</v>
      </c>
      <c r="G21" s="45">
        <f t="shared" si="0"/>
        <v>0</v>
      </c>
      <c r="H21" s="42">
        <v>0</v>
      </c>
      <c r="I21" s="45">
        <f t="shared" si="1"/>
        <v>0</v>
      </c>
      <c r="J21" s="46">
        <v>0</v>
      </c>
      <c r="K21" s="47">
        <f t="shared" si="2"/>
        <v>0</v>
      </c>
      <c r="L21" s="46">
        <v>0</v>
      </c>
      <c r="M21" s="48">
        <f t="shared" si="3"/>
        <v>0</v>
      </c>
    </row>
    <row r="22" spans="1:13" s="1" customFormat="1" ht="9.75" x14ac:dyDescent="0.2">
      <c r="A22" s="37">
        <f t="shared" si="4"/>
        <v>9</v>
      </c>
      <c r="B22" s="39" t="s">
        <v>53</v>
      </c>
      <c r="C22" s="40" t="s">
        <v>54</v>
      </c>
      <c r="D22" s="41" t="s">
        <v>41</v>
      </c>
      <c r="E22" s="50">
        <v>1692</v>
      </c>
      <c r="F22" s="44">
        <v>0</v>
      </c>
      <c r="G22" s="45">
        <f t="shared" si="0"/>
        <v>0</v>
      </c>
      <c r="H22" s="42">
        <v>0</v>
      </c>
      <c r="I22" s="45">
        <f t="shared" si="1"/>
        <v>0</v>
      </c>
      <c r="J22" s="46">
        <v>0</v>
      </c>
      <c r="K22" s="47">
        <f t="shared" si="2"/>
        <v>0</v>
      </c>
      <c r="L22" s="46">
        <v>0</v>
      </c>
      <c r="M22" s="48">
        <f t="shared" si="3"/>
        <v>0</v>
      </c>
    </row>
    <row r="23" spans="1:13" s="1" customFormat="1" ht="9.75" x14ac:dyDescent="0.2">
      <c r="A23" s="36"/>
      <c r="B23" s="39"/>
      <c r="C23" s="40" t="s">
        <v>55</v>
      </c>
      <c r="D23" s="41"/>
      <c r="E23" s="38"/>
      <c r="F23" s="36"/>
      <c r="G23" s="43"/>
      <c r="H23" s="38"/>
      <c r="I23" s="43"/>
      <c r="J23" s="38"/>
      <c r="K23" s="43"/>
      <c r="L23" s="38"/>
      <c r="M23" s="49"/>
    </row>
    <row r="24" spans="1:13" s="1" customFormat="1" ht="9.75" x14ac:dyDescent="0.2">
      <c r="A24" s="154">
        <v>10</v>
      </c>
      <c r="B24" s="150" t="s">
        <v>93</v>
      </c>
      <c r="C24" s="151" t="s">
        <v>90</v>
      </c>
      <c r="D24" s="152" t="s">
        <v>38</v>
      </c>
      <c r="E24" s="153">
        <v>0.8</v>
      </c>
      <c r="F24" s="158">
        <v>0</v>
      </c>
      <c r="G24" s="159">
        <f>E24*F24</f>
        <v>0</v>
      </c>
      <c r="H24" s="160">
        <v>0</v>
      </c>
      <c r="I24" s="159">
        <f>E24*H24</f>
        <v>0</v>
      </c>
      <c r="J24" s="161">
        <v>0</v>
      </c>
      <c r="K24" s="162">
        <f>E24*J24</f>
        <v>0</v>
      </c>
      <c r="L24" s="161">
        <v>0</v>
      </c>
      <c r="M24" s="163">
        <f>E24*L24</f>
        <v>0</v>
      </c>
    </row>
    <row r="25" spans="1:13" s="18" customFormat="1" ht="11.25" x14ac:dyDescent="0.2">
      <c r="A25" s="60"/>
      <c r="B25" s="61">
        <v>1</v>
      </c>
      <c r="C25" s="62" t="s">
        <v>56</v>
      </c>
      <c r="D25" s="63"/>
      <c r="E25" s="63"/>
      <c r="F25" s="64"/>
      <c r="G25" s="65">
        <f>SUM(G12:G23)</f>
        <v>0</v>
      </c>
      <c r="H25" s="66"/>
      <c r="I25" s="67">
        <f>SUM(I12:I23)</f>
        <v>0</v>
      </c>
      <c r="J25" s="66"/>
      <c r="K25" s="68">
        <f>SUM(K12:K23)</f>
        <v>0.80500000000000005</v>
      </c>
      <c r="L25" s="66"/>
      <c r="M25" s="69">
        <f>SUM(M12:M23)</f>
        <v>0</v>
      </c>
    </row>
    <row r="26" spans="1:13" s="18" customFormat="1" ht="11.25" x14ac:dyDescent="0.2">
      <c r="A26" s="29"/>
      <c r="B26" s="30" t="s">
        <v>208</v>
      </c>
      <c r="C26" s="31" t="s">
        <v>209</v>
      </c>
      <c r="D26" s="28"/>
      <c r="E26" s="28"/>
      <c r="F26" s="32"/>
      <c r="G26" s="33"/>
      <c r="H26" s="34"/>
      <c r="I26" s="27"/>
      <c r="J26" s="34"/>
      <c r="K26" s="33"/>
      <c r="L26" s="34"/>
      <c r="M26" s="35"/>
    </row>
    <row r="27" spans="1:13" s="1" customFormat="1" ht="9.75" x14ac:dyDescent="0.2">
      <c r="A27" s="36"/>
      <c r="B27" s="39"/>
      <c r="C27" s="40" t="s">
        <v>209</v>
      </c>
      <c r="D27" s="41"/>
      <c r="E27" s="38"/>
      <c r="F27" s="36"/>
      <c r="G27" s="43"/>
      <c r="H27" s="38"/>
      <c r="I27" s="43"/>
      <c r="J27" s="38"/>
      <c r="K27" s="43"/>
      <c r="L27" s="38"/>
      <c r="M27" s="49"/>
    </row>
    <row r="28" spans="1:13" s="1" customFormat="1" ht="9.75" x14ac:dyDescent="0.2">
      <c r="A28" s="37">
        <v>11</v>
      </c>
      <c r="B28" s="39" t="s">
        <v>210</v>
      </c>
      <c r="C28" s="40" t="s">
        <v>211</v>
      </c>
      <c r="D28" s="41" t="s">
        <v>61</v>
      </c>
      <c r="E28" s="50">
        <v>7</v>
      </c>
      <c r="F28" s="44">
        <v>0</v>
      </c>
      <c r="G28" s="45">
        <f t="shared" ref="G28:G45" si="5">E28*F28</f>
        <v>0</v>
      </c>
      <c r="H28" s="42">
        <v>0</v>
      </c>
      <c r="I28" s="45">
        <f t="shared" ref="I28:I45" si="6">E28*H28</f>
        <v>0</v>
      </c>
      <c r="J28" s="46">
        <v>0</v>
      </c>
      <c r="K28" s="47">
        <f t="shared" ref="K28:K45" si="7">E28*J28</f>
        <v>0</v>
      </c>
      <c r="L28" s="46">
        <v>0</v>
      </c>
      <c r="M28" s="48">
        <f t="shared" ref="M28:M45" si="8">E28*L28</f>
        <v>0</v>
      </c>
    </row>
    <row r="29" spans="1:13" s="1" customFormat="1" ht="9.75" x14ac:dyDescent="0.2">
      <c r="A29" s="37">
        <f t="shared" ref="A29:A45" si="9">A28+1</f>
        <v>12</v>
      </c>
      <c r="B29" s="39" t="s">
        <v>62</v>
      </c>
      <c r="C29" s="40" t="s">
        <v>212</v>
      </c>
      <c r="D29" s="41" t="s">
        <v>61</v>
      </c>
      <c r="E29" s="50">
        <v>7</v>
      </c>
      <c r="F29" s="44">
        <v>0</v>
      </c>
      <c r="G29" s="45">
        <f t="shared" si="5"/>
        <v>0</v>
      </c>
      <c r="H29" s="42">
        <v>0</v>
      </c>
      <c r="I29" s="45">
        <f t="shared" si="6"/>
        <v>0</v>
      </c>
      <c r="J29" s="46">
        <v>0</v>
      </c>
      <c r="K29" s="47">
        <f t="shared" si="7"/>
        <v>0</v>
      </c>
      <c r="L29" s="46">
        <v>0</v>
      </c>
      <c r="M29" s="48">
        <f t="shared" si="8"/>
        <v>0</v>
      </c>
    </row>
    <row r="30" spans="1:13" s="1" customFormat="1" ht="9.75" x14ac:dyDescent="0.2">
      <c r="A30" s="37">
        <f t="shared" si="9"/>
        <v>13</v>
      </c>
      <c r="B30" s="39" t="s">
        <v>62</v>
      </c>
      <c r="C30" s="40" t="s">
        <v>213</v>
      </c>
      <c r="D30" s="41" t="s">
        <v>61</v>
      </c>
      <c r="E30" s="50">
        <v>7</v>
      </c>
      <c r="F30" s="44">
        <v>0</v>
      </c>
      <c r="G30" s="45">
        <f t="shared" si="5"/>
        <v>0</v>
      </c>
      <c r="H30" s="42">
        <v>0</v>
      </c>
      <c r="I30" s="45">
        <f t="shared" si="6"/>
        <v>0</v>
      </c>
      <c r="J30" s="46">
        <v>0</v>
      </c>
      <c r="K30" s="47">
        <f t="shared" si="7"/>
        <v>0</v>
      </c>
      <c r="L30" s="46">
        <v>0</v>
      </c>
      <c r="M30" s="48">
        <f t="shared" si="8"/>
        <v>0</v>
      </c>
    </row>
    <row r="31" spans="1:13" s="1" customFormat="1" ht="9.75" x14ac:dyDescent="0.2">
      <c r="A31" s="37">
        <f t="shared" si="9"/>
        <v>14</v>
      </c>
      <c r="B31" s="39" t="s">
        <v>214</v>
      </c>
      <c r="C31" s="40" t="s">
        <v>215</v>
      </c>
      <c r="D31" s="41" t="s">
        <v>61</v>
      </c>
      <c r="E31" s="50">
        <v>7</v>
      </c>
      <c r="F31" s="44">
        <v>0</v>
      </c>
      <c r="G31" s="45">
        <f t="shared" si="5"/>
        <v>0</v>
      </c>
      <c r="H31" s="42">
        <v>0</v>
      </c>
      <c r="I31" s="45">
        <f t="shared" si="6"/>
        <v>0</v>
      </c>
      <c r="J31" s="46">
        <v>0</v>
      </c>
      <c r="K31" s="47">
        <f t="shared" si="7"/>
        <v>0</v>
      </c>
      <c r="L31" s="46">
        <v>0</v>
      </c>
      <c r="M31" s="48">
        <f t="shared" si="8"/>
        <v>0</v>
      </c>
    </row>
    <row r="32" spans="1:13" s="1" customFormat="1" ht="9.75" x14ac:dyDescent="0.2">
      <c r="A32" s="37">
        <f t="shared" si="9"/>
        <v>15</v>
      </c>
      <c r="B32" s="39" t="s">
        <v>216</v>
      </c>
      <c r="C32" s="40" t="s">
        <v>217</v>
      </c>
      <c r="D32" s="41" t="s">
        <v>61</v>
      </c>
      <c r="E32" s="50">
        <v>7</v>
      </c>
      <c r="F32" s="44">
        <v>0</v>
      </c>
      <c r="G32" s="45">
        <f t="shared" si="5"/>
        <v>0</v>
      </c>
      <c r="H32" s="42">
        <v>0</v>
      </c>
      <c r="I32" s="45">
        <f t="shared" si="6"/>
        <v>0</v>
      </c>
      <c r="J32" s="46">
        <v>3.3599999999999998E-4</v>
      </c>
      <c r="K32" s="47">
        <f t="shared" si="7"/>
        <v>2.3519999999999999E-3</v>
      </c>
      <c r="L32" s="46">
        <v>0</v>
      </c>
      <c r="M32" s="48">
        <f t="shared" si="8"/>
        <v>0</v>
      </c>
    </row>
    <row r="33" spans="1:13" s="1" customFormat="1" ht="9.75" x14ac:dyDescent="0.2">
      <c r="A33" s="37">
        <f t="shared" si="9"/>
        <v>16</v>
      </c>
      <c r="B33" s="39" t="s">
        <v>115</v>
      </c>
      <c r="C33" s="40" t="s">
        <v>218</v>
      </c>
      <c r="D33" s="41" t="s">
        <v>61</v>
      </c>
      <c r="E33" s="50">
        <v>21</v>
      </c>
      <c r="F33" s="44">
        <v>0</v>
      </c>
      <c r="G33" s="45">
        <f t="shared" si="5"/>
        <v>0</v>
      </c>
      <c r="H33" s="42">
        <v>0</v>
      </c>
      <c r="I33" s="45">
        <f t="shared" si="6"/>
        <v>0</v>
      </c>
      <c r="J33" s="46">
        <v>5.4999999999999997E-3</v>
      </c>
      <c r="K33" s="47">
        <f t="shared" si="7"/>
        <v>0.11549999999999999</v>
      </c>
      <c r="L33" s="46">
        <v>0</v>
      </c>
      <c r="M33" s="48">
        <f t="shared" si="8"/>
        <v>0</v>
      </c>
    </row>
    <row r="34" spans="1:13" s="1" customFormat="1" ht="9.75" x14ac:dyDescent="0.2">
      <c r="A34" s="37">
        <f t="shared" si="9"/>
        <v>17</v>
      </c>
      <c r="B34" s="39" t="s">
        <v>62</v>
      </c>
      <c r="C34" s="40" t="s">
        <v>219</v>
      </c>
      <c r="D34" s="41" t="s">
        <v>61</v>
      </c>
      <c r="E34" s="50">
        <v>7</v>
      </c>
      <c r="F34" s="44">
        <v>0</v>
      </c>
      <c r="G34" s="45">
        <f t="shared" si="5"/>
        <v>0</v>
      </c>
      <c r="H34" s="42">
        <v>0</v>
      </c>
      <c r="I34" s="45">
        <f t="shared" si="6"/>
        <v>0</v>
      </c>
      <c r="J34" s="46">
        <v>0</v>
      </c>
      <c r="K34" s="47">
        <f t="shared" si="7"/>
        <v>0</v>
      </c>
      <c r="L34" s="46">
        <v>0</v>
      </c>
      <c r="M34" s="48">
        <f t="shared" si="8"/>
        <v>0</v>
      </c>
    </row>
    <row r="35" spans="1:13" s="1" customFormat="1" ht="9.75" x14ac:dyDescent="0.2">
      <c r="A35" s="37">
        <f t="shared" si="9"/>
        <v>18</v>
      </c>
      <c r="B35" s="39" t="s">
        <v>62</v>
      </c>
      <c r="C35" s="40" t="s">
        <v>299</v>
      </c>
      <c r="D35" s="41" t="s">
        <v>61</v>
      </c>
      <c r="E35" s="50">
        <v>7</v>
      </c>
      <c r="F35" s="44">
        <v>0</v>
      </c>
      <c r="G35" s="45">
        <f t="shared" si="5"/>
        <v>0</v>
      </c>
      <c r="H35" s="42">
        <v>0</v>
      </c>
      <c r="I35" s="45">
        <f t="shared" si="6"/>
        <v>0</v>
      </c>
      <c r="J35" s="46">
        <v>2E-3</v>
      </c>
      <c r="K35" s="47">
        <f t="shared" si="7"/>
        <v>1.4E-2</v>
      </c>
      <c r="L35" s="46">
        <v>0</v>
      </c>
      <c r="M35" s="48">
        <f t="shared" si="8"/>
        <v>0</v>
      </c>
    </row>
    <row r="36" spans="1:13" s="1" customFormat="1" ht="9.75" x14ac:dyDescent="0.2">
      <c r="A36" s="37">
        <f t="shared" si="9"/>
        <v>19</v>
      </c>
      <c r="B36" s="39" t="s">
        <v>72</v>
      </c>
      <c r="C36" s="40" t="s">
        <v>73</v>
      </c>
      <c r="D36" s="41" t="s">
        <v>61</v>
      </c>
      <c r="E36" s="50">
        <v>7</v>
      </c>
      <c r="F36" s="44">
        <v>0</v>
      </c>
      <c r="G36" s="45">
        <f t="shared" si="5"/>
        <v>0</v>
      </c>
      <c r="H36" s="42">
        <v>0</v>
      </c>
      <c r="I36" s="45">
        <f t="shared" si="6"/>
        <v>0</v>
      </c>
      <c r="J36" s="46">
        <v>2.7500000000000002E-4</v>
      </c>
      <c r="K36" s="47">
        <f t="shared" si="7"/>
        <v>1.9250000000000001E-3</v>
      </c>
      <c r="L36" s="46">
        <v>0</v>
      </c>
      <c r="M36" s="48">
        <f t="shared" si="8"/>
        <v>0</v>
      </c>
    </row>
    <row r="37" spans="1:13" s="1" customFormat="1" ht="9.75" x14ac:dyDescent="0.2">
      <c r="A37" s="37">
        <f t="shared" si="9"/>
        <v>20</v>
      </c>
      <c r="B37" s="39" t="s">
        <v>62</v>
      </c>
      <c r="C37" s="40" t="s">
        <v>74</v>
      </c>
      <c r="D37" s="41" t="s">
        <v>75</v>
      </c>
      <c r="E37" s="50">
        <v>3</v>
      </c>
      <c r="F37" s="44">
        <v>0</v>
      </c>
      <c r="G37" s="45">
        <f t="shared" si="5"/>
        <v>0</v>
      </c>
      <c r="H37" s="42">
        <v>0</v>
      </c>
      <c r="I37" s="45">
        <f t="shared" si="6"/>
        <v>0</v>
      </c>
      <c r="J37" s="46">
        <v>1E-4</v>
      </c>
      <c r="K37" s="47">
        <f t="shared" si="7"/>
        <v>3.0000000000000003E-4</v>
      </c>
      <c r="L37" s="46">
        <v>0</v>
      </c>
      <c r="M37" s="48">
        <f t="shared" si="8"/>
        <v>0</v>
      </c>
    </row>
    <row r="38" spans="1:13" s="1" customFormat="1" ht="9.75" x14ac:dyDescent="0.2">
      <c r="A38" s="37">
        <f t="shared" si="9"/>
        <v>21</v>
      </c>
      <c r="B38" s="39" t="s">
        <v>76</v>
      </c>
      <c r="C38" s="40" t="s">
        <v>220</v>
      </c>
      <c r="D38" s="41" t="s">
        <v>61</v>
      </c>
      <c r="E38" s="50">
        <v>7</v>
      </c>
      <c r="F38" s="44">
        <v>0</v>
      </c>
      <c r="G38" s="45">
        <f t="shared" si="5"/>
        <v>0</v>
      </c>
      <c r="H38" s="42">
        <v>0</v>
      </c>
      <c r="I38" s="45">
        <f t="shared" si="6"/>
        <v>0</v>
      </c>
      <c r="J38" s="46">
        <v>1.8699999999999999E-4</v>
      </c>
      <c r="K38" s="47">
        <f t="shared" si="7"/>
        <v>1.3089999999999998E-3</v>
      </c>
      <c r="L38" s="46">
        <v>0</v>
      </c>
      <c r="M38" s="48">
        <f t="shared" si="8"/>
        <v>0</v>
      </c>
    </row>
    <row r="39" spans="1:13" s="1" customFormat="1" ht="9.75" x14ac:dyDescent="0.2">
      <c r="A39" s="37">
        <f t="shared" si="9"/>
        <v>22</v>
      </c>
      <c r="B39" s="39" t="s">
        <v>62</v>
      </c>
      <c r="C39" s="40" t="s">
        <v>78</v>
      </c>
      <c r="D39" s="41" t="s">
        <v>75</v>
      </c>
      <c r="E39" s="42">
        <v>11.2</v>
      </c>
      <c r="F39" s="44">
        <v>0</v>
      </c>
      <c r="G39" s="45">
        <f t="shared" si="5"/>
        <v>0</v>
      </c>
      <c r="H39" s="42">
        <v>0</v>
      </c>
      <c r="I39" s="45">
        <f t="shared" si="6"/>
        <v>0</v>
      </c>
      <c r="J39" s="46">
        <v>2E-3</v>
      </c>
      <c r="K39" s="47">
        <f t="shared" si="7"/>
        <v>2.24E-2</v>
      </c>
      <c r="L39" s="46">
        <v>0</v>
      </c>
      <c r="M39" s="48">
        <f t="shared" si="8"/>
        <v>0</v>
      </c>
    </row>
    <row r="40" spans="1:13" s="1" customFormat="1" ht="9.75" x14ac:dyDescent="0.2">
      <c r="A40" s="37">
        <f t="shared" si="9"/>
        <v>23</v>
      </c>
      <c r="B40" s="39" t="s">
        <v>79</v>
      </c>
      <c r="C40" s="40" t="s">
        <v>80</v>
      </c>
      <c r="D40" s="41" t="s">
        <v>41</v>
      </c>
      <c r="E40" s="50">
        <v>7</v>
      </c>
      <c r="F40" s="44">
        <v>0</v>
      </c>
      <c r="G40" s="45">
        <f t="shared" si="5"/>
        <v>0</v>
      </c>
      <c r="H40" s="42">
        <v>0</v>
      </c>
      <c r="I40" s="45">
        <f t="shared" si="6"/>
        <v>0</v>
      </c>
      <c r="J40" s="46">
        <v>0</v>
      </c>
      <c r="K40" s="47">
        <f t="shared" si="7"/>
        <v>0</v>
      </c>
      <c r="L40" s="46">
        <v>0</v>
      </c>
      <c r="M40" s="48">
        <f t="shared" si="8"/>
        <v>0</v>
      </c>
    </row>
    <row r="41" spans="1:13" s="1" customFormat="1" ht="9.75" x14ac:dyDescent="0.2">
      <c r="A41" s="37">
        <f t="shared" si="9"/>
        <v>24</v>
      </c>
      <c r="B41" s="39" t="s">
        <v>81</v>
      </c>
      <c r="C41" s="40" t="s">
        <v>82</v>
      </c>
      <c r="D41" s="41" t="s">
        <v>83</v>
      </c>
      <c r="E41" s="42">
        <v>0.7</v>
      </c>
      <c r="F41" s="44">
        <v>0</v>
      </c>
      <c r="G41" s="45">
        <f t="shared" si="5"/>
        <v>0</v>
      </c>
      <c r="H41" s="42">
        <v>0</v>
      </c>
      <c r="I41" s="45">
        <f t="shared" si="6"/>
        <v>0</v>
      </c>
      <c r="J41" s="46">
        <v>0.6</v>
      </c>
      <c r="K41" s="47">
        <f t="shared" si="7"/>
        <v>0.42</v>
      </c>
      <c r="L41" s="46">
        <v>0</v>
      </c>
      <c r="M41" s="48">
        <f t="shared" si="8"/>
        <v>0</v>
      </c>
    </row>
    <row r="42" spans="1:13" s="1" customFormat="1" ht="9.75" x14ac:dyDescent="0.2">
      <c r="A42" s="37">
        <f t="shared" si="9"/>
        <v>25</v>
      </c>
      <c r="B42" s="39" t="s">
        <v>104</v>
      </c>
      <c r="C42" s="40" t="s">
        <v>105</v>
      </c>
      <c r="D42" s="41" t="s">
        <v>83</v>
      </c>
      <c r="E42" s="70">
        <v>0.35</v>
      </c>
      <c r="F42" s="44">
        <v>0</v>
      </c>
      <c r="G42" s="45">
        <f t="shared" si="5"/>
        <v>0</v>
      </c>
      <c r="H42" s="42">
        <v>0</v>
      </c>
      <c r="I42" s="45">
        <f t="shared" si="6"/>
        <v>0</v>
      </c>
      <c r="J42" s="46">
        <v>1</v>
      </c>
      <c r="K42" s="47">
        <f t="shared" si="7"/>
        <v>0.35</v>
      </c>
      <c r="L42" s="46">
        <v>0</v>
      </c>
      <c r="M42" s="48">
        <f t="shared" si="8"/>
        <v>0</v>
      </c>
    </row>
    <row r="43" spans="1:13" s="1" customFormat="1" ht="9.75" x14ac:dyDescent="0.2">
      <c r="A43" s="37">
        <f t="shared" si="9"/>
        <v>26</v>
      </c>
      <c r="B43" s="39" t="s">
        <v>86</v>
      </c>
      <c r="C43" s="40" t="s">
        <v>221</v>
      </c>
      <c r="D43" s="41" t="s">
        <v>83</v>
      </c>
      <c r="E43" s="70">
        <v>0.35</v>
      </c>
      <c r="F43" s="44">
        <v>0</v>
      </c>
      <c r="G43" s="45">
        <f t="shared" si="5"/>
        <v>0</v>
      </c>
      <c r="H43" s="42">
        <v>0</v>
      </c>
      <c r="I43" s="45">
        <f t="shared" si="6"/>
        <v>0</v>
      </c>
      <c r="J43" s="46">
        <v>0</v>
      </c>
      <c r="K43" s="47">
        <f t="shared" si="7"/>
        <v>0</v>
      </c>
      <c r="L43" s="46">
        <v>0</v>
      </c>
      <c r="M43" s="48">
        <f t="shared" si="8"/>
        <v>0</v>
      </c>
    </row>
    <row r="44" spans="1:13" s="1" customFormat="1" ht="9.75" x14ac:dyDescent="0.2">
      <c r="A44" s="37">
        <f t="shared" si="9"/>
        <v>27</v>
      </c>
      <c r="B44" s="39" t="s">
        <v>88</v>
      </c>
      <c r="C44" s="40" t="s">
        <v>222</v>
      </c>
      <c r="D44" s="41" t="s">
        <v>61</v>
      </c>
      <c r="E44" s="50">
        <v>7</v>
      </c>
      <c r="F44" s="44">
        <v>0</v>
      </c>
      <c r="G44" s="45">
        <f t="shared" si="5"/>
        <v>0</v>
      </c>
      <c r="H44" s="42">
        <v>0</v>
      </c>
      <c r="I44" s="45">
        <f t="shared" si="6"/>
        <v>0</v>
      </c>
      <c r="J44" s="46">
        <v>0</v>
      </c>
      <c r="K44" s="47">
        <f t="shared" si="7"/>
        <v>0</v>
      </c>
      <c r="L44" s="46">
        <v>0</v>
      </c>
      <c r="M44" s="48">
        <f t="shared" si="8"/>
        <v>0</v>
      </c>
    </row>
    <row r="45" spans="1:13" s="1" customFormat="1" ht="9.75" x14ac:dyDescent="0.2">
      <c r="A45" s="37">
        <f t="shared" si="9"/>
        <v>28</v>
      </c>
      <c r="B45" s="39" t="s">
        <v>62</v>
      </c>
      <c r="C45" s="40" t="s">
        <v>90</v>
      </c>
      <c r="D45" s="41" t="s">
        <v>41</v>
      </c>
      <c r="E45" s="50">
        <v>7</v>
      </c>
      <c r="F45" s="44">
        <v>0</v>
      </c>
      <c r="G45" s="45">
        <f t="shared" si="5"/>
        <v>0</v>
      </c>
      <c r="H45" s="42">
        <v>0</v>
      </c>
      <c r="I45" s="45">
        <f t="shared" si="6"/>
        <v>0</v>
      </c>
      <c r="J45" s="46">
        <v>0</v>
      </c>
      <c r="K45" s="47">
        <f t="shared" si="7"/>
        <v>0</v>
      </c>
      <c r="L45" s="46">
        <v>0</v>
      </c>
      <c r="M45" s="48">
        <f t="shared" si="8"/>
        <v>0</v>
      </c>
    </row>
    <row r="46" spans="1:13" s="1" customFormat="1" ht="9.75" x14ac:dyDescent="0.2">
      <c r="A46" s="36"/>
      <c r="B46" s="39"/>
      <c r="C46" s="40"/>
      <c r="D46" s="41"/>
      <c r="E46" s="38"/>
      <c r="F46" s="36"/>
      <c r="G46" s="43"/>
      <c r="H46" s="38"/>
      <c r="I46" s="43"/>
      <c r="J46" s="38"/>
      <c r="K46" s="43"/>
      <c r="L46" s="38"/>
      <c r="M46" s="49"/>
    </row>
    <row r="47" spans="1:13" s="1" customFormat="1" ht="9.75" x14ac:dyDescent="0.2">
      <c r="A47" s="37">
        <f>A45+1</f>
        <v>29</v>
      </c>
      <c r="B47" s="39" t="s">
        <v>62</v>
      </c>
      <c r="C47" s="40" t="s">
        <v>233</v>
      </c>
      <c r="D47" s="41" t="s">
        <v>61</v>
      </c>
      <c r="E47" s="50">
        <v>5</v>
      </c>
      <c r="F47" s="44">
        <v>0</v>
      </c>
      <c r="G47" s="45">
        <f>E47*F47</f>
        <v>0</v>
      </c>
      <c r="H47" s="42">
        <v>0</v>
      </c>
      <c r="I47" s="45">
        <f>E47*H47</f>
        <v>0</v>
      </c>
      <c r="J47" s="46">
        <v>0.05</v>
      </c>
      <c r="K47" s="47">
        <f>E47*J47</f>
        <v>0.25</v>
      </c>
      <c r="L47" s="46">
        <v>0</v>
      </c>
      <c r="M47" s="48">
        <f>E47*L47</f>
        <v>0</v>
      </c>
    </row>
    <row r="48" spans="1:13" s="1" customFormat="1" ht="9.75" x14ac:dyDescent="0.2">
      <c r="A48" s="37">
        <f>A47+1</f>
        <v>30</v>
      </c>
      <c r="B48" s="39" t="s">
        <v>62</v>
      </c>
      <c r="C48" s="40" t="s">
        <v>234</v>
      </c>
      <c r="D48" s="41" t="s">
        <v>61</v>
      </c>
      <c r="E48" s="50">
        <v>2</v>
      </c>
      <c r="F48" s="44">
        <v>0</v>
      </c>
      <c r="G48" s="45">
        <f>E48*F48</f>
        <v>0</v>
      </c>
      <c r="H48" s="42">
        <v>0</v>
      </c>
      <c r="I48" s="45">
        <f>E48*H48</f>
        <v>0</v>
      </c>
      <c r="J48" s="46">
        <v>0.05</v>
      </c>
      <c r="K48" s="47">
        <f>E48*J48</f>
        <v>0.1</v>
      </c>
      <c r="L48" s="46">
        <v>0</v>
      </c>
      <c r="M48" s="48">
        <f>E48*L48</f>
        <v>0</v>
      </c>
    </row>
    <row r="49" spans="1:13" s="1" customFormat="1" ht="9.75" x14ac:dyDescent="0.2">
      <c r="A49" s="37">
        <f>A48+1</f>
        <v>31</v>
      </c>
      <c r="B49" s="39"/>
      <c r="C49" s="40"/>
      <c r="D49" s="41"/>
      <c r="E49" s="38"/>
      <c r="F49" s="44">
        <v>0</v>
      </c>
      <c r="G49" s="45">
        <f>E49*F49</f>
        <v>0</v>
      </c>
      <c r="H49" s="42">
        <v>0</v>
      </c>
      <c r="I49" s="45">
        <f>E49*H49</f>
        <v>0</v>
      </c>
      <c r="J49" s="46">
        <v>0</v>
      </c>
      <c r="K49" s="47">
        <f>E49*J49</f>
        <v>0</v>
      </c>
      <c r="L49" s="46">
        <v>0</v>
      </c>
      <c r="M49" s="48">
        <f>E49*L49</f>
        <v>0</v>
      </c>
    </row>
    <row r="50" spans="1:13" s="1" customFormat="1" ht="9.75" x14ac:dyDescent="0.2">
      <c r="A50" s="37">
        <f>A49+1</f>
        <v>32</v>
      </c>
      <c r="B50" s="39" t="s">
        <v>62</v>
      </c>
      <c r="C50" s="40" t="s">
        <v>92</v>
      </c>
      <c r="D50" s="41" t="s">
        <v>61</v>
      </c>
      <c r="E50" s="50">
        <v>7</v>
      </c>
      <c r="F50" s="44">
        <v>0</v>
      </c>
      <c r="G50" s="45">
        <f>E50*F50</f>
        <v>0</v>
      </c>
      <c r="H50" s="42">
        <v>0</v>
      </c>
      <c r="I50" s="45">
        <f>E50*H50</f>
        <v>0</v>
      </c>
      <c r="J50" s="46">
        <v>0</v>
      </c>
      <c r="K50" s="47">
        <f>E50*J50</f>
        <v>0</v>
      </c>
      <c r="L50" s="46">
        <v>0</v>
      </c>
      <c r="M50" s="48">
        <f>E50*L50</f>
        <v>0</v>
      </c>
    </row>
    <row r="51" spans="1:13" s="1" customFormat="1" ht="9.75" x14ac:dyDescent="0.2">
      <c r="A51" s="37">
        <f>A50+1</f>
        <v>33</v>
      </c>
      <c r="B51" s="39" t="s">
        <v>93</v>
      </c>
      <c r="C51" s="40" t="s">
        <v>90</v>
      </c>
      <c r="D51" s="41" t="s">
        <v>38</v>
      </c>
      <c r="E51" s="42">
        <v>1.3</v>
      </c>
      <c r="F51" s="44">
        <v>0</v>
      </c>
      <c r="G51" s="45">
        <f>E51*F51</f>
        <v>0</v>
      </c>
      <c r="H51" s="42">
        <v>0</v>
      </c>
      <c r="I51" s="45">
        <f>E51*H51</f>
        <v>0</v>
      </c>
      <c r="J51" s="46">
        <v>0</v>
      </c>
      <c r="K51" s="47">
        <f>E51*J51</f>
        <v>0</v>
      </c>
      <c r="L51" s="46">
        <v>0</v>
      </c>
      <c r="M51" s="48">
        <f>E51*L51</f>
        <v>0</v>
      </c>
    </row>
    <row r="52" spans="1:13" s="18" customFormat="1" ht="11.25" x14ac:dyDescent="0.2">
      <c r="A52" s="60"/>
      <c r="B52" s="61">
        <v>3</v>
      </c>
      <c r="C52" s="62" t="s">
        <v>209</v>
      </c>
      <c r="D52" s="63"/>
      <c r="E52" s="63"/>
      <c r="F52" s="64"/>
      <c r="G52" s="65">
        <f>SUM(G27:G51)</f>
        <v>0</v>
      </c>
      <c r="H52" s="66"/>
      <c r="I52" s="67">
        <f>SUM(I27:I51)</f>
        <v>0</v>
      </c>
      <c r="J52" s="66"/>
      <c r="K52" s="68">
        <f>SUM(K27:K51)</f>
        <v>1.2777860000000001</v>
      </c>
      <c r="L52" s="66"/>
      <c r="M52" s="69">
        <f>SUM(M27:M51)</f>
        <v>0</v>
      </c>
    </row>
    <row r="53" spans="1:13" s="18" customFormat="1" ht="11.25" x14ac:dyDescent="0.2">
      <c r="A53" s="29"/>
      <c r="B53" s="30" t="s">
        <v>57</v>
      </c>
      <c r="C53" s="31" t="s">
        <v>245</v>
      </c>
      <c r="D53" s="28"/>
      <c r="E53" s="28"/>
      <c r="F53" s="32"/>
      <c r="G53" s="33"/>
      <c r="H53" s="34"/>
      <c r="I53" s="27"/>
      <c r="J53" s="34"/>
      <c r="K53" s="33"/>
      <c r="L53" s="34"/>
      <c r="M53" s="35"/>
    </row>
    <row r="54" spans="1:13" s="1" customFormat="1" ht="9.75" x14ac:dyDescent="0.2">
      <c r="A54" s="36"/>
      <c r="B54" s="39"/>
      <c r="C54" s="40" t="s">
        <v>58</v>
      </c>
      <c r="D54" s="41"/>
      <c r="E54" s="38"/>
      <c r="F54" s="36"/>
      <c r="G54" s="43"/>
      <c r="H54" s="38"/>
      <c r="I54" s="43"/>
      <c r="J54" s="38"/>
      <c r="K54" s="43"/>
      <c r="L54" s="38"/>
      <c r="M54" s="49"/>
    </row>
    <row r="55" spans="1:13" s="1" customFormat="1" ht="9.75" x14ac:dyDescent="0.2">
      <c r="A55" s="37">
        <f>A51+1</f>
        <v>34</v>
      </c>
      <c r="B55" s="39" t="s">
        <v>59</v>
      </c>
      <c r="C55" s="40" t="s">
        <v>60</v>
      </c>
      <c r="D55" s="41" t="s">
        <v>61</v>
      </c>
      <c r="E55" s="50">
        <v>20</v>
      </c>
      <c r="F55" s="44">
        <v>0</v>
      </c>
      <c r="G55" s="45">
        <f t="shared" ref="G55:G71" si="10">E55*F55</f>
        <v>0</v>
      </c>
      <c r="H55" s="42">
        <v>0</v>
      </c>
      <c r="I55" s="45">
        <f t="shared" ref="I55:I71" si="11">E55*H55</f>
        <v>0</v>
      </c>
      <c r="J55" s="46">
        <v>0</v>
      </c>
      <c r="K55" s="47">
        <f t="shared" ref="K55:K71" si="12">E55*J55</f>
        <v>0</v>
      </c>
      <c r="L55" s="46">
        <v>0</v>
      </c>
      <c r="M55" s="48">
        <f t="shared" ref="M55:M71" si="13">E55*L55</f>
        <v>0</v>
      </c>
    </row>
    <row r="56" spans="1:13" s="1" customFormat="1" ht="9.75" x14ac:dyDescent="0.2">
      <c r="A56" s="37">
        <f t="shared" ref="A56:A71" si="14">A55+1</f>
        <v>35</v>
      </c>
      <c r="B56" s="39" t="s">
        <v>62</v>
      </c>
      <c r="C56" s="40" t="s">
        <v>63</v>
      </c>
      <c r="D56" s="41" t="s">
        <v>61</v>
      </c>
      <c r="E56" s="50">
        <v>20</v>
      </c>
      <c r="F56" s="44">
        <v>0</v>
      </c>
      <c r="G56" s="45">
        <f t="shared" si="10"/>
        <v>0</v>
      </c>
      <c r="H56" s="42">
        <v>0</v>
      </c>
      <c r="I56" s="45">
        <f t="shared" si="11"/>
        <v>0</v>
      </c>
      <c r="J56" s="46">
        <v>0</v>
      </c>
      <c r="K56" s="47">
        <f t="shared" si="12"/>
        <v>0</v>
      </c>
      <c r="L56" s="46">
        <v>0</v>
      </c>
      <c r="M56" s="48">
        <f t="shared" si="13"/>
        <v>0</v>
      </c>
    </row>
    <row r="57" spans="1:13" s="1" customFormat="1" ht="9.75" x14ac:dyDescent="0.2">
      <c r="A57" s="37">
        <f t="shared" si="14"/>
        <v>36</v>
      </c>
      <c r="B57" s="39" t="s">
        <v>62</v>
      </c>
      <c r="C57" s="40" t="s">
        <v>64</v>
      </c>
      <c r="D57" s="41" t="s">
        <v>61</v>
      </c>
      <c r="E57" s="50">
        <v>20</v>
      </c>
      <c r="F57" s="44">
        <v>0</v>
      </c>
      <c r="G57" s="45">
        <f t="shared" si="10"/>
        <v>0</v>
      </c>
      <c r="H57" s="42">
        <v>0</v>
      </c>
      <c r="I57" s="45">
        <f t="shared" si="11"/>
        <v>0</v>
      </c>
      <c r="J57" s="46">
        <v>0</v>
      </c>
      <c r="K57" s="47">
        <f t="shared" si="12"/>
        <v>0</v>
      </c>
      <c r="L57" s="46">
        <v>0</v>
      </c>
      <c r="M57" s="48">
        <f t="shared" si="13"/>
        <v>0</v>
      </c>
    </row>
    <row r="58" spans="1:13" s="1" customFormat="1" ht="9.75" x14ac:dyDescent="0.2">
      <c r="A58" s="37">
        <f t="shared" si="14"/>
        <v>37</v>
      </c>
      <c r="B58" s="39" t="s">
        <v>65</v>
      </c>
      <c r="C58" s="40" t="s">
        <v>66</v>
      </c>
      <c r="D58" s="41" t="s">
        <v>61</v>
      </c>
      <c r="E58" s="50">
        <v>20</v>
      </c>
      <c r="F58" s="44">
        <v>0</v>
      </c>
      <c r="G58" s="45">
        <f t="shared" si="10"/>
        <v>0</v>
      </c>
      <c r="H58" s="42">
        <v>0</v>
      </c>
      <c r="I58" s="45">
        <f t="shared" si="11"/>
        <v>0</v>
      </c>
      <c r="J58" s="46">
        <v>0</v>
      </c>
      <c r="K58" s="47">
        <f t="shared" si="12"/>
        <v>0</v>
      </c>
      <c r="L58" s="46">
        <v>0</v>
      </c>
      <c r="M58" s="48">
        <f t="shared" si="13"/>
        <v>0</v>
      </c>
    </row>
    <row r="59" spans="1:13" s="1" customFormat="1" ht="9.75" x14ac:dyDescent="0.2">
      <c r="A59" s="37">
        <f t="shared" si="14"/>
        <v>38</v>
      </c>
      <c r="B59" s="39" t="s">
        <v>67</v>
      </c>
      <c r="C59" s="40" t="s">
        <v>68</v>
      </c>
      <c r="D59" s="41" t="s">
        <v>61</v>
      </c>
      <c r="E59" s="50">
        <v>20</v>
      </c>
      <c r="F59" s="44">
        <v>0</v>
      </c>
      <c r="G59" s="45">
        <f t="shared" si="10"/>
        <v>0</v>
      </c>
      <c r="H59" s="42">
        <v>0</v>
      </c>
      <c r="I59" s="45">
        <f t="shared" si="11"/>
        <v>0</v>
      </c>
      <c r="J59" s="46">
        <v>2.8200000000000002E-4</v>
      </c>
      <c r="K59" s="47">
        <f t="shared" si="12"/>
        <v>5.6400000000000009E-3</v>
      </c>
      <c r="L59" s="46">
        <v>0</v>
      </c>
      <c r="M59" s="48">
        <f t="shared" si="13"/>
        <v>0</v>
      </c>
    </row>
    <row r="60" spans="1:13" s="1" customFormat="1" ht="9.75" x14ac:dyDescent="0.2">
      <c r="A60" s="37">
        <f t="shared" si="14"/>
        <v>39</v>
      </c>
      <c r="B60" s="39" t="s">
        <v>69</v>
      </c>
      <c r="C60" s="40" t="s">
        <v>70</v>
      </c>
      <c r="D60" s="41" t="s">
        <v>61</v>
      </c>
      <c r="E60" s="50">
        <v>20</v>
      </c>
      <c r="F60" s="44">
        <v>0</v>
      </c>
      <c r="G60" s="45">
        <f t="shared" si="10"/>
        <v>0</v>
      </c>
      <c r="H60" s="42">
        <v>0</v>
      </c>
      <c r="I60" s="45">
        <f t="shared" si="11"/>
        <v>0</v>
      </c>
      <c r="J60" s="46">
        <v>4.4999999999999997E-3</v>
      </c>
      <c r="K60" s="47">
        <f t="shared" si="12"/>
        <v>0.09</v>
      </c>
      <c r="L60" s="46">
        <v>0</v>
      </c>
      <c r="M60" s="48">
        <f t="shared" si="13"/>
        <v>0</v>
      </c>
    </row>
    <row r="61" spans="1:13" s="1" customFormat="1" ht="9.75" x14ac:dyDescent="0.2">
      <c r="A61" s="37">
        <f t="shared" si="14"/>
        <v>40</v>
      </c>
      <c r="B61" s="39" t="s">
        <v>62</v>
      </c>
      <c r="C61" s="40" t="s">
        <v>71</v>
      </c>
      <c r="D61" s="41" t="s">
        <v>61</v>
      </c>
      <c r="E61" s="50">
        <v>20</v>
      </c>
      <c r="F61" s="44">
        <v>0</v>
      </c>
      <c r="G61" s="45">
        <f t="shared" si="10"/>
        <v>0</v>
      </c>
      <c r="H61" s="42">
        <v>0</v>
      </c>
      <c r="I61" s="45">
        <f t="shared" si="11"/>
        <v>0</v>
      </c>
      <c r="J61" s="46">
        <v>0</v>
      </c>
      <c r="K61" s="47">
        <f t="shared" si="12"/>
        <v>0</v>
      </c>
      <c r="L61" s="46">
        <v>0</v>
      </c>
      <c r="M61" s="48">
        <f t="shared" si="13"/>
        <v>0</v>
      </c>
    </row>
    <row r="62" spans="1:13" s="1" customFormat="1" ht="9.75" x14ac:dyDescent="0.2">
      <c r="A62" s="37">
        <f t="shared" si="14"/>
        <v>41</v>
      </c>
      <c r="B62" s="39" t="s">
        <v>72</v>
      </c>
      <c r="C62" s="40" t="s">
        <v>73</v>
      </c>
      <c r="D62" s="41" t="s">
        <v>61</v>
      </c>
      <c r="E62" s="50">
        <v>20</v>
      </c>
      <c r="F62" s="44">
        <v>0</v>
      </c>
      <c r="G62" s="45">
        <f t="shared" si="10"/>
        <v>0</v>
      </c>
      <c r="H62" s="42">
        <v>0</v>
      </c>
      <c r="I62" s="45">
        <f t="shared" si="11"/>
        <v>0</v>
      </c>
      <c r="J62" s="46">
        <v>2.7500000000000002E-4</v>
      </c>
      <c r="K62" s="47">
        <f t="shared" si="12"/>
        <v>5.5000000000000005E-3</v>
      </c>
      <c r="L62" s="46">
        <v>0</v>
      </c>
      <c r="M62" s="48">
        <f t="shared" si="13"/>
        <v>0</v>
      </c>
    </row>
    <row r="63" spans="1:13" s="1" customFormat="1" ht="9.75" x14ac:dyDescent="0.2">
      <c r="A63" s="37">
        <f t="shared" si="14"/>
        <v>42</v>
      </c>
      <c r="B63" s="39" t="s">
        <v>62</v>
      </c>
      <c r="C63" s="40" t="s">
        <v>74</v>
      </c>
      <c r="D63" s="41" t="s">
        <v>75</v>
      </c>
      <c r="E63" s="50">
        <v>8</v>
      </c>
      <c r="F63" s="44">
        <v>0</v>
      </c>
      <c r="G63" s="45">
        <f t="shared" si="10"/>
        <v>0</v>
      </c>
      <c r="H63" s="42">
        <v>0</v>
      </c>
      <c r="I63" s="45">
        <f t="shared" si="11"/>
        <v>0</v>
      </c>
      <c r="J63" s="46">
        <v>0</v>
      </c>
      <c r="K63" s="47">
        <f t="shared" si="12"/>
        <v>0</v>
      </c>
      <c r="L63" s="46">
        <v>0</v>
      </c>
      <c r="M63" s="48">
        <f t="shared" si="13"/>
        <v>0</v>
      </c>
    </row>
    <row r="64" spans="1:13" s="1" customFormat="1" ht="9.75" x14ac:dyDescent="0.2">
      <c r="A64" s="37">
        <f t="shared" si="14"/>
        <v>43</v>
      </c>
      <c r="B64" s="39" t="s">
        <v>76</v>
      </c>
      <c r="C64" s="40" t="s">
        <v>77</v>
      </c>
      <c r="D64" s="41" t="s">
        <v>61</v>
      </c>
      <c r="E64" s="50">
        <v>20</v>
      </c>
      <c r="F64" s="44">
        <v>0</v>
      </c>
      <c r="G64" s="45">
        <f t="shared" si="10"/>
        <v>0</v>
      </c>
      <c r="H64" s="42">
        <v>0</v>
      </c>
      <c r="I64" s="45">
        <f t="shared" si="11"/>
        <v>0</v>
      </c>
      <c r="J64" s="46">
        <v>1.8699999999999999E-4</v>
      </c>
      <c r="K64" s="47">
        <f t="shared" si="12"/>
        <v>3.7399999999999998E-3</v>
      </c>
      <c r="L64" s="46">
        <v>0</v>
      </c>
      <c r="M64" s="48">
        <f t="shared" si="13"/>
        <v>0</v>
      </c>
    </row>
    <row r="65" spans="1:13" s="1" customFormat="1" ht="9.75" x14ac:dyDescent="0.2">
      <c r="A65" s="37">
        <f t="shared" si="14"/>
        <v>44</v>
      </c>
      <c r="B65" s="39" t="s">
        <v>62</v>
      </c>
      <c r="C65" s="40" t="s">
        <v>78</v>
      </c>
      <c r="D65" s="41" t="s">
        <v>75</v>
      </c>
      <c r="E65" s="50">
        <v>32</v>
      </c>
      <c r="F65" s="44">
        <v>0</v>
      </c>
      <c r="G65" s="45">
        <f t="shared" si="10"/>
        <v>0</v>
      </c>
      <c r="H65" s="42">
        <v>0</v>
      </c>
      <c r="I65" s="45">
        <f t="shared" si="11"/>
        <v>0</v>
      </c>
      <c r="J65" s="46">
        <v>2E-3</v>
      </c>
      <c r="K65" s="47">
        <f t="shared" si="12"/>
        <v>6.4000000000000001E-2</v>
      </c>
      <c r="L65" s="46">
        <v>0</v>
      </c>
      <c r="M65" s="48">
        <f t="shared" si="13"/>
        <v>0</v>
      </c>
    </row>
    <row r="66" spans="1:13" s="1" customFormat="1" ht="9.75" x14ac:dyDescent="0.2">
      <c r="A66" s="37">
        <f t="shared" si="14"/>
        <v>45</v>
      </c>
      <c r="B66" s="39" t="s">
        <v>79</v>
      </c>
      <c r="C66" s="40" t="s">
        <v>80</v>
      </c>
      <c r="D66" s="41" t="s">
        <v>41</v>
      </c>
      <c r="E66" s="50">
        <v>20</v>
      </c>
      <c r="F66" s="44">
        <v>0</v>
      </c>
      <c r="G66" s="45">
        <f t="shared" si="10"/>
        <v>0</v>
      </c>
      <c r="H66" s="42">
        <v>0</v>
      </c>
      <c r="I66" s="45">
        <f t="shared" si="11"/>
        <v>0</v>
      </c>
      <c r="J66" s="46">
        <v>0</v>
      </c>
      <c r="K66" s="47">
        <f t="shared" si="12"/>
        <v>0</v>
      </c>
      <c r="L66" s="46">
        <v>0</v>
      </c>
      <c r="M66" s="48">
        <f t="shared" si="13"/>
        <v>0</v>
      </c>
    </row>
    <row r="67" spans="1:13" s="1" customFormat="1" ht="9.75" x14ac:dyDescent="0.2">
      <c r="A67" s="37">
        <f t="shared" si="14"/>
        <v>46</v>
      </c>
      <c r="B67" s="39" t="s">
        <v>81</v>
      </c>
      <c r="C67" s="40" t="s">
        <v>82</v>
      </c>
      <c r="D67" s="41" t="s">
        <v>83</v>
      </c>
      <c r="E67" s="50">
        <v>2</v>
      </c>
      <c r="F67" s="44">
        <v>0</v>
      </c>
      <c r="G67" s="45">
        <f t="shared" si="10"/>
        <v>0</v>
      </c>
      <c r="H67" s="42">
        <v>0</v>
      </c>
      <c r="I67" s="45">
        <f t="shared" si="11"/>
        <v>0</v>
      </c>
      <c r="J67" s="46">
        <v>0.6</v>
      </c>
      <c r="K67" s="47">
        <f t="shared" si="12"/>
        <v>1.2</v>
      </c>
      <c r="L67" s="46">
        <v>0</v>
      </c>
      <c r="M67" s="48">
        <f t="shared" si="13"/>
        <v>0</v>
      </c>
    </row>
    <row r="68" spans="1:13" s="1" customFormat="1" ht="9.75" x14ac:dyDescent="0.2">
      <c r="A68" s="37">
        <f t="shared" si="14"/>
        <v>47</v>
      </c>
      <c r="B68" s="39" t="s">
        <v>84</v>
      </c>
      <c r="C68" s="40" t="s">
        <v>85</v>
      </c>
      <c r="D68" s="41" t="s">
        <v>83</v>
      </c>
      <c r="E68" s="42">
        <v>0.6</v>
      </c>
      <c r="F68" s="44">
        <v>0</v>
      </c>
      <c r="G68" s="45">
        <f t="shared" si="10"/>
        <v>0</v>
      </c>
      <c r="H68" s="42">
        <v>0</v>
      </c>
      <c r="I68" s="45">
        <f t="shared" si="11"/>
        <v>0</v>
      </c>
      <c r="J68" s="46">
        <v>1</v>
      </c>
      <c r="K68" s="47">
        <f t="shared" si="12"/>
        <v>0.6</v>
      </c>
      <c r="L68" s="46">
        <v>0</v>
      </c>
      <c r="M68" s="48">
        <f t="shared" si="13"/>
        <v>0</v>
      </c>
    </row>
    <row r="69" spans="1:13" s="1" customFormat="1" ht="9.75" x14ac:dyDescent="0.2">
      <c r="A69" s="37">
        <f t="shared" si="14"/>
        <v>48</v>
      </c>
      <c r="B69" s="39" t="s">
        <v>86</v>
      </c>
      <c r="C69" s="40" t="s">
        <v>87</v>
      </c>
      <c r="D69" s="41" t="s">
        <v>83</v>
      </c>
      <c r="E69" s="42">
        <v>0.6</v>
      </c>
      <c r="F69" s="44">
        <v>0</v>
      </c>
      <c r="G69" s="45">
        <f t="shared" si="10"/>
        <v>0</v>
      </c>
      <c r="H69" s="42">
        <v>0</v>
      </c>
      <c r="I69" s="45">
        <f t="shared" si="11"/>
        <v>0</v>
      </c>
      <c r="J69" s="46">
        <v>0</v>
      </c>
      <c r="K69" s="47">
        <f t="shared" si="12"/>
        <v>0</v>
      </c>
      <c r="L69" s="46">
        <v>0</v>
      </c>
      <c r="M69" s="48">
        <f t="shared" si="13"/>
        <v>0</v>
      </c>
    </row>
    <row r="70" spans="1:13" s="1" customFormat="1" ht="9.75" x14ac:dyDescent="0.2">
      <c r="A70" s="37">
        <f t="shared" si="14"/>
        <v>49</v>
      </c>
      <c r="B70" s="39" t="s">
        <v>88</v>
      </c>
      <c r="C70" s="40" t="s">
        <v>89</v>
      </c>
      <c r="D70" s="41" t="s">
        <v>61</v>
      </c>
      <c r="E70" s="50">
        <v>20</v>
      </c>
      <c r="F70" s="44">
        <v>0</v>
      </c>
      <c r="G70" s="45">
        <f t="shared" si="10"/>
        <v>0</v>
      </c>
      <c r="H70" s="42">
        <v>0</v>
      </c>
      <c r="I70" s="45">
        <f t="shared" si="11"/>
        <v>0</v>
      </c>
      <c r="J70" s="46">
        <v>0</v>
      </c>
      <c r="K70" s="47">
        <f t="shared" si="12"/>
        <v>0</v>
      </c>
      <c r="L70" s="46">
        <v>0</v>
      </c>
      <c r="M70" s="48">
        <f t="shared" si="13"/>
        <v>0</v>
      </c>
    </row>
    <row r="71" spans="1:13" s="1" customFormat="1" ht="9.75" x14ac:dyDescent="0.2">
      <c r="A71" s="37">
        <f t="shared" si="14"/>
        <v>50</v>
      </c>
      <c r="B71" s="39" t="s">
        <v>62</v>
      </c>
      <c r="C71" s="40" t="s">
        <v>90</v>
      </c>
      <c r="D71" s="41" t="s">
        <v>41</v>
      </c>
      <c r="E71" s="50">
        <v>20</v>
      </c>
      <c r="F71" s="44">
        <v>0</v>
      </c>
      <c r="G71" s="45">
        <f t="shared" si="10"/>
        <v>0</v>
      </c>
      <c r="H71" s="42">
        <v>0</v>
      </c>
      <c r="I71" s="45">
        <f t="shared" si="11"/>
        <v>0</v>
      </c>
      <c r="J71" s="46">
        <v>0</v>
      </c>
      <c r="K71" s="47">
        <f t="shared" si="12"/>
        <v>0</v>
      </c>
      <c r="L71" s="46">
        <v>0</v>
      </c>
      <c r="M71" s="48">
        <f t="shared" si="13"/>
        <v>0</v>
      </c>
    </row>
    <row r="72" spans="1:13" s="1" customFormat="1" ht="9.75" x14ac:dyDescent="0.2">
      <c r="A72" s="36"/>
      <c r="B72" s="39"/>
      <c r="C72" s="40"/>
      <c r="D72" s="41"/>
      <c r="E72" s="38"/>
      <c r="F72" s="36"/>
      <c r="G72" s="43"/>
      <c r="H72" s="38"/>
      <c r="I72" s="43"/>
      <c r="J72" s="38"/>
      <c r="K72" s="43"/>
      <c r="L72" s="38"/>
      <c r="M72" s="49"/>
    </row>
    <row r="73" spans="1:13" s="1" customFormat="1" ht="9.75" x14ac:dyDescent="0.2">
      <c r="A73" s="37">
        <f>A71+1</f>
        <v>51</v>
      </c>
      <c r="B73" s="39" t="s">
        <v>62</v>
      </c>
      <c r="C73" s="40" t="s">
        <v>235</v>
      </c>
      <c r="D73" s="41" t="s">
        <v>61</v>
      </c>
      <c r="E73" s="50">
        <v>20</v>
      </c>
      <c r="F73" s="44">
        <v>0</v>
      </c>
      <c r="G73" s="45">
        <f>E73*F73</f>
        <v>0</v>
      </c>
      <c r="H73" s="42">
        <v>0</v>
      </c>
      <c r="I73" s="45">
        <f>E73*H73</f>
        <v>0</v>
      </c>
      <c r="J73" s="46">
        <v>2E-3</v>
      </c>
      <c r="K73" s="47">
        <f>E73*J73</f>
        <v>0.04</v>
      </c>
      <c r="L73" s="46">
        <v>0</v>
      </c>
      <c r="M73" s="48">
        <f>E73*L73</f>
        <v>0</v>
      </c>
    </row>
    <row r="74" spans="1:13" s="1" customFormat="1" ht="9.75" x14ac:dyDescent="0.2">
      <c r="A74" s="36"/>
      <c r="B74" s="39"/>
      <c r="C74" s="40"/>
      <c r="D74" s="41"/>
      <c r="E74" s="38"/>
      <c r="F74" s="36"/>
      <c r="G74" s="43"/>
      <c r="H74" s="38"/>
      <c r="I74" s="43"/>
      <c r="J74" s="38"/>
      <c r="K74" s="43"/>
      <c r="L74" s="38"/>
      <c r="M74" s="49"/>
    </row>
    <row r="75" spans="1:13" s="1" customFormat="1" ht="9.75" x14ac:dyDescent="0.2">
      <c r="A75" s="37">
        <f>A73+1</f>
        <v>52</v>
      </c>
      <c r="B75" s="39" t="s">
        <v>62</v>
      </c>
      <c r="C75" s="40" t="s">
        <v>92</v>
      </c>
      <c r="D75" s="41" t="s">
        <v>61</v>
      </c>
      <c r="E75" s="50">
        <v>20</v>
      </c>
      <c r="F75" s="44">
        <v>0</v>
      </c>
      <c r="G75" s="45">
        <f>E75*F75</f>
        <v>0</v>
      </c>
      <c r="H75" s="42">
        <v>0</v>
      </c>
      <c r="I75" s="45">
        <f>E75*H75</f>
        <v>0</v>
      </c>
      <c r="J75" s="46">
        <v>0</v>
      </c>
      <c r="K75" s="47">
        <f>E75*J75</f>
        <v>0</v>
      </c>
      <c r="L75" s="46">
        <v>0</v>
      </c>
      <c r="M75" s="48">
        <f>E75*L75</f>
        <v>0</v>
      </c>
    </row>
    <row r="76" spans="1:13" s="1" customFormat="1" ht="9.75" x14ac:dyDescent="0.2">
      <c r="A76" s="37">
        <f>A75+1</f>
        <v>53</v>
      </c>
      <c r="B76" s="39" t="s">
        <v>93</v>
      </c>
      <c r="C76" s="40" t="s">
        <v>90</v>
      </c>
      <c r="D76" s="41" t="s">
        <v>38</v>
      </c>
      <c r="E76" s="50">
        <v>2</v>
      </c>
      <c r="F76" s="44">
        <v>0</v>
      </c>
      <c r="G76" s="45">
        <f>E76*F76</f>
        <v>0</v>
      </c>
      <c r="H76" s="42">
        <v>0</v>
      </c>
      <c r="I76" s="45">
        <f>E76*H76</f>
        <v>0</v>
      </c>
      <c r="J76" s="46">
        <v>0</v>
      </c>
      <c r="K76" s="47">
        <f>E76*J76</f>
        <v>0</v>
      </c>
      <c r="L76" s="46">
        <v>0</v>
      </c>
      <c r="M76" s="48">
        <f>E76*L76</f>
        <v>0</v>
      </c>
    </row>
    <row r="77" spans="1:13" s="18" customFormat="1" ht="11.25" x14ac:dyDescent="0.2">
      <c r="A77" s="60"/>
      <c r="B77" s="61">
        <v>4</v>
      </c>
      <c r="C77" s="62" t="s">
        <v>245</v>
      </c>
      <c r="D77" s="63"/>
      <c r="E77" s="63"/>
      <c r="F77" s="64"/>
      <c r="G77" s="65">
        <f>SUM(G54:G76)</f>
        <v>0</v>
      </c>
      <c r="H77" s="66"/>
      <c r="I77" s="67">
        <f>SUM(I54:I76)</f>
        <v>0</v>
      </c>
      <c r="J77" s="66"/>
      <c r="K77" s="68">
        <f>SUM(K54:K76)</f>
        <v>2.00888</v>
      </c>
      <c r="L77" s="66"/>
      <c r="M77" s="69">
        <f>SUM(M54:M76)</f>
        <v>0</v>
      </c>
    </row>
    <row r="78" spans="1:13" s="18" customFormat="1" ht="11.25" x14ac:dyDescent="0.2">
      <c r="A78" s="29"/>
      <c r="B78" s="30" t="s">
        <v>94</v>
      </c>
      <c r="C78" s="31" t="s">
        <v>293</v>
      </c>
      <c r="D78" s="28"/>
      <c r="E78" s="28"/>
      <c r="F78" s="32"/>
      <c r="G78" s="33"/>
      <c r="H78" s="34"/>
      <c r="I78" s="27"/>
      <c r="J78" s="34"/>
      <c r="K78" s="33"/>
      <c r="L78" s="34"/>
      <c r="M78" s="35"/>
    </row>
    <row r="79" spans="1:13" s="1" customFormat="1" ht="9.75" x14ac:dyDescent="0.2">
      <c r="A79" s="36"/>
      <c r="B79" s="39"/>
      <c r="C79" s="40" t="s">
        <v>95</v>
      </c>
      <c r="D79" s="41"/>
      <c r="E79" s="38"/>
      <c r="F79" s="36"/>
      <c r="G79" s="43"/>
      <c r="H79" s="38"/>
      <c r="I79" s="43"/>
      <c r="J79" s="38"/>
      <c r="K79" s="43"/>
      <c r="L79" s="38"/>
      <c r="M79" s="49"/>
    </row>
    <row r="80" spans="1:13" s="1" customFormat="1" ht="9.75" x14ac:dyDescent="0.2">
      <c r="A80" s="37">
        <f>A76+1</f>
        <v>54</v>
      </c>
      <c r="B80" s="39" t="s">
        <v>96</v>
      </c>
      <c r="C80" s="40" t="s">
        <v>97</v>
      </c>
      <c r="D80" s="41" t="s">
        <v>61</v>
      </c>
      <c r="E80" s="50">
        <v>32</v>
      </c>
      <c r="F80" s="44">
        <v>0</v>
      </c>
      <c r="G80" s="45">
        <f t="shared" ref="G80:G93" si="15">E80*F80</f>
        <v>0</v>
      </c>
      <c r="H80" s="42">
        <v>0</v>
      </c>
      <c r="I80" s="45">
        <f t="shared" ref="I80:I93" si="16">E80*H80</f>
        <v>0</v>
      </c>
      <c r="J80" s="46">
        <v>0</v>
      </c>
      <c r="K80" s="47">
        <f t="shared" ref="K80:K93" si="17">E80*J80</f>
        <v>0</v>
      </c>
      <c r="L80" s="46">
        <v>0</v>
      </c>
      <c r="M80" s="48">
        <f t="shared" ref="M80:M93" si="18">E80*L80</f>
        <v>0</v>
      </c>
    </row>
    <row r="81" spans="1:13" s="1" customFormat="1" ht="9.75" x14ac:dyDescent="0.2">
      <c r="A81" s="37">
        <f t="shared" ref="A81:A93" si="19">A80+1</f>
        <v>55</v>
      </c>
      <c r="B81" s="39" t="s">
        <v>62</v>
      </c>
      <c r="C81" s="40" t="s">
        <v>98</v>
      </c>
      <c r="D81" s="41" t="s">
        <v>61</v>
      </c>
      <c r="E81" s="50">
        <v>32</v>
      </c>
      <c r="F81" s="44">
        <v>0</v>
      </c>
      <c r="G81" s="45">
        <f t="shared" si="15"/>
        <v>0</v>
      </c>
      <c r="H81" s="42">
        <v>0</v>
      </c>
      <c r="I81" s="45">
        <f t="shared" si="16"/>
        <v>0</v>
      </c>
      <c r="J81" s="46">
        <v>0</v>
      </c>
      <c r="K81" s="47">
        <f t="shared" si="17"/>
        <v>0</v>
      </c>
      <c r="L81" s="46">
        <v>0</v>
      </c>
      <c r="M81" s="48">
        <f t="shared" si="18"/>
        <v>0</v>
      </c>
    </row>
    <row r="82" spans="1:13" s="1" customFormat="1" ht="9.75" x14ac:dyDescent="0.2">
      <c r="A82" s="37">
        <f t="shared" si="19"/>
        <v>56</v>
      </c>
      <c r="B82" s="39" t="s">
        <v>62</v>
      </c>
      <c r="C82" s="40" t="s">
        <v>99</v>
      </c>
      <c r="D82" s="41" t="s">
        <v>61</v>
      </c>
      <c r="E82" s="50">
        <v>32</v>
      </c>
      <c r="F82" s="44">
        <v>0</v>
      </c>
      <c r="G82" s="45">
        <f t="shared" si="15"/>
        <v>0</v>
      </c>
      <c r="H82" s="42">
        <v>0</v>
      </c>
      <c r="I82" s="45">
        <f t="shared" si="16"/>
        <v>0</v>
      </c>
      <c r="J82" s="46">
        <v>0</v>
      </c>
      <c r="K82" s="47">
        <f t="shared" si="17"/>
        <v>0</v>
      </c>
      <c r="L82" s="46">
        <v>0</v>
      </c>
      <c r="M82" s="48">
        <f t="shared" si="18"/>
        <v>0</v>
      </c>
    </row>
    <row r="83" spans="1:13" s="1" customFormat="1" ht="9.75" x14ac:dyDescent="0.2">
      <c r="A83" s="37">
        <f t="shared" si="19"/>
        <v>57</v>
      </c>
      <c r="B83" s="39" t="s">
        <v>100</v>
      </c>
      <c r="C83" s="40" t="s">
        <v>101</v>
      </c>
      <c r="D83" s="41" t="s">
        <v>61</v>
      </c>
      <c r="E83" s="50">
        <v>32</v>
      </c>
      <c r="F83" s="44">
        <v>0</v>
      </c>
      <c r="G83" s="45">
        <f t="shared" si="15"/>
        <v>0</v>
      </c>
      <c r="H83" s="42">
        <v>0</v>
      </c>
      <c r="I83" s="45">
        <f t="shared" si="16"/>
        <v>0</v>
      </c>
      <c r="J83" s="46">
        <v>0</v>
      </c>
      <c r="K83" s="47">
        <f t="shared" si="17"/>
        <v>0</v>
      </c>
      <c r="L83" s="46">
        <v>0</v>
      </c>
      <c r="M83" s="48">
        <f t="shared" si="18"/>
        <v>0</v>
      </c>
    </row>
    <row r="84" spans="1:13" s="1" customFormat="1" ht="9.75" x14ac:dyDescent="0.2">
      <c r="A84" s="37">
        <f t="shared" si="19"/>
        <v>58</v>
      </c>
      <c r="B84" s="39" t="s">
        <v>102</v>
      </c>
      <c r="C84" s="40" t="s">
        <v>103</v>
      </c>
      <c r="D84" s="41" t="s">
        <v>61</v>
      </c>
      <c r="E84" s="50">
        <v>32</v>
      </c>
      <c r="F84" s="44">
        <v>0</v>
      </c>
      <c r="G84" s="45">
        <f t="shared" si="15"/>
        <v>0</v>
      </c>
      <c r="H84" s="42">
        <v>0</v>
      </c>
      <c r="I84" s="45">
        <f t="shared" si="16"/>
        <v>0</v>
      </c>
      <c r="J84" s="46">
        <v>2.5200000000000001E-3</v>
      </c>
      <c r="K84" s="47">
        <f t="shared" si="17"/>
        <v>8.0640000000000003E-2</v>
      </c>
      <c r="L84" s="46">
        <v>0</v>
      </c>
      <c r="M84" s="48">
        <f t="shared" si="18"/>
        <v>0</v>
      </c>
    </row>
    <row r="85" spans="1:13" s="1" customFormat="1" ht="9.75" x14ac:dyDescent="0.2">
      <c r="A85" s="37">
        <f t="shared" si="19"/>
        <v>59</v>
      </c>
      <c r="B85" s="39" t="s">
        <v>79</v>
      </c>
      <c r="C85" s="40" t="s">
        <v>80</v>
      </c>
      <c r="D85" s="41" t="s">
        <v>41</v>
      </c>
      <c r="E85" s="50">
        <v>8</v>
      </c>
      <c r="F85" s="44">
        <v>0</v>
      </c>
      <c r="G85" s="45">
        <f t="shared" si="15"/>
        <v>0</v>
      </c>
      <c r="H85" s="42">
        <v>0</v>
      </c>
      <c r="I85" s="45">
        <f t="shared" si="16"/>
        <v>0</v>
      </c>
      <c r="J85" s="46">
        <v>0</v>
      </c>
      <c r="K85" s="47">
        <f t="shared" si="17"/>
        <v>0</v>
      </c>
      <c r="L85" s="46">
        <v>0</v>
      </c>
      <c r="M85" s="48">
        <f t="shared" si="18"/>
        <v>0</v>
      </c>
    </row>
    <row r="86" spans="1:13" s="1" customFormat="1" ht="9.75" x14ac:dyDescent="0.2">
      <c r="A86" s="37">
        <f t="shared" si="19"/>
        <v>60</v>
      </c>
      <c r="B86" s="39" t="s">
        <v>62</v>
      </c>
      <c r="C86" s="40" t="s">
        <v>82</v>
      </c>
      <c r="D86" s="41" t="s">
        <v>83</v>
      </c>
      <c r="E86" s="42">
        <v>0.8</v>
      </c>
      <c r="F86" s="44">
        <v>0</v>
      </c>
      <c r="G86" s="45">
        <f t="shared" si="15"/>
        <v>0</v>
      </c>
      <c r="H86" s="42">
        <v>0</v>
      </c>
      <c r="I86" s="45">
        <f t="shared" si="16"/>
        <v>0</v>
      </c>
      <c r="J86" s="46">
        <v>0</v>
      </c>
      <c r="K86" s="47">
        <f t="shared" si="17"/>
        <v>0</v>
      </c>
      <c r="L86" s="46">
        <v>0</v>
      </c>
      <c r="M86" s="48">
        <f t="shared" si="18"/>
        <v>0</v>
      </c>
    </row>
    <row r="87" spans="1:13" s="1" customFormat="1" ht="9.75" x14ac:dyDescent="0.2">
      <c r="A87" s="37">
        <f t="shared" si="19"/>
        <v>61</v>
      </c>
      <c r="B87" s="39" t="s">
        <v>104</v>
      </c>
      <c r="C87" s="40" t="s">
        <v>105</v>
      </c>
      <c r="D87" s="41" t="s">
        <v>83</v>
      </c>
      <c r="E87" s="70">
        <v>0.32</v>
      </c>
      <c r="F87" s="44">
        <v>0</v>
      </c>
      <c r="G87" s="45">
        <f t="shared" si="15"/>
        <v>0</v>
      </c>
      <c r="H87" s="42">
        <v>0</v>
      </c>
      <c r="I87" s="45">
        <f t="shared" si="16"/>
        <v>0</v>
      </c>
      <c r="J87" s="46">
        <v>0</v>
      </c>
      <c r="K87" s="47">
        <f t="shared" si="17"/>
        <v>0</v>
      </c>
      <c r="L87" s="46">
        <v>0</v>
      </c>
      <c r="M87" s="48">
        <f t="shared" si="18"/>
        <v>0</v>
      </c>
    </row>
    <row r="88" spans="1:13" s="1" customFormat="1" ht="9.75" x14ac:dyDescent="0.2">
      <c r="A88" s="37">
        <f t="shared" si="19"/>
        <v>62</v>
      </c>
      <c r="B88" s="39" t="s">
        <v>86</v>
      </c>
      <c r="C88" s="40" t="s">
        <v>106</v>
      </c>
      <c r="D88" s="41" t="s">
        <v>83</v>
      </c>
      <c r="E88" s="70">
        <v>0.32</v>
      </c>
      <c r="F88" s="44">
        <v>0</v>
      </c>
      <c r="G88" s="45">
        <f t="shared" si="15"/>
        <v>0</v>
      </c>
      <c r="H88" s="42">
        <v>0</v>
      </c>
      <c r="I88" s="45">
        <f t="shared" si="16"/>
        <v>0</v>
      </c>
      <c r="J88" s="46">
        <v>0</v>
      </c>
      <c r="K88" s="47">
        <f t="shared" si="17"/>
        <v>0</v>
      </c>
      <c r="L88" s="46">
        <v>0</v>
      </c>
      <c r="M88" s="48">
        <f t="shared" si="18"/>
        <v>0</v>
      </c>
    </row>
    <row r="89" spans="1:13" s="1" customFormat="1" ht="9.75" x14ac:dyDescent="0.2">
      <c r="A89" s="37">
        <f t="shared" si="19"/>
        <v>63</v>
      </c>
      <c r="B89" s="39" t="s">
        <v>107</v>
      </c>
      <c r="C89" s="40" t="s">
        <v>108</v>
      </c>
      <c r="D89" s="41" t="s">
        <v>61</v>
      </c>
      <c r="E89" s="50">
        <v>32</v>
      </c>
      <c r="F89" s="44">
        <v>0</v>
      </c>
      <c r="G89" s="45">
        <f t="shared" si="15"/>
        <v>0</v>
      </c>
      <c r="H89" s="42">
        <v>0</v>
      </c>
      <c r="I89" s="45">
        <f t="shared" si="16"/>
        <v>0</v>
      </c>
      <c r="J89" s="46">
        <v>0</v>
      </c>
      <c r="K89" s="47">
        <f t="shared" si="17"/>
        <v>0</v>
      </c>
      <c r="L89" s="46">
        <v>0</v>
      </c>
      <c r="M89" s="48">
        <f t="shared" si="18"/>
        <v>0</v>
      </c>
    </row>
    <row r="90" spans="1:13" s="1" customFormat="1" ht="9.75" x14ac:dyDescent="0.2">
      <c r="A90" s="37">
        <f t="shared" si="19"/>
        <v>64</v>
      </c>
      <c r="B90" s="39"/>
      <c r="C90" s="40"/>
      <c r="D90" s="41"/>
      <c r="E90" s="38"/>
      <c r="F90" s="44">
        <v>0</v>
      </c>
      <c r="G90" s="45">
        <f t="shared" si="15"/>
        <v>0</v>
      </c>
      <c r="H90" s="42">
        <v>0</v>
      </c>
      <c r="I90" s="45">
        <f t="shared" si="16"/>
        <v>0</v>
      </c>
      <c r="J90" s="46">
        <v>0</v>
      </c>
      <c r="K90" s="47">
        <f t="shared" si="17"/>
        <v>0</v>
      </c>
      <c r="L90" s="46">
        <v>0</v>
      </c>
      <c r="M90" s="48">
        <f t="shared" si="18"/>
        <v>0</v>
      </c>
    </row>
    <row r="91" spans="1:13" s="1" customFormat="1" ht="9.75" x14ac:dyDescent="0.2">
      <c r="A91" s="37">
        <f t="shared" si="19"/>
        <v>65</v>
      </c>
      <c r="B91" s="39" t="s">
        <v>62</v>
      </c>
      <c r="C91" s="40" t="s">
        <v>110</v>
      </c>
      <c r="D91" s="41" t="s">
        <v>61</v>
      </c>
      <c r="E91" s="50">
        <v>16</v>
      </c>
      <c r="F91" s="44">
        <v>0</v>
      </c>
      <c r="G91" s="45">
        <f t="shared" si="15"/>
        <v>0</v>
      </c>
      <c r="H91" s="42">
        <v>0</v>
      </c>
      <c r="I91" s="45">
        <f t="shared" si="16"/>
        <v>0</v>
      </c>
      <c r="J91" s="46">
        <v>1E-3</v>
      </c>
      <c r="K91" s="47">
        <f t="shared" si="17"/>
        <v>1.6E-2</v>
      </c>
      <c r="L91" s="46">
        <v>0</v>
      </c>
      <c r="M91" s="48">
        <f t="shared" si="18"/>
        <v>0</v>
      </c>
    </row>
    <row r="92" spans="1:13" s="1" customFormat="1" ht="9.75" x14ac:dyDescent="0.2">
      <c r="A92" s="37">
        <f t="shared" si="19"/>
        <v>66</v>
      </c>
      <c r="B92" s="39" t="s">
        <v>62</v>
      </c>
      <c r="C92" s="40" t="s">
        <v>300</v>
      </c>
      <c r="D92" s="41" t="s">
        <v>61</v>
      </c>
      <c r="E92" s="50">
        <v>8</v>
      </c>
      <c r="F92" s="44">
        <v>0</v>
      </c>
      <c r="G92" s="45">
        <f t="shared" si="15"/>
        <v>0</v>
      </c>
      <c r="H92" s="42">
        <v>0</v>
      </c>
      <c r="I92" s="45">
        <f t="shared" si="16"/>
        <v>0</v>
      </c>
      <c r="J92" s="46">
        <v>1E-3</v>
      </c>
      <c r="K92" s="47">
        <f t="shared" si="17"/>
        <v>8.0000000000000002E-3</v>
      </c>
      <c r="L92" s="46">
        <v>0</v>
      </c>
      <c r="M92" s="48">
        <f t="shared" si="18"/>
        <v>0</v>
      </c>
    </row>
    <row r="93" spans="1:13" s="1" customFormat="1" ht="9.75" x14ac:dyDescent="0.2">
      <c r="A93" s="37">
        <f t="shared" si="19"/>
        <v>67</v>
      </c>
      <c r="B93" s="39" t="s">
        <v>62</v>
      </c>
      <c r="C93" s="40" t="s">
        <v>236</v>
      </c>
      <c r="D93" s="41" t="s">
        <v>61</v>
      </c>
      <c r="E93" s="50">
        <v>8</v>
      </c>
      <c r="F93" s="44">
        <v>0</v>
      </c>
      <c r="G93" s="45">
        <f t="shared" si="15"/>
        <v>0</v>
      </c>
      <c r="H93" s="42">
        <v>0</v>
      </c>
      <c r="I93" s="45">
        <f t="shared" si="16"/>
        <v>0</v>
      </c>
      <c r="J93" s="46">
        <v>1E-3</v>
      </c>
      <c r="K93" s="47">
        <f t="shared" si="17"/>
        <v>8.0000000000000002E-3</v>
      </c>
      <c r="L93" s="46">
        <v>0</v>
      </c>
      <c r="M93" s="48">
        <f t="shared" si="18"/>
        <v>0</v>
      </c>
    </row>
    <row r="94" spans="1:13" s="1" customFormat="1" ht="9.75" x14ac:dyDescent="0.2">
      <c r="A94" s="36"/>
      <c r="B94" s="39"/>
      <c r="C94" s="40"/>
      <c r="D94" s="41"/>
      <c r="E94" s="38"/>
      <c r="F94" s="36"/>
      <c r="G94" s="43"/>
      <c r="H94" s="38"/>
      <c r="I94" s="43"/>
      <c r="J94" s="38"/>
      <c r="K94" s="43"/>
      <c r="L94" s="38"/>
      <c r="M94" s="49"/>
    </row>
    <row r="95" spans="1:13" s="1" customFormat="1" ht="9.75" x14ac:dyDescent="0.2">
      <c r="A95" s="37">
        <f>A93+1</f>
        <v>68</v>
      </c>
      <c r="B95" s="39" t="s">
        <v>62</v>
      </c>
      <c r="C95" s="40" t="s">
        <v>92</v>
      </c>
      <c r="D95" s="41" t="s">
        <v>61</v>
      </c>
      <c r="E95" s="50">
        <v>32</v>
      </c>
      <c r="F95" s="44">
        <v>0</v>
      </c>
      <c r="G95" s="45">
        <f>E95*F95</f>
        <v>0</v>
      </c>
      <c r="H95" s="42">
        <v>0</v>
      </c>
      <c r="I95" s="45">
        <f>E95*H95</f>
        <v>0</v>
      </c>
      <c r="J95" s="46">
        <v>0</v>
      </c>
      <c r="K95" s="47">
        <f>E95*J95</f>
        <v>0</v>
      </c>
      <c r="L95" s="46">
        <v>0</v>
      </c>
      <c r="M95" s="48">
        <f>E95*L95</f>
        <v>0</v>
      </c>
    </row>
    <row r="96" spans="1:13" s="1" customFormat="1" ht="9.75" x14ac:dyDescent="0.2">
      <c r="A96" s="37">
        <f>A95+1</f>
        <v>69</v>
      </c>
      <c r="B96" s="39" t="s">
        <v>93</v>
      </c>
      <c r="C96" s="40" t="s">
        <v>90</v>
      </c>
      <c r="D96" s="41" t="s">
        <v>38</v>
      </c>
      <c r="E96" s="42">
        <v>0.1</v>
      </c>
      <c r="F96" s="44">
        <v>0</v>
      </c>
      <c r="G96" s="45">
        <f>E96*F96</f>
        <v>0</v>
      </c>
      <c r="H96" s="42">
        <v>0</v>
      </c>
      <c r="I96" s="45">
        <f>E96*H96</f>
        <v>0</v>
      </c>
      <c r="J96" s="46">
        <v>0</v>
      </c>
      <c r="K96" s="47">
        <f>E96*J96</f>
        <v>0</v>
      </c>
      <c r="L96" s="46">
        <v>0</v>
      </c>
      <c r="M96" s="48">
        <f>E96*L96</f>
        <v>0</v>
      </c>
    </row>
    <row r="97" spans="1:13" s="18" customFormat="1" ht="11.25" x14ac:dyDescent="0.2">
      <c r="A97" s="60"/>
      <c r="B97" s="61">
        <v>5</v>
      </c>
      <c r="C97" s="62" t="s">
        <v>293</v>
      </c>
      <c r="D97" s="63"/>
      <c r="E97" s="63"/>
      <c r="F97" s="64"/>
      <c r="G97" s="65">
        <f>SUM(G79:G96)</f>
        <v>0</v>
      </c>
      <c r="H97" s="66"/>
      <c r="I97" s="67">
        <f>SUM(I79:I96)</f>
        <v>0</v>
      </c>
      <c r="J97" s="66"/>
      <c r="K97" s="68">
        <f>SUM(K79:K96)</f>
        <v>0.11264000000000002</v>
      </c>
      <c r="L97" s="66"/>
      <c r="M97" s="69">
        <f>SUM(M79:M96)</f>
        <v>0</v>
      </c>
    </row>
    <row r="98" spans="1:13" s="18" customFormat="1" ht="11.25" x14ac:dyDescent="0.2">
      <c r="A98" s="29"/>
      <c r="B98" s="30" t="s">
        <v>294</v>
      </c>
      <c r="C98" s="31" t="s">
        <v>256</v>
      </c>
      <c r="D98" s="28"/>
      <c r="E98" s="28"/>
      <c r="F98" s="32"/>
      <c r="G98" s="33"/>
      <c r="H98" s="34"/>
      <c r="I98" s="27"/>
      <c r="J98" s="34"/>
      <c r="K98" s="33"/>
      <c r="L98" s="34"/>
      <c r="M98" s="35"/>
    </row>
    <row r="99" spans="1:13" s="1" customFormat="1" ht="9.75" x14ac:dyDescent="0.2">
      <c r="A99" s="36"/>
      <c r="B99" s="39"/>
      <c r="C99" s="40" t="s">
        <v>113</v>
      </c>
      <c r="D99" s="41"/>
      <c r="E99" s="38"/>
      <c r="F99" s="36"/>
      <c r="G99" s="43"/>
      <c r="H99" s="38"/>
      <c r="I99" s="43"/>
      <c r="J99" s="38"/>
      <c r="K99" s="43"/>
      <c r="L99" s="38"/>
      <c r="M99" s="49"/>
    </row>
    <row r="100" spans="1:13" s="1" customFormat="1" ht="9.75" x14ac:dyDescent="0.2">
      <c r="A100" s="37">
        <f>A96+1</f>
        <v>70</v>
      </c>
      <c r="B100" s="39" t="s">
        <v>62</v>
      </c>
      <c r="C100" s="40" t="s">
        <v>114</v>
      </c>
      <c r="D100" s="41" t="s">
        <v>75</v>
      </c>
      <c r="E100" s="50">
        <v>72</v>
      </c>
      <c r="F100" s="44">
        <v>0</v>
      </c>
      <c r="G100" s="45">
        <f>E100*F100</f>
        <v>0</v>
      </c>
      <c r="H100" s="42">
        <v>0</v>
      </c>
      <c r="I100" s="45">
        <f>E100*H100</f>
        <v>0</v>
      </c>
      <c r="J100" s="46">
        <v>1E-3</v>
      </c>
      <c r="K100" s="47">
        <f>E100*J100</f>
        <v>7.2000000000000008E-2</v>
      </c>
      <c r="L100" s="46">
        <v>0</v>
      </c>
      <c r="M100" s="48">
        <f>E100*L100</f>
        <v>0</v>
      </c>
    </row>
    <row r="101" spans="1:13" s="1" customFormat="1" ht="9.75" x14ac:dyDescent="0.2">
      <c r="A101" s="37">
        <f>A100+1</f>
        <v>71</v>
      </c>
      <c r="B101" s="39" t="s">
        <v>115</v>
      </c>
      <c r="C101" s="40" t="s">
        <v>116</v>
      </c>
      <c r="D101" s="41" t="s">
        <v>61</v>
      </c>
      <c r="E101" s="50">
        <v>32</v>
      </c>
      <c r="F101" s="44">
        <v>0</v>
      </c>
      <c r="G101" s="45">
        <f>E101*F101</f>
        <v>0</v>
      </c>
      <c r="H101" s="42">
        <v>0</v>
      </c>
      <c r="I101" s="45">
        <f>E101*H101</f>
        <v>0</v>
      </c>
      <c r="J101" s="46">
        <v>4.0000000000000001E-3</v>
      </c>
      <c r="K101" s="47">
        <f>E101*J101</f>
        <v>0.128</v>
      </c>
      <c r="L101" s="46">
        <v>0</v>
      </c>
      <c r="M101" s="48">
        <f>E101*L101</f>
        <v>0</v>
      </c>
    </row>
    <row r="102" spans="1:13" s="1" customFormat="1" ht="9.75" x14ac:dyDescent="0.2">
      <c r="A102" s="37">
        <f>A101+1</f>
        <v>72</v>
      </c>
      <c r="B102" s="39" t="s">
        <v>93</v>
      </c>
      <c r="C102" s="40" t="s">
        <v>90</v>
      </c>
      <c r="D102" s="41" t="s">
        <v>61</v>
      </c>
      <c r="E102" s="42">
        <v>0.2</v>
      </c>
      <c r="F102" s="44">
        <v>0</v>
      </c>
      <c r="G102" s="45">
        <f>E102*F102</f>
        <v>0</v>
      </c>
      <c r="H102" s="42">
        <v>0</v>
      </c>
      <c r="I102" s="45">
        <f>E102*H102</f>
        <v>0</v>
      </c>
      <c r="J102" s="46">
        <v>5.0000000000000001E-3</v>
      </c>
      <c r="K102" s="47">
        <f>E102*J102</f>
        <v>1E-3</v>
      </c>
      <c r="L102" s="46">
        <v>0</v>
      </c>
      <c r="M102" s="48">
        <f>E102*L102</f>
        <v>0</v>
      </c>
    </row>
    <row r="103" spans="1:13" s="18" customFormat="1" ht="11.25" x14ac:dyDescent="0.2">
      <c r="A103" s="60"/>
      <c r="B103" s="61">
        <v>6</v>
      </c>
      <c r="C103" s="62" t="s">
        <v>256</v>
      </c>
      <c r="D103" s="63"/>
      <c r="E103" s="63"/>
      <c r="F103" s="64"/>
      <c r="G103" s="65">
        <f>SUM(G99:G102)</f>
        <v>0</v>
      </c>
      <c r="H103" s="66"/>
      <c r="I103" s="67">
        <f>SUM(I99:I102)</f>
        <v>0</v>
      </c>
      <c r="J103" s="66"/>
      <c r="K103" s="68">
        <f>SUM(K99:K102)</f>
        <v>0.20100000000000001</v>
      </c>
      <c r="L103" s="66"/>
      <c r="M103" s="69">
        <f>SUM(M99:M102)</f>
        <v>0</v>
      </c>
    </row>
    <row r="104" spans="1:13" s="18" customFormat="1" ht="11.25" x14ac:dyDescent="0.2">
      <c r="A104" s="29"/>
      <c r="B104" s="30" t="s">
        <v>295</v>
      </c>
      <c r="C104" s="31" t="s">
        <v>118</v>
      </c>
      <c r="D104" s="28"/>
      <c r="E104" s="28"/>
      <c r="F104" s="32"/>
      <c r="G104" s="33"/>
      <c r="H104" s="34"/>
      <c r="I104" s="27"/>
      <c r="J104" s="34"/>
      <c r="K104" s="33"/>
      <c r="L104" s="34"/>
      <c r="M104" s="35"/>
    </row>
    <row r="105" spans="1:13" s="1" customFormat="1" ht="9.75" x14ac:dyDescent="0.2">
      <c r="A105" s="36"/>
      <c r="B105" s="39"/>
      <c r="C105" s="40" t="s">
        <v>118</v>
      </c>
      <c r="D105" s="41"/>
      <c r="E105" s="38"/>
      <c r="F105" s="36"/>
      <c r="G105" s="43"/>
      <c r="H105" s="38"/>
      <c r="I105" s="43"/>
      <c r="J105" s="38"/>
      <c r="K105" s="43"/>
      <c r="L105" s="38"/>
      <c r="M105" s="49"/>
    </row>
    <row r="106" spans="1:13" s="1" customFormat="1" ht="9.75" x14ac:dyDescent="0.2">
      <c r="A106" s="36"/>
      <c r="B106" s="39"/>
      <c r="C106" s="40" t="s">
        <v>119</v>
      </c>
      <c r="D106" s="41"/>
      <c r="E106" s="38"/>
      <c r="F106" s="36"/>
      <c r="G106" s="43"/>
      <c r="H106" s="38"/>
      <c r="I106" s="43"/>
      <c r="J106" s="38"/>
      <c r="K106" s="43"/>
      <c r="L106" s="38"/>
      <c r="M106" s="49"/>
    </row>
    <row r="107" spans="1:13" s="1" customFormat="1" ht="19.5" x14ac:dyDescent="0.2">
      <c r="A107" s="36"/>
      <c r="B107" s="39"/>
      <c r="C107" s="40" t="s">
        <v>120</v>
      </c>
      <c r="D107" s="41"/>
      <c r="E107" s="38"/>
      <c r="F107" s="36"/>
      <c r="G107" s="43"/>
      <c r="H107" s="38"/>
      <c r="I107" s="43"/>
      <c r="J107" s="38"/>
      <c r="K107" s="43"/>
      <c r="L107" s="38"/>
      <c r="M107" s="49"/>
    </row>
    <row r="108" spans="1:13" s="1" customFormat="1" ht="9.75" x14ac:dyDescent="0.2">
      <c r="A108" s="36"/>
      <c r="B108" s="39"/>
      <c r="C108" s="40"/>
      <c r="D108" s="41"/>
      <c r="E108" s="38"/>
      <c r="F108" s="36"/>
      <c r="G108" s="43"/>
      <c r="H108" s="38"/>
      <c r="I108" s="43"/>
      <c r="J108" s="38"/>
      <c r="K108" s="43"/>
      <c r="L108" s="38"/>
      <c r="M108" s="49"/>
    </row>
    <row r="109" spans="1:13" s="1" customFormat="1" ht="9.75" x14ac:dyDescent="0.2">
      <c r="A109" s="36"/>
      <c r="B109" s="39"/>
      <c r="C109" s="40" t="s">
        <v>121</v>
      </c>
      <c r="D109" s="41"/>
      <c r="E109" s="38"/>
      <c r="F109" s="36"/>
      <c r="G109" s="43"/>
      <c r="H109" s="38"/>
      <c r="I109" s="43"/>
      <c r="J109" s="38"/>
      <c r="K109" s="43"/>
      <c r="L109" s="38"/>
      <c r="M109" s="49"/>
    </row>
    <row r="110" spans="1:13" s="1" customFormat="1" ht="9.75" x14ac:dyDescent="0.2">
      <c r="A110" s="37">
        <f>A102+1</f>
        <v>73</v>
      </c>
      <c r="B110" s="39" t="s">
        <v>62</v>
      </c>
      <c r="C110" s="40" t="s">
        <v>122</v>
      </c>
      <c r="D110" s="41" t="s">
        <v>61</v>
      </c>
      <c r="E110" s="50">
        <v>27</v>
      </c>
      <c r="F110" s="44">
        <v>0</v>
      </c>
      <c r="G110" s="45">
        <f>E110*F110</f>
        <v>0</v>
      </c>
      <c r="H110" s="42">
        <v>0</v>
      </c>
      <c r="I110" s="45">
        <f>E110*H110</f>
        <v>0</v>
      </c>
      <c r="J110" s="46">
        <v>0</v>
      </c>
      <c r="K110" s="47">
        <f>E110*J110</f>
        <v>0</v>
      </c>
      <c r="L110" s="46">
        <v>0</v>
      </c>
      <c r="M110" s="48">
        <f>E110*L110</f>
        <v>0</v>
      </c>
    </row>
    <row r="111" spans="1:13" s="1" customFormat="1" ht="9.75" x14ac:dyDescent="0.2">
      <c r="A111" s="37">
        <f>A110+1</f>
        <v>74</v>
      </c>
      <c r="B111" s="39" t="s">
        <v>62</v>
      </c>
      <c r="C111" s="40" t="s">
        <v>123</v>
      </c>
      <c r="D111" s="41" t="s">
        <v>41</v>
      </c>
      <c r="E111" s="50">
        <v>32</v>
      </c>
      <c r="F111" s="44">
        <v>0</v>
      </c>
      <c r="G111" s="45">
        <f>E111*F111</f>
        <v>0</v>
      </c>
      <c r="H111" s="42">
        <v>0</v>
      </c>
      <c r="I111" s="45">
        <f>E111*H111</f>
        <v>0</v>
      </c>
      <c r="J111" s="46">
        <v>0</v>
      </c>
      <c r="K111" s="47">
        <f>E111*J111</f>
        <v>0</v>
      </c>
      <c r="L111" s="46">
        <v>0</v>
      </c>
      <c r="M111" s="48">
        <f>E111*L111</f>
        <v>0</v>
      </c>
    </row>
    <row r="112" spans="1:13" s="1" customFormat="1" ht="9.75" x14ac:dyDescent="0.2">
      <c r="A112" s="36"/>
      <c r="B112" s="39"/>
      <c r="C112" s="40"/>
      <c r="D112" s="41"/>
      <c r="E112" s="38"/>
      <c r="F112" s="36"/>
      <c r="G112" s="43"/>
      <c r="H112" s="38"/>
      <c r="I112" s="43"/>
      <c r="J112" s="38"/>
      <c r="K112" s="43"/>
      <c r="L112" s="38"/>
      <c r="M112" s="49"/>
    </row>
    <row r="113" spans="1:13" s="1" customFormat="1" ht="9.75" x14ac:dyDescent="0.2">
      <c r="A113" s="36"/>
      <c r="B113" s="39"/>
      <c r="C113" s="40" t="s">
        <v>124</v>
      </c>
      <c r="D113" s="41"/>
      <c r="E113" s="38"/>
      <c r="F113" s="36"/>
      <c r="G113" s="43"/>
      <c r="H113" s="38"/>
      <c r="I113" s="43"/>
      <c r="J113" s="38"/>
      <c r="K113" s="43"/>
      <c r="L113" s="38"/>
      <c r="M113" s="49"/>
    </row>
    <row r="114" spans="1:13" s="1" customFormat="1" ht="9.75" x14ac:dyDescent="0.2">
      <c r="A114" s="37">
        <f>A111+1</f>
        <v>75</v>
      </c>
      <c r="B114" s="39" t="s">
        <v>62</v>
      </c>
      <c r="C114" s="40" t="s">
        <v>122</v>
      </c>
      <c r="D114" s="41" t="s">
        <v>61</v>
      </c>
      <c r="E114" s="50">
        <v>27</v>
      </c>
      <c r="F114" s="44">
        <v>0</v>
      </c>
      <c r="G114" s="45">
        <f>E114*F114</f>
        <v>0</v>
      </c>
      <c r="H114" s="42">
        <v>0</v>
      </c>
      <c r="I114" s="45">
        <f>E114*H114</f>
        <v>0</v>
      </c>
      <c r="J114" s="46">
        <v>0</v>
      </c>
      <c r="K114" s="47">
        <f>E114*J114</f>
        <v>0</v>
      </c>
      <c r="L114" s="46">
        <v>0</v>
      </c>
      <c r="M114" s="48">
        <f>E114*L114</f>
        <v>0</v>
      </c>
    </row>
    <row r="115" spans="1:13" s="1" customFormat="1" ht="9.75" x14ac:dyDescent="0.2">
      <c r="A115" s="37">
        <f>A114+1</f>
        <v>76</v>
      </c>
      <c r="B115" s="39" t="s">
        <v>62</v>
      </c>
      <c r="C115" s="40" t="s">
        <v>123</v>
      </c>
      <c r="D115" s="41" t="s">
        <v>41</v>
      </c>
      <c r="E115" s="50">
        <v>32</v>
      </c>
      <c r="F115" s="44">
        <v>0</v>
      </c>
      <c r="G115" s="45">
        <f>E115*F115</f>
        <v>0</v>
      </c>
      <c r="H115" s="42">
        <v>0</v>
      </c>
      <c r="I115" s="45">
        <f>E115*H115</f>
        <v>0</v>
      </c>
      <c r="J115" s="46">
        <v>0</v>
      </c>
      <c r="K115" s="47">
        <f>E115*J115</f>
        <v>0</v>
      </c>
      <c r="L115" s="46">
        <v>0</v>
      </c>
      <c r="M115" s="48">
        <f>E115*L115</f>
        <v>0</v>
      </c>
    </row>
    <row r="116" spans="1:13" s="1" customFormat="1" ht="9.75" x14ac:dyDescent="0.2">
      <c r="A116" s="36"/>
      <c r="B116" s="39"/>
      <c r="C116" s="40"/>
      <c r="D116" s="41"/>
      <c r="E116" s="38"/>
      <c r="F116" s="36"/>
      <c r="G116" s="43"/>
      <c r="H116" s="38"/>
      <c r="I116" s="43"/>
      <c r="J116" s="38"/>
      <c r="K116" s="43"/>
      <c r="L116" s="38"/>
      <c r="M116" s="49"/>
    </row>
    <row r="117" spans="1:13" s="1" customFormat="1" ht="9.75" x14ac:dyDescent="0.2">
      <c r="A117" s="36"/>
      <c r="B117" s="150"/>
      <c r="C117" s="151" t="s">
        <v>125</v>
      </c>
      <c r="D117" s="152"/>
      <c r="E117" s="153"/>
      <c r="F117" s="154"/>
      <c r="G117" s="155"/>
      <c r="H117" s="153"/>
      <c r="I117" s="155"/>
      <c r="J117" s="153"/>
      <c r="K117" s="155"/>
      <c r="L117" s="153"/>
      <c r="M117" s="156"/>
    </row>
    <row r="118" spans="1:13" s="1" customFormat="1" ht="9.75" x14ac:dyDescent="0.2">
      <c r="A118" s="37">
        <f>A115+1</f>
        <v>77</v>
      </c>
      <c r="B118" s="150" t="s">
        <v>62</v>
      </c>
      <c r="C118" s="151" t="s">
        <v>122</v>
      </c>
      <c r="D118" s="152" t="s">
        <v>61</v>
      </c>
      <c r="E118" s="157">
        <v>27</v>
      </c>
      <c r="F118" s="158">
        <v>0</v>
      </c>
      <c r="G118" s="159">
        <f>E118*F118</f>
        <v>0</v>
      </c>
      <c r="H118" s="160">
        <v>0</v>
      </c>
      <c r="I118" s="159">
        <f>E118*H118</f>
        <v>0</v>
      </c>
      <c r="J118" s="161">
        <v>0</v>
      </c>
      <c r="K118" s="162">
        <f>E118*J118</f>
        <v>0</v>
      </c>
      <c r="L118" s="161">
        <v>0</v>
      </c>
      <c r="M118" s="163">
        <f>E118*L118</f>
        <v>0</v>
      </c>
    </row>
    <row r="119" spans="1:13" s="1" customFormat="1" ht="9.75" x14ac:dyDescent="0.2">
      <c r="A119" s="37">
        <f>A118+1</f>
        <v>78</v>
      </c>
      <c r="B119" s="150" t="s">
        <v>62</v>
      </c>
      <c r="C119" s="151" t="s">
        <v>123</v>
      </c>
      <c r="D119" s="152" t="s">
        <v>41</v>
      </c>
      <c r="E119" s="157">
        <v>32</v>
      </c>
      <c r="F119" s="158">
        <v>0</v>
      </c>
      <c r="G119" s="159">
        <f>E119*F119</f>
        <v>0</v>
      </c>
      <c r="H119" s="160">
        <v>0</v>
      </c>
      <c r="I119" s="159">
        <f>E119*H119</f>
        <v>0</v>
      </c>
      <c r="J119" s="161">
        <v>0</v>
      </c>
      <c r="K119" s="162">
        <f>E119*J119</f>
        <v>0</v>
      </c>
      <c r="L119" s="161">
        <v>0</v>
      </c>
      <c r="M119" s="163">
        <f>E119*L119</f>
        <v>0</v>
      </c>
    </row>
    <row r="120" spans="1:13" s="18" customFormat="1" ht="12" thickBot="1" x14ac:dyDescent="0.25">
      <c r="A120" s="51"/>
      <c r="B120" s="53">
        <v>7</v>
      </c>
      <c r="C120" s="54" t="s">
        <v>118</v>
      </c>
      <c r="D120" s="52"/>
      <c r="E120" s="52"/>
      <c r="F120" s="55"/>
      <c r="G120" s="57">
        <f>SUM(G105:G119)</f>
        <v>0</v>
      </c>
      <c r="H120" s="56"/>
      <c r="I120" s="71">
        <f>SUM(I105:I119)</f>
        <v>0</v>
      </c>
      <c r="J120" s="56"/>
      <c r="K120" s="58">
        <f>SUM(K105:K119)</f>
        <v>0</v>
      </c>
      <c r="L120" s="56"/>
      <c r="M120" s="59">
        <f>SUM(M105:M119)</f>
        <v>0</v>
      </c>
    </row>
    <row r="121" spans="1:13" ht="13.5" thickBot="1" x14ac:dyDescent="0.25">
      <c r="A121" s="8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7"/>
    </row>
    <row r="122" spans="1:13" s="18" customFormat="1" ht="13.5" thickBot="1" x14ac:dyDescent="0.25">
      <c r="A122" s="78"/>
      <c r="B122" s="79"/>
      <c r="C122" s="81" t="s">
        <v>126</v>
      </c>
      <c r="D122" s="80"/>
      <c r="E122" s="80"/>
      <c r="F122" s="80"/>
      <c r="G122" s="80"/>
      <c r="H122" s="80"/>
      <c r="I122" s="80"/>
      <c r="J122" s="80"/>
      <c r="K122" s="80"/>
      <c r="L122" s="302">
        <f>'KRYCÍ LIST #4'!E20</f>
        <v>0</v>
      </c>
      <c r="M122" s="218"/>
    </row>
    <row r="125" spans="1:13" x14ac:dyDescent="0.2">
      <c r="B125" s="164" t="s">
        <v>62</v>
      </c>
      <c r="C125" s="164" t="s">
        <v>296</v>
      </c>
      <c r="F125" s="305">
        <f>G14+I14+I118+I119+I24</f>
        <v>0</v>
      </c>
      <c r="G125" s="305"/>
      <c r="H125" s="305"/>
      <c r="I125" s="305"/>
      <c r="L125" s="169">
        <f>I110+I111</f>
        <v>0</v>
      </c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F125:I125"/>
    <mergeCell ref="F7:G7"/>
    <mergeCell ref="H7:I7"/>
    <mergeCell ref="J6:M6"/>
    <mergeCell ref="J7:K7"/>
    <mergeCell ref="L7:M7"/>
    <mergeCell ref="L122:M122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7"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229</v>
      </c>
      <c r="B4" s="184"/>
      <c r="C4" s="184"/>
      <c r="D4" s="185"/>
      <c r="E4" s="287" t="s">
        <v>230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#5'!C17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#5'!D17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#5'!E15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J11" sqref="J11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204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#5'!G16</f>
        <v>0</v>
      </c>
      <c r="D9" s="92">
        <f>'ROZPOČET #5'!I16</f>
        <v>0</v>
      </c>
      <c r="E9" s="93">
        <f t="shared" ref="E9:E14" si="0">C9+D9</f>
        <v>0</v>
      </c>
    </row>
    <row r="10" spans="1:5" s="17" customFormat="1" ht="11.25" x14ac:dyDescent="0.2">
      <c r="A10" s="94">
        <v>3</v>
      </c>
      <c r="B10" s="95" t="s">
        <v>209</v>
      </c>
      <c r="C10" s="96">
        <f>'ROZPOČET #5'!G42</f>
        <v>0</v>
      </c>
      <c r="D10" s="96">
        <f>'ROZPOČET #5'!I42</f>
        <v>0</v>
      </c>
      <c r="E10" s="97">
        <f t="shared" si="0"/>
        <v>0</v>
      </c>
    </row>
    <row r="11" spans="1:5" s="17" customFormat="1" ht="11.25" x14ac:dyDescent="0.2">
      <c r="A11" s="94">
        <v>4</v>
      </c>
      <c r="B11" s="95" t="s">
        <v>245</v>
      </c>
      <c r="C11" s="96">
        <f>'ROZPOČET #5'!G70</f>
        <v>0</v>
      </c>
      <c r="D11" s="96">
        <f>'ROZPOČET #5'!I70</f>
        <v>0</v>
      </c>
      <c r="E11" s="97">
        <f t="shared" si="0"/>
        <v>0</v>
      </c>
    </row>
    <row r="12" spans="1:5" s="17" customFormat="1" ht="11.25" x14ac:dyDescent="0.2">
      <c r="A12" s="94">
        <v>5</v>
      </c>
      <c r="B12" s="95" t="s">
        <v>293</v>
      </c>
      <c r="C12" s="96">
        <f>'ROZPOČET #5'!G90</f>
        <v>0</v>
      </c>
      <c r="D12" s="96">
        <f>'ROZPOČET #5'!I90</f>
        <v>0</v>
      </c>
      <c r="E12" s="97">
        <f t="shared" si="0"/>
        <v>0</v>
      </c>
    </row>
    <row r="13" spans="1:5" s="17" customFormat="1" ht="11.25" x14ac:dyDescent="0.2">
      <c r="A13" s="94">
        <v>6</v>
      </c>
      <c r="B13" s="95" t="s">
        <v>256</v>
      </c>
      <c r="C13" s="96">
        <f>'ROZPOČET #5'!G96</f>
        <v>0</v>
      </c>
      <c r="D13" s="96">
        <f>'ROZPOČET #5'!I96</f>
        <v>0</v>
      </c>
      <c r="E13" s="97">
        <f t="shared" si="0"/>
        <v>0</v>
      </c>
    </row>
    <row r="14" spans="1:5" s="17" customFormat="1" ht="11.25" x14ac:dyDescent="0.2">
      <c r="A14" s="94">
        <v>7</v>
      </c>
      <c r="B14" s="95" t="s">
        <v>118</v>
      </c>
      <c r="C14" s="96">
        <f>'ROZPOČET #5'!G113</f>
        <v>0</v>
      </c>
      <c r="D14" s="96">
        <f>'ROZPOČET #5'!I113</f>
        <v>0</v>
      </c>
      <c r="E14" s="97">
        <f t="shared" si="0"/>
        <v>0</v>
      </c>
    </row>
    <row r="15" spans="1:5" s="17" customFormat="1" ht="12" thickBot="1" x14ac:dyDescent="0.25">
      <c r="A15" s="98"/>
      <c r="B15" s="99" t="s">
        <v>133</v>
      </c>
      <c r="C15" s="100">
        <f>SUM(C9:C14)</f>
        <v>0</v>
      </c>
      <c r="D15" s="100">
        <f>SUM(D9:D14)</f>
        <v>0</v>
      </c>
      <c r="E15" s="101">
        <f>SUM(E9:E14)</f>
        <v>0</v>
      </c>
    </row>
    <row r="16" spans="1:5" s="1" customFormat="1" ht="10.5" thickBot="1" x14ac:dyDescent="0.25"/>
    <row r="17" spans="1:5" s="17" customFormat="1" ht="12" thickBot="1" x14ac:dyDescent="0.25">
      <c r="A17" s="102"/>
      <c r="B17" s="103" t="s">
        <v>134</v>
      </c>
      <c r="C17" s="104">
        <f>C15</f>
        <v>0</v>
      </c>
      <c r="D17" s="104">
        <f>D15</f>
        <v>0</v>
      </c>
      <c r="E17" s="105">
        <f>E15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opLeftCell="A91" workbookViewId="0">
      <selection activeCell="H114" sqref="H114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7.42578125" customWidth="1"/>
    <col min="6" max="9" width="10.5703125" customWidth="1"/>
    <col min="10" max="13" width="7.425781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297"/>
    </row>
    <row r="2" spans="1:13" s="2" customFormat="1" x14ac:dyDescent="0.2">
      <c r="A2" s="297" t="s">
        <v>204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297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7" t="s">
        <v>30</v>
      </c>
      <c r="M7" s="308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37">
        <v>1</v>
      </c>
      <c r="B12" s="39" t="s">
        <v>62</v>
      </c>
      <c r="C12" s="40" t="s">
        <v>205</v>
      </c>
      <c r="D12" s="41" t="s">
        <v>206</v>
      </c>
      <c r="E12" s="50">
        <v>1</v>
      </c>
      <c r="F12" s="44">
        <v>0</v>
      </c>
      <c r="G12" s="45">
        <f>E12*F12</f>
        <v>0</v>
      </c>
      <c r="H12" s="42">
        <v>0</v>
      </c>
      <c r="I12" s="45">
        <f>E12*H12</f>
        <v>0</v>
      </c>
      <c r="J12" s="46">
        <v>0</v>
      </c>
      <c r="K12" s="47">
        <f>E12*J12</f>
        <v>0</v>
      </c>
      <c r="L12" s="46">
        <v>0</v>
      </c>
      <c r="M12" s="48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165">
        <f>A12+1</f>
        <v>2</v>
      </c>
      <c r="B14" s="150" t="s">
        <v>36</v>
      </c>
      <c r="C14" s="151" t="s">
        <v>207</v>
      </c>
      <c r="D14" s="152" t="s">
        <v>38</v>
      </c>
      <c r="E14" s="157">
        <v>2</v>
      </c>
      <c r="F14" s="158">
        <v>0</v>
      </c>
      <c r="G14" s="159">
        <f>E14*F14</f>
        <v>0</v>
      </c>
      <c r="H14" s="160">
        <v>0</v>
      </c>
      <c r="I14" s="159">
        <f>E14*H14</f>
        <v>0</v>
      </c>
      <c r="J14" s="161">
        <v>1</v>
      </c>
      <c r="K14" s="162">
        <f>E14*J14</f>
        <v>2</v>
      </c>
      <c r="L14" s="161">
        <v>0</v>
      </c>
      <c r="M14" s="163">
        <f>E14*L14</f>
        <v>0</v>
      </c>
    </row>
    <row r="15" spans="1:13" s="1" customFormat="1" ht="9.75" x14ac:dyDescent="0.2">
      <c r="A15" s="165">
        <v>3</v>
      </c>
      <c r="B15" s="150" t="s">
        <v>93</v>
      </c>
      <c r="C15" s="151" t="s">
        <v>90</v>
      </c>
      <c r="D15" s="152" t="s">
        <v>38</v>
      </c>
      <c r="E15" s="157">
        <v>2</v>
      </c>
      <c r="F15" s="158">
        <v>0</v>
      </c>
      <c r="G15" s="159">
        <f>E15*F15</f>
        <v>0</v>
      </c>
      <c r="H15" s="160">
        <v>0</v>
      </c>
      <c r="I15" s="159">
        <f>E15*H15</f>
        <v>0</v>
      </c>
      <c r="J15" s="161">
        <v>0</v>
      </c>
      <c r="K15" s="162">
        <f>E15*J15</f>
        <v>0</v>
      </c>
      <c r="L15" s="161">
        <v>0</v>
      </c>
      <c r="M15" s="163">
        <f>E15*L15</f>
        <v>0</v>
      </c>
    </row>
    <row r="16" spans="1:13" s="18" customFormat="1" ht="11.25" x14ac:dyDescent="0.2">
      <c r="A16" s="60"/>
      <c r="B16" s="61">
        <v>1</v>
      </c>
      <c r="C16" s="62" t="s">
        <v>56</v>
      </c>
      <c r="D16" s="63"/>
      <c r="E16" s="63"/>
      <c r="F16" s="64"/>
      <c r="G16" s="65">
        <f>SUM(G12:G14)</f>
        <v>0</v>
      </c>
      <c r="H16" s="66"/>
      <c r="I16" s="67">
        <f>SUM(I12:I14)</f>
        <v>0</v>
      </c>
      <c r="J16" s="66"/>
      <c r="K16" s="68">
        <f>SUM(K12:K14)</f>
        <v>2</v>
      </c>
      <c r="L16" s="66"/>
      <c r="M16" s="69">
        <f>SUM(M12:M14)</f>
        <v>0</v>
      </c>
    </row>
    <row r="17" spans="1:13" s="18" customFormat="1" ht="11.25" x14ac:dyDescent="0.2">
      <c r="A17" s="29"/>
      <c r="B17" s="30" t="s">
        <v>208</v>
      </c>
      <c r="C17" s="31" t="s">
        <v>209</v>
      </c>
      <c r="D17" s="28"/>
      <c r="E17" s="28"/>
      <c r="F17" s="32"/>
      <c r="G17" s="33"/>
      <c r="H17" s="34"/>
      <c r="I17" s="27"/>
      <c r="J17" s="34"/>
      <c r="K17" s="33"/>
      <c r="L17" s="34"/>
      <c r="M17" s="35"/>
    </row>
    <row r="18" spans="1:13" s="1" customFormat="1" ht="9.75" x14ac:dyDescent="0.2">
      <c r="A18" s="36"/>
      <c r="B18" s="39"/>
      <c r="C18" s="40" t="s">
        <v>209</v>
      </c>
      <c r="D18" s="41"/>
      <c r="E18" s="38"/>
      <c r="F18" s="36"/>
      <c r="G18" s="43"/>
      <c r="H18" s="38"/>
      <c r="I18" s="43"/>
      <c r="J18" s="38"/>
      <c r="K18" s="43"/>
      <c r="L18" s="38"/>
      <c r="M18" s="49"/>
    </row>
    <row r="19" spans="1:13" s="1" customFormat="1" ht="9.75" x14ac:dyDescent="0.2">
      <c r="A19" s="37">
        <v>4</v>
      </c>
      <c r="B19" s="39" t="s">
        <v>210</v>
      </c>
      <c r="C19" s="40" t="s">
        <v>211</v>
      </c>
      <c r="D19" s="41" t="s">
        <v>61</v>
      </c>
      <c r="E19" s="50">
        <v>4</v>
      </c>
      <c r="F19" s="44">
        <v>0</v>
      </c>
      <c r="G19" s="45">
        <f t="shared" ref="G19:G36" si="0">E19*F19</f>
        <v>0</v>
      </c>
      <c r="H19" s="42">
        <v>0</v>
      </c>
      <c r="I19" s="45">
        <f t="shared" ref="I19:I36" si="1">E19*H19</f>
        <v>0</v>
      </c>
      <c r="J19" s="46">
        <v>0</v>
      </c>
      <c r="K19" s="47">
        <f t="shared" ref="K19:K36" si="2">E19*J19</f>
        <v>0</v>
      </c>
      <c r="L19" s="46">
        <v>0</v>
      </c>
      <c r="M19" s="48">
        <f t="shared" ref="M19:M36" si="3">E19*L19</f>
        <v>0</v>
      </c>
    </row>
    <row r="20" spans="1:13" s="1" customFormat="1" ht="9.75" x14ac:dyDescent="0.2">
      <c r="A20" s="37">
        <f t="shared" ref="A20:A36" si="4">A19+1</f>
        <v>5</v>
      </c>
      <c r="B20" s="39" t="s">
        <v>62</v>
      </c>
      <c r="C20" s="40" t="s">
        <v>212</v>
      </c>
      <c r="D20" s="41" t="s">
        <v>61</v>
      </c>
      <c r="E20" s="50">
        <v>4</v>
      </c>
      <c r="F20" s="44">
        <v>0</v>
      </c>
      <c r="G20" s="45">
        <f t="shared" si="0"/>
        <v>0</v>
      </c>
      <c r="H20" s="42">
        <v>0</v>
      </c>
      <c r="I20" s="45">
        <f t="shared" si="1"/>
        <v>0</v>
      </c>
      <c r="J20" s="46">
        <v>0</v>
      </c>
      <c r="K20" s="47">
        <f t="shared" si="2"/>
        <v>0</v>
      </c>
      <c r="L20" s="46">
        <v>0</v>
      </c>
      <c r="M20" s="48">
        <f t="shared" si="3"/>
        <v>0</v>
      </c>
    </row>
    <row r="21" spans="1:13" s="1" customFormat="1" ht="9.75" x14ac:dyDescent="0.2">
      <c r="A21" s="37">
        <f t="shared" si="4"/>
        <v>6</v>
      </c>
      <c r="B21" s="39" t="s">
        <v>62</v>
      </c>
      <c r="C21" s="40" t="s">
        <v>213</v>
      </c>
      <c r="D21" s="41" t="s">
        <v>61</v>
      </c>
      <c r="E21" s="50">
        <v>4</v>
      </c>
      <c r="F21" s="44">
        <v>0</v>
      </c>
      <c r="G21" s="45">
        <f t="shared" si="0"/>
        <v>0</v>
      </c>
      <c r="H21" s="42">
        <v>0</v>
      </c>
      <c r="I21" s="45">
        <f t="shared" si="1"/>
        <v>0</v>
      </c>
      <c r="J21" s="46">
        <v>0</v>
      </c>
      <c r="K21" s="47">
        <f t="shared" si="2"/>
        <v>0</v>
      </c>
      <c r="L21" s="46">
        <v>0</v>
      </c>
      <c r="M21" s="48">
        <f t="shared" si="3"/>
        <v>0</v>
      </c>
    </row>
    <row r="22" spans="1:13" s="1" customFormat="1" ht="9.75" x14ac:dyDescent="0.2">
      <c r="A22" s="37">
        <f t="shared" si="4"/>
        <v>7</v>
      </c>
      <c r="B22" s="39" t="s">
        <v>214</v>
      </c>
      <c r="C22" s="40" t="s">
        <v>215</v>
      </c>
      <c r="D22" s="41" t="s">
        <v>61</v>
      </c>
      <c r="E22" s="50">
        <v>4</v>
      </c>
      <c r="F22" s="44">
        <v>0</v>
      </c>
      <c r="G22" s="45">
        <f t="shared" si="0"/>
        <v>0</v>
      </c>
      <c r="H22" s="42">
        <v>0</v>
      </c>
      <c r="I22" s="45">
        <f t="shared" si="1"/>
        <v>0</v>
      </c>
      <c r="J22" s="46">
        <v>0</v>
      </c>
      <c r="K22" s="47">
        <f t="shared" si="2"/>
        <v>0</v>
      </c>
      <c r="L22" s="46">
        <v>0</v>
      </c>
      <c r="M22" s="48">
        <f t="shared" si="3"/>
        <v>0</v>
      </c>
    </row>
    <row r="23" spans="1:13" s="1" customFormat="1" ht="9.75" x14ac:dyDescent="0.2">
      <c r="A23" s="37">
        <f t="shared" si="4"/>
        <v>8</v>
      </c>
      <c r="B23" s="39" t="s">
        <v>216</v>
      </c>
      <c r="C23" s="40" t="s">
        <v>217</v>
      </c>
      <c r="D23" s="41" t="s">
        <v>61</v>
      </c>
      <c r="E23" s="50">
        <v>4</v>
      </c>
      <c r="F23" s="44">
        <v>0</v>
      </c>
      <c r="G23" s="45">
        <f t="shared" si="0"/>
        <v>0</v>
      </c>
      <c r="H23" s="42">
        <v>0</v>
      </c>
      <c r="I23" s="45">
        <f t="shared" si="1"/>
        <v>0</v>
      </c>
      <c r="J23" s="46">
        <v>3.3599999999999998E-4</v>
      </c>
      <c r="K23" s="47">
        <f t="shared" si="2"/>
        <v>1.3439999999999999E-3</v>
      </c>
      <c r="L23" s="46">
        <v>0</v>
      </c>
      <c r="M23" s="48">
        <f t="shared" si="3"/>
        <v>0</v>
      </c>
    </row>
    <row r="24" spans="1:13" s="1" customFormat="1" ht="9.75" x14ac:dyDescent="0.2">
      <c r="A24" s="37">
        <f t="shared" si="4"/>
        <v>9</v>
      </c>
      <c r="B24" s="39" t="s">
        <v>115</v>
      </c>
      <c r="C24" s="40" t="s">
        <v>218</v>
      </c>
      <c r="D24" s="41" t="s">
        <v>61</v>
      </c>
      <c r="E24" s="50">
        <v>12</v>
      </c>
      <c r="F24" s="44">
        <v>0</v>
      </c>
      <c r="G24" s="45">
        <f t="shared" si="0"/>
        <v>0</v>
      </c>
      <c r="H24" s="42">
        <v>0</v>
      </c>
      <c r="I24" s="45">
        <f t="shared" si="1"/>
        <v>0</v>
      </c>
      <c r="J24" s="46">
        <v>5.4999999999999997E-3</v>
      </c>
      <c r="K24" s="47">
        <f t="shared" si="2"/>
        <v>6.6000000000000003E-2</v>
      </c>
      <c r="L24" s="46">
        <v>0</v>
      </c>
      <c r="M24" s="48">
        <f t="shared" si="3"/>
        <v>0</v>
      </c>
    </row>
    <row r="25" spans="1:13" s="1" customFormat="1" ht="9.75" x14ac:dyDescent="0.2">
      <c r="A25" s="37">
        <f t="shared" si="4"/>
        <v>10</v>
      </c>
      <c r="B25" s="39" t="s">
        <v>62</v>
      </c>
      <c r="C25" s="40" t="s">
        <v>219</v>
      </c>
      <c r="D25" s="41" t="s">
        <v>61</v>
      </c>
      <c r="E25" s="50">
        <v>4</v>
      </c>
      <c r="F25" s="44">
        <v>0</v>
      </c>
      <c r="G25" s="45">
        <f t="shared" si="0"/>
        <v>0</v>
      </c>
      <c r="H25" s="42">
        <v>0</v>
      </c>
      <c r="I25" s="45">
        <f t="shared" si="1"/>
        <v>0</v>
      </c>
      <c r="J25" s="46">
        <v>0</v>
      </c>
      <c r="K25" s="47">
        <f t="shared" si="2"/>
        <v>0</v>
      </c>
      <c r="L25" s="46">
        <v>0</v>
      </c>
      <c r="M25" s="48">
        <f t="shared" si="3"/>
        <v>0</v>
      </c>
    </row>
    <row r="26" spans="1:13" s="1" customFormat="1" ht="9.75" x14ac:dyDescent="0.2">
      <c r="A26" s="37">
        <f t="shared" si="4"/>
        <v>11</v>
      </c>
      <c r="B26" s="39" t="s">
        <v>62</v>
      </c>
      <c r="C26" s="40" t="s">
        <v>299</v>
      </c>
      <c r="D26" s="41" t="s">
        <v>61</v>
      </c>
      <c r="E26" s="50">
        <v>4</v>
      </c>
      <c r="F26" s="44">
        <v>0</v>
      </c>
      <c r="G26" s="45">
        <f t="shared" si="0"/>
        <v>0</v>
      </c>
      <c r="H26" s="42">
        <v>0</v>
      </c>
      <c r="I26" s="45">
        <f t="shared" si="1"/>
        <v>0</v>
      </c>
      <c r="J26" s="46">
        <v>2E-3</v>
      </c>
      <c r="K26" s="47">
        <f t="shared" si="2"/>
        <v>8.0000000000000002E-3</v>
      </c>
      <c r="L26" s="46">
        <v>0</v>
      </c>
      <c r="M26" s="48">
        <f t="shared" si="3"/>
        <v>0</v>
      </c>
    </row>
    <row r="27" spans="1:13" s="1" customFormat="1" ht="9.75" x14ac:dyDescent="0.2">
      <c r="A27" s="37">
        <f t="shared" si="4"/>
        <v>12</v>
      </c>
      <c r="B27" s="39" t="s">
        <v>72</v>
      </c>
      <c r="C27" s="40" t="s">
        <v>73</v>
      </c>
      <c r="D27" s="41" t="s">
        <v>61</v>
      </c>
      <c r="E27" s="50">
        <v>4</v>
      </c>
      <c r="F27" s="44">
        <v>0</v>
      </c>
      <c r="G27" s="45">
        <f t="shared" si="0"/>
        <v>0</v>
      </c>
      <c r="H27" s="42">
        <v>0</v>
      </c>
      <c r="I27" s="45">
        <f t="shared" si="1"/>
        <v>0</v>
      </c>
      <c r="J27" s="46">
        <v>2.7500000000000002E-4</v>
      </c>
      <c r="K27" s="47">
        <f t="shared" si="2"/>
        <v>1.1000000000000001E-3</v>
      </c>
      <c r="L27" s="46">
        <v>0</v>
      </c>
      <c r="M27" s="48">
        <f t="shared" si="3"/>
        <v>0</v>
      </c>
    </row>
    <row r="28" spans="1:13" s="1" customFormat="1" ht="9.75" x14ac:dyDescent="0.2">
      <c r="A28" s="37">
        <f t="shared" si="4"/>
        <v>13</v>
      </c>
      <c r="B28" s="39" t="s">
        <v>62</v>
      </c>
      <c r="C28" s="40" t="s">
        <v>74</v>
      </c>
      <c r="D28" s="41" t="s">
        <v>75</v>
      </c>
      <c r="E28" s="50">
        <v>2</v>
      </c>
      <c r="F28" s="44">
        <v>0</v>
      </c>
      <c r="G28" s="45">
        <f t="shared" si="0"/>
        <v>0</v>
      </c>
      <c r="H28" s="42">
        <v>0</v>
      </c>
      <c r="I28" s="45">
        <f t="shared" si="1"/>
        <v>0</v>
      </c>
      <c r="J28" s="46">
        <v>1E-4</v>
      </c>
      <c r="K28" s="47">
        <f t="shared" si="2"/>
        <v>2.0000000000000001E-4</v>
      </c>
      <c r="L28" s="46">
        <v>0</v>
      </c>
      <c r="M28" s="48">
        <f t="shared" si="3"/>
        <v>0</v>
      </c>
    </row>
    <row r="29" spans="1:13" s="1" customFormat="1" ht="9.75" x14ac:dyDescent="0.2">
      <c r="A29" s="37">
        <f t="shared" si="4"/>
        <v>14</v>
      </c>
      <c r="B29" s="39" t="s">
        <v>76</v>
      </c>
      <c r="C29" s="40" t="s">
        <v>220</v>
      </c>
      <c r="D29" s="41" t="s">
        <v>61</v>
      </c>
      <c r="E29" s="50">
        <v>4</v>
      </c>
      <c r="F29" s="44">
        <v>0</v>
      </c>
      <c r="G29" s="45">
        <f t="shared" si="0"/>
        <v>0</v>
      </c>
      <c r="H29" s="42">
        <v>0</v>
      </c>
      <c r="I29" s="45">
        <f t="shared" si="1"/>
        <v>0</v>
      </c>
      <c r="J29" s="46">
        <v>1.8699999999999999E-4</v>
      </c>
      <c r="K29" s="47">
        <f t="shared" si="2"/>
        <v>7.4799999999999997E-4</v>
      </c>
      <c r="L29" s="46">
        <v>0</v>
      </c>
      <c r="M29" s="48">
        <f t="shared" si="3"/>
        <v>0</v>
      </c>
    </row>
    <row r="30" spans="1:13" s="1" customFormat="1" ht="9.75" x14ac:dyDescent="0.2">
      <c r="A30" s="37">
        <f t="shared" si="4"/>
        <v>15</v>
      </c>
      <c r="B30" s="39" t="s">
        <v>62</v>
      </c>
      <c r="C30" s="40" t="s">
        <v>78</v>
      </c>
      <c r="D30" s="41" t="s">
        <v>75</v>
      </c>
      <c r="E30" s="42">
        <v>6.4</v>
      </c>
      <c r="F30" s="44">
        <v>0</v>
      </c>
      <c r="G30" s="45">
        <f t="shared" si="0"/>
        <v>0</v>
      </c>
      <c r="H30" s="42">
        <v>0</v>
      </c>
      <c r="I30" s="45">
        <f t="shared" si="1"/>
        <v>0</v>
      </c>
      <c r="J30" s="46">
        <v>2E-3</v>
      </c>
      <c r="K30" s="47">
        <f t="shared" si="2"/>
        <v>1.2800000000000001E-2</v>
      </c>
      <c r="L30" s="46">
        <v>0</v>
      </c>
      <c r="M30" s="48">
        <f t="shared" si="3"/>
        <v>0</v>
      </c>
    </row>
    <row r="31" spans="1:13" s="1" customFormat="1" ht="9.75" x14ac:dyDescent="0.2">
      <c r="A31" s="37">
        <f t="shared" si="4"/>
        <v>16</v>
      </c>
      <c r="B31" s="39" t="s">
        <v>79</v>
      </c>
      <c r="C31" s="40" t="s">
        <v>80</v>
      </c>
      <c r="D31" s="41" t="s">
        <v>41</v>
      </c>
      <c r="E31" s="50">
        <v>4</v>
      </c>
      <c r="F31" s="44">
        <v>0</v>
      </c>
      <c r="G31" s="45">
        <f t="shared" si="0"/>
        <v>0</v>
      </c>
      <c r="H31" s="42">
        <v>0</v>
      </c>
      <c r="I31" s="45">
        <f t="shared" si="1"/>
        <v>0</v>
      </c>
      <c r="J31" s="46">
        <v>0</v>
      </c>
      <c r="K31" s="47">
        <f t="shared" si="2"/>
        <v>0</v>
      </c>
      <c r="L31" s="46">
        <v>0</v>
      </c>
      <c r="M31" s="48">
        <f t="shared" si="3"/>
        <v>0</v>
      </c>
    </row>
    <row r="32" spans="1:13" s="1" customFormat="1" ht="9.75" x14ac:dyDescent="0.2">
      <c r="A32" s="37">
        <f t="shared" si="4"/>
        <v>17</v>
      </c>
      <c r="B32" s="39" t="s">
        <v>81</v>
      </c>
      <c r="C32" s="40" t="s">
        <v>82</v>
      </c>
      <c r="D32" s="41" t="s">
        <v>83</v>
      </c>
      <c r="E32" s="42">
        <v>0.4</v>
      </c>
      <c r="F32" s="44">
        <v>0</v>
      </c>
      <c r="G32" s="45">
        <f t="shared" si="0"/>
        <v>0</v>
      </c>
      <c r="H32" s="42">
        <v>0</v>
      </c>
      <c r="I32" s="45">
        <f t="shared" si="1"/>
        <v>0</v>
      </c>
      <c r="J32" s="46">
        <v>0.6</v>
      </c>
      <c r="K32" s="47">
        <f t="shared" si="2"/>
        <v>0.24</v>
      </c>
      <c r="L32" s="46">
        <v>0</v>
      </c>
      <c r="M32" s="48">
        <f t="shared" si="3"/>
        <v>0</v>
      </c>
    </row>
    <row r="33" spans="1:13" s="1" customFormat="1" ht="9.75" x14ac:dyDescent="0.2">
      <c r="A33" s="37">
        <f t="shared" si="4"/>
        <v>18</v>
      </c>
      <c r="B33" s="39" t="s">
        <v>104</v>
      </c>
      <c r="C33" s="40" t="s">
        <v>105</v>
      </c>
      <c r="D33" s="41" t="s">
        <v>83</v>
      </c>
      <c r="E33" s="42">
        <v>0.2</v>
      </c>
      <c r="F33" s="44">
        <v>0</v>
      </c>
      <c r="G33" s="45">
        <f t="shared" si="0"/>
        <v>0</v>
      </c>
      <c r="H33" s="42">
        <v>0</v>
      </c>
      <c r="I33" s="45">
        <f t="shared" si="1"/>
        <v>0</v>
      </c>
      <c r="J33" s="46">
        <v>1</v>
      </c>
      <c r="K33" s="47">
        <f t="shared" si="2"/>
        <v>0.2</v>
      </c>
      <c r="L33" s="46">
        <v>0</v>
      </c>
      <c r="M33" s="48">
        <f t="shared" si="3"/>
        <v>0</v>
      </c>
    </row>
    <row r="34" spans="1:13" s="1" customFormat="1" ht="9.75" x14ac:dyDescent="0.2">
      <c r="A34" s="37">
        <f t="shared" si="4"/>
        <v>19</v>
      </c>
      <c r="B34" s="39" t="s">
        <v>86</v>
      </c>
      <c r="C34" s="40" t="s">
        <v>221</v>
      </c>
      <c r="D34" s="41" t="s">
        <v>83</v>
      </c>
      <c r="E34" s="42">
        <v>0.2</v>
      </c>
      <c r="F34" s="44">
        <v>0</v>
      </c>
      <c r="G34" s="45">
        <f t="shared" si="0"/>
        <v>0</v>
      </c>
      <c r="H34" s="42">
        <v>0</v>
      </c>
      <c r="I34" s="45">
        <f t="shared" si="1"/>
        <v>0</v>
      </c>
      <c r="J34" s="46">
        <v>0</v>
      </c>
      <c r="K34" s="47">
        <f t="shared" si="2"/>
        <v>0</v>
      </c>
      <c r="L34" s="46">
        <v>0</v>
      </c>
      <c r="M34" s="48">
        <f t="shared" si="3"/>
        <v>0</v>
      </c>
    </row>
    <row r="35" spans="1:13" s="1" customFormat="1" ht="9.75" x14ac:dyDescent="0.2">
      <c r="A35" s="37">
        <f t="shared" si="4"/>
        <v>20</v>
      </c>
      <c r="B35" s="39" t="s">
        <v>88</v>
      </c>
      <c r="C35" s="40" t="s">
        <v>222</v>
      </c>
      <c r="D35" s="41" t="s">
        <v>61</v>
      </c>
      <c r="E35" s="42">
        <v>0.2</v>
      </c>
      <c r="F35" s="44">
        <v>0</v>
      </c>
      <c r="G35" s="45">
        <f t="shared" si="0"/>
        <v>0</v>
      </c>
      <c r="H35" s="42">
        <v>0</v>
      </c>
      <c r="I35" s="45">
        <f t="shared" si="1"/>
        <v>0</v>
      </c>
      <c r="J35" s="46">
        <v>0</v>
      </c>
      <c r="K35" s="47">
        <f t="shared" si="2"/>
        <v>0</v>
      </c>
      <c r="L35" s="46">
        <v>0</v>
      </c>
      <c r="M35" s="48">
        <f t="shared" si="3"/>
        <v>0</v>
      </c>
    </row>
    <row r="36" spans="1:13" s="1" customFormat="1" ht="9.75" x14ac:dyDescent="0.2">
      <c r="A36" s="37">
        <f t="shared" si="4"/>
        <v>21</v>
      </c>
      <c r="B36" s="39" t="s">
        <v>62</v>
      </c>
      <c r="C36" s="40" t="s">
        <v>90</v>
      </c>
      <c r="D36" s="41" t="s">
        <v>41</v>
      </c>
      <c r="E36" s="50">
        <v>4</v>
      </c>
      <c r="F36" s="44">
        <v>0</v>
      </c>
      <c r="G36" s="45">
        <f t="shared" si="0"/>
        <v>0</v>
      </c>
      <c r="H36" s="42">
        <v>0</v>
      </c>
      <c r="I36" s="45">
        <f t="shared" si="1"/>
        <v>0</v>
      </c>
      <c r="J36" s="46">
        <v>0</v>
      </c>
      <c r="K36" s="47">
        <f t="shared" si="2"/>
        <v>0</v>
      </c>
      <c r="L36" s="46">
        <v>0</v>
      </c>
      <c r="M36" s="48">
        <f t="shared" si="3"/>
        <v>0</v>
      </c>
    </row>
    <row r="37" spans="1:13" s="1" customFormat="1" ht="9.75" x14ac:dyDescent="0.2">
      <c r="A37" s="36"/>
      <c r="B37" s="39"/>
      <c r="C37" s="40"/>
      <c r="D37" s="41"/>
      <c r="E37" s="38"/>
      <c r="F37" s="36"/>
      <c r="G37" s="43"/>
      <c r="H37" s="38"/>
      <c r="I37" s="43"/>
      <c r="J37" s="38"/>
      <c r="K37" s="43"/>
      <c r="L37" s="38"/>
      <c r="M37" s="49"/>
    </row>
    <row r="38" spans="1:13" s="1" customFormat="1" ht="9.75" x14ac:dyDescent="0.2">
      <c r="A38" s="37">
        <f>A36+1</f>
        <v>22</v>
      </c>
      <c r="B38" s="39" t="s">
        <v>62</v>
      </c>
      <c r="C38" s="40" t="s">
        <v>223</v>
      </c>
      <c r="D38" s="41" t="s">
        <v>61</v>
      </c>
      <c r="E38" s="50">
        <v>4</v>
      </c>
      <c r="F38" s="44">
        <v>0</v>
      </c>
      <c r="G38" s="45">
        <f>E38*F38</f>
        <v>0</v>
      </c>
      <c r="H38" s="42">
        <v>0</v>
      </c>
      <c r="I38" s="45">
        <f>E38*H38</f>
        <v>0</v>
      </c>
      <c r="J38" s="46">
        <v>0.05</v>
      </c>
      <c r="K38" s="47">
        <f>E38*J38</f>
        <v>0.2</v>
      </c>
      <c r="L38" s="46">
        <v>0</v>
      </c>
      <c r="M38" s="48">
        <f>E38*L38</f>
        <v>0</v>
      </c>
    </row>
    <row r="39" spans="1:13" s="1" customFormat="1" ht="9.75" x14ac:dyDescent="0.2">
      <c r="A39" s="36"/>
      <c r="B39" s="39"/>
      <c r="C39" s="40"/>
      <c r="D39" s="41"/>
      <c r="E39" s="38"/>
      <c r="F39" s="36"/>
      <c r="G39" s="43"/>
      <c r="H39" s="38"/>
      <c r="I39" s="43"/>
      <c r="J39" s="38"/>
      <c r="K39" s="43"/>
      <c r="L39" s="38"/>
      <c r="M39" s="49"/>
    </row>
    <row r="40" spans="1:13" s="1" customFormat="1" ht="9.75" x14ac:dyDescent="0.2">
      <c r="A40" s="37">
        <f>A38+1</f>
        <v>23</v>
      </c>
      <c r="B40" s="39" t="s">
        <v>62</v>
      </c>
      <c r="C40" s="40" t="s">
        <v>92</v>
      </c>
      <c r="D40" s="41" t="s">
        <v>61</v>
      </c>
      <c r="E40" s="50">
        <v>4</v>
      </c>
      <c r="F40" s="44">
        <v>0</v>
      </c>
      <c r="G40" s="45">
        <f>E40*F40</f>
        <v>0</v>
      </c>
      <c r="H40" s="42">
        <v>0</v>
      </c>
      <c r="I40" s="45">
        <f>E40*H40</f>
        <v>0</v>
      </c>
      <c r="J40" s="46">
        <v>0</v>
      </c>
      <c r="K40" s="47">
        <f>E40*J40</f>
        <v>0</v>
      </c>
      <c r="L40" s="46">
        <v>0</v>
      </c>
      <c r="M40" s="48">
        <f>E40*L40</f>
        <v>0</v>
      </c>
    </row>
    <row r="41" spans="1:13" s="1" customFormat="1" ht="9.75" x14ac:dyDescent="0.2">
      <c r="A41" s="37">
        <f>A40+1</f>
        <v>24</v>
      </c>
      <c r="B41" s="39" t="s">
        <v>93</v>
      </c>
      <c r="C41" s="40" t="s">
        <v>90</v>
      </c>
      <c r="D41" s="41" t="s">
        <v>38</v>
      </c>
      <c r="E41" s="42">
        <v>0.7</v>
      </c>
      <c r="F41" s="44">
        <v>0</v>
      </c>
      <c r="G41" s="45">
        <f>E41*F41</f>
        <v>0</v>
      </c>
      <c r="H41" s="42">
        <v>0</v>
      </c>
      <c r="I41" s="45">
        <f>E41*H41</f>
        <v>0</v>
      </c>
      <c r="J41" s="46">
        <v>0</v>
      </c>
      <c r="K41" s="47">
        <f>E41*J41</f>
        <v>0</v>
      </c>
      <c r="L41" s="46">
        <v>0</v>
      </c>
      <c r="M41" s="48">
        <f>E41*L41</f>
        <v>0</v>
      </c>
    </row>
    <row r="42" spans="1:13" s="18" customFormat="1" ht="11.25" x14ac:dyDescent="0.2">
      <c r="A42" s="60"/>
      <c r="B42" s="61">
        <v>3</v>
      </c>
      <c r="C42" s="62" t="s">
        <v>209</v>
      </c>
      <c r="D42" s="63"/>
      <c r="E42" s="63"/>
      <c r="F42" s="64"/>
      <c r="G42" s="65">
        <f>SUM(G18:G41)</f>
        <v>0</v>
      </c>
      <c r="H42" s="66"/>
      <c r="I42" s="67">
        <f>SUM(I18:I41)</f>
        <v>0</v>
      </c>
      <c r="J42" s="66"/>
      <c r="K42" s="68">
        <f>SUM(K18:K41)</f>
        <v>0.73019199999999995</v>
      </c>
      <c r="L42" s="66"/>
      <c r="M42" s="69">
        <f>SUM(M18:M41)</f>
        <v>0</v>
      </c>
    </row>
    <row r="43" spans="1:13" s="18" customFormat="1" ht="11.25" x14ac:dyDescent="0.2">
      <c r="A43" s="29"/>
      <c r="B43" s="30" t="s">
        <v>57</v>
      </c>
      <c r="C43" s="31" t="s">
        <v>245</v>
      </c>
      <c r="D43" s="28"/>
      <c r="E43" s="28"/>
      <c r="F43" s="32"/>
      <c r="G43" s="33"/>
      <c r="H43" s="34"/>
      <c r="I43" s="27"/>
      <c r="J43" s="34"/>
      <c r="K43" s="33"/>
      <c r="L43" s="34"/>
      <c r="M43" s="35"/>
    </row>
    <row r="44" spans="1:13" s="1" customFormat="1" ht="9.75" x14ac:dyDescent="0.2">
      <c r="A44" s="36"/>
      <c r="B44" s="39"/>
      <c r="C44" s="40" t="s">
        <v>224</v>
      </c>
      <c r="D44" s="41"/>
      <c r="E44" s="38"/>
      <c r="F44" s="36"/>
      <c r="G44" s="43"/>
      <c r="H44" s="38"/>
      <c r="I44" s="43"/>
      <c r="J44" s="38"/>
      <c r="K44" s="43"/>
      <c r="L44" s="38"/>
      <c r="M44" s="49"/>
    </row>
    <row r="45" spans="1:13" s="1" customFormat="1" ht="9.75" x14ac:dyDescent="0.2">
      <c r="A45" s="37">
        <f>A41+1</f>
        <v>25</v>
      </c>
      <c r="B45" s="39" t="s">
        <v>59</v>
      </c>
      <c r="C45" s="40" t="s">
        <v>60</v>
      </c>
      <c r="D45" s="41" t="s">
        <v>61</v>
      </c>
      <c r="E45" s="50">
        <v>20</v>
      </c>
      <c r="F45" s="44">
        <v>0</v>
      </c>
      <c r="G45" s="45">
        <f t="shared" ref="G45:G61" si="5">E45*F45</f>
        <v>0</v>
      </c>
      <c r="H45" s="42">
        <v>0</v>
      </c>
      <c r="I45" s="45">
        <f t="shared" ref="I45:I61" si="6">E45*H45</f>
        <v>0</v>
      </c>
      <c r="J45" s="46">
        <v>0</v>
      </c>
      <c r="K45" s="47">
        <f t="shared" ref="K45:K61" si="7">E45*J45</f>
        <v>0</v>
      </c>
      <c r="L45" s="46">
        <v>0</v>
      </c>
      <c r="M45" s="48">
        <f t="shared" ref="M45:M61" si="8">E45*L45</f>
        <v>0</v>
      </c>
    </row>
    <row r="46" spans="1:13" s="1" customFormat="1" ht="9.75" x14ac:dyDescent="0.2">
      <c r="A46" s="37">
        <f t="shared" ref="A46:A61" si="9">A45+1</f>
        <v>26</v>
      </c>
      <c r="B46" s="39" t="s">
        <v>62</v>
      </c>
      <c r="C46" s="40" t="s">
        <v>63</v>
      </c>
      <c r="D46" s="41" t="s">
        <v>61</v>
      </c>
      <c r="E46" s="50">
        <v>20</v>
      </c>
      <c r="F46" s="44">
        <v>0</v>
      </c>
      <c r="G46" s="45">
        <f t="shared" si="5"/>
        <v>0</v>
      </c>
      <c r="H46" s="42">
        <v>0</v>
      </c>
      <c r="I46" s="45">
        <f t="shared" si="6"/>
        <v>0</v>
      </c>
      <c r="J46" s="46">
        <v>0</v>
      </c>
      <c r="K46" s="47">
        <f t="shared" si="7"/>
        <v>0</v>
      </c>
      <c r="L46" s="46">
        <v>0</v>
      </c>
      <c r="M46" s="48">
        <f t="shared" si="8"/>
        <v>0</v>
      </c>
    </row>
    <row r="47" spans="1:13" s="1" customFormat="1" ht="9.75" x14ac:dyDescent="0.2">
      <c r="A47" s="37">
        <f t="shared" si="9"/>
        <v>27</v>
      </c>
      <c r="B47" s="39" t="s">
        <v>62</v>
      </c>
      <c r="C47" s="40" t="s">
        <v>64</v>
      </c>
      <c r="D47" s="41" t="s">
        <v>61</v>
      </c>
      <c r="E47" s="50">
        <v>20</v>
      </c>
      <c r="F47" s="44">
        <v>0</v>
      </c>
      <c r="G47" s="45">
        <f t="shared" si="5"/>
        <v>0</v>
      </c>
      <c r="H47" s="42">
        <v>0</v>
      </c>
      <c r="I47" s="45">
        <f t="shared" si="6"/>
        <v>0</v>
      </c>
      <c r="J47" s="46">
        <v>0</v>
      </c>
      <c r="K47" s="47">
        <f t="shared" si="7"/>
        <v>0</v>
      </c>
      <c r="L47" s="46">
        <v>0</v>
      </c>
      <c r="M47" s="48">
        <f t="shared" si="8"/>
        <v>0</v>
      </c>
    </row>
    <row r="48" spans="1:13" s="1" customFormat="1" ht="9.75" x14ac:dyDescent="0.2">
      <c r="A48" s="37">
        <f t="shared" si="9"/>
        <v>28</v>
      </c>
      <c r="B48" s="39" t="s">
        <v>65</v>
      </c>
      <c r="C48" s="40" t="s">
        <v>66</v>
      </c>
      <c r="D48" s="41" t="s">
        <v>61</v>
      </c>
      <c r="E48" s="50">
        <v>20</v>
      </c>
      <c r="F48" s="44">
        <v>0</v>
      </c>
      <c r="G48" s="45">
        <f t="shared" si="5"/>
        <v>0</v>
      </c>
      <c r="H48" s="42">
        <v>0</v>
      </c>
      <c r="I48" s="45">
        <f t="shared" si="6"/>
        <v>0</v>
      </c>
      <c r="J48" s="46">
        <v>0</v>
      </c>
      <c r="K48" s="47">
        <f t="shared" si="7"/>
        <v>0</v>
      </c>
      <c r="L48" s="46">
        <v>0</v>
      </c>
      <c r="M48" s="48">
        <f t="shared" si="8"/>
        <v>0</v>
      </c>
    </row>
    <row r="49" spans="1:13" s="1" customFormat="1" ht="9.75" x14ac:dyDescent="0.2">
      <c r="A49" s="37">
        <f t="shared" si="9"/>
        <v>29</v>
      </c>
      <c r="B49" s="39" t="s">
        <v>67</v>
      </c>
      <c r="C49" s="40" t="s">
        <v>68</v>
      </c>
      <c r="D49" s="41" t="s">
        <v>61</v>
      </c>
      <c r="E49" s="50">
        <v>20</v>
      </c>
      <c r="F49" s="44">
        <v>0</v>
      </c>
      <c r="G49" s="45">
        <f t="shared" si="5"/>
        <v>0</v>
      </c>
      <c r="H49" s="42">
        <v>0</v>
      </c>
      <c r="I49" s="45">
        <f t="shared" si="6"/>
        <v>0</v>
      </c>
      <c r="J49" s="46">
        <v>2.8200000000000002E-4</v>
      </c>
      <c r="K49" s="47">
        <f t="shared" si="7"/>
        <v>5.6400000000000009E-3</v>
      </c>
      <c r="L49" s="46">
        <v>0</v>
      </c>
      <c r="M49" s="48">
        <f t="shared" si="8"/>
        <v>0</v>
      </c>
    </row>
    <row r="50" spans="1:13" s="1" customFormat="1" ht="9.75" x14ac:dyDescent="0.2">
      <c r="A50" s="37">
        <f t="shared" si="9"/>
        <v>30</v>
      </c>
      <c r="B50" s="39" t="s">
        <v>69</v>
      </c>
      <c r="C50" s="40" t="s">
        <v>70</v>
      </c>
      <c r="D50" s="41" t="s">
        <v>61</v>
      </c>
      <c r="E50" s="50">
        <v>20</v>
      </c>
      <c r="F50" s="44">
        <v>0</v>
      </c>
      <c r="G50" s="45">
        <f t="shared" si="5"/>
        <v>0</v>
      </c>
      <c r="H50" s="42">
        <v>0</v>
      </c>
      <c r="I50" s="45">
        <f t="shared" si="6"/>
        <v>0</v>
      </c>
      <c r="J50" s="46">
        <v>4.4999999999999997E-3</v>
      </c>
      <c r="K50" s="47">
        <f t="shared" si="7"/>
        <v>0.09</v>
      </c>
      <c r="L50" s="46">
        <v>0</v>
      </c>
      <c r="M50" s="48">
        <f t="shared" si="8"/>
        <v>0</v>
      </c>
    </row>
    <row r="51" spans="1:13" s="1" customFormat="1" ht="9.75" x14ac:dyDescent="0.2">
      <c r="A51" s="37">
        <f t="shared" si="9"/>
        <v>31</v>
      </c>
      <c r="B51" s="39" t="s">
        <v>62</v>
      </c>
      <c r="C51" s="40" t="s">
        <v>71</v>
      </c>
      <c r="D51" s="41" t="s">
        <v>61</v>
      </c>
      <c r="E51" s="50">
        <v>20</v>
      </c>
      <c r="F51" s="44">
        <v>0</v>
      </c>
      <c r="G51" s="45">
        <f t="shared" si="5"/>
        <v>0</v>
      </c>
      <c r="H51" s="42">
        <v>0</v>
      </c>
      <c r="I51" s="45">
        <f t="shared" si="6"/>
        <v>0</v>
      </c>
      <c r="J51" s="46">
        <v>0</v>
      </c>
      <c r="K51" s="47">
        <f t="shared" si="7"/>
        <v>0</v>
      </c>
      <c r="L51" s="46">
        <v>0</v>
      </c>
      <c r="M51" s="48">
        <f t="shared" si="8"/>
        <v>0</v>
      </c>
    </row>
    <row r="52" spans="1:13" s="1" customFormat="1" ht="9.75" x14ac:dyDescent="0.2">
      <c r="A52" s="37">
        <f t="shared" si="9"/>
        <v>32</v>
      </c>
      <c r="B52" s="39" t="s">
        <v>72</v>
      </c>
      <c r="C52" s="40" t="s">
        <v>73</v>
      </c>
      <c r="D52" s="41" t="s">
        <v>61</v>
      </c>
      <c r="E52" s="50">
        <v>20</v>
      </c>
      <c r="F52" s="44">
        <v>0</v>
      </c>
      <c r="G52" s="45">
        <f t="shared" si="5"/>
        <v>0</v>
      </c>
      <c r="H52" s="42">
        <v>0</v>
      </c>
      <c r="I52" s="45">
        <f t="shared" si="6"/>
        <v>0</v>
      </c>
      <c r="J52" s="46">
        <v>2.7500000000000002E-4</v>
      </c>
      <c r="K52" s="47">
        <f t="shared" si="7"/>
        <v>5.5000000000000005E-3</v>
      </c>
      <c r="L52" s="46">
        <v>0</v>
      </c>
      <c r="M52" s="48">
        <f t="shared" si="8"/>
        <v>0</v>
      </c>
    </row>
    <row r="53" spans="1:13" s="1" customFormat="1" ht="9.75" x14ac:dyDescent="0.2">
      <c r="A53" s="37">
        <f t="shared" si="9"/>
        <v>33</v>
      </c>
      <c r="B53" s="39" t="s">
        <v>62</v>
      </c>
      <c r="C53" s="40" t="s">
        <v>74</v>
      </c>
      <c r="D53" s="41" t="s">
        <v>75</v>
      </c>
      <c r="E53" s="50">
        <v>8</v>
      </c>
      <c r="F53" s="44">
        <v>0</v>
      </c>
      <c r="G53" s="45">
        <f t="shared" si="5"/>
        <v>0</v>
      </c>
      <c r="H53" s="42">
        <v>0</v>
      </c>
      <c r="I53" s="45">
        <f t="shared" si="6"/>
        <v>0</v>
      </c>
      <c r="J53" s="46">
        <v>0</v>
      </c>
      <c r="K53" s="47">
        <f t="shared" si="7"/>
        <v>0</v>
      </c>
      <c r="L53" s="46">
        <v>0</v>
      </c>
      <c r="M53" s="48">
        <f t="shared" si="8"/>
        <v>0</v>
      </c>
    </row>
    <row r="54" spans="1:13" s="1" customFormat="1" ht="9.75" x14ac:dyDescent="0.2">
      <c r="A54" s="37">
        <f t="shared" si="9"/>
        <v>34</v>
      </c>
      <c r="B54" s="39" t="s">
        <v>76</v>
      </c>
      <c r="C54" s="40" t="s">
        <v>77</v>
      </c>
      <c r="D54" s="41" t="s">
        <v>61</v>
      </c>
      <c r="E54" s="50">
        <v>20</v>
      </c>
      <c r="F54" s="44">
        <v>0</v>
      </c>
      <c r="G54" s="45">
        <f t="shared" si="5"/>
        <v>0</v>
      </c>
      <c r="H54" s="42">
        <v>0</v>
      </c>
      <c r="I54" s="45">
        <f t="shared" si="6"/>
        <v>0</v>
      </c>
      <c r="J54" s="46">
        <v>1.8699999999999999E-4</v>
      </c>
      <c r="K54" s="47">
        <f t="shared" si="7"/>
        <v>3.7399999999999998E-3</v>
      </c>
      <c r="L54" s="46">
        <v>0</v>
      </c>
      <c r="M54" s="48">
        <f t="shared" si="8"/>
        <v>0</v>
      </c>
    </row>
    <row r="55" spans="1:13" s="1" customFormat="1" ht="9.75" x14ac:dyDescent="0.2">
      <c r="A55" s="37">
        <f t="shared" si="9"/>
        <v>35</v>
      </c>
      <c r="B55" s="39" t="s">
        <v>62</v>
      </c>
      <c r="C55" s="40" t="s">
        <v>78</v>
      </c>
      <c r="D55" s="41" t="s">
        <v>75</v>
      </c>
      <c r="E55" s="50">
        <v>12</v>
      </c>
      <c r="F55" s="44">
        <v>0</v>
      </c>
      <c r="G55" s="45">
        <f t="shared" si="5"/>
        <v>0</v>
      </c>
      <c r="H55" s="42">
        <v>0</v>
      </c>
      <c r="I55" s="45">
        <f t="shared" si="6"/>
        <v>0</v>
      </c>
      <c r="J55" s="46">
        <v>2E-3</v>
      </c>
      <c r="K55" s="47">
        <f t="shared" si="7"/>
        <v>2.4E-2</v>
      </c>
      <c r="L55" s="46">
        <v>0</v>
      </c>
      <c r="M55" s="48">
        <f t="shared" si="8"/>
        <v>0</v>
      </c>
    </row>
    <row r="56" spans="1:13" s="1" customFormat="1" ht="9.75" x14ac:dyDescent="0.2">
      <c r="A56" s="37">
        <f t="shared" si="9"/>
        <v>36</v>
      </c>
      <c r="B56" s="39" t="s">
        <v>79</v>
      </c>
      <c r="C56" s="40" t="s">
        <v>80</v>
      </c>
      <c r="D56" s="41" t="s">
        <v>41</v>
      </c>
      <c r="E56" s="50">
        <v>20</v>
      </c>
      <c r="F56" s="44">
        <v>0</v>
      </c>
      <c r="G56" s="45">
        <f t="shared" si="5"/>
        <v>0</v>
      </c>
      <c r="H56" s="42">
        <v>0</v>
      </c>
      <c r="I56" s="45">
        <f t="shared" si="6"/>
        <v>0</v>
      </c>
      <c r="J56" s="46">
        <v>0</v>
      </c>
      <c r="K56" s="47">
        <f t="shared" si="7"/>
        <v>0</v>
      </c>
      <c r="L56" s="46">
        <v>0</v>
      </c>
      <c r="M56" s="48">
        <f t="shared" si="8"/>
        <v>0</v>
      </c>
    </row>
    <row r="57" spans="1:13" s="1" customFormat="1" ht="9.75" x14ac:dyDescent="0.2">
      <c r="A57" s="37">
        <f t="shared" si="9"/>
        <v>37</v>
      </c>
      <c r="B57" s="39" t="s">
        <v>81</v>
      </c>
      <c r="C57" s="40" t="s">
        <v>82</v>
      </c>
      <c r="D57" s="41" t="s">
        <v>83</v>
      </c>
      <c r="E57" s="50">
        <v>2</v>
      </c>
      <c r="F57" s="44">
        <v>0</v>
      </c>
      <c r="G57" s="45">
        <f t="shared" si="5"/>
        <v>0</v>
      </c>
      <c r="H57" s="42">
        <v>0</v>
      </c>
      <c r="I57" s="45">
        <f t="shared" si="6"/>
        <v>0</v>
      </c>
      <c r="J57" s="46">
        <v>0.6</v>
      </c>
      <c r="K57" s="47">
        <f t="shared" si="7"/>
        <v>1.2</v>
      </c>
      <c r="L57" s="46">
        <v>0</v>
      </c>
      <c r="M57" s="48">
        <f t="shared" si="8"/>
        <v>0</v>
      </c>
    </row>
    <row r="58" spans="1:13" s="1" customFormat="1" ht="9.75" x14ac:dyDescent="0.2">
      <c r="A58" s="37">
        <f t="shared" si="9"/>
        <v>38</v>
      </c>
      <c r="B58" s="39" t="s">
        <v>84</v>
      </c>
      <c r="C58" s="40" t="s">
        <v>85</v>
      </c>
      <c r="D58" s="41" t="s">
        <v>83</v>
      </c>
      <c r="E58" s="42">
        <v>0.6</v>
      </c>
      <c r="F58" s="44">
        <v>0</v>
      </c>
      <c r="G58" s="45">
        <f t="shared" si="5"/>
        <v>0</v>
      </c>
      <c r="H58" s="42">
        <v>0</v>
      </c>
      <c r="I58" s="45">
        <f t="shared" si="6"/>
        <v>0</v>
      </c>
      <c r="J58" s="46">
        <v>1</v>
      </c>
      <c r="K58" s="47">
        <f t="shared" si="7"/>
        <v>0.6</v>
      </c>
      <c r="L58" s="46">
        <v>0</v>
      </c>
      <c r="M58" s="48">
        <f t="shared" si="8"/>
        <v>0</v>
      </c>
    </row>
    <row r="59" spans="1:13" s="1" customFormat="1" ht="9.75" x14ac:dyDescent="0.2">
      <c r="A59" s="37">
        <f t="shared" si="9"/>
        <v>39</v>
      </c>
      <c r="B59" s="39" t="s">
        <v>86</v>
      </c>
      <c r="C59" s="40" t="s">
        <v>87</v>
      </c>
      <c r="D59" s="41" t="s">
        <v>83</v>
      </c>
      <c r="E59" s="42">
        <v>0.6</v>
      </c>
      <c r="F59" s="44">
        <v>0</v>
      </c>
      <c r="G59" s="45">
        <f t="shared" si="5"/>
        <v>0</v>
      </c>
      <c r="H59" s="42">
        <v>0</v>
      </c>
      <c r="I59" s="45">
        <f t="shared" si="6"/>
        <v>0</v>
      </c>
      <c r="J59" s="46">
        <v>0</v>
      </c>
      <c r="K59" s="47">
        <f t="shared" si="7"/>
        <v>0</v>
      </c>
      <c r="L59" s="46">
        <v>0</v>
      </c>
      <c r="M59" s="48">
        <f t="shared" si="8"/>
        <v>0</v>
      </c>
    </row>
    <row r="60" spans="1:13" s="1" customFormat="1" ht="9.75" x14ac:dyDescent="0.2">
      <c r="A60" s="37">
        <f t="shared" si="9"/>
        <v>40</v>
      </c>
      <c r="B60" s="39" t="s">
        <v>88</v>
      </c>
      <c r="C60" s="40" t="s">
        <v>89</v>
      </c>
      <c r="D60" s="41" t="s">
        <v>61</v>
      </c>
      <c r="E60" s="50">
        <v>20</v>
      </c>
      <c r="F60" s="44">
        <v>0</v>
      </c>
      <c r="G60" s="45">
        <f t="shared" si="5"/>
        <v>0</v>
      </c>
      <c r="H60" s="42">
        <v>0</v>
      </c>
      <c r="I60" s="45">
        <f t="shared" si="6"/>
        <v>0</v>
      </c>
      <c r="J60" s="46">
        <v>0</v>
      </c>
      <c r="K60" s="47">
        <f t="shared" si="7"/>
        <v>0</v>
      </c>
      <c r="L60" s="46">
        <v>0</v>
      </c>
      <c r="M60" s="48">
        <f t="shared" si="8"/>
        <v>0</v>
      </c>
    </row>
    <row r="61" spans="1:13" s="1" customFormat="1" ht="9.75" x14ac:dyDescent="0.2">
      <c r="A61" s="37">
        <f t="shared" si="9"/>
        <v>41</v>
      </c>
      <c r="B61" s="39" t="s">
        <v>62</v>
      </c>
      <c r="C61" s="40" t="s">
        <v>90</v>
      </c>
      <c r="D61" s="41" t="s">
        <v>41</v>
      </c>
      <c r="E61" s="50">
        <v>20</v>
      </c>
      <c r="F61" s="44">
        <v>0</v>
      </c>
      <c r="G61" s="45">
        <f t="shared" si="5"/>
        <v>0</v>
      </c>
      <c r="H61" s="42">
        <v>0</v>
      </c>
      <c r="I61" s="45">
        <f t="shared" si="6"/>
        <v>0</v>
      </c>
      <c r="J61" s="46">
        <v>0</v>
      </c>
      <c r="K61" s="47">
        <f t="shared" si="7"/>
        <v>0</v>
      </c>
      <c r="L61" s="46">
        <v>0</v>
      </c>
      <c r="M61" s="48">
        <f t="shared" si="8"/>
        <v>0</v>
      </c>
    </row>
    <row r="62" spans="1:13" s="1" customFormat="1" ht="9.75" x14ac:dyDescent="0.2">
      <c r="A62" s="36"/>
      <c r="B62" s="39"/>
      <c r="C62" s="40"/>
      <c r="D62" s="41"/>
      <c r="E62" s="38"/>
      <c r="F62" s="36"/>
      <c r="G62" s="43"/>
      <c r="H62" s="38"/>
      <c r="I62" s="43"/>
      <c r="J62" s="38"/>
      <c r="K62" s="43"/>
      <c r="L62" s="38"/>
      <c r="M62" s="49"/>
    </row>
    <row r="63" spans="1:13" s="1" customFormat="1" ht="9.75" x14ac:dyDescent="0.2">
      <c r="A63" s="37">
        <f>A61+1</f>
        <v>42</v>
      </c>
      <c r="B63" s="39" t="s">
        <v>62</v>
      </c>
      <c r="C63" s="40" t="s">
        <v>225</v>
      </c>
      <c r="D63" s="41" t="s">
        <v>61</v>
      </c>
      <c r="E63" s="50">
        <v>8</v>
      </c>
      <c r="F63" s="44">
        <v>0</v>
      </c>
      <c r="G63" s="45">
        <f>E63*F63</f>
        <v>0</v>
      </c>
      <c r="H63" s="42">
        <v>0</v>
      </c>
      <c r="I63" s="45">
        <f>E63*H63</f>
        <v>0</v>
      </c>
      <c r="J63" s="46">
        <v>2E-3</v>
      </c>
      <c r="K63" s="47">
        <f>E63*J63</f>
        <v>1.6E-2</v>
      </c>
      <c r="L63" s="46">
        <v>0</v>
      </c>
      <c r="M63" s="48">
        <f>E63*L63</f>
        <v>0</v>
      </c>
    </row>
    <row r="64" spans="1:13" s="1" customFormat="1" ht="9.75" x14ac:dyDescent="0.2">
      <c r="A64" s="37">
        <f>A63+1</f>
        <v>43</v>
      </c>
      <c r="B64" s="39" t="s">
        <v>62</v>
      </c>
      <c r="C64" s="40" t="s">
        <v>226</v>
      </c>
      <c r="D64" s="41" t="s">
        <v>61</v>
      </c>
      <c r="E64" s="50">
        <v>4</v>
      </c>
      <c r="F64" s="44">
        <v>0</v>
      </c>
      <c r="G64" s="45">
        <f>E64*F64</f>
        <v>0</v>
      </c>
      <c r="H64" s="42">
        <v>0</v>
      </c>
      <c r="I64" s="45">
        <f>E64*H64</f>
        <v>0</v>
      </c>
      <c r="J64" s="46">
        <v>2E-3</v>
      </c>
      <c r="K64" s="47">
        <f>E64*J64</f>
        <v>8.0000000000000002E-3</v>
      </c>
      <c r="L64" s="46">
        <v>0</v>
      </c>
      <c r="M64" s="48">
        <f>E64*L64</f>
        <v>0</v>
      </c>
    </row>
    <row r="65" spans="1:13" s="1" customFormat="1" ht="9.75" x14ac:dyDescent="0.2">
      <c r="A65" s="37">
        <f>A64+1</f>
        <v>44</v>
      </c>
      <c r="B65" s="39" t="s">
        <v>62</v>
      </c>
      <c r="C65" s="40" t="s">
        <v>227</v>
      </c>
      <c r="D65" s="41" t="s">
        <v>61</v>
      </c>
      <c r="E65" s="50">
        <v>4</v>
      </c>
      <c r="F65" s="44">
        <v>0</v>
      </c>
      <c r="G65" s="45">
        <f>E65*F65</f>
        <v>0</v>
      </c>
      <c r="H65" s="42">
        <v>0</v>
      </c>
      <c r="I65" s="45">
        <f>E65*H65</f>
        <v>0</v>
      </c>
      <c r="J65" s="46">
        <v>2E-3</v>
      </c>
      <c r="K65" s="47">
        <f>E65*J65</f>
        <v>8.0000000000000002E-3</v>
      </c>
      <c r="L65" s="46">
        <v>0</v>
      </c>
      <c r="M65" s="48">
        <f>E65*L65</f>
        <v>0</v>
      </c>
    </row>
    <row r="66" spans="1:13" s="1" customFormat="1" ht="9.75" x14ac:dyDescent="0.2">
      <c r="A66" s="37">
        <f>A65+1</f>
        <v>45</v>
      </c>
      <c r="B66" s="39" t="s">
        <v>62</v>
      </c>
      <c r="C66" s="40" t="s">
        <v>228</v>
      </c>
      <c r="D66" s="41" t="s">
        <v>61</v>
      </c>
      <c r="E66" s="50">
        <v>4</v>
      </c>
      <c r="F66" s="44">
        <v>0</v>
      </c>
      <c r="G66" s="45">
        <f>E66*F66</f>
        <v>0</v>
      </c>
      <c r="H66" s="42">
        <v>0</v>
      </c>
      <c r="I66" s="45">
        <f>E66*H66</f>
        <v>0</v>
      </c>
      <c r="J66" s="46">
        <v>2E-3</v>
      </c>
      <c r="K66" s="47">
        <f>E66*J66</f>
        <v>8.0000000000000002E-3</v>
      </c>
      <c r="L66" s="46">
        <v>0</v>
      </c>
      <c r="M66" s="48">
        <f>E66*L66</f>
        <v>0</v>
      </c>
    </row>
    <row r="67" spans="1:13" s="1" customFormat="1" ht="9.75" x14ac:dyDescent="0.2">
      <c r="A67" s="36"/>
      <c r="B67" s="39"/>
      <c r="C67" s="40"/>
      <c r="D67" s="41"/>
      <c r="E67" s="38"/>
      <c r="F67" s="36"/>
      <c r="G67" s="43"/>
      <c r="H67" s="38"/>
      <c r="I67" s="43"/>
      <c r="J67" s="38"/>
      <c r="K67" s="43"/>
      <c r="L67" s="38"/>
      <c r="M67" s="49"/>
    </row>
    <row r="68" spans="1:13" s="1" customFormat="1" ht="9.75" x14ac:dyDescent="0.2">
      <c r="A68" s="37">
        <f>A66+1</f>
        <v>46</v>
      </c>
      <c r="B68" s="39" t="s">
        <v>62</v>
      </c>
      <c r="C68" s="40" t="s">
        <v>92</v>
      </c>
      <c r="D68" s="41" t="s">
        <v>61</v>
      </c>
      <c r="E68" s="50">
        <v>20</v>
      </c>
      <c r="F68" s="44">
        <v>0</v>
      </c>
      <c r="G68" s="45">
        <f>E68*F68</f>
        <v>0</v>
      </c>
      <c r="H68" s="42">
        <v>0</v>
      </c>
      <c r="I68" s="45">
        <f>E68*H68</f>
        <v>0</v>
      </c>
      <c r="J68" s="46">
        <v>0</v>
      </c>
      <c r="K68" s="47">
        <f>E68*J68</f>
        <v>0</v>
      </c>
      <c r="L68" s="46">
        <v>0</v>
      </c>
      <c r="M68" s="48">
        <f>E68*L68</f>
        <v>0</v>
      </c>
    </row>
    <row r="69" spans="1:13" s="1" customFormat="1" ht="9.75" x14ac:dyDescent="0.2">
      <c r="A69" s="37">
        <f>A68+1</f>
        <v>47</v>
      </c>
      <c r="B69" s="39" t="s">
        <v>93</v>
      </c>
      <c r="C69" s="40" t="s">
        <v>90</v>
      </c>
      <c r="D69" s="41" t="s">
        <v>38</v>
      </c>
      <c r="E69" s="50">
        <v>2</v>
      </c>
      <c r="F69" s="44">
        <v>0</v>
      </c>
      <c r="G69" s="45">
        <f>E69*F69</f>
        <v>0</v>
      </c>
      <c r="H69" s="42">
        <v>0</v>
      </c>
      <c r="I69" s="45">
        <f>E69*H69</f>
        <v>0</v>
      </c>
      <c r="J69" s="46">
        <v>0</v>
      </c>
      <c r="K69" s="47">
        <f>E69*J69</f>
        <v>0</v>
      </c>
      <c r="L69" s="46">
        <v>0</v>
      </c>
      <c r="M69" s="48">
        <f>E69*L69</f>
        <v>0</v>
      </c>
    </row>
    <row r="70" spans="1:13" s="18" customFormat="1" ht="11.25" x14ac:dyDescent="0.2">
      <c r="A70" s="60"/>
      <c r="B70" s="61">
        <v>4</v>
      </c>
      <c r="C70" s="62" t="s">
        <v>245</v>
      </c>
      <c r="D70" s="63"/>
      <c r="E70" s="63"/>
      <c r="F70" s="64"/>
      <c r="G70" s="65">
        <f>SUM(G44:G69)</f>
        <v>0</v>
      </c>
      <c r="H70" s="66"/>
      <c r="I70" s="67">
        <f>SUM(I44:I69)</f>
        <v>0</v>
      </c>
      <c r="J70" s="66"/>
      <c r="K70" s="68">
        <f>SUM(K44:K69)</f>
        <v>1.96888</v>
      </c>
      <c r="L70" s="66"/>
      <c r="M70" s="69">
        <f>SUM(M44:M69)</f>
        <v>0</v>
      </c>
    </row>
    <row r="71" spans="1:13" s="18" customFormat="1" ht="11.25" x14ac:dyDescent="0.2">
      <c r="A71" s="29"/>
      <c r="B71" s="30" t="s">
        <v>94</v>
      </c>
      <c r="C71" s="31" t="s">
        <v>293</v>
      </c>
      <c r="D71" s="28"/>
      <c r="E71" s="28"/>
      <c r="F71" s="32"/>
      <c r="G71" s="33"/>
      <c r="H71" s="34"/>
      <c r="I71" s="27"/>
      <c r="J71" s="34"/>
      <c r="K71" s="33"/>
      <c r="L71" s="34"/>
      <c r="M71" s="35"/>
    </row>
    <row r="72" spans="1:13" s="1" customFormat="1" ht="9.75" x14ac:dyDescent="0.2">
      <c r="A72" s="36"/>
      <c r="B72" s="39"/>
      <c r="C72" s="40" t="s">
        <v>95</v>
      </c>
      <c r="D72" s="41"/>
      <c r="E72" s="38"/>
      <c r="F72" s="36"/>
      <c r="G72" s="43"/>
      <c r="H72" s="38"/>
      <c r="I72" s="43"/>
      <c r="J72" s="38"/>
      <c r="K72" s="43"/>
      <c r="L72" s="38"/>
      <c r="M72" s="49"/>
    </row>
    <row r="73" spans="1:13" s="1" customFormat="1" ht="9.75" x14ac:dyDescent="0.2">
      <c r="A73" s="37">
        <f>A69+1</f>
        <v>48</v>
      </c>
      <c r="B73" s="39" t="s">
        <v>96</v>
      </c>
      <c r="C73" s="40" t="s">
        <v>97</v>
      </c>
      <c r="D73" s="41" t="s">
        <v>61</v>
      </c>
      <c r="E73" s="50">
        <v>40</v>
      </c>
      <c r="F73" s="44">
        <v>0</v>
      </c>
      <c r="G73" s="45">
        <f t="shared" ref="G73:G82" si="10">E73*F73</f>
        <v>0</v>
      </c>
      <c r="H73" s="42">
        <v>0</v>
      </c>
      <c r="I73" s="45">
        <f t="shared" ref="I73:I82" si="11">E73*H73</f>
        <v>0</v>
      </c>
      <c r="J73" s="46">
        <v>0</v>
      </c>
      <c r="K73" s="47">
        <f t="shared" ref="K73:K82" si="12">E73*J73</f>
        <v>0</v>
      </c>
      <c r="L73" s="46">
        <v>0</v>
      </c>
      <c r="M73" s="48">
        <f t="shared" ref="M73:M82" si="13">E73*L73</f>
        <v>0</v>
      </c>
    </row>
    <row r="74" spans="1:13" s="1" customFormat="1" ht="9.75" x14ac:dyDescent="0.2">
      <c r="A74" s="37">
        <f t="shared" ref="A74:A82" si="14">A73+1</f>
        <v>49</v>
      </c>
      <c r="B74" s="39" t="s">
        <v>62</v>
      </c>
      <c r="C74" s="40" t="s">
        <v>98</v>
      </c>
      <c r="D74" s="41" t="s">
        <v>61</v>
      </c>
      <c r="E74" s="50">
        <v>40</v>
      </c>
      <c r="F74" s="44">
        <v>0</v>
      </c>
      <c r="G74" s="45">
        <f t="shared" si="10"/>
        <v>0</v>
      </c>
      <c r="H74" s="42">
        <v>0</v>
      </c>
      <c r="I74" s="45">
        <f t="shared" si="11"/>
        <v>0</v>
      </c>
      <c r="J74" s="46">
        <v>0</v>
      </c>
      <c r="K74" s="47">
        <f t="shared" si="12"/>
        <v>0</v>
      </c>
      <c r="L74" s="46">
        <v>0</v>
      </c>
      <c r="M74" s="48">
        <f t="shared" si="13"/>
        <v>0</v>
      </c>
    </row>
    <row r="75" spans="1:13" s="1" customFormat="1" ht="9.75" x14ac:dyDescent="0.2">
      <c r="A75" s="37">
        <f t="shared" si="14"/>
        <v>50</v>
      </c>
      <c r="B75" s="39" t="s">
        <v>62</v>
      </c>
      <c r="C75" s="40" t="s">
        <v>99</v>
      </c>
      <c r="D75" s="41" t="s">
        <v>61</v>
      </c>
      <c r="E75" s="50">
        <v>40</v>
      </c>
      <c r="F75" s="44">
        <v>0</v>
      </c>
      <c r="G75" s="45">
        <f t="shared" si="10"/>
        <v>0</v>
      </c>
      <c r="H75" s="42">
        <v>0</v>
      </c>
      <c r="I75" s="45">
        <f t="shared" si="11"/>
        <v>0</v>
      </c>
      <c r="J75" s="46">
        <v>0</v>
      </c>
      <c r="K75" s="47">
        <f t="shared" si="12"/>
        <v>0</v>
      </c>
      <c r="L75" s="46">
        <v>0</v>
      </c>
      <c r="M75" s="48">
        <f t="shared" si="13"/>
        <v>0</v>
      </c>
    </row>
    <row r="76" spans="1:13" s="1" customFormat="1" ht="9.75" x14ac:dyDescent="0.2">
      <c r="A76" s="37">
        <f t="shared" si="14"/>
        <v>51</v>
      </c>
      <c r="B76" s="39" t="s">
        <v>100</v>
      </c>
      <c r="C76" s="40" t="s">
        <v>101</v>
      </c>
      <c r="D76" s="41" t="s">
        <v>61</v>
      </c>
      <c r="E76" s="50">
        <v>40</v>
      </c>
      <c r="F76" s="44">
        <v>0</v>
      </c>
      <c r="G76" s="45">
        <f t="shared" si="10"/>
        <v>0</v>
      </c>
      <c r="H76" s="42">
        <v>0</v>
      </c>
      <c r="I76" s="45">
        <f t="shared" si="11"/>
        <v>0</v>
      </c>
      <c r="J76" s="46">
        <v>0</v>
      </c>
      <c r="K76" s="47">
        <f t="shared" si="12"/>
        <v>0</v>
      </c>
      <c r="L76" s="46">
        <v>0</v>
      </c>
      <c r="M76" s="48">
        <f t="shared" si="13"/>
        <v>0</v>
      </c>
    </row>
    <row r="77" spans="1:13" s="1" customFormat="1" ht="9.75" x14ac:dyDescent="0.2">
      <c r="A77" s="37">
        <f t="shared" si="14"/>
        <v>52</v>
      </c>
      <c r="B77" s="39" t="s">
        <v>102</v>
      </c>
      <c r="C77" s="40" t="s">
        <v>103</v>
      </c>
      <c r="D77" s="41" t="s">
        <v>61</v>
      </c>
      <c r="E77" s="50">
        <v>40</v>
      </c>
      <c r="F77" s="44">
        <v>0</v>
      </c>
      <c r="G77" s="45">
        <f t="shared" si="10"/>
        <v>0</v>
      </c>
      <c r="H77" s="42">
        <v>0</v>
      </c>
      <c r="I77" s="45">
        <f t="shared" si="11"/>
        <v>0</v>
      </c>
      <c r="J77" s="46">
        <v>2.5200000000000001E-3</v>
      </c>
      <c r="K77" s="47">
        <f t="shared" si="12"/>
        <v>0.1008</v>
      </c>
      <c r="L77" s="46">
        <v>0</v>
      </c>
      <c r="M77" s="48">
        <f t="shared" si="13"/>
        <v>0</v>
      </c>
    </row>
    <row r="78" spans="1:13" s="1" customFormat="1" ht="9.75" x14ac:dyDescent="0.2">
      <c r="A78" s="37">
        <f t="shared" si="14"/>
        <v>53</v>
      </c>
      <c r="B78" s="39" t="s">
        <v>79</v>
      </c>
      <c r="C78" s="40" t="s">
        <v>80</v>
      </c>
      <c r="D78" s="41" t="s">
        <v>41</v>
      </c>
      <c r="E78" s="50">
        <v>10</v>
      </c>
      <c r="F78" s="44">
        <v>0</v>
      </c>
      <c r="G78" s="45">
        <f t="shared" si="10"/>
        <v>0</v>
      </c>
      <c r="H78" s="42">
        <v>0</v>
      </c>
      <c r="I78" s="45">
        <f t="shared" si="11"/>
        <v>0</v>
      </c>
      <c r="J78" s="46">
        <v>0</v>
      </c>
      <c r="K78" s="47">
        <f t="shared" si="12"/>
        <v>0</v>
      </c>
      <c r="L78" s="46">
        <v>0</v>
      </c>
      <c r="M78" s="48">
        <f t="shared" si="13"/>
        <v>0</v>
      </c>
    </row>
    <row r="79" spans="1:13" s="1" customFormat="1" ht="9.75" x14ac:dyDescent="0.2">
      <c r="A79" s="37">
        <f t="shared" si="14"/>
        <v>54</v>
      </c>
      <c r="B79" s="39" t="s">
        <v>62</v>
      </c>
      <c r="C79" s="40" t="s">
        <v>82</v>
      </c>
      <c r="D79" s="41" t="s">
        <v>83</v>
      </c>
      <c r="E79" s="50">
        <v>1</v>
      </c>
      <c r="F79" s="44">
        <v>0</v>
      </c>
      <c r="G79" s="45">
        <f t="shared" si="10"/>
        <v>0</v>
      </c>
      <c r="H79" s="42">
        <v>0</v>
      </c>
      <c r="I79" s="45">
        <f t="shared" si="11"/>
        <v>0</v>
      </c>
      <c r="J79" s="46">
        <v>0</v>
      </c>
      <c r="K79" s="47">
        <f t="shared" si="12"/>
        <v>0</v>
      </c>
      <c r="L79" s="46">
        <v>0</v>
      </c>
      <c r="M79" s="48">
        <f t="shared" si="13"/>
        <v>0</v>
      </c>
    </row>
    <row r="80" spans="1:13" s="1" customFormat="1" ht="9.75" x14ac:dyDescent="0.2">
      <c r="A80" s="37">
        <f t="shared" si="14"/>
        <v>55</v>
      </c>
      <c r="B80" s="39" t="s">
        <v>104</v>
      </c>
      <c r="C80" s="40" t="s">
        <v>105</v>
      </c>
      <c r="D80" s="41" t="s">
        <v>83</v>
      </c>
      <c r="E80" s="42">
        <v>0.4</v>
      </c>
      <c r="F80" s="44">
        <v>0</v>
      </c>
      <c r="G80" s="45">
        <f t="shared" si="10"/>
        <v>0</v>
      </c>
      <c r="H80" s="42">
        <v>0</v>
      </c>
      <c r="I80" s="45">
        <f t="shared" si="11"/>
        <v>0</v>
      </c>
      <c r="J80" s="46">
        <v>0</v>
      </c>
      <c r="K80" s="47">
        <f t="shared" si="12"/>
        <v>0</v>
      </c>
      <c r="L80" s="46">
        <v>0</v>
      </c>
      <c r="M80" s="48">
        <f t="shared" si="13"/>
        <v>0</v>
      </c>
    </row>
    <row r="81" spans="1:13" s="1" customFormat="1" ht="9.75" x14ac:dyDescent="0.2">
      <c r="A81" s="37">
        <f t="shared" si="14"/>
        <v>56</v>
      </c>
      <c r="B81" s="39" t="s">
        <v>86</v>
      </c>
      <c r="C81" s="40" t="s">
        <v>106</v>
      </c>
      <c r="D81" s="41" t="s">
        <v>83</v>
      </c>
      <c r="E81" s="42">
        <v>0.4</v>
      </c>
      <c r="F81" s="44">
        <v>0</v>
      </c>
      <c r="G81" s="45">
        <f t="shared" si="10"/>
        <v>0</v>
      </c>
      <c r="H81" s="42">
        <v>0</v>
      </c>
      <c r="I81" s="45">
        <f t="shared" si="11"/>
        <v>0</v>
      </c>
      <c r="J81" s="46">
        <v>0</v>
      </c>
      <c r="K81" s="47">
        <f t="shared" si="12"/>
        <v>0</v>
      </c>
      <c r="L81" s="46">
        <v>0</v>
      </c>
      <c r="M81" s="48">
        <f t="shared" si="13"/>
        <v>0</v>
      </c>
    </row>
    <row r="82" spans="1:13" s="1" customFormat="1" ht="9.75" x14ac:dyDescent="0.2">
      <c r="A82" s="37">
        <f t="shared" si="14"/>
        <v>57</v>
      </c>
      <c r="B82" s="39" t="s">
        <v>107</v>
      </c>
      <c r="C82" s="40" t="s">
        <v>108</v>
      </c>
      <c r="D82" s="41" t="s">
        <v>61</v>
      </c>
      <c r="E82" s="50">
        <v>40</v>
      </c>
      <c r="F82" s="44">
        <v>0</v>
      </c>
      <c r="G82" s="45">
        <f t="shared" si="10"/>
        <v>0</v>
      </c>
      <c r="H82" s="42">
        <v>0</v>
      </c>
      <c r="I82" s="45">
        <f t="shared" si="11"/>
        <v>0</v>
      </c>
      <c r="J82" s="46">
        <v>0</v>
      </c>
      <c r="K82" s="47">
        <f t="shared" si="12"/>
        <v>0</v>
      </c>
      <c r="L82" s="46">
        <v>0</v>
      </c>
      <c r="M82" s="48">
        <f t="shared" si="13"/>
        <v>0</v>
      </c>
    </row>
    <row r="83" spans="1:13" s="1" customFormat="1" ht="9.75" x14ac:dyDescent="0.2">
      <c r="A83" s="36"/>
      <c r="B83" s="39"/>
      <c r="C83" s="40"/>
      <c r="D83" s="41"/>
      <c r="E83" s="38"/>
      <c r="F83" s="36"/>
      <c r="G83" s="43"/>
      <c r="H83" s="38"/>
      <c r="I83" s="43"/>
      <c r="J83" s="38"/>
      <c r="K83" s="43"/>
      <c r="L83" s="38"/>
      <c r="M83" s="49"/>
    </row>
    <row r="84" spans="1:13" s="1" customFormat="1" ht="9.75" x14ac:dyDescent="0.2">
      <c r="A84" s="37">
        <f>A82+1</f>
        <v>58</v>
      </c>
      <c r="B84" s="39" t="s">
        <v>62</v>
      </c>
      <c r="C84" s="40" t="s">
        <v>111</v>
      </c>
      <c r="D84" s="41" t="s">
        <v>61</v>
      </c>
      <c r="E84" s="50">
        <v>10</v>
      </c>
      <c r="F84" s="44">
        <v>0</v>
      </c>
      <c r="G84" s="45">
        <f>E84*F84</f>
        <v>0</v>
      </c>
      <c r="H84" s="42">
        <v>0</v>
      </c>
      <c r="I84" s="45">
        <f>E84*H84</f>
        <v>0</v>
      </c>
      <c r="J84" s="46">
        <v>1E-3</v>
      </c>
      <c r="K84" s="47">
        <f>E84*J84</f>
        <v>0.01</v>
      </c>
      <c r="L84" s="46">
        <v>0</v>
      </c>
      <c r="M84" s="48">
        <f>E84*L84</f>
        <v>0</v>
      </c>
    </row>
    <row r="85" spans="1:13" s="1" customFormat="1" ht="9.75" x14ac:dyDescent="0.2">
      <c r="A85" s="37">
        <f>A84+1</f>
        <v>59</v>
      </c>
      <c r="B85" s="39" t="s">
        <v>62</v>
      </c>
      <c r="C85" s="40" t="s">
        <v>112</v>
      </c>
      <c r="D85" s="41" t="s">
        <v>61</v>
      </c>
      <c r="E85" s="50">
        <v>10</v>
      </c>
      <c r="F85" s="44">
        <v>0</v>
      </c>
      <c r="G85" s="45">
        <f>E85*F85</f>
        <v>0</v>
      </c>
      <c r="H85" s="42">
        <v>0</v>
      </c>
      <c r="I85" s="45">
        <f>E85*H85</f>
        <v>0</v>
      </c>
      <c r="J85" s="46">
        <v>1E-3</v>
      </c>
      <c r="K85" s="47">
        <f>E85*J85</f>
        <v>0.01</v>
      </c>
      <c r="L85" s="46">
        <v>0</v>
      </c>
      <c r="M85" s="48">
        <f>E85*L85</f>
        <v>0</v>
      </c>
    </row>
    <row r="86" spans="1:13" s="1" customFormat="1" ht="9.75" x14ac:dyDescent="0.2">
      <c r="A86" s="37">
        <f>A85+1</f>
        <v>60</v>
      </c>
      <c r="B86" s="39" t="s">
        <v>62</v>
      </c>
      <c r="C86" s="40" t="s">
        <v>300</v>
      </c>
      <c r="D86" s="41" t="s">
        <v>61</v>
      </c>
      <c r="E86" s="50">
        <v>20</v>
      </c>
      <c r="F86" s="44">
        <v>0</v>
      </c>
      <c r="G86" s="45">
        <f>E86*F86</f>
        <v>0</v>
      </c>
      <c r="H86" s="42">
        <v>0</v>
      </c>
      <c r="I86" s="45">
        <f>E86*H86</f>
        <v>0</v>
      </c>
      <c r="J86" s="46">
        <v>1E-3</v>
      </c>
      <c r="K86" s="47">
        <f>E86*J86</f>
        <v>0.02</v>
      </c>
      <c r="L86" s="46">
        <v>0</v>
      </c>
      <c r="M86" s="48">
        <f>E86*L86</f>
        <v>0</v>
      </c>
    </row>
    <row r="87" spans="1:13" s="1" customFormat="1" ht="9.75" x14ac:dyDescent="0.2">
      <c r="A87" s="36"/>
      <c r="B87" s="39"/>
      <c r="C87" s="40"/>
      <c r="D87" s="41"/>
      <c r="E87" s="38"/>
      <c r="F87" s="36"/>
      <c r="G87" s="43"/>
      <c r="H87" s="38"/>
      <c r="I87" s="43"/>
      <c r="J87" s="38"/>
      <c r="K87" s="43"/>
      <c r="L87" s="38"/>
      <c r="M87" s="49"/>
    </row>
    <row r="88" spans="1:13" s="1" customFormat="1" ht="9.75" x14ac:dyDescent="0.2">
      <c r="A88" s="37">
        <f>A86+1</f>
        <v>61</v>
      </c>
      <c r="B88" s="39" t="s">
        <v>62</v>
      </c>
      <c r="C88" s="40" t="s">
        <v>92</v>
      </c>
      <c r="D88" s="41" t="s">
        <v>61</v>
      </c>
      <c r="E88" s="50">
        <v>40</v>
      </c>
      <c r="F88" s="44">
        <v>0</v>
      </c>
      <c r="G88" s="45">
        <f>E88*F88</f>
        <v>0</v>
      </c>
      <c r="H88" s="42">
        <v>0</v>
      </c>
      <c r="I88" s="45">
        <f>E88*H88</f>
        <v>0</v>
      </c>
      <c r="J88" s="46">
        <v>0</v>
      </c>
      <c r="K88" s="47">
        <f>E88*J88</f>
        <v>0</v>
      </c>
      <c r="L88" s="46">
        <v>0</v>
      </c>
      <c r="M88" s="48">
        <f>E88*L88</f>
        <v>0</v>
      </c>
    </row>
    <row r="89" spans="1:13" s="1" customFormat="1" ht="9.75" x14ac:dyDescent="0.2">
      <c r="A89" s="37">
        <f>A88+1</f>
        <v>62</v>
      </c>
      <c r="B89" s="39" t="s">
        <v>93</v>
      </c>
      <c r="C89" s="40" t="s">
        <v>90</v>
      </c>
      <c r="D89" s="41" t="s">
        <v>38</v>
      </c>
      <c r="E89" s="70">
        <v>0.14000000000000001</v>
      </c>
      <c r="F89" s="44">
        <v>0</v>
      </c>
      <c r="G89" s="45">
        <f>E89*F89</f>
        <v>0</v>
      </c>
      <c r="H89" s="42">
        <v>0</v>
      </c>
      <c r="I89" s="45">
        <f>E89*H89</f>
        <v>0</v>
      </c>
      <c r="J89" s="46">
        <v>0</v>
      </c>
      <c r="K89" s="47">
        <f>E89*J89</f>
        <v>0</v>
      </c>
      <c r="L89" s="46">
        <v>0</v>
      </c>
      <c r="M89" s="48">
        <f>E89*L89</f>
        <v>0</v>
      </c>
    </row>
    <row r="90" spans="1:13" s="18" customFormat="1" ht="11.25" x14ac:dyDescent="0.2">
      <c r="A90" s="60"/>
      <c r="B90" s="61">
        <v>5</v>
      </c>
      <c r="C90" s="62" t="s">
        <v>293</v>
      </c>
      <c r="D90" s="63"/>
      <c r="E90" s="63"/>
      <c r="F90" s="64"/>
      <c r="G90" s="65">
        <f>SUM(G72:G89)</f>
        <v>0</v>
      </c>
      <c r="H90" s="66"/>
      <c r="I90" s="67">
        <f>SUM(I72:I89)</f>
        <v>0</v>
      </c>
      <c r="J90" s="66"/>
      <c r="K90" s="68">
        <f>SUM(K72:K89)</f>
        <v>0.14079999999999998</v>
      </c>
      <c r="L90" s="66"/>
      <c r="M90" s="69">
        <f>SUM(M72:M89)</f>
        <v>0</v>
      </c>
    </row>
    <row r="91" spans="1:13" s="18" customFormat="1" ht="11.25" x14ac:dyDescent="0.2">
      <c r="A91" s="29"/>
      <c r="B91" s="30" t="s">
        <v>294</v>
      </c>
      <c r="C91" s="31" t="s">
        <v>256</v>
      </c>
      <c r="D91" s="28"/>
      <c r="E91" s="28"/>
      <c r="F91" s="32"/>
      <c r="G91" s="33"/>
      <c r="H91" s="34"/>
      <c r="I91" s="27"/>
      <c r="J91" s="34"/>
      <c r="K91" s="33"/>
      <c r="L91" s="34"/>
      <c r="M91" s="35"/>
    </row>
    <row r="92" spans="1:13" s="1" customFormat="1" ht="9.75" x14ac:dyDescent="0.2">
      <c r="A92" s="36"/>
      <c r="B92" s="39"/>
      <c r="C92" s="40" t="s">
        <v>113</v>
      </c>
      <c r="D92" s="41"/>
      <c r="E92" s="38"/>
      <c r="F92" s="36"/>
      <c r="G92" s="43"/>
      <c r="H92" s="38"/>
      <c r="I92" s="43"/>
      <c r="J92" s="38"/>
      <c r="K92" s="43"/>
      <c r="L92" s="38"/>
      <c r="M92" s="49"/>
    </row>
    <row r="93" spans="1:13" s="1" customFormat="1" ht="9.75" x14ac:dyDescent="0.2">
      <c r="A93" s="37">
        <f>A89+1</f>
        <v>63</v>
      </c>
      <c r="B93" s="39" t="s">
        <v>62</v>
      </c>
      <c r="C93" s="40" t="s">
        <v>114</v>
      </c>
      <c r="D93" s="41" t="s">
        <v>75</v>
      </c>
      <c r="E93" s="50">
        <v>56</v>
      </c>
      <c r="F93" s="44">
        <v>0</v>
      </c>
      <c r="G93" s="45">
        <f>E93*F93</f>
        <v>0</v>
      </c>
      <c r="H93" s="42">
        <v>0</v>
      </c>
      <c r="I93" s="45">
        <f>E93*H93</f>
        <v>0</v>
      </c>
      <c r="J93" s="46">
        <v>1E-3</v>
      </c>
      <c r="K93" s="47">
        <f>E93*J93</f>
        <v>5.6000000000000001E-2</v>
      </c>
      <c r="L93" s="46">
        <v>0</v>
      </c>
      <c r="M93" s="48">
        <f>E93*L93</f>
        <v>0</v>
      </c>
    </row>
    <row r="94" spans="1:13" s="1" customFormat="1" ht="9.75" x14ac:dyDescent="0.2">
      <c r="A94" s="37">
        <f>A93+1</f>
        <v>64</v>
      </c>
      <c r="B94" s="39" t="s">
        <v>115</v>
      </c>
      <c r="C94" s="40" t="s">
        <v>116</v>
      </c>
      <c r="D94" s="41" t="s">
        <v>61</v>
      </c>
      <c r="E94" s="50">
        <v>20</v>
      </c>
      <c r="F94" s="44">
        <v>0</v>
      </c>
      <c r="G94" s="45">
        <f>E94*F94</f>
        <v>0</v>
      </c>
      <c r="H94" s="42">
        <v>0</v>
      </c>
      <c r="I94" s="45">
        <f>E94*H94</f>
        <v>0</v>
      </c>
      <c r="J94" s="46">
        <v>4.0000000000000001E-3</v>
      </c>
      <c r="K94" s="47">
        <f>E94*J94</f>
        <v>0.08</v>
      </c>
      <c r="L94" s="46">
        <v>0</v>
      </c>
      <c r="M94" s="48">
        <f>E94*L94</f>
        <v>0</v>
      </c>
    </row>
    <row r="95" spans="1:13" s="1" customFormat="1" ht="9.75" x14ac:dyDescent="0.2">
      <c r="A95" s="37">
        <f>A94+1</f>
        <v>65</v>
      </c>
      <c r="B95" s="39" t="s">
        <v>93</v>
      </c>
      <c r="C95" s="40" t="s">
        <v>90</v>
      </c>
      <c r="D95" s="41" t="s">
        <v>38</v>
      </c>
      <c r="E95" s="70">
        <v>0.14000000000000001</v>
      </c>
      <c r="F95" s="44">
        <v>0</v>
      </c>
      <c r="G95" s="45">
        <f>E95*F95</f>
        <v>0</v>
      </c>
      <c r="H95" s="42">
        <v>0</v>
      </c>
      <c r="I95" s="45">
        <f>E95*H95</f>
        <v>0</v>
      </c>
      <c r="J95" s="46">
        <v>0</v>
      </c>
      <c r="K95" s="47">
        <f>E95*J95</f>
        <v>0</v>
      </c>
      <c r="L95" s="46">
        <v>0</v>
      </c>
      <c r="M95" s="48">
        <f>E95*L95</f>
        <v>0</v>
      </c>
    </row>
    <row r="96" spans="1:13" s="18" customFormat="1" ht="11.25" x14ac:dyDescent="0.2">
      <c r="A96" s="60"/>
      <c r="B96" s="61">
        <v>6</v>
      </c>
      <c r="C96" s="62" t="s">
        <v>256</v>
      </c>
      <c r="D96" s="63"/>
      <c r="E96" s="63"/>
      <c r="F96" s="64"/>
      <c r="G96" s="65">
        <f>SUM(G92:G95)</f>
        <v>0</v>
      </c>
      <c r="H96" s="66"/>
      <c r="I96" s="67">
        <f>SUM(I92:I95)</f>
        <v>0</v>
      </c>
      <c r="J96" s="66"/>
      <c r="K96" s="68">
        <f>SUM(K92:K95)</f>
        <v>0.13600000000000001</v>
      </c>
      <c r="L96" s="66"/>
      <c r="M96" s="69">
        <f>SUM(M92:M95)</f>
        <v>0</v>
      </c>
    </row>
    <row r="97" spans="1:15" s="18" customFormat="1" ht="11.25" x14ac:dyDescent="0.2">
      <c r="A97" s="29"/>
      <c r="B97" s="30" t="s">
        <v>295</v>
      </c>
      <c r="C97" s="31" t="s">
        <v>118</v>
      </c>
      <c r="D97" s="28"/>
      <c r="E97" s="28"/>
      <c r="F97" s="32"/>
      <c r="G97" s="33"/>
      <c r="H97" s="34"/>
      <c r="I97" s="27"/>
      <c r="J97" s="34"/>
      <c r="K97" s="33"/>
      <c r="L97" s="34"/>
      <c r="M97" s="35"/>
    </row>
    <row r="98" spans="1:15" s="1" customFormat="1" ht="9.75" x14ac:dyDescent="0.2">
      <c r="A98" s="36"/>
      <c r="B98" s="39"/>
      <c r="C98" s="40" t="s">
        <v>118</v>
      </c>
      <c r="D98" s="41"/>
      <c r="E98" s="38"/>
      <c r="F98" s="36"/>
      <c r="G98" s="43"/>
      <c r="H98" s="38"/>
      <c r="I98" s="43"/>
      <c r="J98" s="38"/>
      <c r="K98" s="43"/>
      <c r="L98" s="38"/>
      <c r="M98" s="49"/>
    </row>
    <row r="99" spans="1:15" s="1" customFormat="1" ht="9.75" x14ac:dyDescent="0.2">
      <c r="A99" s="36"/>
      <c r="B99" s="39"/>
      <c r="C99" s="40" t="s">
        <v>119</v>
      </c>
      <c r="D99" s="41"/>
      <c r="E99" s="38"/>
      <c r="F99" s="36"/>
      <c r="G99" s="43"/>
      <c r="H99" s="38"/>
      <c r="I99" s="43"/>
      <c r="J99" s="38"/>
      <c r="K99" s="43"/>
      <c r="L99" s="38"/>
      <c r="M99" s="49"/>
    </row>
    <row r="100" spans="1:15" s="1" customFormat="1" ht="19.5" x14ac:dyDescent="0.2">
      <c r="A100" s="36"/>
      <c r="B100" s="39"/>
      <c r="C100" s="40" t="s">
        <v>120</v>
      </c>
      <c r="D100" s="41"/>
      <c r="E100" s="38"/>
      <c r="F100" s="36"/>
      <c r="G100" s="43"/>
      <c r="H100" s="38"/>
      <c r="I100" s="43"/>
      <c r="J100" s="38"/>
      <c r="K100" s="43"/>
      <c r="L100" s="38"/>
      <c r="M100" s="49"/>
    </row>
    <row r="101" spans="1:15" s="1" customFormat="1" ht="9.75" x14ac:dyDescent="0.2">
      <c r="A101" s="36"/>
      <c r="B101" s="39"/>
      <c r="C101" s="40"/>
      <c r="D101" s="41"/>
      <c r="E101" s="38"/>
      <c r="F101" s="36"/>
      <c r="G101" s="43"/>
      <c r="H101" s="38"/>
      <c r="I101" s="43"/>
      <c r="J101" s="38"/>
      <c r="K101" s="43"/>
      <c r="L101" s="38"/>
      <c r="M101" s="49"/>
    </row>
    <row r="102" spans="1:15" s="1" customFormat="1" ht="9.75" x14ac:dyDescent="0.2">
      <c r="A102" s="36"/>
      <c r="B102" s="39"/>
      <c r="C102" s="40" t="s">
        <v>121</v>
      </c>
      <c r="D102" s="41"/>
      <c r="E102" s="38"/>
      <c r="F102" s="36"/>
      <c r="G102" s="43"/>
      <c r="H102" s="38"/>
      <c r="I102" s="43"/>
      <c r="J102" s="38"/>
      <c r="K102" s="43"/>
      <c r="L102" s="38"/>
      <c r="M102" s="49"/>
    </row>
    <row r="103" spans="1:15" s="1" customFormat="1" ht="9.75" x14ac:dyDescent="0.2">
      <c r="A103" s="37">
        <f>A95+1</f>
        <v>66</v>
      </c>
      <c r="B103" s="39" t="s">
        <v>62</v>
      </c>
      <c r="C103" s="40" t="s">
        <v>122</v>
      </c>
      <c r="D103" s="41" t="s">
        <v>61</v>
      </c>
      <c r="E103" s="50">
        <v>24</v>
      </c>
      <c r="F103" s="44">
        <v>0</v>
      </c>
      <c r="G103" s="45">
        <f>E103*F103</f>
        <v>0</v>
      </c>
      <c r="H103" s="42">
        <v>0</v>
      </c>
      <c r="I103" s="45">
        <f>E103*H103</f>
        <v>0</v>
      </c>
      <c r="J103" s="46">
        <v>0</v>
      </c>
      <c r="K103" s="47">
        <f>E103*J103</f>
        <v>0</v>
      </c>
      <c r="L103" s="46">
        <v>0</v>
      </c>
      <c r="M103" s="48">
        <f>E103*L103</f>
        <v>0</v>
      </c>
    </row>
    <row r="104" spans="1:15" s="1" customFormat="1" ht="9.75" x14ac:dyDescent="0.2">
      <c r="A104" s="37">
        <f>A103+1</f>
        <v>67</v>
      </c>
      <c r="B104" s="39" t="s">
        <v>62</v>
      </c>
      <c r="C104" s="40" t="s">
        <v>123</v>
      </c>
      <c r="D104" s="41" t="s">
        <v>41</v>
      </c>
      <c r="E104" s="50">
        <v>40</v>
      </c>
      <c r="F104" s="44">
        <v>0</v>
      </c>
      <c r="G104" s="45">
        <f>E104*F104</f>
        <v>0</v>
      </c>
      <c r="H104" s="42">
        <v>0</v>
      </c>
      <c r="I104" s="45">
        <f>E104*H104</f>
        <v>0</v>
      </c>
      <c r="J104" s="46">
        <v>0</v>
      </c>
      <c r="K104" s="47">
        <f>E104*J104</f>
        <v>0</v>
      </c>
      <c r="L104" s="46">
        <v>0</v>
      </c>
      <c r="M104" s="48">
        <f>E104*L104</f>
        <v>0</v>
      </c>
    </row>
    <row r="105" spans="1:15" s="1" customFormat="1" ht="9.75" x14ac:dyDescent="0.2">
      <c r="A105" s="36"/>
      <c r="B105" s="39"/>
      <c r="C105" s="40"/>
      <c r="D105" s="41"/>
      <c r="E105" s="38"/>
      <c r="F105" s="36"/>
      <c r="G105" s="43"/>
      <c r="H105" s="38"/>
      <c r="I105" s="43"/>
      <c r="J105" s="38"/>
      <c r="K105" s="43"/>
      <c r="L105" s="38"/>
      <c r="M105" s="49"/>
      <c r="O105" s="170">
        <f>I103+I104</f>
        <v>0</v>
      </c>
    </row>
    <row r="106" spans="1:15" s="1" customFormat="1" ht="9.75" x14ac:dyDescent="0.2">
      <c r="A106" s="36"/>
      <c r="B106" s="39"/>
      <c r="C106" s="40" t="s">
        <v>124</v>
      </c>
      <c r="D106" s="41"/>
      <c r="E106" s="38"/>
      <c r="F106" s="36"/>
      <c r="G106" s="43"/>
      <c r="H106" s="38"/>
      <c r="I106" s="43"/>
      <c r="J106" s="38"/>
      <c r="K106" s="43"/>
      <c r="L106" s="38"/>
      <c r="M106" s="49"/>
    </row>
    <row r="107" spans="1:15" s="1" customFormat="1" ht="9.75" x14ac:dyDescent="0.2">
      <c r="A107" s="37">
        <f>A104+1</f>
        <v>68</v>
      </c>
      <c r="B107" s="39" t="s">
        <v>62</v>
      </c>
      <c r="C107" s="40" t="s">
        <v>122</v>
      </c>
      <c r="D107" s="41" t="s">
        <v>61</v>
      </c>
      <c r="E107" s="50">
        <v>24</v>
      </c>
      <c r="F107" s="44">
        <v>0</v>
      </c>
      <c r="G107" s="45">
        <f>E107*F107</f>
        <v>0</v>
      </c>
      <c r="H107" s="42">
        <v>0</v>
      </c>
      <c r="I107" s="45">
        <f>E107*H107</f>
        <v>0</v>
      </c>
      <c r="J107" s="46">
        <v>0</v>
      </c>
      <c r="K107" s="47">
        <f>E107*J107</f>
        <v>0</v>
      </c>
      <c r="L107" s="46">
        <v>0</v>
      </c>
      <c r="M107" s="48">
        <f>E107*L107</f>
        <v>0</v>
      </c>
    </row>
    <row r="108" spans="1:15" s="1" customFormat="1" ht="9.75" x14ac:dyDescent="0.2">
      <c r="A108" s="37">
        <f>A107+1</f>
        <v>69</v>
      </c>
      <c r="B108" s="39" t="s">
        <v>62</v>
      </c>
      <c r="C108" s="40" t="s">
        <v>123</v>
      </c>
      <c r="D108" s="41" t="s">
        <v>41</v>
      </c>
      <c r="E108" s="50">
        <v>40</v>
      </c>
      <c r="F108" s="44">
        <v>0</v>
      </c>
      <c r="G108" s="45">
        <f>E108*F108</f>
        <v>0</v>
      </c>
      <c r="H108" s="42">
        <v>0</v>
      </c>
      <c r="I108" s="45">
        <f>E108*H108</f>
        <v>0</v>
      </c>
      <c r="J108" s="46">
        <v>0</v>
      </c>
      <c r="K108" s="47">
        <f>E108*J108</f>
        <v>0</v>
      </c>
      <c r="L108" s="46">
        <v>0</v>
      </c>
      <c r="M108" s="48">
        <f>E108*L108</f>
        <v>0</v>
      </c>
    </row>
    <row r="109" spans="1:15" s="1" customFormat="1" ht="9.75" x14ac:dyDescent="0.2">
      <c r="A109" s="36"/>
      <c r="B109" s="39"/>
      <c r="C109" s="40"/>
      <c r="D109" s="41"/>
      <c r="E109" s="38"/>
      <c r="F109" s="36"/>
      <c r="G109" s="43"/>
      <c r="H109" s="38"/>
      <c r="I109" s="43"/>
      <c r="J109" s="38"/>
      <c r="K109" s="43"/>
      <c r="L109" s="38"/>
      <c r="M109" s="49"/>
    </row>
    <row r="110" spans="1:15" s="1" customFormat="1" ht="9.75" x14ac:dyDescent="0.2">
      <c r="A110" s="154"/>
      <c r="B110" s="150"/>
      <c r="C110" s="151" t="s">
        <v>125</v>
      </c>
      <c r="D110" s="152"/>
      <c r="E110" s="153"/>
      <c r="F110" s="154"/>
      <c r="G110" s="155"/>
      <c r="H110" s="153"/>
      <c r="I110" s="155"/>
      <c r="J110" s="153"/>
      <c r="K110" s="155"/>
      <c r="L110" s="153"/>
      <c r="M110" s="156"/>
    </row>
    <row r="111" spans="1:15" s="1" customFormat="1" ht="9.75" x14ac:dyDescent="0.2">
      <c r="A111" s="165">
        <f>A108+1</f>
        <v>70</v>
      </c>
      <c r="B111" s="150" t="s">
        <v>62</v>
      </c>
      <c r="C111" s="151" t="s">
        <v>122</v>
      </c>
      <c r="D111" s="152" t="s">
        <v>61</v>
      </c>
      <c r="E111" s="157">
        <v>24</v>
      </c>
      <c r="F111" s="158">
        <v>0</v>
      </c>
      <c r="G111" s="159">
        <f>E111*F111</f>
        <v>0</v>
      </c>
      <c r="H111" s="160">
        <v>0</v>
      </c>
      <c r="I111" s="159">
        <f>E111*H111</f>
        <v>0</v>
      </c>
      <c r="J111" s="161">
        <v>0</v>
      </c>
      <c r="K111" s="162">
        <f>E111*J111</f>
        <v>0</v>
      </c>
      <c r="L111" s="161">
        <v>0</v>
      </c>
      <c r="M111" s="163">
        <f>E111*L111</f>
        <v>0</v>
      </c>
    </row>
    <row r="112" spans="1:15" s="1" customFormat="1" ht="9.75" x14ac:dyDescent="0.2">
      <c r="A112" s="165">
        <f>A111+1</f>
        <v>71</v>
      </c>
      <c r="B112" s="150" t="s">
        <v>62</v>
      </c>
      <c r="C112" s="151" t="s">
        <v>123</v>
      </c>
      <c r="D112" s="152" t="s">
        <v>41</v>
      </c>
      <c r="E112" s="157">
        <v>40</v>
      </c>
      <c r="F112" s="158">
        <v>0</v>
      </c>
      <c r="G112" s="159">
        <f>E112*F112</f>
        <v>0</v>
      </c>
      <c r="H112" s="160">
        <v>0</v>
      </c>
      <c r="I112" s="159">
        <f>E112*H112</f>
        <v>0</v>
      </c>
      <c r="J112" s="161">
        <v>0</v>
      </c>
      <c r="K112" s="162">
        <f>E112*J112</f>
        <v>0</v>
      </c>
      <c r="L112" s="161">
        <v>0</v>
      </c>
      <c r="M112" s="163">
        <f>E112*L112</f>
        <v>0</v>
      </c>
    </row>
    <row r="113" spans="1:13" s="18" customFormat="1" ht="12" thickBot="1" x14ac:dyDescent="0.25">
      <c r="A113" s="51"/>
      <c r="B113" s="53">
        <v>7</v>
      </c>
      <c r="C113" s="54" t="s">
        <v>118</v>
      </c>
      <c r="D113" s="52"/>
      <c r="E113" s="52"/>
      <c r="F113" s="55"/>
      <c r="G113" s="57">
        <f>SUM(G98:G112)</f>
        <v>0</v>
      </c>
      <c r="H113" s="56"/>
      <c r="I113" s="71">
        <f>SUM(I98:I112)</f>
        <v>0</v>
      </c>
      <c r="J113" s="56"/>
      <c r="K113" s="58">
        <f>SUM(K98:K112)</f>
        <v>0</v>
      </c>
      <c r="L113" s="56"/>
      <c r="M113" s="59">
        <f>SUM(M98:M112)</f>
        <v>0</v>
      </c>
    </row>
    <row r="114" spans="1:13" ht="13.5" thickBot="1" x14ac:dyDescent="0.25">
      <c r="A114" s="72"/>
      <c r="B114" s="72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2"/>
    </row>
    <row r="115" spans="1:13" s="18" customFormat="1" ht="12" thickBot="1" x14ac:dyDescent="0.25">
      <c r="A115" s="78"/>
      <c r="B115" s="79"/>
      <c r="C115" s="81" t="s">
        <v>126</v>
      </c>
      <c r="D115" s="80"/>
      <c r="E115" s="80"/>
      <c r="F115" s="80"/>
      <c r="G115" s="80"/>
      <c r="H115" s="80"/>
      <c r="I115" s="80"/>
      <c r="J115" s="80"/>
      <c r="K115" s="80"/>
      <c r="L115" s="302">
        <f>'KRYCÍ LIST #5'!E20</f>
        <v>0</v>
      </c>
      <c r="M115" s="306"/>
    </row>
    <row r="118" spans="1:13" x14ac:dyDescent="0.2">
      <c r="B118" s="164" t="s">
        <v>62</v>
      </c>
      <c r="C118" s="164" t="s">
        <v>296</v>
      </c>
      <c r="F118" s="299">
        <f>G14+I14+I111+I112+I15</f>
        <v>0</v>
      </c>
      <c r="G118" s="299"/>
      <c r="H118" s="299"/>
      <c r="I118" s="299"/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L115:M115"/>
    <mergeCell ref="F118:I118"/>
    <mergeCell ref="F7:G7"/>
    <mergeCell ref="H7:I7"/>
    <mergeCell ref="J6:M6"/>
    <mergeCell ref="J7:K7"/>
    <mergeCell ref="L7:M7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3"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140</v>
      </c>
      <c r="B4" s="184"/>
      <c r="C4" s="184"/>
      <c r="D4" s="185"/>
      <c r="E4" s="287" t="s">
        <v>141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#6'!C16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#6'!D16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#6'!E14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10" workbookViewId="0">
      <selection activeCell="E21" sqref="E21:F21"/>
    </sheetView>
  </sheetViews>
  <sheetFormatPr defaultRowHeight="12.75" x14ac:dyDescent="0.2"/>
  <cols>
    <col min="1" max="1" width="17" customWidth="1"/>
    <col min="2" max="2" width="24.42578125" customWidth="1"/>
    <col min="3" max="3" width="2.5703125" customWidth="1"/>
    <col min="4" max="4" width="14.7109375" customWidth="1"/>
    <col min="5" max="5" width="7.28515625" customWidth="1"/>
    <col min="6" max="6" width="15.85546875" customWidth="1"/>
    <col min="7" max="7" width="3.5703125" customWidth="1"/>
  </cols>
  <sheetData>
    <row r="1" spans="1:7" s="3" customFormat="1" ht="28.5" customHeight="1" thickBot="1" x14ac:dyDescent="0.25">
      <c r="A1" s="219" t="s">
        <v>275</v>
      </c>
      <c r="B1" s="213"/>
      <c r="C1" s="213"/>
      <c r="D1" s="213"/>
      <c r="E1" s="213"/>
      <c r="F1" s="213"/>
      <c r="G1" s="213"/>
    </row>
    <row r="2" spans="1:7" s="3" customFormat="1" ht="12.95" customHeight="1" x14ac:dyDescent="0.2">
      <c r="A2" s="127" t="s">
        <v>262</v>
      </c>
      <c r="B2" s="220" t="s">
        <v>263</v>
      </c>
      <c r="C2" s="221"/>
      <c r="D2" s="222"/>
      <c r="E2" s="220" t="s">
        <v>264</v>
      </c>
      <c r="F2" s="221"/>
      <c r="G2" s="223"/>
    </row>
    <row r="3" spans="1:7" s="3" customFormat="1" ht="12.95" customHeight="1" x14ac:dyDescent="0.2">
      <c r="A3" s="129" t="s">
        <v>142</v>
      </c>
      <c r="B3" s="224" t="s">
        <v>148</v>
      </c>
      <c r="C3" s="184"/>
      <c r="D3" s="185"/>
      <c r="E3" s="225" t="s">
        <v>265</v>
      </c>
      <c r="F3" s="184"/>
      <c r="G3" s="208"/>
    </row>
    <row r="4" spans="1:7" s="3" customFormat="1" ht="12.95" customHeight="1" x14ac:dyDescent="0.2">
      <c r="A4" s="209" t="s">
        <v>276</v>
      </c>
      <c r="B4" s="180"/>
      <c r="C4" s="180"/>
      <c r="D4" s="180"/>
      <c r="E4" s="180"/>
      <c r="F4" s="180"/>
      <c r="G4" s="211"/>
    </row>
    <row r="5" spans="1:7" s="3" customFormat="1" ht="12.95" customHeight="1" x14ac:dyDescent="0.2">
      <c r="A5" s="206" t="s">
        <v>267</v>
      </c>
      <c r="B5" s="184"/>
      <c r="C5" s="184"/>
      <c r="D5" s="184"/>
      <c r="E5" s="184"/>
      <c r="F5" s="184"/>
      <c r="G5" s="208"/>
    </row>
    <row r="6" spans="1:7" s="3" customFormat="1" ht="12.95" customHeight="1" x14ac:dyDescent="0.2">
      <c r="A6" s="209" t="s">
        <v>277</v>
      </c>
      <c r="B6" s="180"/>
      <c r="C6" s="180"/>
      <c r="D6" s="181"/>
      <c r="E6" s="132" t="s">
        <v>278</v>
      </c>
      <c r="F6" s="210">
        <v>29306922</v>
      </c>
      <c r="G6" s="211"/>
    </row>
    <row r="7" spans="1:7" s="3" customFormat="1" ht="12.95" customHeight="1" x14ac:dyDescent="0.2">
      <c r="A7" s="206" t="s">
        <v>153</v>
      </c>
      <c r="B7" s="184"/>
      <c r="C7" s="184"/>
      <c r="D7" s="185"/>
      <c r="E7" s="121" t="s">
        <v>279</v>
      </c>
      <c r="F7" s="207"/>
      <c r="G7" s="208"/>
    </row>
    <row r="8" spans="1:7" s="3" customFormat="1" ht="12.95" customHeight="1" x14ac:dyDescent="0.2">
      <c r="A8" s="209" t="s">
        <v>280</v>
      </c>
      <c r="B8" s="180"/>
      <c r="C8" s="180"/>
      <c r="D8" s="181"/>
      <c r="E8" s="132" t="s">
        <v>278</v>
      </c>
      <c r="F8" s="210"/>
      <c r="G8" s="211"/>
    </row>
    <row r="9" spans="1:7" s="3" customFormat="1" ht="12.95" customHeight="1" x14ac:dyDescent="0.2">
      <c r="A9" s="206" t="s">
        <v>154</v>
      </c>
      <c r="B9" s="184"/>
      <c r="C9" s="184"/>
      <c r="D9" s="185"/>
      <c r="E9" s="121" t="s">
        <v>279</v>
      </c>
      <c r="F9" s="207"/>
      <c r="G9" s="208"/>
    </row>
    <row r="10" spans="1:7" s="3" customFormat="1" ht="12.95" customHeight="1" x14ac:dyDescent="0.2">
      <c r="A10" s="209" t="s">
        <v>281</v>
      </c>
      <c r="B10" s="180"/>
      <c r="C10" s="180"/>
      <c r="D10" s="181"/>
      <c r="E10" s="132" t="s">
        <v>278</v>
      </c>
      <c r="F10" s="210"/>
      <c r="G10" s="211"/>
    </row>
    <row r="11" spans="1:7" s="3" customFormat="1" ht="12.95" customHeight="1" x14ac:dyDescent="0.2">
      <c r="A11" s="206" t="s">
        <v>142</v>
      </c>
      <c r="B11" s="184"/>
      <c r="C11" s="184"/>
      <c r="D11" s="185"/>
      <c r="E11" s="121" t="s">
        <v>279</v>
      </c>
      <c r="F11" s="207"/>
      <c r="G11" s="208"/>
    </row>
    <row r="12" spans="1:7" s="3" customFormat="1" ht="12.95" customHeight="1" x14ac:dyDescent="0.2">
      <c r="A12" s="209" t="s">
        <v>282</v>
      </c>
      <c r="B12" s="180"/>
      <c r="C12" s="180"/>
      <c r="D12" s="181"/>
      <c r="E12" s="132" t="s">
        <v>278</v>
      </c>
      <c r="F12" s="210"/>
      <c r="G12" s="211"/>
    </row>
    <row r="13" spans="1:7" s="3" customFormat="1" ht="12.95" customHeight="1" thickBot="1" x14ac:dyDescent="0.25">
      <c r="A13" s="212" t="s">
        <v>142</v>
      </c>
      <c r="B13" s="213"/>
      <c r="C13" s="213"/>
      <c r="D13" s="214"/>
      <c r="E13" s="121" t="s">
        <v>279</v>
      </c>
      <c r="F13" s="215"/>
      <c r="G13" s="216"/>
    </row>
    <row r="14" spans="1:7" s="3" customFormat="1" ht="28.5" customHeight="1" thickBot="1" x14ac:dyDescent="0.25">
      <c r="A14" s="217" t="s">
        <v>159</v>
      </c>
      <c r="B14" s="191"/>
      <c r="C14" s="191"/>
      <c r="D14" s="191"/>
      <c r="E14" s="191"/>
      <c r="F14" s="191"/>
      <c r="G14" s="218"/>
    </row>
    <row r="15" spans="1:7" s="3" customFormat="1" ht="12.95" customHeight="1" x14ac:dyDescent="0.2">
      <c r="A15" s="202" t="s">
        <v>160</v>
      </c>
      <c r="B15" s="203"/>
      <c r="C15" s="203"/>
      <c r="D15" s="204"/>
      <c r="E15" s="205">
        <f>'KRYCÍ LIST #1'!E20+'KRYCÍ LIST #2'!E20+'KRYCÍ LIST #3'!E20+'KRYCÍ LIST #4'!E20+'KRYCÍ LIST #5'!E20+'KRYCÍ LIST #6'!E20</f>
        <v>0</v>
      </c>
      <c r="F15" s="203"/>
      <c r="G15" s="145" t="s">
        <v>200</v>
      </c>
    </row>
    <row r="16" spans="1:7" s="3" customFormat="1" ht="12.95" customHeight="1" x14ac:dyDescent="0.2">
      <c r="A16" s="193" t="s">
        <v>283</v>
      </c>
      <c r="B16" s="194"/>
      <c r="C16" s="194"/>
      <c r="D16" s="198"/>
      <c r="E16" s="195">
        <f>SUM('KRYCÍ LIST #1'!E21:'KRYCÍ LIST #1'!E23)+SUM('KRYCÍ LIST #2'!E21:'KRYCÍ LIST #2'!E23)+SUM('KRYCÍ LIST #3'!E21:'KRYCÍ LIST #3'!E23)+SUM('KRYCÍ LIST #4'!E21:'KRYCÍ LIST #4'!E23)+SUM('KRYCÍ LIST #5'!E21:'KRYCÍ LIST #5'!E23)+SUM('KRYCÍ LIST #6'!E21:'KRYCÍ LIST #6'!E23)</f>
        <v>0</v>
      </c>
      <c r="F16" s="194"/>
      <c r="G16" s="146" t="s">
        <v>200</v>
      </c>
    </row>
    <row r="17" spans="1:7" s="3" customFormat="1" ht="12.95" customHeight="1" x14ac:dyDescent="0.2">
      <c r="A17" s="193" t="s">
        <v>161</v>
      </c>
      <c r="B17" s="194"/>
      <c r="C17" s="194"/>
      <c r="D17" s="198"/>
      <c r="E17" s="195">
        <f>'KRYCÍ LIST #1'!E25+'KRYCÍ LIST #2'!E25+'KRYCÍ LIST #3'!E25+'KRYCÍ LIST #4'!E25+'KRYCÍ LIST #5'!E25+'KRYCÍ LIST #6'!E25</f>
        <v>0</v>
      </c>
      <c r="F17" s="194"/>
      <c r="G17" s="146" t="s">
        <v>200</v>
      </c>
    </row>
    <row r="18" spans="1:7" s="3" customFormat="1" ht="12.95" customHeight="1" x14ac:dyDescent="0.2">
      <c r="A18" s="193" t="s">
        <v>186</v>
      </c>
      <c r="B18" s="194"/>
      <c r="C18" s="194"/>
      <c r="D18" s="198"/>
      <c r="E18" s="195">
        <f>'KRYCÍ LIST #1'!E26+'KRYCÍ LIST #2'!E26+'KRYCÍ LIST #3'!E26+'KRYCÍ LIST #4'!E26+'KRYCÍ LIST #5'!E26+'KRYCÍ LIST #6'!E26</f>
        <v>0</v>
      </c>
      <c r="F18" s="194"/>
      <c r="G18" s="146" t="s">
        <v>200</v>
      </c>
    </row>
    <row r="19" spans="1:7" s="3" customFormat="1" ht="12.95" customHeight="1" x14ac:dyDescent="0.2">
      <c r="A19" s="193" t="s">
        <v>187</v>
      </c>
      <c r="B19" s="194"/>
      <c r="C19" s="194"/>
      <c r="D19" s="198"/>
      <c r="E19" s="195">
        <f>'KRYCÍ LIST #1'!E27+'KRYCÍ LIST #2'!E27+'KRYCÍ LIST #3'!E27+'KRYCÍ LIST #4'!E27+'KRYCÍ LIST #5'!E27+'KRYCÍ LIST #6'!E27</f>
        <v>0</v>
      </c>
      <c r="F19" s="194"/>
      <c r="G19" s="146" t="s">
        <v>200</v>
      </c>
    </row>
    <row r="20" spans="1:7" s="3" customFormat="1" ht="12.95" customHeight="1" x14ac:dyDescent="0.2">
      <c r="A20" s="196"/>
      <c r="B20" s="194"/>
      <c r="C20" s="194"/>
      <c r="D20" s="194"/>
      <c r="E20" s="194"/>
      <c r="F20" s="194"/>
      <c r="G20" s="197"/>
    </row>
    <row r="21" spans="1:7" s="3" customFormat="1" ht="12.95" customHeight="1" x14ac:dyDescent="0.2">
      <c r="A21" s="199" t="s">
        <v>284</v>
      </c>
      <c r="B21" s="194"/>
      <c r="C21" s="194"/>
      <c r="D21" s="198"/>
      <c r="E21" s="200">
        <f>'KRYCÍ LIST #1'!E28+'KRYCÍ LIST #2'!E28+'KRYCÍ LIST #3'!E28+'KRYCÍ LIST #4'!E28+'KRYCÍ LIST #5'!E28+'KRYCÍ LIST #6'!E28</f>
        <v>0</v>
      </c>
      <c r="F21" s="201"/>
      <c r="G21" s="146" t="s">
        <v>200</v>
      </c>
    </row>
    <row r="22" spans="1:7" s="3" customFormat="1" ht="12.95" customHeight="1" x14ac:dyDescent="0.2">
      <c r="A22" s="196"/>
      <c r="B22" s="194"/>
      <c r="C22" s="194"/>
      <c r="D22" s="194"/>
      <c r="E22" s="194"/>
      <c r="F22" s="194"/>
      <c r="G22" s="197"/>
    </row>
    <row r="23" spans="1:7" s="3" customFormat="1" ht="12.95" customHeight="1" x14ac:dyDescent="0.2">
      <c r="A23" s="193" t="s">
        <v>198</v>
      </c>
      <c r="B23" s="194"/>
      <c r="C23" s="194"/>
      <c r="D23" s="147" t="s">
        <v>285</v>
      </c>
      <c r="E23" s="195">
        <f>'KRYCÍ LIST #1'!H35+'KRYCÍ LIST #2'!H35+'KRYCÍ LIST #3'!H35+'KRYCÍ LIST #4'!H35+'KRYCÍ LIST #5'!H35+'KRYCÍ LIST #6'!H35</f>
        <v>0</v>
      </c>
      <c r="F23" s="194"/>
      <c r="G23" s="146" t="s">
        <v>200</v>
      </c>
    </row>
    <row r="24" spans="1:7" s="3" customFormat="1" ht="12.95" customHeight="1" x14ac:dyDescent="0.2">
      <c r="A24" s="193" t="s">
        <v>201</v>
      </c>
      <c r="B24" s="194"/>
      <c r="C24" s="194"/>
      <c r="D24" s="147" t="s">
        <v>285</v>
      </c>
      <c r="E24" s="195">
        <f>'KRYCÍ LIST #1'!H36+'KRYCÍ LIST #2'!H36+'KRYCÍ LIST #3'!H36+'KRYCÍ LIST #4'!H36+'KRYCÍ LIST #5'!H36+'KRYCÍ LIST #6'!H36</f>
        <v>0</v>
      </c>
      <c r="F24" s="194"/>
      <c r="G24" s="146" t="s">
        <v>200</v>
      </c>
    </row>
    <row r="25" spans="1:7" s="3" customFormat="1" ht="12.95" customHeight="1" x14ac:dyDescent="0.2">
      <c r="A25" s="193" t="s">
        <v>198</v>
      </c>
      <c r="B25" s="194"/>
      <c r="C25" s="194"/>
      <c r="D25" s="147" t="s">
        <v>286</v>
      </c>
      <c r="E25" s="195">
        <f>'KRYCÍ LIST #1'!H37+'KRYCÍ LIST #2'!H37+'KRYCÍ LIST #3'!H37+'KRYCÍ LIST #4'!H37+'KRYCÍ LIST #5'!H37+'KRYCÍ LIST #6'!H37</f>
        <v>0</v>
      </c>
      <c r="F25" s="194"/>
      <c r="G25" s="146" t="s">
        <v>200</v>
      </c>
    </row>
    <row r="26" spans="1:7" s="3" customFormat="1" ht="12.95" customHeight="1" thickBot="1" x14ac:dyDescent="0.25">
      <c r="A26" s="187" t="s">
        <v>201</v>
      </c>
      <c r="B26" s="188"/>
      <c r="C26" s="188"/>
      <c r="D26" s="147" t="s">
        <v>286</v>
      </c>
      <c r="E26" s="189">
        <f>'KRYCÍ LIST #1'!H38+'KRYCÍ LIST #2'!H38+'KRYCÍ LIST #3'!H38+'KRYCÍ LIST #4'!H38+'KRYCÍ LIST #5'!H38+'KRYCÍ LIST #6'!H38</f>
        <v>0</v>
      </c>
      <c r="F26" s="188"/>
      <c r="G26" s="146" t="s">
        <v>200</v>
      </c>
    </row>
    <row r="27" spans="1:7" s="3" customFormat="1" ht="19.5" customHeight="1" thickBot="1" x14ac:dyDescent="0.25">
      <c r="A27" s="190" t="s">
        <v>287</v>
      </c>
      <c r="B27" s="191"/>
      <c r="C27" s="191"/>
      <c r="D27" s="191"/>
      <c r="E27" s="192">
        <f>SUM(E23:E26)</f>
        <v>0</v>
      </c>
      <c r="F27" s="191"/>
      <c r="G27" s="148" t="s">
        <v>200</v>
      </c>
    </row>
    <row r="29" spans="1:7" s="3" customFormat="1" x14ac:dyDescent="0.2">
      <c r="A29" s="179" t="s">
        <v>149</v>
      </c>
      <c r="B29" s="186"/>
      <c r="D29" s="179" t="s">
        <v>152</v>
      </c>
      <c r="E29" s="180"/>
      <c r="F29" s="180"/>
      <c r="G29" s="181"/>
    </row>
    <row r="30" spans="1:7" s="3" customFormat="1" x14ac:dyDescent="0.2">
      <c r="A30" s="182"/>
      <c r="B30" s="173"/>
      <c r="D30" s="182"/>
      <c r="E30" s="172"/>
      <c r="F30" s="172"/>
      <c r="G30" s="173"/>
    </row>
    <row r="31" spans="1:7" x14ac:dyDescent="0.2">
      <c r="A31" s="183"/>
      <c r="B31" s="173"/>
      <c r="D31" s="183"/>
      <c r="E31" s="172"/>
      <c r="F31" s="172"/>
      <c r="G31" s="173"/>
    </row>
    <row r="32" spans="1:7" x14ac:dyDescent="0.2">
      <c r="A32" s="183"/>
      <c r="B32" s="173"/>
      <c r="D32" s="183"/>
      <c r="E32" s="172"/>
      <c r="F32" s="172"/>
      <c r="G32" s="173"/>
    </row>
    <row r="33" spans="1:7" x14ac:dyDescent="0.2">
      <c r="A33" s="183"/>
      <c r="B33" s="173"/>
      <c r="D33" s="183"/>
      <c r="E33" s="172"/>
      <c r="F33" s="172"/>
      <c r="G33" s="173"/>
    </row>
    <row r="34" spans="1:7" x14ac:dyDescent="0.2">
      <c r="A34" s="183"/>
      <c r="B34" s="173"/>
      <c r="D34" s="183"/>
      <c r="E34" s="172"/>
      <c r="F34" s="172"/>
      <c r="G34" s="173"/>
    </row>
    <row r="35" spans="1:7" x14ac:dyDescent="0.2">
      <c r="A35" s="183"/>
      <c r="B35" s="173"/>
      <c r="D35" s="183"/>
      <c r="E35" s="172"/>
      <c r="F35" s="172"/>
      <c r="G35" s="173"/>
    </row>
    <row r="36" spans="1:7" x14ac:dyDescent="0.2">
      <c r="A36" s="183"/>
      <c r="B36" s="173"/>
      <c r="D36" s="183"/>
      <c r="E36" s="172"/>
      <c r="F36" s="172"/>
      <c r="G36" s="173"/>
    </row>
    <row r="37" spans="1:7" x14ac:dyDescent="0.2">
      <c r="A37" s="183"/>
      <c r="B37" s="173"/>
      <c r="D37" s="183"/>
      <c r="E37" s="172"/>
      <c r="F37" s="172"/>
      <c r="G37" s="173"/>
    </row>
    <row r="38" spans="1:7" x14ac:dyDescent="0.2">
      <c r="A38" s="183"/>
      <c r="B38" s="173"/>
      <c r="D38" s="183"/>
      <c r="E38" s="172"/>
      <c r="F38" s="172"/>
      <c r="G38" s="173"/>
    </row>
    <row r="39" spans="1:7" s="3" customFormat="1" x14ac:dyDescent="0.2">
      <c r="A39" s="177" t="s">
        <v>288</v>
      </c>
      <c r="B39" s="178"/>
      <c r="D39" s="177" t="s">
        <v>288</v>
      </c>
      <c r="E39" s="184"/>
      <c r="F39" s="184"/>
      <c r="G39" s="185"/>
    </row>
    <row r="41" spans="1:7" s="3" customFormat="1" x14ac:dyDescent="0.2">
      <c r="A41" s="179" t="s">
        <v>150</v>
      </c>
      <c r="B41" s="186"/>
      <c r="D41" s="179" t="s">
        <v>158</v>
      </c>
      <c r="E41" s="180"/>
      <c r="F41" s="180"/>
      <c r="G41" s="181"/>
    </row>
    <row r="42" spans="1:7" s="3" customFormat="1" x14ac:dyDescent="0.2">
      <c r="A42" s="182"/>
      <c r="B42" s="173"/>
      <c r="D42" s="182"/>
      <c r="E42" s="172"/>
      <c r="F42" s="172"/>
      <c r="G42" s="173"/>
    </row>
    <row r="43" spans="1:7" x14ac:dyDescent="0.2">
      <c r="A43" s="183"/>
      <c r="B43" s="173"/>
      <c r="D43" s="183"/>
      <c r="E43" s="172"/>
      <c r="F43" s="172"/>
      <c r="G43" s="173"/>
    </row>
    <row r="44" spans="1:7" x14ac:dyDescent="0.2">
      <c r="A44" s="183"/>
      <c r="B44" s="173"/>
      <c r="D44" s="183"/>
      <c r="E44" s="172"/>
      <c r="F44" s="172"/>
      <c r="G44" s="173"/>
    </row>
    <row r="45" spans="1:7" x14ac:dyDescent="0.2">
      <c r="A45" s="183"/>
      <c r="B45" s="173"/>
      <c r="D45" s="183"/>
      <c r="E45" s="172"/>
      <c r="F45" s="172"/>
      <c r="G45" s="173"/>
    </row>
    <row r="46" spans="1:7" x14ac:dyDescent="0.2">
      <c r="A46" s="183"/>
      <c r="B46" s="173"/>
      <c r="D46" s="183"/>
      <c r="E46" s="172"/>
      <c r="F46" s="172"/>
      <c r="G46" s="173"/>
    </row>
    <row r="47" spans="1:7" x14ac:dyDescent="0.2">
      <c r="A47" s="183"/>
      <c r="B47" s="173"/>
      <c r="D47" s="183"/>
      <c r="E47" s="172"/>
      <c r="F47" s="172"/>
      <c r="G47" s="173"/>
    </row>
    <row r="48" spans="1:7" x14ac:dyDescent="0.2">
      <c r="A48" s="183"/>
      <c r="B48" s="173"/>
      <c r="D48" s="183"/>
      <c r="E48" s="172"/>
      <c r="F48" s="172"/>
      <c r="G48" s="173"/>
    </row>
    <row r="49" spans="1:7" x14ac:dyDescent="0.2">
      <c r="A49" s="183"/>
      <c r="B49" s="173"/>
      <c r="D49" s="183"/>
      <c r="E49" s="172"/>
      <c r="F49" s="172"/>
      <c r="G49" s="173"/>
    </row>
    <row r="50" spans="1:7" x14ac:dyDescent="0.2">
      <c r="A50" s="183"/>
      <c r="B50" s="173"/>
      <c r="D50" s="183"/>
      <c r="E50" s="172"/>
      <c r="F50" s="172"/>
      <c r="G50" s="173"/>
    </row>
    <row r="51" spans="1:7" s="3" customFormat="1" x14ac:dyDescent="0.2">
      <c r="A51" s="177" t="s">
        <v>288</v>
      </c>
      <c r="B51" s="178"/>
      <c r="D51" s="177" t="s">
        <v>288</v>
      </c>
      <c r="E51" s="184"/>
      <c r="F51" s="184"/>
      <c r="G51" s="185"/>
    </row>
  </sheetData>
  <mergeCells count="60"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23:C23"/>
    <mergeCell ref="E23:F23"/>
    <mergeCell ref="A24:C24"/>
    <mergeCell ref="E24:F24"/>
    <mergeCell ref="A25:C25"/>
    <mergeCell ref="E25:F25"/>
    <mergeCell ref="A26:C26"/>
    <mergeCell ref="E26:F26"/>
    <mergeCell ref="A27:D27"/>
    <mergeCell ref="E27:F27"/>
    <mergeCell ref="A29:B29"/>
    <mergeCell ref="D29:G29"/>
    <mergeCell ref="D30:G38"/>
    <mergeCell ref="D39:G39"/>
    <mergeCell ref="A41:B41"/>
    <mergeCell ref="A42:B50"/>
    <mergeCell ref="A30:B38"/>
    <mergeCell ref="A51:B51"/>
    <mergeCell ref="D41:G41"/>
    <mergeCell ref="D42:G50"/>
    <mergeCell ref="D51:G51"/>
    <mergeCell ref="A39:B39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4" sqref="B24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#6'!G23</f>
        <v>0</v>
      </c>
      <c r="D9" s="92">
        <f>'ROZPOČET #6'!I23</f>
        <v>0</v>
      </c>
      <c r="E9" s="93">
        <f>C9+D9</f>
        <v>0</v>
      </c>
    </row>
    <row r="10" spans="1:5" s="17" customFormat="1" ht="11.25" x14ac:dyDescent="0.2">
      <c r="A10" s="94">
        <v>4</v>
      </c>
      <c r="B10" s="95" t="s">
        <v>245</v>
      </c>
      <c r="C10" s="96">
        <f>'ROZPOČET #6'!G48</f>
        <v>0</v>
      </c>
      <c r="D10" s="96">
        <f>'ROZPOČET #6'!I48</f>
        <v>0</v>
      </c>
      <c r="E10" s="97">
        <f>C10+D10</f>
        <v>0</v>
      </c>
    </row>
    <row r="11" spans="1:5" s="17" customFormat="1" ht="11.25" x14ac:dyDescent="0.2">
      <c r="A11" s="94">
        <v>5</v>
      </c>
      <c r="B11" s="95" t="s">
        <v>293</v>
      </c>
      <c r="C11" s="96">
        <f>'ROZPOČET #6'!G70</f>
        <v>0</v>
      </c>
      <c r="D11" s="96">
        <f>'ROZPOČET #6'!I70</f>
        <v>0</v>
      </c>
      <c r="E11" s="97">
        <f>C11+D11</f>
        <v>0</v>
      </c>
    </row>
    <row r="12" spans="1:5" s="17" customFormat="1" ht="11.25" x14ac:dyDescent="0.2">
      <c r="A12" s="94">
        <v>6</v>
      </c>
      <c r="B12" s="95" t="s">
        <v>256</v>
      </c>
      <c r="C12" s="96">
        <f>'ROZPOČET #6'!G77</f>
        <v>0</v>
      </c>
      <c r="D12" s="96">
        <f>'ROZPOČET #6'!I77</f>
        <v>0</v>
      </c>
      <c r="E12" s="97">
        <f>C12+D12</f>
        <v>0</v>
      </c>
    </row>
    <row r="13" spans="1:5" s="17" customFormat="1" ht="11.25" x14ac:dyDescent="0.2">
      <c r="A13" s="94">
        <v>7</v>
      </c>
      <c r="B13" s="95" t="s">
        <v>118</v>
      </c>
      <c r="C13" s="96">
        <f>'ROZPOČET #6'!G94</f>
        <v>0</v>
      </c>
      <c r="D13" s="96">
        <f>'ROZPOČET #6'!I94</f>
        <v>0</v>
      </c>
      <c r="E13" s="97">
        <f>C13+D13</f>
        <v>0</v>
      </c>
    </row>
    <row r="14" spans="1:5" s="17" customFormat="1" ht="12" thickBot="1" x14ac:dyDescent="0.25">
      <c r="A14" s="98"/>
      <c r="B14" s="99" t="s">
        <v>133</v>
      </c>
      <c r="C14" s="100">
        <f>SUM(C9:C13)</f>
        <v>0</v>
      </c>
      <c r="D14" s="100">
        <f>SUM(D9:D13)</f>
        <v>0</v>
      </c>
      <c r="E14" s="101">
        <f>SUM(E9:E13)</f>
        <v>0</v>
      </c>
    </row>
    <row r="15" spans="1:5" s="1" customFormat="1" ht="10.5" thickBot="1" x14ac:dyDescent="0.25"/>
    <row r="16" spans="1:5" s="17" customFormat="1" ht="12" thickBot="1" x14ac:dyDescent="0.25">
      <c r="A16" s="102"/>
      <c r="B16" s="103" t="s">
        <v>134</v>
      </c>
      <c r="C16" s="104">
        <f>C14</f>
        <v>0</v>
      </c>
      <c r="D16" s="104">
        <f>D14</f>
        <v>0</v>
      </c>
      <c r="E16" s="105">
        <f>E14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topLeftCell="A49" workbookViewId="0">
      <selection activeCell="H69" sqref="H69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7.42578125" customWidth="1"/>
    <col min="6" max="9" width="10.5703125" customWidth="1"/>
    <col min="10" max="13" width="7.425781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297"/>
    </row>
    <row r="2" spans="1:13" s="2" customFormat="1" x14ac:dyDescent="0.2">
      <c r="A2" s="297" t="s">
        <v>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297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7" t="s">
        <v>30</v>
      </c>
      <c r="M7" s="308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165">
        <v>1</v>
      </c>
      <c r="B12" s="150" t="s">
        <v>36</v>
      </c>
      <c r="C12" s="151" t="s">
        <v>37</v>
      </c>
      <c r="D12" s="152" t="s">
        <v>38</v>
      </c>
      <c r="E12" s="160">
        <v>2.8</v>
      </c>
      <c r="F12" s="158">
        <v>0</v>
      </c>
      <c r="G12" s="159">
        <f>E12*F12</f>
        <v>0</v>
      </c>
      <c r="H12" s="160">
        <v>0</v>
      </c>
      <c r="I12" s="159">
        <f>E12*H12</f>
        <v>0</v>
      </c>
      <c r="J12" s="161">
        <v>1</v>
      </c>
      <c r="K12" s="162">
        <f>E12*J12</f>
        <v>2.8</v>
      </c>
      <c r="L12" s="161">
        <v>0</v>
      </c>
      <c r="M12" s="163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37">
        <f>A12+1</f>
        <v>2</v>
      </c>
      <c r="B14" s="39" t="s">
        <v>39</v>
      </c>
      <c r="C14" s="40" t="s">
        <v>40</v>
      </c>
      <c r="D14" s="41" t="s">
        <v>41</v>
      </c>
      <c r="E14" s="50">
        <v>4192</v>
      </c>
      <c r="F14" s="44">
        <v>0</v>
      </c>
      <c r="G14" s="45">
        <f t="shared" ref="G14:G20" si="0">E14*F14</f>
        <v>0</v>
      </c>
      <c r="H14" s="42">
        <v>0</v>
      </c>
      <c r="I14" s="45">
        <f t="shared" ref="I14:I20" si="1">E14*H14</f>
        <v>0</v>
      </c>
      <c r="J14" s="46">
        <v>0</v>
      </c>
      <c r="K14" s="47">
        <f t="shared" ref="K14:K20" si="2">E14*J14</f>
        <v>0</v>
      </c>
      <c r="L14" s="46">
        <v>0</v>
      </c>
      <c r="M14" s="48">
        <f t="shared" ref="M14:M20" si="3">E14*L14</f>
        <v>0</v>
      </c>
    </row>
    <row r="15" spans="1:13" s="1" customFormat="1" ht="9.75" x14ac:dyDescent="0.2">
      <c r="A15" s="37">
        <f t="shared" ref="A15:A20" si="4">A14+1</f>
        <v>3</v>
      </c>
      <c r="B15" s="39" t="s">
        <v>42</v>
      </c>
      <c r="C15" s="40" t="s">
        <v>43</v>
      </c>
      <c r="D15" s="41" t="s">
        <v>41</v>
      </c>
      <c r="E15" s="50">
        <v>4192</v>
      </c>
      <c r="F15" s="44">
        <v>0</v>
      </c>
      <c r="G15" s="45">
        <f t="shared" si="0"/>
        <v>0</v>
      </c>
      <c r="H15" s="42">
        <v>0</v>
      </c>
      <c r="I15" s="45">
        <f t="shared" si="1"/>
        <v>0</v>
      </c>
      <c r="J15" s="46">
        <v>0</v>
      </c>
      <c r="K15" s="47">
        <f t="shared" si="2"/>
        <v>0</v>
      </c>
      <c r="L15" s="46">
        <v>0</v>
      </c>
      <c r="M15" s="48">
        <f t="shared" si="3"/>
        <v>0</v>
      </c>
    </row>
    <row r="16" spans="1:13" s="1" customFormat="1" ht="9.75" x14ac:dyDescent="0.2">
      <c r="A16" s="37">
        <f t="shared" si="4"/>
        <v>4</v>
      </c>
      <c r="B16" s="39" t="s">
        <v>44</v>
      </c>
      <c r="C16" s="40" t="s">
        <v>45</v>
      </c>
      <c r="D16" s="41" t="s">
        <v>41</v>
      </c>
      <c r="E16" s="50">
        <v>4192</v>
      </c>
      <c r="F16" s="44">
        <v>0</v>
      </c>
      <c r="G16" s="45">
        <f t="shared" si="0"/>
        <v>0</v>
      </c>
      <c r="H16" s="42">
        <v>0</v>
      </c>
      <c r="I16" s="45">
        <f t="shared" si="1"/>
        <v>0</v>
      </c>
      <c r="J16" s="46">
        <v>0</v>
      </c>
      <c r="K16" s="47">
        <f t="shared" si="2"/>
        <v>0</v>
      </c>
      <c r="L16" s="46">
        <v>0</v>
      </c>
      <c r="M16" s="48">
        <f t="shared" si="3"/>
        <v>0</v>
      </c>
    </row>
    <row r="17" spans="1:13" s="1" customFormat="1" ht="9.75" x14ac:dyDescent="0.2">
      <c r="A17" s="37">
        <f t="shared" si="4"/>
        <v>5</v>
      </c>
      <c r="B17" s="39" t="s">
        <v>46</v>
      </c>
      <c r="C17" s="40" t="s">
        <v>47</v>
      </c>
      <c r="D17" s="41" t="s">
        <v>41</v>
      </c>
      <c r="E17" s="50">
        <v>4192</v>
      </c>
      <c r="F17" s="44">
        <v>0</v>
      </c>
      <c r="G17" s="45">
        <f t="shared" si="0"/>
        <v>0</v>
      </c>
      <c r="H17" s="42">
        <v>0</v>
      </c>
      <c r="I17" s="45">
        <f t="shared" si="1"/>
        <v>0</v>
      </c>
      <c r="J17" s="46">
        <v>0</v>
      </c>
      <c r="K17" s="47">
        <f t="shared" si="2"/>
        <v>0</v>
      </c>
      <c r="L17" s="46">
        <v>0</v>
      </c>
      <c r="M17" s="48">
        <f t="shared" si="3"/>
        <v>0</v>
      </c>
    </row>
    <row r="18" spans="1:13" s="1" customFormat="1" ht="9.75" x14ac:dyDescent="0.2">
      <c r="A18" s="37">
        <f t="shared" si="4"/>
        <v>6</v>
      </c>
      <c r="B18" s="39" t="s">
        <v>48</v>
      </c>
      <c r="C18" s="40" t="s">
        <v>49</v>
      </c>
      <c r="D18" s="41" t="s">
        <v>50</v>
      </c>
      <c r="E18" s="50">
        <v>13</v>
      </c>
      <c r="F18" s="44">
        <v>0</v>
      </c>
      <c r="G18" s="45">
        <f t="shared" si="0"/>
        <v>0</v>
      </c>
      <c r="H18" s="42">
        <v>0</v>
      </c>
      <c r="I18" s="45">
        <f t="shared" si="1"/>
        <v>0</v>
      </c>
      <c r="J18" s="46">
        <v>1E-3</v>
      </c>
      <c r="K18" s="47">
        <f t="shared" si="2"/>
        <v>1.3000000000000001E-2</v>
      </c>
      <c r="L18" s="46">
        <v>0</v>
      </c>
      <c r="M18" s="48">
        <f t="shared" si="3"/>
        <v>0</v>
      </c>
    </row>
    <row r="19" spans="1:13" s="1" customFormat="1" ht="9.75" x14ac:dyDescent="0.2">
      <c r="A19" s="37">
        <f t="shared" si="4"/>
        <v>7</v>
      </c>
      <c r="B19" s="39" t="s">
        <v>51</v>
      </c>
      <c r="C19" s="40" t="s">
        <v>52</v>
      </c>
      <c r="D19" s="41" t="s">
        <v>41</v>
      </c>
      <c r="E19" s="50">
        <v>4192</v>
      </c>
      <c r="F19" s="44">
        <v>0</v>
      </c>
      <c r="G19" s="45">
        <f t="shared" si="0"/>
        <v>0</v>
      </c>
      <c r="H19" s="42">
        <v>0</v>
      </c>
      <c r="I19" s="45">
        <f t="shared" si="1"/>
        <v>0</v>
      </c>
      <c r="J19" s="46">
        <v>0</v>
      </c>
      <c r="K19" s="47">
        <f t="shared" si="2"/>
        <v>0</v>
      </c>
      <c r="L19" s="46">
        <v>0</v>
      </c>
      <c r="M19" s="48">
        <f t="shared" si="3"/>
        <v>0</v>
      </c>
    </row>
    <row r="20" spans="1:13" s="1" customFormat="1" ht="9.75" x14ac:dyDescent="0.2">
      <c r="A20" s="37">
        <f t="shared" si="4"/>
        <v>8</v>
      </c>
      <c r="B20" s="39" t="s">
        <v>53</v>
      </c>
      <c r="C20" s="40" t="s">
        <v>54</v>
      </c>
      <c r="D20" s="41" t="s">
        <v>41</v>
      </c>
      <c r="E20" s="50">
        <v>4192</v>
      </c>
      <c r="F20" s="44">
        <v>0</v>
      </c>
      <c r="G20" s="45">
        <f t="shared" si="0"/>
        <v>0</v>
      </c>
      <c r="H20" s="42">
        <v>0</v>
      </c>
      <c r="I20" s="45">
        <f t="shared" si="1"/>
        <v>0</v>
      </c>
      <c r="J20" s="46">
        <v>0</v>
      </c>
      <c r="K20" s="47">
        <f t="shared" si="2"/>
        <v>0</v>
      </c>
      <c r="L20" s="46">
        <v>0</v>
      </c>
      <c r="M20" s="48">
        <f t="shared" si="3"/>
        <v>0</v>
      </c>
    </row>
    <row r="21" spans="1:13" s="1" customFormat="1" ht="9.75" x14ac:dyDescent="0.2">
      <c r="A21" s="36"/>
      <c r="B21" s="39"/>
      <c r="C21" s="40" t="s">
        <v>55</v>
      </c>
      <c r="D21" s="41"/>
      <c r="E21" s="38"/>
      <c r="F21" s="36"/>
      <c r="G21" s="43"/>
      <c r="H21" s="38"/>
      <c r="I21" s="43"/>
      <c r="J21" s="38"/>
      <c r="K21" s="43"/>
      <c r="L21" s="38"/>
      <c r="M21" s="49"/>
    </row>
    <row r="22" spans="1:13" s="1" customFormat="1" ht="9.75" x14ac:dyDescent="0.2">
      <c r="A22" s="36">
        <v>9</v>
      </c>
      <c r="B22" s="150" t="s">
        <v>93</v>
      </c>
      <c r="C22" s="151" t="s">
        <v>90</v>
      </c>
      <c r="D22" s="152" t="s">
        <v>38</v>
      </c>
      <c r="E22" s="160">
        <v>2.8</v>
      </c>
      <c r="F22" s="158">
        <v>0</v>
      </c>
      <c r="G22" s="159">
        <f>E22*F22</f>
        <v>0</v>
      </c>
      <c r="H22" s="160">
        <v>0</v>
      </c>
      <c r="I22" s="159">
        <f>E22*H22</f>
        <v>0</v>
      </c>
      <c r="J22" s="161">
        <v>0</v>
      </c>
      <c r="K22" s="162">
        <f>E22*J22</f>
        <v>0</v>
      </c>
      <c r="L22" s="161">
        <v>0</v>
      </c>
      <c r="M22" s="163">
        <f>E22*L22</f>
        <v>0</v>
      </c>
    </row>
    <row r="23" spans="1:13" s="18" customFormat="1" ht="11.25" x14ac:dyDescent="0.2">
      <c r="A23" s="60"/>
      <c r="B23" s="61">
        <v>1</v>
      </c>
      <c r="C23" s="62" t="s">
        <v>56</v>
      </c>
      <c r="D23" s="63"/>
      <c r="E23" s="63"/>
      <c r="F23" s="64"/>
      <c r="G23" s="65">
        <f>SUM(G12:G21)</f>
        <v>0</v>
      </c>
      <c r="H23" s="66"/>
      <c r="I23" s="67">
        <f>SUM(I12:I21)</f>
        <v>0</v>
      </c>
      <c r="J23" s="66"/>
      <c r="K23" s="68">
        <f>SUM(K12:K21)</f>
        <v>2.8129999999999997</v>
      </c>
      <c r="L23" s="66"/>
      <c r="M23" s="69">
        <f>SUM(M12:M21)</f>
        <v>0</v>
      </c>
    </row>
    <row r="24" spans="1:13" s="18" customFormat="1" ht="11.25" x14ac:dyDescent="0.2">
      <c r="A24" s="29"/>
      <c r="B24" s="30" t="s">
        <v>57</v>
      </c>
      <c r="C24" s="31" t="s">
        <v>245</v>
      </c>
      <c r="D24" s="28"/>
      <c r="E24" s="28"/>
      <c r="F24" s="32"/>
      <c r="G24" s="33"/>
      <c r="H24" s="34"/>
      <c r="I24" s="27"/>
      <c r="J24" s="34"/>
      <c r="K24" s="33"/>
      <c r="L24" s="34"/>
      <c r="M24" s="35"/>
    </row>
    <row r="25" spans="1:13" s="1" customFormat="1" ht="9.75" x14ac:dyDescent="0.2">
      <c r="A25" s="36"/>
      <c r="B25" s="39"/>
      <c r="C25" s="40" t="s">
        <v>58</v>
      </c>
      <c r="D25" s="41"/>
      <c r="E25" s="38"/>
      <c r="F25" s="36"/>
      <c r="G25" s="43"/>
      <c r="H25" s="38"/>
      <c r="I25" s="43"/>
      <c r="J25" s="38"/>
      <c r="K25" s="43"/>
      <c r="L25" s="38"/>
      <c r="M25" s="49"/>
    </row>
    <row r="26" spans="1:13" s="1" customFormat="1" ht="9.75" x14ac:dyDescent="0.2">
      <c r="A26" s="37">
        <v>10</v>
      </c>
      <c r="B26" s="39" t="s">
        <v>59</v>
      </c>
      <c r="C26" s="40" t="s">
        <v>60</v>
      </c>
      <c r="D26" s="41" t="s">
        <v>61</v>
      </c>
      <c r="E26" s="50">
        <v>12</v>
      </c>
      <c r="F26" s="44">
        <v>0</v>
      </c>
      <c r="G26" s="45">
        <f t="shared" ref="G26:G42" si="5">E26*F26</f>
        <v>0</v>
      </c>
      <c r="H26" s="42">
        <v>0</v>
      </c>
      <c r="I26" s="45">
        <f t="shared" ref="I26:I42" si="6">E26*H26</f>
        <v>0</v>
      </c>
      <c r="J26" s="46">
        <v>0</v>
      </c>
      <c r="K26" s="47">
        <f t="shared" ref="K26:K42" si="7">E26*J26</f>
        <v>0</v>
      </c>
      <c r="L26" s="46">
        <v>0</v>
      </c>
      <c r="M26" s="48">
        <f t="shared" ref="M26:M42" si="8">E26*L26</f>
        <v>0</v>
      </c>
    </row>
    <row r="27" spans="1:13" s="1" customFormat="1" ht="9.75" x14ac:dyDescent="0.2">
      <c r="A27" s="37">
        <f t="shared" ref="A27:A42" si="9">A26+1</f>
        <v>11</v>
      </c>
      <c r="B27" s="39" t="s">
        <v>62</v>
      </c>
      <c r="C27" s="40" t="s">
        <v>63</v>
      </c>
      <c r="D27" s="41" t="s">
        <v>61</v>
      </c>
      <c r="E27" s="50">
        <v>12</v>
      </c>
      <c r="F27" s="44">
        <v>0</v>
      </c>
      <c r="G27" s="45">
        <f t="shared" si="5"/>
        <v>0</v>
      </c>
      <c r="H27" s="42">
        <v>0</v>
      </c>
      <c r="I27" s="45">
        <f t="shared" si="6"/>
        <v>0</v>
      </c>
      <c r="J27" s="46">
        <v>0</v>
      </c>
      <c r="K27" s="47">
        <f t="shared" si="7"/>
        <v>0</v>
      </c>
      <c r="L27" s="46">
        <v>0</v>
      </c>
      <c r="M27" s="48">
        <f t="shared" si="8"/>
        <v>0</v>
      </c>
    </row>
    <row r="28" spans="1:13" s="1" customFormat="1" ht="9.75" x14ac:dyDescent="0.2">
      <c r="A28" s="37">
        <f t="shared" si="9"/>
        <v>12</v>
      </c>
      <c r="B28" s="39" t="s">
        <v>62</v>
      </c>
      <c r="C28" s="40" t="s">
        <v>64</v>
      </c>
      <c r="D28" s="41" t="s">
        <v>61</v>
      </c>
      <c r="E28" s="50">
        <v>12</v>
      </c>
      <c r="F28" s="44">
        <v>0</v>
      </c>
      <c r="G28" s="45">
        <f t="shared" si="5"/>
        <v>0</v>
      </c>
      <c r="H28" s="42">
        <v>0</v>
      </c>
      <c r="I28" s="45">
        <f t="shared" si="6"/>
        <v>0</v>
      </c>
      <c r="J28" s="46">
        <v>0</v>
      </c>
      <c r="K28" s="47">
        <f t="shared" si="7"/>
        <v>0</v>
      </c>
      <c r="L28" s="46">
        <v>0</v>
      </c>
      <c r="M28" s="48">
        <f t="shared" si="8"/>
        <v>0</v>
      </c>
    </row>
    <row r="29" spans="1:13" s="1" customFormat="1" ht="9.75" x14ac:dyDescent="0.2">
      <c r="A29" s="37">
        <f t="shared" si="9"/>
        <v>13</v>
      </c>
      <c r="B29" s="39" t="s">
        <v>65</v>
      </c>
      <c r="C29" s="40" t="s">
        <v>66</v>
      </c>
      <c r="D29" s="41" t="s">
        <v>61</v>
      </c>
      <c r="E29" s="50">
        <v>12</v>
      </c>
      <c r="F29" s="44">
        <v>0</v>
      </c>
      <c r="G29" s="45">
        <f t="shared" si="5"/>
        <v>0</v>
      </c>
      <c r="H29" s="42">
        <v>0</v>
      </c>
      <c r="I29" s="45">
        <f t="shared" si="6"/>
        <v>0</v>
      </c>
      <c r="J29" s="46">
        <v>0</v>
      </c>
      <c r="K29" s="47">
        <f t="shared" si="7"/>
        <v>0</v>
      </c>
      <c r="L29" s="46">
        <v>0</v>
      </c>
      <c r="M29" s="48">
        <f t="shared" si="8"/>
        <v>0</v>
      </c>
    </row>
    <row r="30" spans="1:13" s="1" customFormat="1" ht="9.75" x14ac:dyDescent="0.2">
      <c r="A30" s="37">
        <f t="shared" si="9"/>
        <v>14</v>
      </c>
      <c r="B30" s="39" t="s">
        <v>67</v>
      </c>
      <c r="C30" s="40" t="s">
        <v>68</v>
      </c>
      <c r="D30" s="41" t="s">
        <v>61</v>
      </c>
      <c r="E30" s="50">
        <v>12</v>
      </c>
      <c r="F30" s="44">
        <v>0</v>
      </c>
      <c r="G30" s="45">
        <f t="shared" si="5"/>
        <v>0</v>
      </c>
      <c r="H30" s="42">
        <v>0</v>
      </c>
      <c r="I30" s="45">
        <f t="shared" si="6"/>
        <v>0</v>
      </c>
      <c r="J30" s="46">
        <v>2.8200000000000002E-4</v>
      </c>
      <c r="K30" s="47">
        <f t="shared" si="7"/>
        <v>3.3840000000000003E-3</v>
      </c>
      <c r="L30" s="46">
        <v>0</v>
      </c>
      <c r="M30" s="48">
        <f t="shared" si="8"/>
        <v>0</v>
      </c>
    </row>
    <row r="31" spans="1:13" s="1" customFormat="1" ht="9.75" x14ac:dyDescent="0.2">
      <c r="A31" s="37">
        <f t="shared" si="9"/>
        <v>15</v>
      </c>
      <c r="B31" s="39" t="s">
        <v>69</v>
      </c>
      <c r="C31" s="40" t="s">
        <v>70</v>
      </c>
      <c r="D31" s="41" t="s">
        <v>61</v>
      </c>
      <c r="E31" s="50">
        <v>12</v>
      </c>
      <c r="F31" s="44">
        <v>0</v>
      </c>
      <c r="G31" s="45">
        <f t="shared" si="5"/>
        <v>0</v>
      </c>
      <c r="H31" s="42">
        <v>0</v>
      </c>
      <c r="I31" s="45">
        <f t="shared" si="6"/>
        <v>0</v>
      </c>
      <c r="J31" s="46">
        <v>4.4999999999999997E-3</v>
      </c>
      <c r="K31" s="47">
        <f t="shared" si="7"/>
        <v>5.3999999999999992E-2</v>
      </c>
      <c r="L31" s="46">
        <v>0</v>
      </c>
      <c r="M31" s="48">
        <f t="shared" si="8"/>
        <v>0</v>
      </c>
    </row>
    <row r="32" spans="1:13" s="1" customFormat="1" ht="9.75" x14ac:dyDescent="0.2">
      <c r="A32" s="37">
        <f t="shared" si="9"/>
        <v>16</v>
      </c>
      <c r="B32" s="39" t="s">
        <v>62</v>
      </c>
      <c r="C32" s="40" t="s">
        <v>71</v>
      </c>
      <c r="D32" s="41" t="s">
        <v>61</v>
      </c>
      <c r="E32" s="50">
        <v>12</v>
      </c>
      <c r="F32" s="44">
        <v>0</v>
      </c>
      <c r="G32" s="45">
        <f t="shared" si="5"/>
        <v>0</v>
      </c>
      <c r="H32" s="42">
        <v>0</v>
      </c>
      <c r="I32" s="45">
        <f t="shared" si="6"/>
        <v>0</v>
      </c>
      <c r="J32" s="46">
        <v>0</v>
      </c>
      <c r="K32" s="47">
        <f t="shared" si="7"/>
        <v>0</v>
      </c>
      <c r="L32" s="46">
        <v>0</v>
      </c>
      <c r="M32" s="48">
        <f t="shared" si="8"/>
        <v>0</v>
      </c>
    </row>
    <row r="33" spans="1:13" s="1" customFormat="1" ht="9.75" x14ac:dyDescent="0.2">
      <c r="A33" s="37">
        <f t="shared" si="9"/>
        <v>17</v>
      </c>
      <c r="B33" s="39" t="s">
        <v>72</v>
      </c>
      <c r="C33" s="40" t="s">
        <v>73</v>
      </c>
      <c r="D33" s="41" t="s">
        <v>61</v>
      </c>
      <c r="E33" s="50">
        <v>12</v>
      </c>
      <c r="F33" s="44">
        <v>0</v>
      </c>
      <c r="G33" s="45">
        <f t="shared" si="5"/>
        <v>0</v>
      </c>
      <c r="H33" s="42">
        <v>0</v>
      </c>
      <c r="I33" s="45">
        <f t="shared" si="6"/>
        <v>0</v>
      </c>
      <c r="J33" s="46">
        <v>2.7500000000000002E-4</v>
      </c>
      <c r="K33" s="47">
        <f t="shared" si="7"/>
        <v>3.3E-3</v>
      </c>
      <c r="L33" s="46">
        <v>0</v>
      </c>
      <c r="M33" s="48">
        <f t="shared" si="8"/>
        <v>0</v>
      </c>
    </row>
    <row r="34" spans="1:13" s="1" customFormat="1" ht="9.75" x14ac:dyDescent="0.2">
      <c r="A34" s="37">
        <f t="shared" si="9"/>
        <v>18</v>
      </c>
      <c r="B34" s="39" t="s">
        <v>62</v>
      </c>
      <c r="C34" s="40" t="s">
        <v>74</v>
      </c>
      <c r="D34" s="41" t="s">
        <v>75</v>
      </c>
      <c r="E34" s="50">
        <v>5</v>
      </c>
      <c r="F34" s="44">
        <v>0</v>
      </c>
      <c r="G34" s="45">
        <f t="shared" si="5"/>
        <v>0</v>
      </c>
      <c r="H34" s="42">
        <v>0</v>
      </c>
      <c r="I34" s="45">
        <f t="shared" si="6"/>
        <v>0</v>
      </c>
      <c r="J34" s="46">
        <v>0</v>
      </c>
      <c r="K34" s="47">
        <f t="shared" si="7"/>
        <v>0</v>
      </c>
      <c r="L34" s="46">
        <v>0</v>
      </c>
      <c r="M34" s="48">
        <f t="shared" si="8"/>
        <v>0</v>
      </c>
    </row>
    <row r="35" spans="1:13" s="1" customFormat="1" ht="9.75" x14ac:dyDescent="0.2">
      <c r="A35" s="37">
        <f t="shared" si="9"/>
        <v>19</v>
      </c>
      <c r="B35" s="39" t="s">
        <v>76</v>
      </c>
      <c r="C35" s="40" t="s">
        <v>77</v>
      </c>
      <c r="D35" s="41" t="s">
        <v>61</v>
      </c>
      <c r="E35" s="50">
        <v>12</v>
      </c>
      <c r="F35" s="44">
        <v>0</v>
      </c>
      <c r="G35" s="45">
        <f t="shared" si="5"/>
        <v>0</v>
      </c>
      <c r="H35" s="42">
        <v>0</v>
      </c>
      <c r="I35" s="45">
        <f t="shared" si="6"/>
        <v>0</v>
      </c>
      <c r="J35" s="46">
        <v>1.8699999999999999E-4</v>
      </c>
      <c r="K35" s="47">
        <f t="shared" si="7"/>
        <v>2.2439999999999999E-3</v>
      </c>
      <c r="L35" s="46">
        <v>0</v>
      </c>
      <c r="M35" s="48">
        <f t="shared" si="8"/>
        <v>0</v>
      </c>
    </row>
    <row r="36" spans="1:13" s="1" customFormat="1" ht="9.75" x14ac:dyDescent="0.2">
      <c r="A36" s="37">
        <f t="shared" si="9"/>
        <v>20</v>
      </c>
      <c r="B36" s="39" t="s">
        <v>62</v>
      </c>
      <c r="C36" s="40" t="s">
        <v>78</v>
      </c>
      <c r="D36" s="41" t="s">
        <v>75</v>
      </c>
      <c r="E36" s="42">
        <v>19.2</v>
      </c>
      <c r="F36" s="44">
        <v>0</v>
      </c>
      <c r="G36" s="45">
        <f t="shared" si="5"/>
        <v>0</v>
      </c>
      <c r="H36" s="42">
        <v>0</v>
      </c>
      <c r="I36" s="45">
        <f t="shared" si="6"/>
        <v>0</v>
      </c>
      <c r="J36" s="46">
        <v>2E-3</v>
      </c>
      <c r="K36" s="47">
        <f t="shared" si="7"/>
        <v>3.8399999999999997E-2</v>
      </c>
      <c r="L36" s="46">
        <v>0</v>
      </c>
      <c r="M36" s="48">
        <f t="shared" si="8"/>
        <v>0</v>
      </c>
    </row>
    <row r="37" spans="1:13" s="1" customFormat="1" ht="9.75" x14ac:dyDescent="0.2">
      <c r="A37" s="37">
        <f t="shared" si="9"/>
        <v>21</v>
      </c>
      <c r="B37" s="39" t="s">
        <v>79</v>
      </c>
      <c r="C37" s="40" t="s">
        <v>80</v>
      </c>
      <c r="D37" s="41" t="s">
        <v>41</v>
      </c>
      <c r="E37" s="50">
        <v>12</v>
      </c>
      <c r="F37" s="44">
        <v>0</v>
      </c>
      <c r="G37" s="45">
        <f t="shared" si="5"/>
        <v>0</v>
      </c>
      <c r="H37" s="42">
        <v>0</v>
      </c>
      <c r="I37" s="45">
        <f t="shared" si="6"/>
        <v>0</v>
      </c>
      <c r="J37" s="46">
        <v>0</v>
      </c>
      <c r="K37" s="47">
        <f t="shared" si="7"/>
        <v>0</v>
      </c>
      <c r="L37" s="46">
        <v>0</v>
      </c>
      <c r="M37" s="48">
        <f t="shared" si="8"/>
        <v>0</v>
      </c>
    </row>
    <row r="38" spans="1:13" s="1" customFormat="1" ht="9.75" x14ac:dyDescent="0.2">
      <c r="A38" s="37">
        <f t="shared" si="9"/>
        <v>22</v>
      </c>
      <c r="B38" s="39" t="s">
        <v>81</v>
      </c>
      <c r="C38" s="40" t="s">
        <v>82</v>
      </c>
      <c r="D38" s="41" t="s">
        <v>83</v>
      </c>
      <c r="E38" s="42">
        <v>1.2</v>
      </c>
      <c r="F38" s="44">
        <v>0</v>
      </c>
      <c r="G38" s="45">
        <f t="shared" si="5"/>
        <v>0</v>
      </c>
      <c r="H38" s="42">
        <v>0</v>
      </c>
      <c r="I38" s="45">
        <f t="shared" si="6"/>
        <v>0</v>
      </c>
      <c r="J38" s="46">
        <v>0.6</v>
      </c>
      <c r="K38" s="47">
        <f t="shared" si="7"/>
        <v>0.72</v>
      </c>
      <c r="L38" s="46">
        <v>0</v>
      </c>
      <c r="M38" s="48">
        <f t="shared" si="8"/>
        <v>0</v>
      </c>
    </row>
    <row r="39" spans="1:13" s="1" customFormat="1" ht="9.75" x14ac:dyDescent="0.2">
      <c r="A39" s="37">
        <f t="shared" si="9"/>
        <v>23</v>
      </c>
      <c r="B39" s="39" t="s">
        <v>84</v>
      </c>
      <c r="C39" s="40" t="s">
        <v>85</v>
      </c>
      <c r="D39" s="41" t="s">
        <v>83</v>
      </c>
      <c r="E39" s="70">
        <v>0.36</v>
      </c>
      <c r="F39" s="44">
        <v>0</v>
      </c>
      <c r="G39" s="45">
        <f t="shared" si="5"/>
        <v>0</v>
      </c>
      <c r="H39" s="42">
        <v>0</v>
      </c>
      <c r="I39" s="45">
        <f t="shared" si="6"/>
        <v>0</v>
      </c>
      <c r="J39" s="46">
        <v>1</v>
      </c>
      <c r="K39" s="47">
        <f t="shared" si="7"/>
        <v>0.36</v>
      </c>
      <c r="L39" s="46">
        <v>0</v>
      </c>
      <c r="M39" s="48">
        <f t="shared" si="8"/>
        <v>0</v>
      </c>
    </row>
    <row r="40" spans="1:13" s="1" customFormat="1" ht="9.75" x14ac:dyDescent="0.2">
      <c r="A40" s="37">
        <f t="shared" si="9"/>
        <v>24</v>
      </c>
      <c r="B40" s="39" t="s">
        <v>86</v>
      </c>
      <c r="C40" s="40" t="s">
        <v>87</v>
      </c>
      <c r="D40" s="41" t="s">
        <v>83</v>
      </c>
      <c r="E40" s="70">
        <v>0.36</v>
      </c>
      <c r="F40" s="44">
        <v>0</v>
      </c>
      <c r="G40" s="45">
        <f t="shared" si="5"/>
        <v>0</v>
      </c>
      <c r="H40" s="42">
        <v>0</v>
      </c>
      <c r="I40" s="45">
        <f t="shared" si="6"/>
        <v>0</v>
      </c>
      <c r="J40" s="46">
        <v>0</v>
      </c>
      <c r="K40" s="47">
        <f t="shared" si="7"/>
        <v>0</v>
      </c>
      <c r="L40" s="46">
        <v>0</v>
      </c>
      <c r="M40" s="48">
        <f t="shared" si="8"/>
        <v>0</v>
      </c>
    </row>
    <row r="41" spans="1:13" s="1" customFormat="1" ht="9.75" x14ac:dyDescent="0.2">
      <c r="A41" s="37">
        <f t="shared" si="9"/>
        <v>25</v>
      </c>
      <c r="B41" s="39" t="s">
        <v>88</v>
      </c>
      <c r="C41" s="40" t="s">
        <v>89</v>
      </c>
      <c r="D41" s="41" t="s">
        <v>61</v>
      </c>
      <c r="E41" s="50">
        <v>12</v>
      </c>
      <c r="F41" s="44">
        <v>0</v>
      </c>
      <c r="G41" s="45">
        <f t="shared" si="5"/>
        <v>0</v>
      </c>
      <c r="H41" s="42">
        <v>0</v>
      </c>
      <c r="I41" s="45">
        <f t="shared" si="6"/>
        <v>0</v>
      </c>
      <c r="J41" s="46">
        <v>0</v>
      </c>
      <c r="K41" s="47">
        <f t="shared" si="7"/>
        <v>0</v>
      </c>
      <c r="L41" s="46">
        <v>0</v>
      </c>
      <c r="M41" s="48">
        <f t="shared" si="8"/>
        <v>0</v>
      </c>
    </row>
    <row r="42" spans="1:13" s="1" customFormat="1" ht="9.75" x14ac:dyDescent="0.2">
      <c r="A42" s="37">
        <f t="shared" si="9"/>
        <v>26</v>
      </c>
      <c r="B42" s="39" t="s">
        <v>62</v>
      </c>
      <c r="C42" s="40" t="s">
        <v>90</v>
      </c>
      <c r="D42" s="41" t="s">
        <v>41</v>
      </c>
      <c r="E42" s="50">
        <v>12</v>
      </c>
      <c r="F42" s="44">
        <v>0</v>
      </c>
      <c r="G42" s="45">
        <f t="shared" si="5"/>
        <v>0</v>
      </c>
      <c r="H42" s="42">
        <v>0</v>
      </c>
      <c r="I42" s="45">
        <f t="shared" si="6"/>
        <v>0</v>
      </c>
      <c r="J42" s="46">
        <v>0</v>
      </c>
      <c r="K42" s="47">
        <f t="shared" si="7"/>
        <v>0</v>
      </c>
      <c r="L42" s="46">
        <v>0</v>
      </c>
      <c r="M42" s="48">
        <f t="shared" si="8"/>
        <v>0</v>
      </c>
    </row>
    <row r="43" spans="1:13" s="1" customFormat="1" ht="9.75" x14ac:dyDescent="0.2">
      <c r="A43" s="36"/>
      <c r="B43" s="39"/>
      <c r="C43" s="40"/>
      <c r="D43" s="41"/>
      <c r="E43" s="38"/>
      <c r="F43" s="36"/>
      <c r="G43" s="43"/>
      <c r="H43" s="38"/>
      <c r="I43" s="43"/>
      <c r="J43" s="38"/>
      <c r="K43" s="43"/>
      <c r="L43" s="38"/>
      <c r="M43" s="49"/>
    </row>
    <row r="44" spans="1:13" s="1" customFormat="1" ht="9.75" x14ac:dyDescent="0.2">
      <c r="A44" s="37">
        <f>A42+1</f>
        <v>27</v>
      </c>
      <c r="B44" s="39" t="s">
        <v>62</v>
      </c>
      <c r="C44" s="40" t="s">
        <v>91</v>
      </c>
      <c r="D44" s="41" t="s">
        <v>61</v>
      </c>
      <c r="E44" s="50">
        <v>12</v>
      </c>
      <c r="F44" s="44">
        <v>0</v>
      </c>
      <c r="G44" s="45">
        <f>E44*F44</f>
        <v>0</v>
      </c>
      <c r="H44" s="42">
        <v>0</v>
      </c>
      <c r="I44" s="45">
        <f>E44*H44</f>
        <v>0</v>
      </c>
      <c r="J44" s="46">
        <v>2E-3</v>
      </c>
      <c r="K44" s="47">
        <f>E44*J44</f>
        <v>2.4E-2</v>
      </c>
      <c r="L44" s="46">
        <v>0</v>
      </c>
      <c r="M44" s="48">
        <f>E44*L44</f>
        <v>0</v>
      </c>
    </row>
    <row r="45" spans="1:13" s="1" customFormat="1" ht="9.75" x14ac:dyDescent="0.2">
      <c r="A45" s="36"/>
      <c r="B45" s="39"/>
      <c r="C45" s="40"/>
      <c r="D45" s="41"/>
      <c r="E45" s="38"/>
      <c r="F45" s="36"/>
      <c r="G45" s="43"/>
      <c r="H45" s="38"/>
      <c r="I45" s="43"/>
      <c r="J45" s="38"/>
      <c r="K45" s="43"/>
      <c r="L45" s="38"/>
      <c r="M45" s="49"/>
    </row>
    <row r="46" spans="1:13" s="1" customFormat="1" ht="9.75" x14ac:dyDescent="0.2">
      <c r="A46" s="37">
        <f>A44+1</f>
        <v>28</v>
      </c>
      <c r="B46" s="39" t="s">
        <v>62</v>
      </c>
      <c r="C46" s="40" t="s">
        <v>92</v>
      </c>
      <c r="D46" s="41" t="s">
        <v>61</v>
      </c>
      <c r="E46" s="50">
        <v>12</v>
      </c>
      <c r="F46" s="44">
        <v>0</v>
      </c>
      <c r="G46" s="45">
        <f>E46*F46</f>
        <v>0</v>
      </c>
      <c r="H46" s="42">
        <v>0</v>
      </c>
      <c r="I46" s="45">
        <f>E46*H46</f>
        <v>0</v>
      </c>
      <c r="J46" s="46">
        <v>0</v>
      </c>
      <c r="K46" s="47">
        <f>E46*J46</f>
        <v>0</v>
      </c>
      <c r="L46" s="46">
        <v>0</v>
      </c>
      <c r="M46" s="48">
        <f>E46*L46</f>
        <v>0</v>
      </c>
    </row>
    <row r="47" spans="1:13" s="1" customFormat="1" ht="9.75" x14ac:dyDescent="0.2">
      <c r="A47" s="37">
        <f>A46+1</f>
        <v>29</v>
      </c>
      <c r="B47" s="39" t="s">
        <v>93</v>
      </c>
      <c r="C47" s="40" t="s">
        <v>90</v>
      </c>
      <c r="D47" s="41" t="s">
        <v>38</v>
      </c>
      <c r="E47" s="42">
        <v>1.2</v>
      </c>
      <c r="F47" s="44">
        <v>0</v>
      </c>
      <c r="G47" s="45">
        <f>E47*F47</f>
        <v>0</v>
      </c>
      <c r="H47" s="42">
        <v>0</v>
      </c>
      <c r="I47" s="45">
        <f>E47*H47</f>
        <v>0</v>
      </c>
      <c r="J47" s="46">
        <v>0</v>
      </c>
      <c r="K47" s="47">
        <f>E47*J47</f>
        <v>0</v>
      </c>
      <c r="L47" s="46">
        <v>0</v>
      </c>
      <c r="M47" s="48">
        <f>E47*L47</f>
        <v>0</v>
      </c>
    </row>
    <row r="48" spans="1:13" s="18" customFormat="1" ht="11.25" x14ac:dyDescent="0.2">
      <c r="A48" s="60"/>
      <c r="B48" s="61">
        <v>4</v>
      </c>
      <c r="C48" s="62" t="s">
        <v>245</v>
      </c>
      <c r="D48" s="63"/>
      <c r="E48" s="63"/>
      <c r="F48" s="64"/>
      <c r="G48" s="65">
        <f>SUM(G25:G47)</f>
        <v>0</v>
      </c>
      <c r="H48" s="66"/>
      <c r="I48" s="67">
        <f>SUM(I25:I47)</f>
        <v>0</v>
      </c>
      <c r="J48" s="66"/>
      <c r="K48" s="68">
        <f>SUM(K25:K47)</f>
        <v>1.205328</v>
      </c>
      <c r="L48" s="66"/>
      <c r="M48" s="69">
        <f>SUM(M25:M47)</f>
        <v>0</v>
      </c>
    </row>
    <row r="49" spans="1:13" s="18" customFormat="1" ht="11.25" x14ac:dyDescent="0.2">
      <c r="A49" s="29"/>
      <c r="B49" s="30" t="s">
        <v>94</v>
      </c>
      <c r="C49" s="31" t="s">
        <v>293</v>
      </c>
      <c r="D49" s="28"/>
      <c r="E49" s="28"/>
      <c r="F49" s="32"/>
      <c r="G49" s="33"/>
      <c r="H49" s="34"/>
      <c r="I49" s="27"/>
      <c r="J49" s="34"/>
      <c r="K49" s="33"/>
      <c r="L49" s="34"/>
      <c r="M49" s="35"/>
    </row>
    <row r="50" spans="1:13" s="1" customFormat="1" ht="9.75" x14ac:dyDescent="0.2">
      <c r="A50" s="36"/>
      <c r="B50" s="39"/>
      <c r="C50" s="40" t="s">
        <v>95</v>
      </c>
      <c r="D50" s="41"/>
      <c r="E50" s="38"/>
      <c r="F50" s="36"/>
      <c r="G50" s="43"/>
      <c r="H50" s="38"/>
      <c r="I50" s="43"/>
      <c r="J50" s="38"/>
      <c r="K50" s="43"/>
      <c r="L50" s="38"/>
      <c r="M50" s="49"/>
    </row>
    <row r="51" spans="1:13" s="1" customFormat="1" ht="9.75" x14ac:dyDescent="0.2">
      <c r="A51" s="37">
        <f>A47+1</f>
        <v>30</v>
      </c>
      <c r="B51" s="39" t="s">
        <v>96</v>
      </c>
      <c r="C51" s="40" t="s">
        <v>97</v>
      </c>
      <c r="D51" s="41" t="s">
        <v>61</v>
      </c>
      <c r="E51" s="50">
        <v>190</v>
      </c>
      <c r="F51" s="44">
        <v>0</v>
      </c>
      <c r="G51" s="45">
        <f t="shared" ref="G51:G60" si="10">E51*F51</f>
        <v>0</v>
      </c>
      <c r="H51" s="42">
        <v>0</v>
      </c>
      <c r="I51" s="45">
        <f t="shared" ref="I51:I60" si="11">E51*H51</f>
        <v>0</v>
      </c>
      <c r="J51" s="46">
        <v>0</v>
      </c>
      <c r="K51" s="47">
        <f t="shared" ref="K51:K60" si="12">E51*J51</f>
        <v>0</v>
      </c>
      <c r="L51" s="46">
        <v>0</v>
      </c>
      <c r="M51" s="48">
        <f t="shared" ref="M51:M60" si="13">E51*L51</f>
        <v>0</v>
      </c>
    </row>
    <row r="52" spans="1:13" s="1" customFormat="1" ht="9.75" x14ac:dyDescent="0.2">
      <c r="A52" s="37">
        <f t="shared" ref="A52:A60" si="14">A51+1</f>
        <v>31</v>
      </c>
      <c r="B52" s="39" t="s">
        <v>62</v>
      </c>
      <c r="C52" s="40" t="s">
        <v>98</v>
      </c>
      <c r="D52" s="41" t="s">
        <v>61</v>
      </c>
      <c r="E52" s="50">
        <v>190</v>
      </c>
      <c r="F52" s="44">
        <v>0</v>
      </c>
      <c r="G52" s="45">
        <f t="shared" si="10"/>
        <v>0</v>
      </c>
      <c r="H52" s="42">
        <v>0</v>
      </c>
      <c r="I52" s="45">
        <f t="shared" si="11"/>
        <v>0</v>
      </c>
      <c r="J52" s="46">
        <v>0</v>
      </c>
      <c r="K52" s="47">
        <f t="shared" si="12"/>
        <v>0</v>
      </c>
      <c r="L52" s="46">
        <v>0</v>
      </c>
      <c r="M52" s="48">
        <f t="shared" si="13"/>
        <v>0</v>
      </c>
    </row>
    <row r="53" spans="1:13" s="1" customFormat="1" ht="9.75" x14ac:dyDescent="0.2">
      <c r="A53" s="37">
        <f t="shared" si="14"/>
        <v>32</v>
      </c>
      <c r="B53" s="39" t="s">
        <v>62</v>
      </c>
      <c r="C53" s="40" t="s">
        <v>99</v>
      </c>
      <c r="D53" s="41" t="s">
        <v>61</v>
      </c>
      <c r="E53" s="50">
        <v>190</v>
      </c>
      <c r="F53" s="44">
        <v>0</v>
      </c>
      <c r="G53" s="45">
        <f t="shared" si="10"/>
        <v>0</v>
      </c>
      <c r="H53" s="42">
        <v>0</v>
      </c>
      <c r="I53" s="45">
        <f t="shared" si="11"/>
        <v>0</v>
      </c>
      <c r="J53" s="46">
        <v>0</v>
      </c>
      <c r="K53" s="47">
        <f t="shared" si="12"/>
        <v>0</v>
      </c>
      <c r="L53" s="46">
        <v>0</v>
      </c>
      <c r="M53" s="48">
        <f t="shared" si="13"/>
        <v>0</v>
      </c>
    </row>
    <row r="54" spans="1:13" s="1" customFormat="1" ht="9.75" x14ac:dyDescent="0.2">
      <c r="A54" s="37">
        <f t="shared" si="14"/>
        <v>33</v>
      </c>
      <c r="B54" s="39" t="s">
        <v>100</v>
      </c>
      <c r="C54" s="40" t="s">
        <v>101</v>
      </c>
      <c r="D54" s="41" t="s">
        <v>61</v>
      </c>
      <c r="E54" s="50">
        <v>190</v>
      </c>
      <c r="F54" s="44">
        <v>0</v>
      </c>
      <c r="G54" s="45">
        <f t="shared" si="10"/>
        <v>0</v>
      </c>
      <c r="H54" s="42">
        <v>0</v>
      </c>
      <c r="I54" s="45">
        <f t="shared" si="11"/>
        <v>0</v>
      </c>
      <c r="J54" s="46">
        <v>0</v>
      </c>
      <c r="K54" s="47">
        <f t="shared" si="12"/>
        <v>0</v>
      </c>
      <c r="L54" s="46">
        <v>0</v>
      </c>
      <c r="M54" s="48">
        <f t="shared" si="13"/>
        <v>0</v>
      </c>
    </row>
    <row r="55" spans="1:13" s="1" customFormat="1" ht="9.75" x14ac:dyDescent="0.2">
      <c r="A55" s="37">
        <f t="shared" si="14"/>
        <v>34</v>
      </c>
      <c r="B55" s="39" t="s">
        <v>102</v>
      </c>
      <c r="C55" s="40" t="s">
        <v>103</v>
      </c>
      <c r="D55" s="41" t="s">
        <v>61</v>
      </c>
      <c r="E55" s="50">
        <v>190</v>
      </c>
      <c r="F55" s="44">
        <v>0</v>
      </c>
      <c r="G55" s="45">
        <f t="shared" si="10"/>
        <v>0</v>
      </c>
      <c r="H55" s="42">
        <v>0</v>
      </c>
      <c r="I55" s="45">
        <f t="shared" si="11"/>
        <v>0</v>
      </c>
      <c r="J55" s="46">
        <v>2.5200000000000001E-3</v>
      </c>
      <c r="K55" s="47">
        <f t="shared" si="12"/>
        <v>0.4788</v>
      </c>
      <c r="L55" s="46">
        <v>0</v>
      </c>
      <c r="M55" s="48">
        <f t="shared" si="13"/>
        <v>0</v>
      </c>
    </row>
    <row r="56" spans="1:13" s="1" customFormat="1" ht="9.75" x14ac:dyDescent="0.2">
      <c r="A56" s="37">
        <f t="shared" si="14"/>
        <v>35</v>
      </c>
      <c r="B56" s="39" t="s">
        <v>79</v>
      </c>
      <c r="C56" s="40" t="s">
        <v>80</v>
      </c>
      <c r="D56" s="41" t="s">
        <v>41</v>
      </c>
      <c r="E56" s="42">
        <v>47.5</v>
      </c>
      <c r="F56" s="44">
        <v>0</v>
      </c>
      <c r="G56" s="45">
        <f t="shared" si="10"/>
        <v>0</v>
      </c>
      <c r="H56" s="42">
        <v>0</v>
      </c>
      <c r="I56" s="45">
        <f t="shared" si="11"/>
        <v>0</v>
      </c>
      <c r="J56" s="46">
        <v>0</v>
      </c>
      <c r="K56" s="47">
        <f t="shared" si="12"/>
        <v>0</v>
      </c>
      <c r="L56" s="46">
        <v>0</v>
      </c>
      <c r="M56" s="48">
        <f t="shared" si="13"/>
        <v>0</v>
      </c>
    </row>
    <row r="57" spans="1:13" s="1" customFormat="1" ht="9.75" x14ac:dyDescent="0.2">
      <c r="A57" s="37">
        <f t="shared" si="14"/>
        <v>36</v>
      </c>
      <c r="B57" s="39" t="s">
        <v>62</v>
      </c>
      <c r="C57" s="40" t="s">
        <v>82</v>
      </c>
      <c r="D57" s="41" t="s">
        <v>83</v>
      </c>
      <c r="E57" s="42">
        <v>4.8</v>
      </c>
      <c r="F57" s="44">
        <v>0</v>
      </c>
      <c r="G57" s="45">
        <f t="shared" si="10"/>
        <v>0</v>
      </c>
      <c r="H57" s="42">
        <v>0</v>
      </c>
      <c r="I57" s="45">
        <f t="shared" si="11"/>
        <v>0</v>
      </c>
      <c r="J57" s="46">
        <v>0</v>
      </c>
      <c r="K57" s="47">
        <f t="shared" si="12"/>
        <v>0</v>
      </c>
      <c r="L57" s="46">
        <v>0</v>
      </c>
      <c r="M57" s="48">
        <f t="shared" si="13"/>
        <v>0</v>
      </c>
    </row>
    <row r="58" spans="1:13" s="1" customFormat="1" ht="9.75" x14ac:dyDescent="0.2">
      <c r="A58" s="37">
        <f t="shared" si="14"/>
        <v>37</v>
      </c>
      <c r="B58" s="39" t="s">
        <v>104</v>
      </c>
      <c r="C58" s="40" t="s">
        <v>105</v>
      </c>
      <c r="D58" s="41" t="s">
        <v>83</v>
      </c>
      <c r="E58" s="42">
        <v>1.9</v>
      </c>
      <c r="F58" s="44">
        <v>0</v>
      </c>
      <c r="G58" s="45">
        <f t="shared" si="10"/>
        <v>0</v>
      </c>
      <c r="H58" s="42">
        <v>0</v>
      </c>
      <c r="I58" s="45">
        <f t="shared" si="11"/>
        <v>0</v>
      </c>
      <c r="J58" s="46">
        <v>0</v>
      </c>
      <c r="K58" s="47">
        <f t="shared" si="12"/>
        <v>0</v>
      </c>
      <c r="L58" s="46">
        <v>0</v>
      </c>
      <c r="M58" s="48">
        <f t="shared" si="13"/>
        <v>0</v>
      </c>
    </row>
    <row r="59" spans="1:13" s="1" customFormat="1" ht="9.75" x14ac:dyDescent="0.2">
      <c r="A59" s="37">
        <f t="shared" si="14"/>
        <v>38</v>
      </c>
      <c r="B59" s="39" t="s">
        <v>86</v>
      </c>
      <c r="C59" s="40" t="s">
        <v>106</v>
      </c>
      <c r="D59" s="41" t="s">
        <v>83</v>
      </c>
      <c r="E59" s="42">
        <v>1.9</v>
      </c>
      <c r="F59" s="44">
        <v>0</v>
      </c>
      <c r="G59" s="45">
        <f t="shared" si="10"/>
        <v>0</v>
      </c>
      <c r="H59" s="42">
        <v>0</v>
      </c>
      <c r="I59" s="45">
        <f t="shared" si="11"/>
        <v>0</v>
      </c>
      <c r="J59" s="46">
        <v>0</v>
      </c>
      <c r="K59" s="47">
        <f t="shared" si="12"/>
        <v>0</v>
      </c>
      <c r="L59" s="46">
        <v>0</v>
      </c>
      <c r="M59" s="48">
        <f t="shared" si="13"/>
        <v>0</v>
      </c>
    </row>
    <row r="60" spans="1:13" s="1" customFormat="1" ht="9.75" x14ac:dyDescent="0.2">
      <c r="A60" s="37">
        <f t="shared" si="14"/>
        <v>39</v>
      </c>
      <c r="B60" s="39" t="s">
        <v>107</v>
      </c>
      <c r="C60" s="40" t="s">
        <v>108</v>
      </c>
      <c r="D60" s="41" t="s">
        <v>61</v>
      </c>
      <c r="E60" s="50">
        <v>190</v>
      </c>
      <c r="F60" s="44">
        <v>0</v>
      </c>
      <c r="G60" s="45">
        <f t="shared" si="10"/>
        <v>0</v>
      </c>
      <c r="H60" s="42">
        <v>0</v>
      </c>
      <c r="I60" s="45">
        <f t="shared" si="11"/>
        <v>0</v>
      </c>
      <c r="J60" s="46">
        <v>0</v>
      </c>
      <c r="K60" s="47">
        <f t="shared" si="12"/>
        <v>0</v>
      </c>
      <c r="L60" s="46">
        <v>0</v>
      </c>
      <c r="M60" s="48">
        <f t="shared" si="13"/>
        <v>0</v>
      </c>
    </row>
    <row r="61" spans="1:13" s="1" customFormat="1" ht="9.75" x14ac:dyDescent="0.2">
      <c r="A61" s="36"/>
      <c r="B61" s="39"/>
      <c r="C61" s="40"/>
      <c r="D61" s="41"/>
      <c r="E61" s="38"/>
      <c r="F61" s="36"/>
      <c r="G61" s="43"/>
      <c r="H61" s="38"/>
      <c r="I61" s="43"/>
      <c r="J61" s="38"/>
      <c r="K61" s="43"/>
      <c r="L61" s="38"/>
      <c r="M61" s="49"/>
    </row>
    <row r="62" spans="1:13" s="1" customFormat="1" ht="9.75" x14ac:dyDescent="0.2">
      <c r="A62" s="37">
        <f>A60+1</f>
        <v>40</v>
      </c>
      <c r="B62" s="39" t="s">
        <v>62</v>
      </c>
      <c r="C62" s="40" t="s">
        <v>109</v>
      </c>
      <c r="D62" s="41" t="s">
        <v>61</v>
      </c>
      <c r="E62" s="50">
        <v>24</v>
      </c>
      <c r="F62" s="44">
        <v>0</v>
      </c>
      <c r="G62" s="45">
        <f>E62*F62</f>
        <v>0</v>
      </c>
      <c r="H62" s="42">
        <v>0</v>
      </c>
      <c r="I62" s="45">
        <f>E62*H62</f>
        <v>0</v>
      </c>
      <c r="J62" s="46">
        <v>1E-3</v>
      </c>
      <c r="K62" s="47">
        <f>E62*J62</f>
        <v>2.4E-2</v>
      </c>
      <c r="L62" s="46">
        <v>0</v>
      </c>
      <c r="M62" s="48">
        <f>E62*L62</f>
        <v>0</v>
      </c>
    </row>
    <row r="63" spans="1:13" s="1" customFormat="1" ht="9.75" x14ac:dyDescent="0.2">
      <c r="A63" s="37">
        <f>A62+1</f>
        <v>41</v>
      </c>
      <c r="B63" s="39" t="s">
        <v>62</v>
      </c>
      <c r="C63" s="40" t="s">
        <v>110</v>
      </c>
      <c r="D63" s="41" t="s">
        <v>61</v>
      </c>
      <c r="E63" s="50">
        <v>26</v>
      </c>
      <c r="F63" s="44">
        <v>0</v>
      </c>
      <c r="G63" s="45">
        <f>E63*F63</f>
        <v>0</v>
      </c>
      <c r="H63" s="42">
        <v>0</v>
      </c>
      <c r="I63" s="45">
        <f>E63*H63</f>
        <v>0</v>
      </c>
      <c r="J63" s="46">
        <v>1E-3</v>
      </c>
      <c r="K63" s="47">
        <f>E63*J63</f>
        <v>2.6000000000000002E-2</v>
      </c>
      <c r="L63" s="46">
        <v>0</v>
      </c>
      <c r="M63" s="48">
        <f>E63*L63</f>
        <v>0</v>
      </c>
    </row>
    <row r="64" spans="1:13" s="1" customFormat="1" ht="9.75" x14ac:dyDescent="0.2">
      <c r="A64" s="37">
        <f>A63+1</f>
        <v>42</v>
      </c>
      <c r="B64" s="39" t="s">
        <v>62</v>
      </c>
      <c r="C64" s="40" t="s">
        <v>111</v>
      </c>
      <c r="D64" s="41" t="s">
        <v>61</v>
      </c>
      <c r="E64" s="50">
        <v>39</v>
      </c>
      <c r="F64" s="44">
        <v>0</v>
      </c>
      <c r="G64" s="45">
        <f>E64*F64</f>
        <v>0</v>
      </c>
      <c r="H64" s="42">
        <v>0</v>
      </c>
      <c r="I64" s="45">
        <f>E64*H64</f>
        <v>0</v>
      </c>
      <c r="J64" s="46">
        <v>1E-3</v>
      </c>
      <c r="K64" s="47">
        <f>E64*J64</f>
        <v>3.9E-2</v>
      </c>
      <c r="L64" s="46">
        <v>0</v>
      </c>
      <c r="M64" s="48">
        <f>E64*L64</f>
        <v>0</v>
      </c>
    </row>
    <row r="65" spans="1:13" s="1" customFormat="1" ht="9.75" x14ac:dyDescent="0.2">
      <c r="A65" s="37">
        <f>A64+1</f>
        <v>43</v>
      </c>
      <c r="B65" s="39" t="s">
        <v>62</v>
      </c>
      <c r="C65" s="40" t="s">
        <v>112</v>
      </c>
      <c r="D65" s="41" t="s">
        <v>61</v>
      </c>
      <c r="E65" s="50">
        <v>62</v>
      </c>
      <c r="F65" s="44">
        <v>0</v>
      </c>
      <c r="G65" s="45">
        <f>E65*F65</f>
        <v>0</v>
      </c>
      <c r="H65" s="42">
        <v>0</v>
      </c>
      <c r="I65" s="45">
        <f>E65*H65</f>
        <v>0</v>
      </c>
      <c r="J65" s="46">
        <v>1E-3</v>
      </c>
      <c r="K65" s="47">
        <f>E65*J65</f>
        <v>6.2E-2</v>
      </c>
      <c r="L65" s="46">
        <v>0</v>
      </c>
      <c r="M65" s="48">
        <f>E65*L65</f>
        <v>0</v>
      </c>
    </row>
    <row r="66" spans="1:13" s="1" customFormat="1" ht="9.75" x14ac:dyDescent="0.2">
      <c r="A66" s="37">
        <f>A65+1</f>
        <v>44</v>
      </c>
      <c r="B66" s="39" t="s">
        <v>62</v>
      </c>
      <c r="C66" s="40" t="s">
        <v>300</v>
      </c>
      <c r="D66" s="41" t="s">
        <v>61</v>
      </c>
      <c r="E66" s="50">
        <v>39</v>
      </c>
      <c r="F66" s="44">
        <v>0</v>
      </c>
      <c r="G66" s="45">
        <f>E66*F66</f>
        <v>0</v>
      </c>
      <c r="H66" s="42">
        <v>0</v>
      </c>
      <c r="I66" s="45">
        <f>E66*H66</f>
        <v>0</v>
      </c>
      <c r="J66" s="46">
        <v>1E-3</v>
      </c>
      <c r="K66" s="47">
        <f>E66*J66</f>
        <v>3.9E-2</v>
      </c>
      <c r="L66" s="46">
        <v>0</v>
      </c>
      <c r="M66" s="48">
        <f>E66*L66</f>
        <v>0</v>
      </c>
    </row>
    <row r="67" spans="1:13" s="1" customFormat="1" ht="9.75" x14ac:dyDescent="0.2">
      <c r="A67" s="36"/>
      <c r="B67" s="39"/>
      <c r="C67" s="40"/>
      <c r="D67" s="41"/>
      <c r="E67" s="38"/>
      <c r="F67" s="36"/>
      <c r="G67" s="43"/>
      <c r="H67" s="38"/>
      <c r="I67" s="43"/>
      <c r="J67" s="38"/>
      <c r="K67" s="43"/>
      <c r="L67" s="38"/>
      <c r="M67" s="49"/>
    </row>
    <row r="68" spans="1:13" s="1" customFormat="1" ht="9.75" x14ac:dyDescent="0.2">
      <c r="A68" s="37">
        <f>A66+1</f>
        <v>45</v>
      </c>
      <c r="B68" s="39" t="s">
        <v>62</v>
      </c>
      <c r="C68" s="40" t="s">
        <v>92</v>
      </c>
      <c r="D68" s="41" t="s">
        <v>61</v>
      </c>
      <c r="E68" s="50">
        <v>190</v>
      </c>
      <c r="F68" s="44">
        <v>0</v>
      </c>
      <c r="G68" s="45">
        <f>E68*F68</f>
        <v>0</v>
      </c>
      <c r="H68" s="42">
        <v>0</v>
      </c>
      <c r="I68" s="45">
        <f>E68*H68</f>
        <v>0</v>
      </c>
      <c r="J68" s="46">
        <v>0</v>
      </c>
      <c r="K68" s="47">
        <f>E68*J68</f>
        <v>0</v>
      </c>
      <c r="L68" s="46">
        <v>0</v>
      </c>
      <c r="M68" s="48">
        <f>E68*L68</f>
        <v>0</v>
      </c>
    </row>
    <row r="69" spans="1:13" s="1" customFormat="1" ht="9.75" x14ac:dyDescent="0.2">
      <c r="A69" s="37">
        <f>A68+1</f>
        <v>46</v>
      </c>
      <c r="B69" s="39" t="s">
        <v>93</v>
      </c>
      <c r="C69" s="40" t="s">
        <v>90</v>
      </c>
      <c r="D69" s="41" t="s">
        <v>38</v>
      </c>
      <c r="E69" s="42">
        <v>0.7</v>
      </c>
      <c r="F69" s="44">
        <v>0</v>
      </c>
      <c r="G69" s="45">
        <f>E69*F69</f>
        <v>0</v>
      </c>
      <c r="H69" s="42">
        <v>0</v>
      </c>
      <c r="I69" s="45">
        <f>E69*H69</f>
        <v>0</v>
      </c>
      <c r="J69" s="46">
        <v>0</v>
      </c>
      <c r="K69" s="47">
        <f>E69*J69</f>
        <v>0</v>
      </c>
      <c r="L69" s="46">
        <v>0</v>
      </c>
      <c r="M69" s="48">
        <f>E69*L69</f>
        <v>0</v>
      </c>
    </row>
    <row r="70" spans="1:13" s="18" customFormat="1" ht="11.25" x14ac:dyDescent="0.2">
      <c r="A70" s="60"/>
      <c r="B70" s="61">
        <v>5</v>
      </c>
      <c r="C70" s="62" t="s">
        <v>293</v>
      </c>
      <c r="D70" s="63"/>
      <c r="E70" s="63"/>
      <c r="F70" s="64"/>
      <c r="G70" s="65">
        <f>SUM(G50:G69)</f>
        <v>0</v>
      </c>
      <c r="H70" s="66"/>
      <c r="I70" s="67">
        <f>SUM(I50:I69)</f>
        <v>0</v>
      </c>
      <c r="J70" s="66"/>
      <c r="K70" s="68">
        <f>SUM(K50:K69)</f>
        <v>0.66880000000000017</v>
      </c>
      <c r="L70" s="66"/>
      <c r="M70" s="69">
        <f>SUM(M50:M69)</f>
        <v>0</v>
      </c>
    </row>
    <row r="71" spans="1:13" s="18" customFormat="1" ht="11.25" x14ac:dyDescent="0.2">
      <c r="A71" s="29"/>
      <c r="B71" s="30" t="s">
        <v>294</v>
      </c>
      <c r="C71" s="31" t="s">
        <v>256</v>
      </c>
      <c r="D71" s="28"/>
      <c r="E71" s="28"/>
      <c r="F71" s="32"/>
      <c r="G71" s="33"/>
      <c r="H71" s="34"/>
      <c r="I71" s="27"/>
      <c r="J71" s="34"/>
      <c r="K71" s="33"/>
      <c r="L71" s="34"/>
      <c r="M71" s="35"/>
    </row>
    <row r="72" spans="1:13" s="1" customFormat="1" ht="9.75" x14ac:dyDescent="0.2">
      <c r="A72" s="36"/>
      <c r="B72" s="39"/>
      <c r="C72" s="40" t="s">
        <v>113</v>
      </c>
      <c r="D72" s="41"/>
      <c r="E72" s="38"/>
      <c r="F72" s="36"/>
      <c r="G72" s="43"/>
      <c r="H72" s="38"/>
      <c r="I72" s="43"/>
      <c r="J72" s="38"/>
      <c r="K72" s="43"/>
      <c r="L72" s="38"/>
      <c r="M72" s="49"/>
    </row>
    <row r="73" spans="1:13" s="1" customFormat="1" ht="9.75" x14ac:dyDescent="0.2">
      <c r="A73" s="37">
        <f>A69+1</f>
        <v>47</v>
      </c>
      <c r="B73" s="39" t="s">
        <v>62</v>
      </c>
      <c r="C73" s="40" t="s">
        <v>114</v>
      </c>
      <c r="D73" s="41" t="s">
        <v>75</v>
      </c>
      <c r="E73" s="50">
        <v>276</v>
      </c>
      <c r="F73" s="44">
        <v>0</v>
      </c>
      <c r="G73" s="45">
        <f>E73*F73</f>
        <v>0</v>
      </c>
      <c r="H73" s="42">
        <v>0</v>
      </c>
      <c r="I73" s="45">
        <f>E73*H73</f>
        <v>0</v>
      </c>
      <c r="J73" s="46">
        <v>1E-3</v>
      </c>
      <c r="K73" s="47">
        <f>E73*J73</f>
        <v>0.27600000000000002</v>
      </c>
      <c r="L73" s="46">
        <v>0</v>
      </c>
      <c r="M73" s="48">
        <f>E73*L73</f>
        <v>0</v>
      </c>
    </row>
    <row r="74" spans="1:13" s="1" customFormat="1" ht="9.75" x14ac:dyDescent="0.2">
      <c r="A74" s="37">
        <f>A73+1</f>
        <v>48</v>
      </c>
      <c r="B74" s="39" t="s">
        <v>115</v>
      </c>
      <c r="C74" s="40" t="s">
        <v>116</v>
      </c>
      <c r="D74" s="41" t="s">
        <v>61</v>
      </c>
      <c r="E74" s="50">
        <v>108</v>
      </c>
      <c r="F74" s="44">
        <v>0</v>
      </c>
      <c r="G74" s="45">
        <f>E74*F74</f>
        <v>0</v>
      </c>
      <c r="H74" s="42">
        <v>0</v>
      </c>
      <c r="I74" s="45">
        <f>E74*H74</f>
        <v>0</v>
      </c>
      <c r="J74" s="46">
        <v>4.0000000000000001E-3</v>
      </c>
      <c r="K74" s="47">
        <f>E74*J74</f>
        <v>0.432</v>
      </c>
      <c r="L74" s="46">
        <v>0</v>
      </c>
      <c r="M74" s="48">
        <f>E74*L74</f>
        <v>0</v>
      </c>
    </row>
    <row r="75" spans="1:13" s="1" customFormat="1" ht="9.75" x14ac:dyDescent="0.2">
      <c r="A75" s="37">
        <f>A74+1</f>
        <v>49</v>
      </c>
      <c r="B75" s="39" t="s">
        <v>62</v>
      </c>
      <c r="C75" s="40" t="s">
        <v>117</v>
      </c>
      <c r="D75" s="41" t="s">
        <v>61</v>
      </c>
      <c r="E75" s="50">
        <v>24</v>
      </c>
      <c r="F75" s="44">
        <v>0</v>
      </c>
      <c r="G75" s="45">
        <f>E75*F75</f>
        <v>0</v>
      </c>
      <c r="H75" s="42">
        <v>0</v>
      </c>
      <c r="I75" s="45">
        <f>E75*H75</f>
        <v>0</v>
      </c>
      <c r="J75" s="46">
        <v>2E-3</v>
      </c>
      <c r="K75" s="47">
        <f>E75*J75</f>
        <v>4.8000000000000001E-2</v>
      </c>
      <c r="L75" s="46">
        <v>0</v>
      </c>
      <c r="M75" s="48">
        <f>E75*L75</f>
        <v>0</v>
      </c>
    </row>
    <row r="76" spans="1:13" s="1" customFormat="1" ht="9.75" x14ac:dyDescent="0.2">
      <c r="A76" s="37">
        <f>A75+1</f>
        <v>50</v>
      </c>
      <c r="B76" s="39" t="s">
        <v>93</v>
      </c>
      <c r="C76" s="40" t="s">
        <v>90</v>
      </c>
      <c r="D76" s="41" t="s">
        <v>38</v>
      </c>
      <c r="E76" s="42">
        <v>0.8</v>
      </c>
      <c r="F76" s="44">
        <v>0</v>
      </c>
      <c r="G76" s="45">
        <f>E76*F76</f>
        <v>0</v>
      </c>
      <c r="H76" s="42">
        <v>0</v>
      </c>
      <c r="I76" s="45">
        <f>E76*H76</f>
        <v>0</v>
      </c>
      <c r="J76" s="46">
        <v>5.0000000000000001E-3</v>
      </c>
      <c r="K76" s="47">
        <f>E76*J76</f>
        <v>4.0000000000000001E-3</v>
      </c>
      <c r="L76" s="46">
        <v>0</v>
      </c>
      <c r="M76" s="48">
        <f>E76*L76</f>
        <v>0</v>
      </c>
    </row>
    <row r="77" spans="1:13" s="18" customFormat="1" ht="11.25" x14ac:dyDescent="0.2">
      <c r="A77" s="60"/>
      <c r="B77" s="61">
        <v>6</v>
      </c>
      <c r="C77" s="62" t="s">
        <v>256</v>
      </c>
      <c r="D77" s="63"/>
      <c r="E77" s="63"/>
      <c r="F77" s="64"/>
      <c r="G77" s="65">
        <f>SUM(G72:G76)</f>
        <v>0</v>
      </c>
      <c r="H77" s="66"/>
      <c r="I77" s="67">
        <f>SUM(I72:I76)</f>
        <v>0</v>
      </c>
      <c r="J77" s="66"/>
      <c r="K77" s="68">
        <f>SUM(K72:K76)</f>
        <v>0.76</v>
      </c>
      <c r="L77" s="66"/>
      <c r="M77" s="69">
        <f>SUM(M72:M76)</f>
        <v>0</v>
      </c>
    </row>
    <row r="78" spans="1:13" s="18" customFormat="1" ht="11.25" x14ac:dyDescent="0.2">
      <c r="A78" s="29"/>
      <c r="B78" s="30" t="s">
        <v>295</v>
      </c>
      <c r="C78" s="31" t="s">
        <v>118</v>
      </c>
      <c r="D78" s="28"/>
      <c r="E78" s="28"/>
      <c r="F78" s="32"/>
      <c r="G78" s="33"/>
      <c r="H78" s="34"/>
      <c r="I78" s="27"/>
      <c r="J78" s="34"/>
      <c r="K78" s="33"/>
      <c r="L78" s="34"/>
      <c r="M78" s="35"/>
    </row>
    <row r="79" spans="1:13" s="1" customFormat="1" ht="9.75" x14ac:dyDescent="0.2">
      <c r="A79" s="36"/>
      <c r="B79" s="39"/>
      <c r="C79" s="40" t="s">
        <v>118</v>
      </c>
      <c r="D79" s="41"/>
      <c r="E79" s="38"/>
      <c r="F79" s="36"/>
      <c r="G79" s="43"/>
      <c r="H79" s="38"/>
      <c r="I79" s="43"/>
      <c r="J79" s="38"/>
      <c r="K79" s="43"/>
      <c r="L79" s="38"/>
      <c r="M79" s="49"/>
    </row>
    <row r="80" spans="1:13" s="1" customFormat="1" ht="9.75" x14ac:dyDescent="0.2">
      <c r="A80" s="36"/>
      <c r="B80" s="39"/>
      <c r="C80" s="40" t="s">
        <v>119</v>
      </c>
      <c r="D80" s="41"/>
      <c r="E80" s="38"/>
      <c r="F80" s="36"/>
      <c r="G80" s="43"/>
      <c r="H80" s="38"/>
      <c r="I80" s="43"/>
      <c r="J80" s="38"/>
      <c r="K80" s="43"/>
      <c r="L80" s="38"/>
      <c r="M80" s="49"/>
    </row>
    <row r="81" spans="1:15" s="1" customFormat="1" ht="19.5" x14ac:dyDescent="0.2">
      <c r="A81" s="36"/>
      <c r="B81" s="39"/>
      <c r="C81" s="40" t="s">
        <v>120</v>
      </c>
      <c r="D81" s="41"/>
      <c r="E81" s="38"/>
      <c r="F81" s="36"/>
      <c r="G81" s="43"/>
      <c r="H81" s="38"/>
      <c r="I81" s="43"/>
      <c r="J81" s="38"/>
      <c r="K81" s="43"/>
      <c r="L81" s="38"/>
      <c r="M81" s="49"/>
    </row>
    <row r="82" spans="1:15" s="1" customFormat="1" ht="9.75" x14ac:dyDescent="0.2">
      <c r="A82" s="36"/>
      <c r="B82" s="39"/>
      <c r="C82" s="40"/>
      <c r="D82" s="41"/>
      <c r="E82" s="38"/>
      <c r="F82" s="36"/>
      <c r="G82" s="43"/>
      <c r="H82" s="38"/>
      <c r="I82" s="43"/>
      <c r="J82" s="38"/>
      <c r="K82" s="43"/>
      <c r="L82" s="38"/>
      <c r="M82" s="49"/>
    </row>
    <row r="83" spans="1:15" s="1" customFormat="1" ht="9.75" x14ac:dyDescent="0.2">
      <c r="A83" s="36"/>
      <c r="B83" s="39"/>
      <c r="C83" s="40" t="s">
        <v>121</v>
      </c>
      <c r="D83" s="41"/>
      <c r="E83" s="38"/>
      <c r="F83" s="36"/>
      <c r="G83" s="43"/>
      <c r="H83" s="38"/>
      <c r="I83" s="43"/>
      <c r="J83" s="38"/>
      <c r="K83" s="43"/>
      <c r="L83" s="38"/>
      <c r="M83" s="49"/>
    </row>
    <row r="84" spans="1:15" s="1" customFormat="1" ht="9.75" x14ac:dyDescent="0.2">
      <c r="A84" s="37">
        <f>A76+1</f>
        <v>51</v>
      </c>
      <c r="B84" s="39" t="s">
        <v>62</v>
      </c>
      <c r="C84" s="40" t="s">
        <v>122</v>
      </c>
      <c r="D84" s="41" t="s">
        <v>61</v>
      </c>
      <c r="E84" s="50">
        <v>12</v>
      </c>
      <c r="F84" s="44">
        <v>0</v>
      </c>
      <c r="G84" s="45">
        <f>E84*F84</f>
        <v>0</v>
      </c>
      <c r="H84" s="42">
        <v>0</v>
      </c>
      <c r="I84" s="45">
        <f>E84*H84</f>
        <v>0</v>
      </c>
      <c r="J84" s="46">
        <v>0</v>
      </c>
      <c r="K84" s="47">
        <f>E84*J84</f>
        <v>0</v>
      </c>
      <c r="L84" s="46">
        <v>0</v>
      </c>
      <c r="M84" s="48">
        <f>E84*L84</f>
        <v>0</v>
      </c>
    </row>
    <row r="85" spans="1:15" s="1" customFormat="1" ht="9.75" x14ac:dyDescent="0.2">
      <c r="A85" s="37">
        <f>A84+1</f>
        <v>52</v>
      </c>
      <c r="B85" s="39" t="s">
        <v>62</v>
      </c>
      <c r="C85" s="40" t="s">
        <v>123</v>
      </c>
      <c r="D85" s="41" t="s">
        <v>41</v>
      </c>
      <c r="E85" s="50">
        <v>190</v>
      </c>
      <c r="F85" s="44">
        <v>0</v>
      </c>
      <c r="G85" s="45">
        <f>E85*F85</f>
        <v>0</v>
      </c>
      <c r="H85" s="42">
        <v>0</v>
      </c>
      <c r="I85" s="45">
        <f>E85*H85</f>
        <v>0</v>
      </c>
      <c r="J85" s="46">
        <v>0</v>
      </c>
      <c r="K85" s="47">
        <f>E85*J85</f>
        <v>0</v>
      </c>
      <c r="L85" s="46">
        <v>0</v>
      </c>
      <c r="M85" s="48">
        <f>E85*L85</f>
        <v>0</v>
      </c>
    </row>
    <row r="86" spans="1:15" s="1" customFormat="1" ht="9.75" x14ac:dyDescent="0.2">
      <c r="A86" s="36"/>
      <c r="B86" s="39"/>
      <c r="C86" s="40"/>
      <c r="D86" s="41"/>
      <c r="E86" s="38"/>
      <c r="F86" s="36"/>
      <c r="G86" s="43"/>
      <c r="H86" s="38"/>
      <c r="I86" s="43"/>
      <c r="J86" s="38"/>
      <c r="K86" s="43"/>
      <c r="L86" s="38"/>
      <c r="M86" s="49"/>
      <c r="O86" s="170">
        <f>I84+I85</f>
        <v>0</v>
      </c>
    </row>
    <row r="87" spans="1:15" s="1" customFormat="1" ht="9.75" x14ac:dyDescent="0.2">
      <c r="A87" s="36"/>
      <c r="B87" s="39"/>
      <c r="C87" s="40" t="s">
        <v>124</v>
      </c>
      <c r="D87" s="41"/>
      <c r="E87" s="38"/>
      <c r="F87" s="36"/>
      <c r="G87" s="43"/>
      <c r="H87" s="38"/>
      <c r="I87" s="43"/>
      <c r="J87" s="38"/>
      <c r="K87" s="43"/>
      <c r="L87" s="38"/>
      <c r="M87" s="49"/>
    </row>
    <row r="88" spans="1:15" s="1" customFormat="1" ht="9.75" x14ac:dyDescent="0.2">
      <c r="A88" s="37">
        <f>A85+1</f>
        <v>53</v>
      </c>
      <c r="B88" s="39" t="s">
        <v>62</v>
      </c>
      <c r="C88" s="40" t="s">
        <v>122</v>
      </c>
      <c r="D88" s="41" t="s">
        <v>61</v>
      </c>
      <c r="E88" s="50">
        <v>12</v>
      </c>
      <c r="F88" s="44">
        <v>0</v>
      </c>
      <c r="G88" s="45">
        <f>E88*F88</f>
        <v>0</v>
      </c>
      <c r="H88" s="42">
        <v>0</v>
      </c>
      <c r="I88" s="45">
        <f>E88*H88</f>
        <v>0</v>
      </c>
      <c r="J88" s="46">
        <v>0</v>
      </c>
      <c r="K88" s="47">
        <f>E88*J88</f>
        <v>0</v>
      </c>
      <c r="L88" s="46">
        <v>0</v>
      </c>
      <c r="M88" s="48">
        <f>E88*L88</f>
        <v>0</v>
      </c>
    </row>
    <row r="89" spans="1:15" s="1" customFormat="1" ht="9.75" x14ac:dyDescent="0.2">
      <c r="A89" s="37">
        <f>A88+1</f>
        <v>54</v>
      </c>
      <c r="B89" s="39" t="s">
        <v>62</v>
      </c>
      <c r="C89" s="40" t="s">
        <v>123</v>
      </c>
      <c r="D89" s="41" t="s">
        <v>41</v>
      </c>
      <c r="E89" s="50">
        <v>190</v>
      </c>
      <c r="F89" s="44">
        <v>0</v>
      </c>
      <c r="G89" s="45">
        <f>E89*F89</f>
        <v>0</v>
      </c>
      <c r="H89" s="42">
        <v>0</v>
      </c>
      <c r="I89" s="45">
        <f>E89*H89</f>
        <v>0</v>
      </c>
      <c r="J89" s="46">
        <v>0</v>
      </c>
      <c r="K89" s="47">
        <f>E89*J89</f>
        <v>0</v>
      </c>
      <c r="L89" s="46">
        <v>0</v>
      </c>
      <c r="M89" s="48">
        <f>E89*L89</f>
        <v>0</v>
      </c>
    </row>
    <row r="90" spans="1:15" s="1" customFormat="1" ht="9.75" x14ac:dyDescent="0.2">
      <c r="A90" s="36"/>
      <c r="B90" s="39"/>
      <c r="C90" s="40"/>
      <c r="D90" s="41"/>
      <c r="E90" s="38"/>
      <c r="F90" s="36"/>
      <c r="G90" s="43"/>
      <c r="H90" s="38"/>
      <c r="I90" s="43"/>
      <c r="J90" s="38"/>
      <c r="K90" s="43"/>
      <c r="L90" s="38"/>
      <c r="M90" s="49"/>
    </row>
    <row r="91" spans="1:15" s="1" customFormat="1" ht="9.75" x14ac:dyDescent="0.2">
      <c r="A91" s="154"/>
      <c r="B91" s="150"/>
      <c r="C91" s="151" t="s">
        <v>125</v>
      </c>
      <c r="D91" s="152"/>
      <c r="E91" s="153"/>
      <c r="F91" s="154"/>
      <c r="G91" s="155"/>
      <c r="H91" s="153"/>
      <c r="I91" s="155"/>
      <c r="J91" s="153"/>
      <c r="K91" s="155"/>
      <c r="L91" s="153"/>
      <c r="M91" s="156"/>
    </row>
    <row r="92" spans="1:15" s="1" customFormat="1" ht="9.75" x14ac:dyDescent="0.2">
      <c r="A92" s="165">
        <f>A89+1</f>
        <v>55</v>
      </c>
      <c r="B92" s="150" t="s">
        <v>62</v>
      </c>
      <c r="C92" s="151" t="s">
        <v>122</v>
      </c>
      <c r="D92" s="152" t="s">
        <v>61</v>
      </c>
      <c r="E92" s="157">
        <v>12</v>
      </c>
      <c r="F92" s="158">
        <v>0</v>
      </c>
      <c r="G92" s="159">
        <f>E92*F92</f>
        <v>0</v>
      </c>
      <c r="H92" s="160">
        <v>0</v>
      </c>
      <c r="I92" s="159">
        <f>E92*H92</f>
        <v>0</v>
      </c>
      <c r="J92" s="161">
        <v>0</v>
      </c>
      <c r="K92" s="162">
        <f>E92*J92</f>
        <v>0</v>
      </c>
      <c r="L92" s="161">
        <v>0</v>
      </c>
      <c r="M92" s="163">
        <f>E92*L92</f>
        <v>0</v>
      </c>
    </row>
    <row r="93" spans="1:15" s="1" customFormat="1" ht="9.75" x14ac:dyDescent="0.2">
      <c r="A93" s="165">
        <f>A92+1</f>
        <v>56</v>
      </c>
      <c r="B93" s="150" t="s">
        <v>62</v>
      </c>
      <c r="C93" s="151" t="s">
        <v>123</v>
      </c>
      <c r="D93" s="152" t="s">
        <v>41</v>
      </c>
      <c r="E93" s="157">
        <v>190</v>
      </c>
      <c r="F93" s="158">
        <v>0</v>
      </c>
      <c r="G93" s="159">
        <f>E93*F93</f>
        <v>0</v>
      </c>
      <c r="H93" s="160">
        <v>0</v>
      </c>
      <c r="I93" s="159">
        <f>E93*H93</f>
        <v>0</v>
      </c>
      <c r="J93" s="161">
        <v>0</v>
      </c>
      <c r="K93" s="162">
        <f>E93*J93</f>
        <v>0</v>
      </c>
      <c r="L93" s="161">
        <v>0</v>
      </c>
      <c r="M93" s="163">
        <f>E93*L93</f>
        <v>0</v>
      </c>
    </row>
    <row r="94" spans="1:15" s="18" customFormat="1" ht="12" thickBot="1" x14ac:dyDescent="0.25">
      <c r="A94" s="51"/>
      <c r="B94" s="53">
        <v>7</v>
      </c>
      <c r="C94" s="54" t="s">
        <v>118</v>
      </c>
      <c r="D94" s="52"/>
      <c r="E94" s="52"/>
      <c r="F94" s="55"/>
      <c r="G94" s="57">
        <f>SUM(G79:G93)</f>
        <v>0</v>
      </c>
      <c r="H94" s="56"/>
      <c r="I94" s="71">
        <f>SUM(I79:I93)</f>
        <v>0</v>
      </c>
      <c r="J94" s="56"/>
      <c r="K94" s="58">
        <f>SUM(K79:K93)</f>
        <v>0</v>
      </c>
      <c r="L94" s="56"/>
      <c r="M94" s="59">
        <f>SUM(M79:M93)</f>
        <v>0</v>
      </c>
    </row>
    <row r="95" spans="1:15" ht="13.5" thickBot="1" x14ac:dyDescent="0.25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  <row r="96" spans="1:15" s="18" customFormat="1" ht="12" thickBot="1" x14ac:dyDescent="0.25">
      <c r="A96" s="78"/>
      <c r="B96" s="79"/>
      <c r="C96" s="81" t="s">
        <v>126</v>
      </c>
      <c r="D96" s="80"/>
      <c r="E96" s="80"/>
      <c r="F96" s="80"/>
      <c r="G96" s="80"/>
      <c r="H96" s="80"/>
      <c r="I96" s="80"/>
      <c r="J96" s="80"/>
      <c r="K96" s="80"/>
      <c r="L96" s="302">
        <f>'KRYCÍ LIST #6'!E20</f>
        <v>0</v>
      </c>
      <c r="M96" s="306"/>
    </row>
    <row r="99" spans="2:9" x14ac:dyDescent="0.2">
      <c r="B99" s="164" t="s">
        <v>62</v>
      </c>
      <c r="C99" s="164" t="s">
        <v>296</v>
      </c>
      <c r="F99" s="299">
        <f>G12+I12+I92+I93+I22</f>
        <v>0</v>
      </c>
      <c r="G99" s="299"/>
      <c r="H99" s="299"/>
      <c r="I99" s="299"/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L96:M96"/>
    <mergeCell ref="F99:I99"/>
    <mergeCell ref="F7:G7"/>
    <mergeCell ref="H7:I7"/>
    <mergeCell ref="J6:M6"/>
    <mergeCell ref="J7:K7"/>
    <mergeCell ref="L7:M7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J14" sqref="J14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85546875" customWidth="1"/>
    <col min="5" max="5" width="13.42578125" customWidth="1"/>
  </cols>
  <sheetData>
    <row r="1" spans="1:5" s="3" customFormat="1" ht="28.5" customHeight="1" thickBot="1" x14ac:dyDescent="0.25">
      <c r="A1" s="219" t="s">
        <v>261</v>
      </c>
      <c r="B1" s="213"/>
      <c r="C1" s="213"/>
      <c r="D1" s="213"/>
      <c r="E1" s="213"/>
    </row>
    <row r="2" spans="1:5" s="3" customFormat="1" ht="12.95" customHeight="1" x14ac:dyDescent="0.2">
      <c r="A2" s="127" t="s">
        <v>262</v>
      </c>
      <c r="B2" s="220" t="s">
        <v>263</v>
      </c>
      <c r="C2" s="221"/>
      <c r="D2" s="222"/>
      <c r="E2" s="128" t="s">
        <v>264</v>
      </c>
    </row>
    <row r="3" spans="1:5" s="3" customFormat="1" ht="12.95" customHeight="1" x14ac:dyDescent="0.2">
      <c r="A3" s="129" t="s">
        <v>142</v>
      </c>
      <c r="B3" s="229" t="s">
        <v>148</v>
      </c>
      <c r="C3" s="172"/>
      <c r="D3" s="173"/>
      <c r="E3" s="130" t="s">
        <v>265</v>
      </c>
    </row>
    <row r="4" spans="1:5" s="3" customFormat="1" ht="12.95" customHeight="1" x14ac:dyDescent="0.2">
      <c r="A4" s="131" t="s">
        <v>266</v>
      </c>
      <c r="B4" s="226" t="s">
        <v>267</v>
      </c>
      <c r="C4" s="180"/>
      <c r="D4" s="180"/>
      <c r="E4" s="211"/>
    </row>
    <row r="5" spans="1:5" s="3" customFormat="1" ht="12.95" customHeight="1" x14ac:dyDescent="0.2">
      <c r="A5" s="131" t="s">
        <v>149</v>
      </c>
      <c r="B5" s="226" t="s">
        <v>153</v>
      </c>
      <c r="C5" s="180"/>
      <c r="D5" s="180"/>
      <c r="E5" s="211"/>
    </row>
    <row r="6" spans="1:5" s="3" customFormat="1" ht="12.95" customHeight="1" x14ac:dyDescent="0.2">
      <c r="A6" s="131" t="s">
        <v>150</v>
      </c>
      <c r="B6" s="226" t="s">
        <v>154</v>
      </c>
      <c r="C6" s="180"/>
      <c r="D6" s="180"/>
      <c r="E6" s="211"/>
    </row>
    <row r="7" spans="1:5" s="3" customFormat="1" ht="12.95" customHeight="1" x14ac:dyDescent="0.2">
      <c r="A7" s="131" t="s">
        <v>152</v>
      </c>
      <c r="B7" s="226" t="s">
        <v>142</v>
      </c>
      <c r="C7" s="180"/>
      <c r="D7" s="180"/>
      <c r="E7" s="211"/>
    </row>
    <row r="8" spans="1:5" s="3" customFormat="1" ht="12.95" customHeight="1" thickBot="1" x14ac:dyDescent="0.25">
      <c r="A8" s="131" t="s">
        <v>158</v>
      </c>
      <c r="B8" s="226" t="s">
        <v>142</v>
      </c>
      <c r="C8" s="180"/>
      <c r="D8" s="180"/>
      <c r="E8" s="211"/>
    </row>
    <row r="9" spans="1:5" s="3" customFormat="1" ht="28.5" customHeight="1" thickBot="1" x14ac:dyDescent="0.25">
      <c r="A9" s="227" t="s">
        <v>268</v>
      </c>
      <c r="B9" s="221"/>
      <c r="C9" s="221"/>
      <c r="D9" s="221"/>
      <c r="E9" s="223"/>
    </row>
    <row r="10" spans="1:5" s="3" customFormat="1" ht="28.5" customHeight="1" x14ac:dyDescent="0.2">
      <c r="A10" s="133" t="s">
        <v>269</v>
      </c>
      <c r="B10" s="134" t="s">
        <v>270</v>
      </c>
      <c r="C10" s="135" t="s">
        <v>271</v>
      </c>
      <c r="D10" s="136" t="s">
        <v>272</v>
      </c>
      <c r="E10" s="137" t="s">
        <v>273</v>
      </c>
    </row>
    <row r="11" spans="1:5" s="3" customFormat="1" x14ac:dyDescent="0.2">
      <c r="A11" s="138" t="s">
        <v>259</v>
      </c>
      <c r="B11" s="139" t="s">
        <v>260</v>
      </c>
      <c r="C11" s="140"/>
      <c r="D11" s="141">
        <f>'KRYCÍ LIST #1'!E28</f>
        <v>0</v>
      </c>
      <c r="E11" s="142">
        <f>'KRYCÍ LIST #1'!H39</f>
        <v>0</v>
      </c>
    </row>
    <row r="12" spans="1:5" s="3" customFormat="1" x14ac:dyDescent="0.2">
      <c r="A12" s="138" t="s">
        <v>246</v>
      </c>
      <c r="B12" s="139" t="s">
        <v>247</v>
      </c>
      <c r="C12" s="140"/>
      <c r="D12" s="141">
        <f>'KRYCÍ LIST #2'!E28</f>
        <v>0</v>
      </c>
      <c r="E12" s="142">
        <f>'KRYCÍ LIST #2'!H39</f>
        <v>0</v>
      </c>
    </row>
    <row r="13" spans="1:5" s="3" customFormat="1" x14ac:dyDescent="0.2">
      <c r="A13" s="138" t="s">
        <v>241</v>
      </c>
      <c r="B13" s="139" t="s">
        <v>242</v>
      </c>
      <c r="C13" s="140"/>
      <c r="D13" s="141">
        <f>'KRYCÍ LIST #3'!E28</f>
        <v>0</v>
      </c>
      <c r="E13" s="142">
        <f>'KRYCÍ LIST #3'!H39</f>
        <v>0</v>
      </c>
    </row>
    <row r="14" spans="1:5" s="3" customFormat="1" x14ac:dyDescent="0.2">
      <c r="A14" s="138" t="s">
        <v>237</v>
      </c>
      <c r="B14" s="139" t="s">
        <v>238</v>
      </c>
      <c r="C14" s="140"/>
      <c r="D14" s="141">
        <f>'KRYCÍ LIST #4'!E28</f>
        <v>0</v>
      </c>
      <c r="E14" s="142">
        <f>'KRYCÍ LIST #4'!H39</f>
        <v>0</v>
      </c>
    </row>
    <row r="15" spans="1:5" s="3" customFormat="1" x14ac:dyDescent="0.2">
      <c r="A15" s="138" t="s">
        <v>229</v>
      </c>
      <c r="B15" s="139" t="s">
        <v>297</v>
      </c>
      <c r="C15" s="140"/>
      <c r="D15" s="141">
        <f>'KRYCÍ LIST #5'!E28</f>
        <v>0</v>
      </c>
      <c r="E15" s="142">
        <f>'KRYCÍ LIST #5'!H39</f>
        <v>0</v>
      </c>
    </row>
    <row r="16" spans="1:5" s="3" customFormat="1" ht="13.5" thickBot="1" x14ac:dyDescent="0.25">
      <c r="A16" s="138" t="s">
        <v>140</v>
      </c>
      <c r="B16" s="139" t="s">
        <v>141</v>
      </c>
      <c r="C16" s="140"/>
      <c r="D16" s="141">
        <f>'KRYCÍ LIST #6'!E28</f>
        <v>0</v>
      </c>
      <c r="E16" s="142">
        <f>'KRYCÍ LIST #6'!H39</f>
        <v>0</v>
      </c>
    </row>
    <row r="17" spans="1:5" s="3" customFormat="1" ht="19.5" customHeight="1" thickBot="1" x14ac:dyDescent="0.25">
      <c r="A17" s="190" t="s">
        <v>274</v>
      </c>
      <c r="B17" s="191"/>
      <c r="C17" s="228"/>
      <c r="D17" s="143">
        <f>SUM(D11:D16)</f>
        <v>0</v>
      </c>
      <c r="E17" s="144">
        <f>SUM(E11:E16)</f>
        <v>0</v>
      </c>
    </row>
    <row r="19" spans="1:5" x14ac:dyDescent="0.2">
      <c r="A19" s="167"/>
      <c r="B19" s="168"/>
    </row>
  </sheetData>
  <mergeCells count="10">
    <mergeCell ref="B7:E7"/>
    <mergeCell ref="B8:E8"/>
    <mergeCell ref="A9:E9"/>
    <mergeCell ref="A17:C17"/>
    <mergeCell ref="A1:E1"/>
    <mergeCell ref="B2:D2"/>
    <mergeCell ref="B3:D3"/>
    <mergeCell ref="B4:E4"/>
    <mergeCell ref="B5:E5"/>
    <mergeCell ref="B6:E6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3" workbookViewId="0">
      <selection activeCell="P14" sqref="P14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259</v>
      </c>
      <c r="B4" s="184"/>
      <c r="C4" s="184"/>
      <c r="D4" s="185"/>
      <c r="E4" s="287" t="s">
        <v>260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#1'!C17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#1'!D17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#1'!E15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22" sqref="B22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248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#1'!G28</f>
        <v>0</v>
      </c>
      <c r="D9" s="92">
        <f>'ROZPOČET #1'!I28</f>
        <v>0</v>
      </c>
      <c r="E9" s="93">
        <f t="shared" ref="E9:E14" si="0">C9+D9</f>
        <v>0</v>
      </c>
    </row>
    <row r="10" spans="1:5" s="17" customFormat="1" ht="11.25" x14ac:dyDescent="0.2">
      <c r="A10" s="94">
        <v>3</v>
      </c>
      <c r="B10" s="95" t="s">
        <v>209</v>
      </c>
      <c r="C10" s="96">
        <f>'ROZPOČET #1'!G52</f>
        <v>0</v>
      </c>
      <c r="D10" s="96">
        <f>'ROZPOČET #1'!I52</f>
        <v>0</v>
      </c>
      <c r="E10" s="97">
        <f t="shared" si="0"/>
        <v>0</v>
      </c>
    </row>
    <row r="11" spans="1:5" s="17" customFormat="1" ht="11.25" x14ac:dyDescent="0.2">
      <c r="A11" s="94">
        <v>4</v>
      </c>
      <c r="B11" s="95" t="s">
        <v>245</v>
      </c>
      <c r="C11" s="96">
        <f>'ROZPOČET #1'!G80</f>
        <v>0</v>
      </c>
      <c r="D11" s="96">
        <f>'ROZPOČET #1'!I80</f>
        <v>0</v>
      </c>
      <c r="E11" s="97">
        <f t="shared" si="0"/>
        <v>0</v>
      </c>
    </row>
    <row r="12" spans="1:5" s="17" customFormat="1" ht="11.25" x14ac:dyDescent="0.2">
      <c r="A12" s="94">
        <v>5</v>
      </c>
      <c r="B12" s="95" t="s">
        <v>293</v>
      </c>
      <c r="C12" s="96">
        <f>'ROZPOČET #1'!G102</f>
        <v>0</v>
      </c>
      <c r="D12" s="96">
        <f>'ROZPOČET #1'!I102</f>
        <v>0</v>
      </c>
      <c r="E12" s="97">
        <f t="shared" si="0"/>
        <v>0</v>
      </c>
    </row>
    <row r="13" spans="1:5" s="17" customFormat="1" ht="11.25" x14ac:dyDescent="0.2">
      <c r="A13" s="94">
        <v>6</v>
      </c>
      <c r="B13" s="95" t="s">
        <v>256</v>
      </c>
      <c r="C13" s="96">
        <f>'ROZPOČET #1'!G110</f>
        <v>0</v>
      </c>
      <c r="D13" s="96">
        <f>'ROZPOČET #1'!I110</f>
        <v>0</v>
      </c>
      <c r="E13" s="97">
        <f t="shared" si="0"/>
        <v>0</v>
      </c>
    </row>
    <row r="14" spans="1:5" s="17" customFormat="1" ht="11.25" x14ac:dyDescent="0.2">
      <c r="A14" s="94">
        <v>7</v>
      </c>
      <c r="B14" s="95" t="s">
        <v>118</v>
      </c>
      <c r="C14" s="96">
        <f>'ROZPOČET #1'!G127</f>
        <v>0</v>
      </c>
      <c r="D14" s="96">
        <f>'ROZPOČET #1'!I127</f>
        <v>0</v>
      </c>
      <c r="E14" s="97">
        <f t="shared" si="0"/>
        <v>0</v>
      </c>
    </row>
    <row r="15" spans="1:5" s="17" customFormat="1" ht="12" thickBot="1" x14ac:dyDescent="0.25">
      <c r="A15" s="98"/>
      <c r="B15" s="99" t="s">
        <v>133</v>
      </c>
      <c r="C15" s="100">
        <f>SUM(C9:C14)</f>
        <v>0</v>
      </c>
      <c r="D15" s="100">
        <f>SUM(D9:D14)</f>
        <v>0</v>
      </c>
      <c r="E15" s="101">
        <f>SUM(E9:E14)</f>
        <v>0</v>
      </c>
    </row>
    <row r="16" spans="1:5" s="1" customFormat="1" ht="10.5" thickBot="1" x14ac:dyDescent="0.25"/>
    <row r="17" spans="1:5" s="17" customFormat="1" ht="12" thickBot="1" x14ac:dyDescent="0.25">
      <c r="A17" s="102"/>
      <c r="B17" s="103" t="s">
        <v>134</v>
      </c>
      <c r="C17" s="104">
        <f>C15</f>
        <v>0</v>
      </c>
      <c r="D17" s="104">
        <f>D15</f>
        <v>0</v>
      </c>
      <c r="E17" s="105">
        <f>E15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8"/>
  <sheetViews>
    <sheetView topLeftCell="A25" workbookViewId="0">
      <selection activeCell="F62" sqref="F6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140625" customWidth="1"/>
    <col min="6" max="9" width="10.5703125" customWidth="1"/>
    <col min="10" max="11" width="7.140625" customWidth="1"/>
    <col min="12" max="12" width="9.85546875" customWidth="1"/>
    <col min="13" max="13" width="7.140625" customWidth="1"/>
    <col min="19" max="19" width="16.425781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172"/>
    </row>
    <row r="2" spans="1:13" s="2" customFormat="1" x14ac:dyDescent="0.2">
      <c r="A2" s="297" t="s">
        <v>248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172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1" t="s">
        <v>30</v>
      </c>
      <c r="M7" s="211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37">
        <v>1</v>
      </c>
      <c r="B12" s="39" t="s">
        <v>62</v>
      </c>
      <c r="C12" s="40" t="s">
        <v>205</v>
      </c>
      <c r="D12" s="41" t="s">
        <v>206</v>
      </c>
      <c r="E12" s="50">
        <v>7</v>
      </c>
      <c r="F12" s="44">
        <v>0</v>
      </c>
      <c r="G12" s="45">
        <f>E12*F12</f>
        <v>0</v>
      </c>
      <c r="H12" s="42">
        <v>0</v>
      </c>
      <c r="I12" s="45">
        <f>E12*H12</f>
        <v>0</v>
      </c>
      <c r="J12" s="46">
        <v>0</v>
      </c>
      <c r="K12" s="47">
        <f>E12*J12</f>
        <v>0</v>
      </c>
      <c r="L12" s="46">
        <v>0</v>
      </c>
      <c r="M12" s="48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36"/>
      <c r="B14" s="39"/>
      <c r="C14" s="40" t="s">
        <v>249</v>
      </c>
      <c r="D14" s="41"/>
      <c r="E14" s="38"/>
      <c r="F14" s="36"/>
      <c r="G14" s="43"/>
      <c r="H14" s="38"/>
      <c r="I14" s="43"/>
      <c r="J14" s="38"/>
      <c r="K14" s="43"/>
      <c r="L14" s="38"/>
      <c r="M14" s="49"/>
    </row>
    <row r="15" spans="1:13" s="1" customFormat="1" ht="9.75" x14ac:dyDescent="0.2">
      <c r="A15" s="37">
        <f>A12+1</f>
        <v>2</v>
      </c>
      <c r="B15" s="39" t="s">
        <v>250</v>
      </c>
      <c r="C15" s="40" t="s">
        <v>251</v>
      </c>
      <c r="D15" s="41" t="s">
        <v>83</v>
      </c>
      <c r="E15" s="50">
        <v>197</v>
      </c>
      <c r="F15" s="44">
        <v>0</v>
      </c>
      <c r="G15" s="45">
        <f>E15*F15</f>
        <v>0</v>
      </c>
      <c r="H15" s="42">
        <v>0</v>
      </c>
      <c r="I15" s="45">
        <f>E15*H15</f>
        <v>0</v>
      </c>
      <c r="J15" s="46">
        <v>0</v>
      </c>
      <c r="K15" s="47">
        <f>E15*J15</f>
        <v>0</v>
      </c>
      <c r="L15" s="46">
        <v>0</v>
      </c>
      <c r="M15" s="48">
        <f>E15*L15</f>
        <v>0</v>
      </c>
    </row>
    <row r="16" spans="1:13" s="1" customFormat="1" ht="9.75" x14ac:dyDescent="0.2">
      <c r="A16" s="37">
        <f>A15+1</f>
        <v>3</v>
      </c>
      <c r="B16" s="39" t="s">
        <v>252</v>
      </c>
      <c r="C16" s="40" t="s">
        <v>253</v>
      </c>
      <c r="D16" s="41" t="s">
        <v>83</v>
      </c>
      <c r="E16" s="50">
        <v>197</v>
      </c>
      <c r="F16" s="44">
        <v>0</v>
      </c>
      <c r="G16" s="45">
        <f>E16*F16</f>
        <v>0</v>
      </c>
      <c r="H16" s="42">
        <v>0</v>
      </c>
      <c r="I16" s="45">
        <f>E16*H16</f>
        <v>0</v>
      </c>
      <c r="J16" s="46">
        <v>0</v>
      </c>
      <c r="K16" s="47">
        <f>E16*J16</f>
        <v>0</v>
      </c>
      <c r="L16" s="46">
        <v>0</v>
      </c>
      <c r="M16" s="48">
        <f>E16*L16</f>
        <v>0</v>
      </c>
    </row>
    <row r="17" spans="1:13" s="1" customFormat="1" ht="9.75" x14ac:dyDescent="0.2">
      <c r="A17" s="37">
        <f>A16+1</f>
        <v>4</v>
      </c>
      <c r="B17" s="39" t="s">
        <v>254</v>
      </c>
      <c r="C17" s="40" t="s">
        <v>255</v>
      </c>
      <c r="D17" s="41" t="s">
        <v>41</v>
      </c>
      <c r="E17" s="50">
        <v>1386</v>
      </c>
      <c r="F17" s="44">
        <v>0</v>
      </c>
      <c r="G17" s="45">
        <f>E17*F17</f>
        <v>0</v>
      </c>
      <c r="H17" s="42">
        <v>0</v>
      </c>
      <c r="I17" s="45">
        <f>E17*H17</f>
        <v>0</v>
      </c>
      <c r="J17" s="46">
        <v>0</v>
      </c>
      <c r="K17" s="47">
        <f>E17*J17</f>
        <v>0</v>
      </c>
      <c r="L17" s="46">
        <v>0</v>
      </c>
      <c r="M17" s="48">
        <f>E17*L17</f>
        <v>0</v>
      </c>
    </row>
    <row r="18" spans="1:13" s="1" customFormat="1" ht="9.75" x14ac:dyDescent="0.2">
      <c r="A18" s="36"/>
      <c r="B18" s="39"/>
      <c r="C18" s="40"/>
      <c r="D18" s="41"/>
      <c r="E18" s="38"/>
      <c r="F18" s="36"/>
      <c r="G18" s="43"/>
      <c r="H18" s="38"/>
      <c r="I18" s="43"/>
      <c r="J18" s="38"/>
      <c r="K18" s="43"/>
      <c r="L18" s="38"/>
      <c r="M18" s="49"/>
    </row>
    <row r="19" spans="1:13" s="1" customFormat="1" ht="9.75" x14ac:dyDescent="0.2">
      <c r="A19" s="36"/>
      <c r="B19" s="39"/>
      <c r="C19" s="40" t="s">
        <v>298</v>
      </c>
      <c r="D19" s="41"/>
      <c r="E19" s="38"/>
      <c r="F19" s="36"/>
      <c r="G19" s="43"/>
      <c r="H19" s="38"/>
      <c r="I19" s="43"/>
      <c r="J19" s="38"/>
      <c r="K19" s="43"/>
      <c r="L19" s="38"/>
      <c r="M19" s="49"/>
    </row>
    <row r="20" spans="1:13" s="1" customFormat="1" ht="9.75" x14ac:dyDescent="0.2">
      <c r="A20" s="37">
        <f>A17+1</f>
        <v>5</v>
      </c>
      <c r="B20" s="39" t="s">
        <v>39</v>
      </c>
      <c r="C20" s="40" t="s">
        <v>40</v>
      </c>
      <c r="D20" s="41" t="s">
        <v>41</v>
      </c>
      <c r="E20" s="50">
        <v>6586</v>
      </c>
      <c r="F20" s="44">
        <v>0</v>
      </c>
      <c r="G20" s="45">
        <f t="shared" ref="G20:G26" si="0">E20*F20</f>
        <v>0</v>
      </c>
      <c r="H20" s="42">
        <v>0</v>
      </c>
      <c r="I20" s="45">
        <f t="shared" ref="I20:I26" si="1">E20*H20</f>
        <v>0</v>
      </c>
      <c r="J20" s="46">
        <v>0</v>
      </c>
      <c r="K20" s="47">
        <f t="shared" ref="K20:K26" si="2">E20*J20</f>
        <v>0</v>
      </c>
      <c r="L20" s="46">
        <v>0</v>
      </c>
      <c r="M20" s="48">
        <f t="shared" ref="M20:M26" si="3">E20*L20</f>
        <v>0</v>
      </c>
    </row>
    <row r="21" spans="1:13" s="1" customFormat="1" ht="9.75" x14ac:dyDescent="0.2">
      <c r="A21" s="37">
        <f t="shared" ref="A21:A26" si="4">A20+1</f>
        <v>6</v>
      </c>
      <c r="B21" s="39" t="s">
        <v>42</v>
      </c>
      <c r="C21" s="40" t="s">
        <v>43</v>
      </c>
      <c r="D21" s="41" t="s">
        <v>41</v>
      </c>
      <c r="E21" s="50">
        <v>6586</v>
      </c>
      <c r="F21" s="44">
        <v>0</v>
      </c>
      <c r="G21" s="45">
        <f t="shared" si="0"/>
        <v>0</v>
      </c>
      <c r="H21" s="42">
        <v>0</v>
      </c>
      <c r="I21" s="45">
        <f t="shared" si="1"/>
        <v>0</v>
      </c>
      <c r="J21" s="46">
        <v>0</v>
      </c>
      <c r="K21" s="47">
        <f t="shared" si="2"/>
        <v>0</v>
      </c>
      <c r="L21" s="46">
        <v>0</v>
      </c>
      <c r="M21" s="48">
        <f t="shared" si="3"/>
        <v>0</v>
      </c>
    </row>
    <row r="22" spans="1:13" s="1" customFormat="1" ht="9.75" x14ac:dyDescent="0.2">
      <c r="A22" s="37">
        <f t="shared" si="4"/>
        <v>7</v>
      </c>
      <c r="B22" s="39" t="s">
        <v>44</v>
      </c>
      <c r="C22" s="40" t="s">
        <v>45</v>
      </c>
      <c r="D22" s="41" t="s">
        <v>41</v>
      </c>
      <c r="E22" s="50">
        <v>6586</v>
      </c>
      <c r="F22" s="44">
        <v>0</v>
      </c>
      <c r="G22" s="45">
        <f t="shared" si="0"/>
        <v>0</v>
      </c>
      <c r="H22" s="42">
        <v>0</v>
      </c>
      <c r="I22" s="45">
        <f t="shared" si="1"/>
        <v>0</v>
      </c>
      <c r="J22" s="46">
        <v>0</v>
      </c>
      <c r="K22" s="47">
        <f t="shared" si="2"/>
        <v>0</v>
      </c>
      <c r="L22" s="46">
        <v>0</v>
      </c>
      <c r="M22" s="48">
        <f t="shared" si="3"/>
        <v>0</v>
      </c>
    </row>
    <row r="23" spans="1:13" s="1" customFormat="1" ht="9.75" x14ac:dyDescent="0.2">
      <c r="A23" s="37">
        <f t="shared" si="4"/>
        <v>8</v>
      </c>
      <c r="B23" s="39" t="s">
        <v>46</v>
      </c>
      <c r="C23" s="40" t="s">
        <v>47</v>
      </c>
      <c r="D23" s="41" t="s">
        <v>41</v>
      </c>
      <c r="E23" s="50">
        <v>6586</v>
      </c>
      <c r="F23" s="44">
        <v>0</v>
      </c>
      <c r="G23" s="45">
        <f t="shared" si="0"/>
        <v>0</v>
      </c>
      <c r="H23" s="42">
        <v>0</v>
      </c>
      <c r="I23" s="45">
        <f t="shared" si="1"/>
        <v>0</v>
      </c>
      <c r="J23" s="46">
        <v>0</v>
      </c>
      <c r="K23" s="47">
        <f t="shared" si="2"/>
        <v>0</v>
      </c>
      <c r="L23" s="46">
        <v>0</v>
      </c>
      <c r="M23" s="48">
        <f t="shared" si="3"/>
        <v>0</v>
      </c>
    </row>
    <row r="24" spans="1:13" s="1" customFormat="1" ht="9.75" x14ac:dyDescent="0.2">
      <c r="A24" s="37">
        <f t="shared" si="4"/>
        <v>9</v>
      </c>
      <c r="B24" s="39" t="s">
        <v>48</v>
      </c>
      <c r="C24" s="40" t="s">
        <v>49</v>
      </c>
      <c r="D24" s="41" t="s">
        <v>50</v>
      </c>
      <c r="E24" s="50">
        <v>20</v>
      </c>
      <c r="F24" s="44">
        <v>0</v>
      </c>
      <c r="G24" s="45">
        <f t="shared" si="0"/>
        <v>0</v>
      </c>
      <c r="H24" s="42">
        <v>0</v>
      </c>
      <c r="I24" s="45">
        <f t="shared" si="1"/>
        <v>0</v>
      </c>
      <c r="J24" s="46">
        <v>1E-3</v>
      </c>
      <c r="K24" s="47">
        <f t="shared" si="2"/>
        <v>0.02</v>
      </c>
      <c r="L24" s="46">
        <v>0</v>
      </c>
      <c r="M24" s="48">
        <f t="shared" si="3"/>
        <v>0</v>
      </c>
    </row>
    <row r="25" spans="1:13" s="1" customFormat="1" ht="9.75" x14ac:dyDescent="0.2">
      <c r="A25" s="37">
        <f t="shared" si="4"/>
        <v>10</v>
      </c>
      <c r="B25" s="39" t="s">
        <v>51</v>
      </c>
      <c r="C25" s="40" t="s">
        <v>52</v>
      </c>
      <c r="D25" s="41" t="s">
        <v>41</v>
      </c>
      <c r="E25" s="50">
        <v>6586</v>
      </c>
      <c r="F25" s="44">
        <v>0</v>
      </c>
      <c r="G25" s="45">
        <f t="shared" si="0"/>
        <v>0</v>
      </c>
      <c r="H25" s="42">
        <v>0</v>
      </c>
      <c r="I25" s="45">
        <f t="shared" si="1"/>
        <v>0</v>
      </c>
      <c r="J25" s="46">
        <v>0</v>
      </c>
      <c r="K25" s="47">
        <f t="shared" si="2"/>
        <v>0</v>
      </c>
      <c r="L25" s="46">
        <v>0</v>
      </c>
      <c r="M25" s="48">
        <f t="shared" si="3"/>
        <v>0</v>
      </c>
    </row>
    <row r="26" spans="1:13" s="1" customFormat="1" ht="9.75" x14ac:dyDescent="0.2">
      <c r="A26" s="37">
        <f t="shared" si="4"/>
        <v>11</v>
      </c>
      <c r="B26" s="39" t="s">
        <v>53</v>
      </c>
      <c r="C26" s="40" t="s">
        <v>54</v>
      </c>
      <c r="D26" s="41" t="s">
        <v>41</v>
      </c>
      <c r="E26" s="50">
        <v>6586</v>
      </c>
      <c r="F26" s="44">
        <v>0</v>
      </c>
      <c r="G26" s="45">
        <f t="shared" si="0"/>
        <v>0</v>
      </c>
      <c r="H26" s="42">
        <v>0</v>
      </c>
      <c r="I26" s="45">
        <f t="shared" si="1"/>
        <v>0</v>
      </c>
      <c r="J26" s="46">
        <v>0</v>
      </c>
      <c r="K26" s="47">
        <f t="shared" si="2"/>
        <v>0</v>
      </c>
      <c r="L26" s="46">
        <v>0</v>
      </c>
      <c r="M26" s="48">
        <f t="shared" si="3"/>
        <v>0</v>
      </c>
    </row>
    <row r="27" spans="1:13" s="1" customFormat="1" ht="9.75" x14ac:dyDescent="0.2">
      <c r="A27" s="36"/>
      <c r="B27" s="39"/>
      <c r="C27" s="40" t="s">
        <v>55</v>
      </c>
      <c r="D27" s="41"/>
      <c r="E27" s="38"/>
      <c r="F27" s="36"/>
      <c r="G27" s="43"/>
      <c r="H27" s="38"/>
      <c r="I27" s="43"/>
      <c r="J27" s="38"/>
      <c r="K27" s="43"/>
      <c r="L27" s="38"/>
      <c r="M27" s="49"/>
    </row>
    <row r="28" spans="1:13" s="18" customFormat="1" ht="11.25" x14ac:dyDescent="0.2">
      <c r="A28" s="60"/>
      <c r="B28" s="61">
        <v>1</v>
      </c>
      <c r="C28" s="62" t="s">
        <v>56</v>
      </c>
      <c r="D28" s="63"/>
      <c r="E28" s="63"/>
      <c r="F28" s="64"/>
      <c r="G28" s="65">
        <f>SUM(G12:G27)</f>
        <v>0</v>
      </c>
      <c r="H28" s="66"/>
      <c r="I28" s="67">
        <f>SUM(I12:I27)</f>
        <v>0</v>
      </c>
      <c r="J28" s="66"/>
      <c r="K28" s="68">
        <f>SUM(K12:K27)</f>
        <v>0.02</v>
      </c>
      <c r="L28" s="66"/>
      <c r="M28" s="69">
        <f>SUM(M12:M27)</f>
        <v>0</v>
      </c>
    </row>
    <row r="29" spans="1:13" s="18" customFormat="1" ht="11.25" x14ac:dyDescent="0.2">
      <c r="A29" s="29"/>
      <c r="B29" s="30" t="s">
        <v>208</v>
      </c>
      <c r="C29" s="31" t="s">
        <v>209</v>
      </c>
      <c r="D29" s="28"/>
      <c r="E29" s="28"/>
      <c r="F29" s="32"/>
      <c r="G29" s="33"/>
      <c r="H29" s="34"/>
      <c r="I29" s="27"/>
      <c r="J29" s="34"/>
      <c r="K29" s="33"/>
      <c r="L29" s="34"/>
      <c r="M29" s="35"/>
    </row>
    <row r="30" spans="1:13" s="1" customFormat="1" ht="9.75" x14ac:dyDescent="0.2">
      <c r="A30" s="36"/>
      <c r="B30" s="39"/>
      <c r="C30" s="40" t="s">
        <v>209</v>
      </c>
      <c r="D30" s="41"/>
      <c r="E30" s="38"/>
      <c r="F30" s="36"/>
      <c r="G30" s="43"/>
      <c r="H30" s="38"/>
      <c r="I30" s="43"/>
      <c r="J30" s="38"/>
      <c r="K30" s="43"/>
      <c r="L30" s="38"/>
      <c r="M30" s="49"/>
    </row>
    <row r="31" spans="1:13" s="1" customFormat="1" ht="9.75" x14ac:dyDescent="0.2">
      <c r="A31" s="37">
        <f>A26+1</f>
        <v>12</v>
      </c>
      <c r="B31" s="39" t="s">
        <v>210</v>
      </c>
      <c r="C31" s="40" t="s">
        <v>211</v>
      </c>
      <c r="D31" s="41" t="s">
        <v>61</v>
      </c>
      <c r="E31" s="50">
        <v>5</v>
      </c>
      <c r="F31" s="44">
        <v>0</v>
      </c>
      <c r="G31" s="45">
        <f t="shared" ref="G31:G46" si="5">E31*F31</f>
        <v>0</v>
      </c>
      <c r="H31" s="42">
        <v>0</v>
      </c>
      <c r="I31" s="45">
        <f t="shared" ref="I31:I46" si="6">E31*H31</f>
        <v>0</v>
      </c>
      <c r="J31" s="46">
        <v>0</v>
      </c>
      <c r="K31" s="47">
        <f t="shared" ref="K31:K46" si="7">E31*J31</f>
        <v>0</v>
      </c>
      <c r="L31" s="46">
        <v>0</v>
      </c>
      <c r="M31" s="48">
        <f t="shared" ref="M31:M46" si="8">E31*L31</f>
        <v>0</v>
      </c>
    </row>
    <row r="32" spans="1:13" s="1" customFormat="1" ht="9.75" x14ac:dyDescent="0.2">
      <c r="A32" s="37">
        <f t="shared" ref="A32:A46" si="9">A31+1</f>
        <v>13</v>
      </c>
      <c r="B32" s="39" t="s">
        <v>62</v>
      </c>
      <c r="C32" s="40" t="s">
        <v>212</v>
      </c>
      <c r="D32" s="41" t="s">
        <v>61</v>
      </c>
      <c r="E32" s="50">
        <v>5</v>
      </c>
      <c r="F32" s="44">
        <v>0</v>
      </c>
      <c r="G32" s="45">
        <f t="shared" si="5"/>
        <v>0</v>
      </c>
      <c r="H32" s="42">
        <v>0</v>
      </c>
      <c r="I32" s="45">
        <f t="shared" si="6"/>
        <v>0</v>
      </c>
      <c r="J32" s="46">
        <v>0</v>
      </c>
      <c r="K32" s="47">
        <f t="shared" si="7"/>
        <v>0</v>
      </c>
      <c r="L32" s="46">
        <v>0</v>
      </c>
      <c r="M32" s="48">
        <f t="shared" si="8"/>
        <v>0</v>
      </c>
    </row>
    <row r="33" spans="1:13" s="1" customFormat="1" ht="9.75" x14ac:dyDescent="0.2">
      <c r="A33" s="37">
        <f t="shared" si="9"/>
        <v>14</v>
      </c>
      <c r="B33" s="39" t="s">
        <v>62</v>
      </c>
      <c r="C33" s="40" t="s">
        <v>213</v>
      </c>
      <c r="D33" s="41" t="s">
        <v>61</v>
      </c>
      <c r="E33" s="50">
        <v>5</v>
      </c>
      <c r="F33" s="44">
        <v>0</v>
      </c>
      <c r="G33" s="45">
        <f t="shared" si="5"/>
        <v>0</v>
      </c>
      <c r="H33" s="42">
        <v>0</v>
      </c>
      <c r="I33" s="45">
        <f t="shared" si="6"/>
        <v>0</v>
      </c>
      <c r="J33" s="46">
        <v>0</v>
      </c>
      <c r="K33" s="47">
        <f t="shared" si="7"/>
        <v>0</v>
      </c>
      <c r="L33" s="46">
        <v>0</v>
      </c>
      <c r="M33" s="48">
        <f t="shared" si="8"/>
        <v>0</v>
      </c>
    </row>
    <row r="34" spans="1:13" s="1" customFormat="1" ht="9.75" x14ac:dyDescent="0.2">
      <c r="A34" s="37">
        <f t="shared" si="9"/>
        <v>15</v>
      </c>
      <c r="B34" s="39" t="s">
        <v>214</v>
      </c>
      <c r="C34" s="40" t="s">
        <v>215</v>
      </c>
      <c r="D34" s="41" t="s">
        <v>61</v>
      </c>
      <c r="E34" s="50">
        <v>5</v>
      </c>
      <c r="F34" s="44">
        <v>0</v>
      </c>
      <c r="G34" s="45">
        <f t="shared" si="5"/>
        <v>0</v>
      </c>
      <c r="H34" s="42">
        <v>0</v>
      </c>
      <c r="I34" s="45">
        <f t="shared" si="6"/>
        <v>0</v>
      </c>
      <c r="J34" s="46">
        <v>0</v>
      </c>
      <c r="K34" s="47">
        <f t="shared" si="7"/>
        <v>0</v>
      </c>
      <c r="L34" s="46">
        <v>0</v>
      </c>
      <c r="M34" s="48">
        <f t="shared" si="8"/>
        <v>0</v>
      </c>
    </row>
    <row r="35" spans="1:13" s="1" customFormat="1" ht="9.75" x14ac:dyDescent="0.2">
      <c r="A35" s="37">
        <f t="shared" si="9"/>
        <v>16</v>
      </c>
      <c r="B35" s="39" t="s">
        <v>216</v>
      </c>
      <c r="C35" s="40" t="s">
        <v>217</v>
      </c>
      <c r="D35" s="41" t="s">
        <v>61</v>
      </c>
      <c r="E35" s="50">
        <v>5</v>
      </c>
      <c r="F35" s="44">
        <v>0</v>
      </c>
      <c r="G35" s="45">
        <f t="shared" si="5"/>
        <v>0</v>
      </c>
      <c r="H35" s="42">
        <v>0</v>
      </c>
      <c r="I35" s="45">
        <f t="shared" si="6"/>
        <v>0</v>
      </c>
      <c r="J35" s="46">
        <v>3.3599999999999998E-4</v>
      </c>
      <c r="K35" s="47">
        <f t="shared" si="7"/>
        <v>1.6799999999999999E-3</v>
      </c>
      <c r="L35" s="46">
        <v>0</v>
      </c>
      <c r="M35" s="48">
        <f t="shared" si="8"/>
        <v>0</v>
      </c>
    </row>
    <row r="36" spans="1:13" s="1" customFormat="1" ht="9.75" x14ac:dyDescent="0.2">
      <c r="A36" s="37">
        <f t="shared" si="9"/>
        <v>17</v>
      </c>
      <c r="B36" s="39" t="s">
        <v>115</v>
      </c>
      <c r="C36" s="40" t="s">
        <v>218</v>
      </c>
      <c r="D36" s="41" t="s">
        <v>61</v>
      </c>
      <c r="E36" s="50">
        <v>15</v>
      </c>
      <c r="F36" s="44">
        <v>0</v>
      </c>
      <c r="G36" s="45">
        <f t="shared" si="5"/>
        <v>0</v>
      </c>
      <c r="H36" s="42">
        <v>0</v>
      </c>
      <c r="I36" s="45">
        <f t="shared" si="6"/>
        <v>0</v>
      </c>
      <c r="J36" s="46">
        <v>5.4999999999999997E-3</v>
      </c>
      <c r="K36" s="47">
        <f t="shared" si="7"/>
        <v>8.249999999999999E-2</v>
      </c>
      <c r="L36" s="46">
        <v>0</v>
      </c>
      <c r="M36" s="48">
        <f t="shared" si="8"/>
        <v>0</v>
      </c>
    </row>
    <row r="37" spans="1:13" s="1" customFormat="1" ht="9.75" x14ac:dyDescent="0.2">
      <c r="A37" s="37">
        <f t="shared" si="9"/>
        <v>18</v>
      </c>
      <c r="B37" s="39" t="s">
        <v>62</v>
      </c>
      <c r="C37" s="40" t="s">
        <v>219</v>
      </c>
      <c r="D37" s="41" t="s">
        <v>61</v>
      </c>
      <c r="E37" s="50">
        <v>5</v>
      </c>
      <c r="F37" s="44">
        <v>0</v>
      </c>
      <c r="G37" s="45">
        <f t="shared" si="5"/>
        <v>0</v>
      </c>
      <c r="H37" s="42">
        <v>0</v>
      </c>
      <c r="I37" s="45">
        <f t="shared" si="6"/>
        <v>0</v>
      </c>
      <c r="J37" s="46">
        <v>0</v>
      </c>
      <c r="K37" s="47">
        <f t="shared" si="7"/>
        <v>0</v>
      </c>
      <c r="L37" s="46">
        <v>0</v>
      </c>
      <c r="M37" s="48">
        <f t="shared" si="8"/>
        <v>0</v>
      </c>
    </row>
    <row r="38" spans="1:13" s="1" customFormat="1" ht="9.75" x14ac:dyDescent="0.2">
      <c r="A38" s="37">
        <f t="shared" si="9"/>
        <v>19</v>
      </c>
      <c r="B38" s="39" t="s">
        <v>62</v>
      </c>
      <c r="C38" s="40" t="s">
        <v>299</v>
      </c>
      <c r="D38" s="41" t="s">
        <v>61</v>
      </c>
      <c r="E38" s="50">
        <v>5</v>
      </c>
      <c r="F38" s="44">
        <v>0</v>
      </c>
      <c r="G38" s="45">
        <f t="shared" si="5"/>
        <v>0</v>
      </c>
      <c r="H38" s="42">
        <v>0</v>
      </c>
      <c r="I38" s="45">
        <f t="shared" si="6"/>
        <v>0</v>
      </c>
      <c r="J38" s="46">
        <v>2E-3</v>
      </c>
      <c r="K38" s="47">
        <f t="shared" si="7"/>
        <v>0.01</v>
      </c>
      <c r="L38" s="46">
        <v>0</v>
      </c>
      <c r="M38" s="48">
        <f t="shared" si="8"/>
        <v>0</v>
      </c>
    </row>
    <row r="39" spans="1:13" s="1" customFormat="1" ht="9.75" x14ac:dyDescent="0.2">
      <c r="A39" s="37">
        <f t="shared" si="9"/>
        <v>20</v>
      </c>
      <c r="B39" s="39" t="s">
        <v>72</v>
      </c>
      <c r="C39" s="40" t="s">
        <v>73</v>
      </c>
      <c r="D39" s="41" t="s">
        <v>61</v>
      </c>
      <c r="E39" s="50">
        <v>5</v>
      </c>
      <c r="F39" s="44">
        <v>0</v>
      </c>
      <c r="G39" s="45">
        <f t="shared" si="5"/>
        <v>0</v>
      </c>
      <c r="H39" s="42">
        <v>0</v>
      </c>
      <c r="I39" s="45">
        <f t="shared" si="6"/>
        <v>0</v>
      </c>
      <c r="J39" s="46">
        <v>2.7500000000000002E-4</v>
      </c>
      <c r="K39" s="47">
        <f t="shared" si="7"/>
        <v>1.3750000000000001E-3</v>
      </c>
      <c r="L39" s="46">
        <v>0</v>
      </c>
      <c r="M39" s="48">
        <f t="shared" si="8"/>
        <v>0</v>
      </c>
    </row>
    <row r="40" spans="1:13" s="1" customFormat="1" ht="9.75" x14ac:dyDescent="0.2">
      <c r="A40" s="37">
        <f t="shared" si="9"/>
        <v>21</v>
      </c>
      <c r="B40" s="39" t="s">
        <v>62</v>
      </c>
      <c r="C40" s="40" t="s">
        <v>74</v>
      </c>
      <c r="D40" s="41" t="s">
        <v>75</v>
      </c>
      <c r="E40" s="50">
        <v>2</v>
      </c>
      <c r="F40" s="44">
        <v>0</v>
      </c>
      <c r="G40" s="45">
        <f t="shared" si="5"/>
        <v>0</v>
      </c>
      <c r="H40" s="42">
        <v>0</v>
      </c>
      <c r="I40" s="45">
        <f t="shared" si="6"/>
        <v>0</v>
      </c>
      <c r="J40" s="46">
        <v>1E-4</v>
      </c>
      <c r="K40" s="47">
        <f t="shared" si="7"/>
        <v>2.0000000000000001E-4</v>
      </c>
      <c r="L40" s="46">
        <v>0</v>
      </c>
      <c r="M40" s="48">
        <f t="shared" si="8"/>
        <v>0</v>
      </c>
    </row>
    <row r="41" spans="1:13" s="1" customFormat="1" ht="9.75" x14ac:dyDescent="0.2">
      <c r="A41" s="37">
        <f t="shared" si="9"/>
        <v>22</v>
      </c>
      <c r="B41" s="39" t="s">
        <v>79</v>
      </c>
      <c r="C41" s="40" t="s">
        <v>80</v>
      </c>
      <c r="D41" s="41" t="s">
        <v>41</v>
      </c>
      <c r="E41" s="50">
        <v>5</v>
      </c>
      <c r="F41" s="44">
        <v>0</v>
      </c>
      <c r="G41" s="45">
        <f t="shared" si="5"/>
        <v>0</v>
      </c>
      <c r="H41" s="42">
        <v>0</v>
      </c>
      <c r="I41" s="45">
        <f t="shared" si="6"/>
        <v>0</v>
      </c>
      <c r="J41" s="46">
        <v>0</v>
      </c>
      <c r="K41" s="47">
        <f t="shared" si="7"/>
        <v>0</v>
      </c>
      <c r="L41" s="46">
        <v>0</v>
      </c>
      <c r="M41" s="48">
        <f t="shared" si="8"/>
        <v>0</v>
      </c>
    </row>
    <row r="42" spans="1:13" s="1" customFormat="1" ht="9.75" x14ac:dyDescent="0.2">
      <c r="A42" s="37">
        <f t="shared" si="9"/>
        <v>23</v>
      </c>
      <c r="B42" s="39" t="s">
        <v>81</v>
      </c>
      <c r="C42" s="40" t="s">
        <v>82</v>
      </c>
      <c r="D42" s="41" t="s">
        <v>83</v>
      </c>
      <c r="E42" s="42">
        <v>0.5</v>
      </c>
      <c r="F42" s="44">
        <v>0</v>
      </c>
      <c r="G42" s="45">
        <f t="shared" si="5"/>
        <v>0</v>
      </c>
      <c r="H42" s="42">
        <v>0</v>
      </c>
      <c r="I42" s="45">
        <f t="shared" si="6"/>
        <v>0</v>
      </c>
      <c r="J42" s="46">
        <v>0.6</v>
      </c>
      <c r="K42" s="47">
        <f t="shared" si="7"/>
        <v>0.3</v>
      </c>
      <c r="L42" s="46">
        <v>0</v>
      </c>
      <c r="M42" s="48">
        <f t="shared" si="8"/>
        <v>0</v>
      </c>
    </row>
    <row r="43" spans="1:13" s="1" customFormat="1" ht="9.75" x14ac:dyDescent="0.2">
      <c r="A43" s="37">
        <f t="shared" si="9"/>
        <v>24</v>
      </c>
      <c r="B43" s="39" t="s">
        <v>104</v>
      </c>
      <c r="C43" s="40" t="s">
        <v>105</v>
      </c>
      <c r="D43" s="41" t="s">
        <v>83</v>
      </c>
      <c r="E43" s="70">
        <v>0.25</v>
      </c>
      <c r="F43" s="44">
        <v>0</v>
      </c>
      <c r="G43" s="45">
        <f t="shared" si="5"/>
        <v>0</v>
      </c>
      <c r="H43" s="42">
        <v>0</v>
      </c>
      <c r="I43" s="45">
        <f t="shared" si="6"/>
        <v>0</v>
      </c>
      <c r="J43" s="46">
        <v>1</v>
      </c>
      <c r="K43" s="47">
        <f t="shared" si="7"/>
        <v>0.25</v>
      </c>
      <c r="L43" s="46">
        <v>0</v>
      </c>
      <c r="M43" s="48">
        <f t="shared" si="8"/>
        <v>0</v>
      </c>
    </row>
    <row r="44" spans="1:13" s="1" customFormat="1" ht="9.75" x14ac:dyDescent="0.2">
      <c r="A44" s="37">
        <f t="shared" si="9"/>
        <v>25</v>
      </c>
      <c r="B44" s="39" t="s">
        <v>86</v>
      </c>
      <c r="C44" s="40" t="s">
        <v>221</v>
      </c>
      <c r="D44" s="41" t="s">
        <v>83</v>
      </c>
      <c r="E44" s="70">
        <v>0.25</v>
      </c>
      <c r="F44" s="44">
        <v>0</v>
      </c>
      <c r="G44" s="45">
        <f t="shared" si="5"/>
        <v>0</v>
      </c>
      <c r="H44" s="42">
        <v>0</v>
      </c>
      <c r="I44" s="45">
        <f t="shared" si="6"/>
        <v>0</v>
      </c>
      <c r="J44" s="46">
        <v>0</v>
      </c>
      <c r="K44" s="47">
        <f t="shared" si="7"/>
        <v>0</v>
      </c>
      <c r="L44" s="46">
        <v>0</v>
      </c>
      <c r="M44" s="48">
        <f t="shared" si="8"/>
        <v>0</v>
      </c>
    </row>
    <row r="45" spans="1:13" s="1" customFormat="1" ht="9.75" x14ac:dyDescent="0.2">
      <c r="A45" s="37">
        <f t="shared" si="9"/>
        <v>26</v>
      </c>
      <c r="B45" s="39" t="s">
        <v>88</v>
      </c>
      <c r="C45" s="40" t="s">
        <v>222</v>
      </c>
      <c r="D45" s="41" t="s">
        <v>61</v>
      </c>
      <c r="E45" s="50">
        <v>5</v>
      </c>
      <c r="F45" s="44">
        <v>0</v>
      </c>
      <c r="G45" s="45">
        <f t="shared" si="5"/>
        <v>0</v>
      </c>
      <c r="H45" s="42">
        <v>0</v>
      </c>
      <c r="I45" s="45">
        <f t="shared" si="6"/>
        <v>0</v>
      </c>
      <c r="J45" s="46">
        <v>0</v>
      </c>
      <c r="K45" s="47">
        <f t="shared" si="7"/>
        <v>0</v>
      </c>
      <c r="L45" s="46">
        <v>0</v>
      </c>
      <c r="M45" s="48">
        <f t="shared" si="8"/>
        <v>0</v>
      </c>
    </row>
    <row r="46" spans="1:13" s="1" customFormat="1" ht="9.75" x14ac:dyDescent="0.2">
      <c r="A46" s="37">
        <f t="shared" si="9"/>
        <v>27</v>
      </c>
      <c r="B46" s="39" t="s">
        <v>62</v>
      </c>
      <c r="C46" s="40" t="s">
        <v>90</v>
      </c>
      <c r="D46" s="41" t="s">
        <v>41</v>
      </c>
      <c r="E46" s="50">
        <v>5</v>
      </c>
      <c r="F46" s="44">
        <v>0</v>
      </c>
      <c r="G46" s="45">
        <f t="shared" si="5"/>
        <v>0</v>
      </c>
      <c r="H46" s="42">
        <v>0</v>
      </c>
      <c r="I46" s="45">
        <f t="shared" si="6"/>
        <v>0</v>
      </c>
      <c r="J46" s="46">
        <v>0</v>
      </c>
      <c r="K46" s="47">
        <f t="shared" si="7"/>
        <v>0</v>
      </c>
      <c r="L46" s="46">
        <v>0</v>
      </c>
      <c r="M46" s="48">
        <f t="shared" si="8"/>
        <v>0</v>
      </c>
    </row>
    <row r="47" spans="1:13" s="1" customFormat="1" ht="9.75" x14ac:dyDescent="0.2">
      <c r="A47" s="36"/>
      <c r="B47" s="39"/>
      <c r="C47" s="40"/>
      <c r="D47" s="41"/>
      <c r="E47" s="38"/>
      <c r="F47" s="36"/>
      <c r="G47" s="43"/>
      <c r="H47" s="38"/>
      <c r="I47" s="43"/>
      <c r="J47" s="38"/>
      <c r="K47" s="43"/>
      <c r="L47" s="38"/>
      <c r="M47" s="49"/>
    </row>
    <row r="48" spans="1:13" s="1" customFormat="1" ht="9.75" x14ac:dyDescent="0.2">
      <c r="A48" s="37">
        <f>A46+1</f>
        <v>28</v>
      </c>
      <c r="B48" s="39" t="s">
        <v>62</v>
      </c>
      <c r="C48" s="40" t="s">
        <v>223</v>
      </c>
      <c r="D48" s="41" t="s">
        <v>61</v>
      </c>
      <c r="E48" s="50">
        <v>5</v>
      </c>
      <c r="F48" s="44">
        <v>0</v>
      </c>
      <c r="G48" s="45">
        <f>E48*F48</f>
        <v>0</v>
      </c>
      <c r="H48" s="42">
        <v>0</v>
      </c>
      <c r="I48" s="45">
        <f>E48*H48</f>
        <v>0</v>
      </c>
      <c r="J48" s="46">
        <v>0.05</v>
      </c>
      <c r="K48" s="47">
        <f>E48*J48</f>
        <v>0.25</v>
      </c>
      <c r="L48" s="46">
        <v>0</v>
      </c>
      <c r="M48" s="48">
        <f>E48*L48</f>
        <v>0</v>
      </c>
    </row>
    <row r="49" spans="1:13" s="1" customFormat="1" ht="9.75" x14ac:dyDescent="0.2">
      <c r="A49" s="36"/>
      <c r="B49" s="39"/>
      <c r="C49" s="40"/>
      <c r="D49" s="41"/>
      <c r="E49" s="38"/>
      <c r="F49" s="36"/>
      <c r="G49" s="43"/>
      <c r="H49" s="38"/>
      <c r="I49" s="43"/>
      <c r="J49" s="38"/>
      <c r="K49" s="43"/>
      <c r="L49" s="38"/>
      <c r="M49" s="49"/>
    </row>
    <row r="50" spans="1:13" s="1" customFormat="1" ht="9.75" x14ac:dyDescent="0.2">
      <c r="A50" s="37">
        <f>A48+1</f>
        <v>29</v>
      </c>
      <c r="B50" s="39" t="s">
        <v>62</v>
      </c>
      <c r="C50" s="40" t="s">
        <v>92</v>
      </c>
      <c r="D50" s="41" t="s">
        <v>61</v>
      </c>
      <c r="E50" s="50">
        <v>5</v>
      </c>
      <c r="F50" s="44">
        <v>0</v>
      </c>
      <c r="G50" s="45">
        <f>E50*F50</f>
        <v>0</v>
      </c>
      <c r="H50" s="42">
        <v>0</v>
      </c>
      <c r="I50" s="45">
        <f>E50*H50</f>
        <v>0</v>
      </c>
      <c r="J50" s="46">
        <v>0</v>
      </c>
      <c r="K50" s="47">
        <f>E50*J50</f>
        <v>0</v>
      </c>
      <c r="L50" s="46">
        <v>0</v>
      </c>
      <c r="M50" s="48">
        <f>E50*L50</f>
        <v>0</v>
      </c>
    </row>
    <row r="51" spans="1:13" s="1" customFormat="1" ht="9.75" x14ac:dyDescent="0.2">
      <c r="A51" s="37">
        <f>A50+1</f>
        <v>30</v>
      </c>
      <c r="B51" s="39" t="s">
        <v>93</v>
      </c>
      <c r="C51" s="40" t="s">
        <v>90</v>
      </c>
      <c r="D51" s="41" t="s">
        <v>38</v>
      </c>
      <c r="E51" s="50">
        <v>1</v>
      </c>
      <c r="F51" s="44">
        <v>0</v>
      </c>
      <c r="G51" s="45">
        <f>E51*F51</f>
        <v>0</v>
      </c>
      <c r="H51" s="42">
        <v>0</v>
      </c>
      <c r="I51" s="45">
        <f>E51*H51</f>
        <v>0</v>
      </c>
      <c r="J51" s="46">
        <v>0</v>
      </c>
      <c r="K51" s="47">
        <f>E51*J51</f>
        <v>0</v>
      </c>
      <c r="L51" s="46">
        <v>0</v>
      </c>
      <c r="M51" s="48">
        <f>E51*L51</f>
        <v>0</v>
      </c>
    </row>
    <row r="52" spans="1:13" s="18" customFormat="1" ht="11.25" x14ac:dyDescent="0.2">
      <c r="A52" s="60"/>
      <c r="B52" s="61">
        <v>3</v>
      </c>
      <c r="C52" s="62" t="s">
        <v>292</v>
      </c>
      <c r="D52" s="63"/>
      <c r="E52" s="63"/>
      <c r="F52" s="64"/>
      <c r="G52" s="65">
        <f>SUM(G30:G51)</f>
        <v>0</v>
      </c>
      <c r="H52" s="66"/>
      <c r="I52" s="67">
        <f>SUM(I30:I51)</f>
        <v>0</v>
      </c>
      <c r="J52" s="66"/>
      <c r="K52" s="68">
        <f>SUM(K30:K51)</f>
        <v>0.89575499999999997</v>
      </c>
      <c r="L52" s="66"/>
      <c r="M52" s="69">
        <f>SUM(M30:M51)</f>
        <v>0</v>
      </c>
    </row>
    <row r="53" spans="1:13" s="18" customFormat="1" ht="11.25" x14ac:dyDescent="0.2">
      <c r="A53" s="29"/>
      <c r="B53" s="30" t="s">
        <v>57</v>
      </c>
      <c r="C53" s="31" t="s">
        <v>245</v>
      </c>
      <c r="D53" s="28"/>
      <c r="E53" s="28"/>
      <c r="F53" s="32"/>
      <c r="G53" s="33"/>
      <c r="H53" s="34"/>
      <c r="I53" s="27"/>
      <c r="J53" s="34"/>
      <c r="K53" s="33"/>
      <c r="L53" s="34"/>
      <c r="M53" s="35"/>
    </row>
    <row r="54" spans="1:13" s="1" customFormat="1" ht="9.75" x14ac:dyDescent="0.2">
      <c r="A54" s="36"/>
      <c r="B54" s="39"/>
      <c r="C54" s="40" t="s">
        <v>245</v>
      </c>
      <c r="D54" s="41"/>
      <c r="E54" s="38"/>
      <c r="F54" s="36"/>
      <c r="G54" s="43"/>
      <c r="H54" s="38"/>
      <c r="I54" s="43"/>
      <c r="J54" s="38"/>
      <c r="K54" s="43"/>
      <c r="L54" s="38"/>
      <c r="M54" s="49"/>
    </row>
    <row r="55" spans="1:13" s="1" customFormat="1" ht="9.75" x14ac:dyDescent="0.2">
      <c r="A55" s="37">
        <f>A51+1</f>
        <v>31</v>
      </c>
      <c r="B55" s="39" t="s">
        <v>59</v>
      </c>
      <c r="C55" s="40" t="s">
        <v>60</v>
      </c>
      <c r="D55" s="41" t="s">
        <v>61</v>
      </c>
      <c r="E55" s="50">
        <v>282</v>
      </c>
      <c r="F55" s="44">
        <v>0</v>
      </c>
      <c r="G55" s="45">
        <f t="shared" ref="G55:G69" si="10">E55*F55</f>
        <v>0</v>
      </c>
      <c r="H55" s="42">
        <v>0</v>
      </c>
      <c r="I55" s="45">
        <f t="shared" ref="I55:I69" si="11">E55*H55</f>
        <v>0</v>
      </c>
      <c r="J55" s="46">
        <v>0</v>
      </c>
      <c r="K55" s="47">
        <f t="shared" ref="K55:K69" si="12">E55*J55</f>
        <v>0</v>
      </c>
      <c r="L55" s="46">
        <v>0</v>
      </c>
      <c r="M55" s="48">
        <f t="shared" ref="M55:M69" si="13">E55*L55</f>
        <v>0</v>
      </c>
    </row>
    <row r="56" spans="1:13" s="1" customFormat="1" ht="9.75" x14ac:dyDescent="0.2">
      <c r="A56" s="37">
        <f t="shared" ref="A56:A69" si="14">A55+1</f>
        <v>32</v>
      </c>
      <c r="B56" s="39" t="s">
        <v>62</v>
      </c>
      <c r="C56" s="40" t="s">
        <v>63</v>
      </c>
      <c r="D56" s="41" t="s">
        <v>61</v>
      </c>
      <c r="E56" s="50">
        <v>282</v>
      </c>
      <c r="F56" s="44">
        <v>0</v>
      </c>
      <c r="G56" s="45">
        <f t="shared" si="10"/>
        <v>0</v>
      </c>
      <c r="H56" s="42">
        <v>0</v>
      </c>
      <c r="I56" s="45">
        <f t="shared" si="11"/>
        <v>0</v>
      </c>
      <c r="J56" s="46">
        <v>0</v>
      </c>
      <c r="K56" s="47">
        <f t="shared" si="12"/>
        <v>0</v>
      </c>
      <c r="L56" s="46">
        <v>0</v>
      </c>
      <c r="M56" s="48">
        <f t="shared" si="13"/>
        <v>0</v>
      </c>
    </row>
    <row r="57" spans="1:13" s="1" customFormat="1" ht="9.75" x14ac:dyDescent="0.2">
      <c r="A57" s="37">
        <f t="shared" si="14"/>
        <v>33</v>
      </c>
      <c r="B57" s="39" t="s">
        <v>62</v>
      </c>
      <c r="C57" s="40" t="s">
        <v>64</v>
      </c>
      <c r="D57" s="41" t="s">
        <v>61</v>
      </c>
      <c r="E57" s="50">
        <v>282</v>
      </c>
      <c r="F57" s="44">
        <v>0</v>
      </c>
      <c r="G57" s="45">
        <f t="shared" si="10"/>
        <v>0</v>
      </c>
      <c r="H57" s="42">
        <v>0</v>
      </c>
      <c r="I57" s="45">
        <f t="shared" si="11"/>
        <v>0</v>
      </c>
      <c r="J57" s="46">
        <v>0</v>
      </c>
      <c r="K57" s="47">
        <f t="shared" si="12"/>
        <v>0</v>
      </c>
      <c r="L57" s="46">
        <v>0</v>
      </c>
      <c r="M57" s="48">
        <f t="shared" si="13"/>
        <v>0</v>
      </c>
    </row>
    <row r="58" spans="1:13" s="1" customFormat="1" ht="9.75" x14ac:dyDescent="0.2">
      <c r="A58" s="37">
        <f t="shared" si="14"/>
        <v>34</v>
      </c>
      <c r="B58" s="39" t="s">
        <v>65</v>
      </c>
      <c r="C58" s="40" t="s">
        <v>66</v>
      </c>
      <c r="D58" s="41" t="s">
        <v>61</v>
      </c>
      <c r="E58" s="50">
        <v>282</v>
      </c>
      <c r="F58" s="44">
        <v>0</v>
      </c>
      <c r="G58" s="45">
        <f t="shared" si="10"/>
        <v>0</v>
      </c>
      <c r="H58" s="42">
        <v>0</v>
      </c>
      <c r="I58" s="45">
        <f t="shared" si="11"/>
        <v>0</v>
      </c>
      <c r="J58" s="46">
        <v>0</v>
      </c>
      <c r="K58" s="47">
        <f t="shared" si="12"/>
        <v>0</v>
      </c>
      <c r="L58" s="46">
        <v>0</v>
      </c>
      <c r="M58" s="48">
        <f t="shared" si="13"/>
        <v>0</v>
      </c>
    </row>
    <row r="59" spans="1:13" s="1" customFormat="1" ht="9.75" x14ac:dyDescent="0.2">
      <c r="A59" s="37">
        <f t="shared" si="14"/>
        <v>35</v>
      </c>
      <c r="B59" s="39" t="s">
        <v>67</v>
      </c>
      <c r="C59" s="40" t="s">
        <v>68</v>
      </c>
      <c r="D59" s="41" t="s">
        <v>61</v>
      </c>
      <c r="E59" s="50">
        <v>282</v>
      </c>
      <c r="F59" s="44">
        <v>0</v>
      </c>
      <c r="G59" s="45">
        <f t="shared" si="10"/>
        <v>0</v>
      </c>
      <c r="H59" s="42">
        <v>0</v>
      </c>
      <c r="I59" s="45">
        <f t="shared" si="11"/>
        <v>0</v>
      </c>
      <c r="J59" s="46">
        <v>2.8200000000000002E-4</v>
      </c>
      <c r="K59" s="47">
        <f t="shared" si="12"/>
        <v>7.9524000000000011E-2</v>
      </c>
      <c r="L59" s="46">
        <v>0</v>
      </c>
      <c r="M59" s="48">
        <f t="shared" si="13"/>
        <v>0</v>
      </c>
    </row>
    <row r="60" spans="1:13" s="1" customFormat="1" ht="9.75" x14ac:dyDescent="0.2">
      <c r="A60" s="37">
        <f t="shared" si="14"/>
        <v>36</v>
      </c>
      <c r="B60" s="39" t="s">
        <v>69</v>
      </c>
      <c r="C60" s="40" t="s">
        <v>70</v>
      </c>
      <c r="D60" s="41" t="s">
        <v>61</v>
      </c>
      <c r="E60" s="50">
        <v>282</v>
      </c>
      <c r="F60" s="44">
        <v>0</v>
      </c>
      <c r="G60" s="45">
        <f t="shared" si="10"/>
        <v>0</v>
      </c>
      <c r="H60" s="42">
        <v>0</v>
      </c>
      <c r="I60" s="45">
        <f t="shared" si="11"/>
        <v>0</v>
      </c>
      <c r="J60" s="46">
        <v>4.4999999999999997E-3</v>
      </c>
      <c r="K60" s="47">
        <f t="shared" si="12"/>
        <v>1.2689999999999999</v>
      </c>
      <c r="L60" s="46">
        <v>0</v>
      </c>
      <c r="M60" s="48">
        <f t="shared" si="13"/>
        <v>0</v>
      </c>
    </row>
    <row r="61" spans="1:13" s="1" customFormat="1" ht="9.75" x14ac:dyDescent="0.2">
      <c r="A61" s="37">
        <f t="shared" si="14"/>
        <v>37</v>
      </c>
      <c r="B61" s="39" t="s">
        <v>62</v>
      </c>
      <c r="C61" s="40" t="s">
        <v>71</v>
      </c>
      <c r="D61" s="41" t="s">
        <v>61</v>
      </c>
      <c r="E61" s="50">
        <v>282</v>
      </c>
      <c r="F61" s="44">
        <v>0</v>
      </c>
      <c r="G61" s="45">
        <f t="shared" si="10"/>
        <v>0</v>
      </c>
      <c r="H61" s="42">
        <v>0</v>
      </c>
      <c r="I61" s="45">
        <f t="shared" si="11"/>
        <v>0</v>
      </c>
      <c r="J61" s="46">
        <v>0</v>
      </c>
      <c r="K61" s="47">
        <f t="shared" si="12"/>
        <v>0</v>
      </c>
      <c r="L61" s="46">
        <v>0</v>
      </c>
      <c r="M61" s="48">
        <f t="shared" si="13"/>
        <v>0</v>
      </c>
    </row>
    <row r="62" spans="1:13" s="1" customFormat="1" ht="9.75" x14ac:dyDescent="0.2">
      <c r="A62" s="37">
        <f t="shared" si="14"/>
        <v>38</v>
      </c>
      <c r="B62" s="39" t="s">
        <v>72</v>
      </c>
      <c r="C62" s="40" t="s">
        <v>73</v>
      </c>
      <c r="D62" s="41" t="s">
        <v>61</v>
      </c>
      <c r="E62" s="50">
        <v>282</v>
      </c>
      <c r="F62" s="44">
        <v>0</v>
      </c>
      <c r="G62" s="45">
        <f t="shared" si="10"/>
        <v>0</v>
      </c>
      <c r="H62" s="42">
        <v>0</v>
      </c>
      <c r="I62" s="45">
        <f t="shared" si="11"/>
        <v>0</v>
      </c>
      <c r="J62" s="46">
        <v>2.7500000000000002E-4</v>
      </c>
      <c r="K62" s="47">
        <f t="shared" si="12"/>
        <v>7.7550000000000008E-2</v>
      </c>
      <c r="L62" s="46">
        <v>0</v>
      </c>
      <c r="M62" s="48">
        <f t="shared" si="13"/>
        <v>0</v>
      </c>
    </row>
    <row r="63" spans="1:13" s="1" customFormat="1" ht="9.75" x14ac:dyDescent="0.2">
      <c r="A63" s="37">
        <f t="shared" si="14"/>
        <v>39</v>
      </c>
      <c r="B63" s="39" t="s">
        <v>62</v>
      </c>
      <c r="C63" s="40" t="s">
        <v>74</v>
      </c>
      <c r="D63" s="41" t="s">
        <v>75</v>
      </c>
      <c r="E63" s="50">
        <v>113</v>
      </c>
      <c r="F63" s="44">
        <v>0</v>
      </c>
      <c r="G63" s="45">
        <f t="shared" si="10"/>
        <v>0</v>
      </c>
      <c r="H63" s="42">
        <v>0</v>
      </c>
      <c r="I63" s="45">
        <f t="shared" si="11"/>
        <v>0</v>
      </c>
      <c r="J63" s="46">
        <v>0</v>
      </c>
      <c r="K63" s="47">
        <f t="shared" si="12"/>
        <v>0</v>
      </c>
      <c r="L63" s="46">
        <v>0</v>
      </c>
      <c r="M63" s="48">
        <f t="shared" si="13"/>
        <v>0</v>
      </c>
    </row>
    <row r="64" spans="1:13" s="1" customFormat="1" ht="9.75" x14ac:dyDescent="0.2">
      <c r="A64" s="37">
        <f t="shared" si="14"/>
        <v>40</v>
      </c>
      <c r="B64" s="39" t="s">
        <v>79</v>
      </c>
      <c r="C64" s="40" t="s">
        <v>80</v>
      </c>
      <c r="D64" s="41" t="s">
        <v>41</v>
      </c>
      <c r="E64" s="50">
        <v>282</v>
      </c>
      <c r="F64" s="44">
        <v>0</v>
      </c>
      <c r="G64" s="45">
        <f t="shared" si="10"/>
        <v>0</v>
      </c>
      <c r="H64" s="42">
        <v>0</v>
      </c>
      <c r="I64" s="45">
        <f t="shared" si="11"/>
        <v>0</v>
      </c>
      <c r="J64" s="46">
        <v>0</v>
      </c>
      <c r="K64" s="47">
        <f t="shared" si="12"/>
        <v>0</v>
      </c>
      <c r="L64" s="46">
        <v>0</v>
      </c>
      <c r="M64" s="48">
        <f t="shared" si="13"/>
        <v>0</v>
      </c>
    </row>
    <row r="65" spans="1:13" s="1" customFormat="1" ht="9.75" x14ac:dyDescent="0.2">
      <c r="A65" s="37">
        <f t="shared" si="14"/>
        <v>41</v>
      </c>
      <c r="B65" s="39" t="s">
        <v>81</v>
      </c>
      <c r="C65" s="40" t="s">
        <v>82</v>
      </c>
      <c r="D65" s="41" t="s">
        <v>83</v>
      </c>
      <c r="E65" s="42">
        <v>28.2</v>
      </c>
      <c r="F65" s="44">
        <v>0</v>
      </c>
      <c r="G65" s="45">
        <f t="shared" si="10"/>
        <v>0</v>
      </c>
      <c r="H65" s="42">
        <v>0</v>
      </c>
      <c r="I65" s="45">
        <f t="shared" si="11"/>
        <v>0</v>
      </c>
      <c r="J65" s="46">
        <v>0.6</v>
      </c>
      <c r="K65" s="47">
        <f t="shared" si="12"/>
        <v>16.919999999999998</v>
      </c>
      <c r="L65" s="46">
        <v>0</v>
      </c>
      <c r="M65" s="48">
        <f t="shared" si="13"/>
        <v>0</v>
      </c>
    </row>
    <row r="66" spans="1:13" s="1" customFormat="1" ht="9.75" x14ac:dyDescent="0.2">
      <c r="A66" s="37">
        <f t="shared" si="14"/>
        <v>42</v>
      </c>
      <c r="B66" s="39" t="s">
        <v>84</v>
      </c>
      <c r="C66" s="40" t="s">
        <v>85</v>
      </c>
      <c r="D66" s="41" t="s">
        <v>83</v>
      </c>
      <c r="E66" s="70">
        <v>8.4600000000000009</v>
      </c>
      <c r="F66" s="44">
        <v>0</v>
      </c>
      <c r="G66" s="45">
        <f t="shared" si="10"/>
        <v>0</v>
      </c>
      <c r="H66" s="42">
        <v>0</v>
      </c>
      <c r="I66" s="45">
        <f t="shared" si="11"/>
        <v>0</v>
      </c>
      <c r="J66" s="46">
        <v>1</v>
      </c>
      <c r="K66" s="47">
        <f t="shared" si="12"/>
        <v>8.4600000000000009</v>
      </c>
      <c r="L66" s="46">
        <v>0</v>
      </c>
      <c r="M66" s="48">
        <f t="shared" si="13"/>
        <v>0</v>
      </c>
    </row>
    <row r="67" spans="1:13" s="1" customFormat="1" ht="9.75" x14ac:dyDescent="0.2">
      <c r="A67" s="37">
        <f t="shared" si="14"/>
        <v>43</v>
      </c>
      <c r="B67" s="39" t="s">
        <v>86</v>
      </c>
      <c r="C67" s="40" t="s">
        <v>87</v>
      </c>
      <c r="D67" s="41" t="s">
        <v>83</v>
      </c>
      <c r="E67" s="70">
        <v>8.4600000000000009</v>
      </c>
      <c r="F67" s="44">
        <v>0</v>
      </c>
      <c r="G67" s="45">
        <f t="shared" si="10"/>
        <v>0</v>
      </c>
      <c r="H67" s="42">
        <v>0</v>
      </c>
      <c r="I67" s="45">
        <f t="shared" si="11"/>
        <v>0</v>
      </c>
      <c r="J67" s="46">
        <v>0</v>
      </c>
      <c r="K67" s="47">
        <f t="shared" si="12"/>
        <v>0</v>
      </c>
      <c r="L67" s="46">
        <v>0</v>
      </c>
      <c r="M67" s="48">
        <f t="shared" si="13"/>
        <v>0</v>
      </c>
    </row>
    <row r="68" spans="1:13" s="1" customFormat="1" ht="9.75" x14ac:dyDescent="0.2">
      <c r="A68" s="37">
        <f t="shared" si="14"/>
        <v>44</v>
      </c>
      <c r="B68" s="39" t="s">
        <v>88</v>
      </c>
      <c r="C68" s="40" t="s">
        <v>89</v>
      </c>
      <c r="D68" s="41" t="s">
        <v>61</v>
      </c>
      <c r="E68" s="50">
        <v>282</v>
      </c>
      <c r="F68" s="44">
        <v>0</v>
      </c>
      <c r="G68" s="45">
        <f t="shared" si="10"/>
        <v>0</v>
      </c>
      <c r="H68" s="42">
        <v>0</v>
      </c>
      <c r="I68" s="45">
        <f t="shared" si="11"/>
        <v>0</v>
      </c>
      <c r="J68" s="46">
        <v>0</v>
      </c>
      <c r="K68" s="47">
        <f t="shared" si="12"/>
        <v>0</v>
      </c>
      <c r="L68" s="46">
        <v>0</v>
      </c>
      <c r="M68" s="48">
        <f t="shared" si="13"/>
        <v>0</v>
      </c>
    </row>
    <row r="69" spans="1:13" s="1" customFormat="1" ht="9.75" x14ac:dyDescent="0.2">
      <c r="A69" s="37">
        <f t="shared" si="14"/>
        <v>45</v>
      </c>
      <c r="B69" s="39" t="s">
        <v>62</v>
      </c>
      <c r="C69" s="40" t="s">
        <v>90</v>
      </c>
      <c r="D69" s="41" t="s">
        <v>41</v>
      </c>
      <c r="E69" s="50">
        <v>282</v>
      </c>
      <c r="F69" s="44">
        <v>0</v>
      </c>
      <c r="G69" s="45">
        <f t="shared" si="10"/>
        <v>0</v>
      </c>
      <c r="H69" s="42">
        <v>0</v>
      </c>
      <c r="I69" s="45">
        <f t="shared" si="11"/>
        <v>0</v>
      </c>
      <c r="J69" s="46">
        <v>0</v>
      </c>
      <c r="K69" s="47">
        <f t="shared" si="12"/>
        <v>0</v>
      </c>
      <c r="L69" s="46">
        <v>0</v>
      </c>
      <c r="M69" s="48">
        <f t="shared" si="13"/>
        <v>0</v>
      </c>
    </row>
    <row r="70" spans="1:13" s="1" customFormat="1" ht="9.75" x14ac:dyDescent="0.2">
      <c r="A70" s="36"/>
      <c r="B70" s="39"/>
      <c r="C70" s="40"/>
      <c r="D70" s="41"/>
      <c r="E70" s="38"/>
      <c r="F70" s="36"/>
      <c r="G70" s="43"/>
      <c r="H70" s="38"/>
      <c r="I70" s="43"/>
      <c r="J70" s="38"/>
      <c r="K70" s="43"/>
      <c r="L70" s="38"/>
      <c r="M70" s="49"/>
    </row>
    <row r="71" spans="1:13" s="1" customFormat="1" ht="9.75" x14ac:dyDescent="0.2">
      <c r="A71" s="37">
        <f>A69+1</f>
        <v>46</v>
      </c>
      <c r="B71" s="39" t="s">
        <v>62</v>
      </c>
      <c r="C71" s="40" t="s">
        <v>225</v>
      </c>
      <c r="D71" s="41" t="s">
        <v>61</v>
      </c>
      <c r="E71" s="50">
        <v>72</v>
      </c>
      <c r="F71" s="44">
        <v>0</v>
      </c>
      <c r="G71" s="45">
        <f>E71*F71</f>
        <v>0</v>
      </c>
      <c r="H71" s="42">
        <v>0</v>
      </c>
      <c r="I71" s="45">
        <f>E71*H71</f>
        <v>0</v>
      </c>
      <c r="J71" s="46">
        <v>2E-3</v>
      </c>
      <c r="K71" s="47">
        <f>E71*J71</f>
        <v>0.14400000000000002</v>
      </c>
      <c r="L71" s="46">
        <v>0</v>
      </c>
      <c r="M71" s="48">
        <f>E71*L71</f>
        <v>0</v>
      </c>
    </row>
    <row r="72" spans="1:13" s="1" customFormat="1" ht="9.75" x14ac:dyDescent="0.2">
      <c r="A72" s="37">
        <f>A71+1</f>
        <v>47</v>
      </c>
      <c r="B72" s="39" t="s">
        <v>62</v>
      </c>
      <c r="C72" s="40" t="s">
        <v>226</v>
      </c>
      <c r="D72" s="41" t="s">
        <v>61</v>
      </c>
      <c r="E72" s="50">
        <v>69</v>
      </c>
      <c r="F72" s="44">
        <v>0</v>
      </c>
      <c r="G72" s="45">
        <f>E72*F72</f>
        <v>0</v>
      </c>
      <c r="H72" s="42">
        <v>0</v>
      </c>
      <c r="I72" s="45">
        <f>E72*H72</f>
        <v>0</v>
      </c>
      <c r="J72" s="46">
        <v>2E-3</v>
      </c>
      <c r="K72" s="47">
        <f>E72*J72</f>
        <v>0.13800000000000001</v>
      </c>
      <c r="L72" s="46">
        <v>0</v>
      </c>
      <c r="M72" s="48">
        <f>E72*L72</f>
        <v>0</v>
      </c>
    </row>
    <row r="73" spans="1:13" s="1" customFormat="1" ht="9.75" x14ac:dyDescent="0.2">
      <c r="A73" s="37">
        <f>A72+1</f>
        <v>48</v>
      </c>
      <c r="B73" s="39" t="s">
        <v>62</v>
      </c>
      <c r="C73" s="40" t="s">
        <v>227</v>
      </c>
      <c r="D73" s="41" t="s">
        <v>61</v>
      </c>
      <c r="E73" s="50">
        <v>72</v>
      </c>
      <c r="F73" s="44">
        <v>0</v>
      </c>
      <c r="G73" s="45">
        <f>E73*F73</f>
        <v>0</v>
      </c>
      <c r="H73" s="42">
        <v>0</v>
      </c>
      <c r="I73" s="45">
        <f>E73*H73</f>
        <v>0</v>
      </c>
      <c r="J73" s="46">
        <v>2E-3</v>
      </c>
      <c r="K73" s="47">
        <f>E73*J73</f>
        <v>0.14400000000000002</v>
      </c>
      <c r="L73" s="46">
        <v>0</v>
      </c>
      <c r="M73" s="48">
        <f>E73*L73</f>
        <v>0</v>
      </c>
    </row>
    <row r="74" spans="1:13" s="1" customFormat="1" ht="9.75" x14ac:dyDescent="0.2">
      <c r="A74" s="37">
        <f>A73+1</f>
        <v>49</v>
      </c>
      <c r="B74" s="39" t="s">
        <v>62</v>
      </c>
      <c r="C74" s="40" t="s">
        <v>228</v>
      </c>
      <c r="D74" s="41" t="s">
        <v>61</v>
      </c>
      <c r="E74" s="50">
        <v>57</v>
      </c>
      <c r="F74" s="44">
        <v>0</v>
      </c>
      <c r="G74" s="45">
        <f>E74*F74</f>
        <v>0</v>
      </c>
      <c r="H74" s="42">
        <v>0</v>
      </c>
      <c r="I74" s="45">
        <f>E74*H74</f>
        <v>0</v>
      </c>
      <c r="J74" s="46">
        <v>2E-3</v>
      </c>
      <c r="K74" s="47">
        <f>E74*J74</f>
        <v>0.114</v>
      </c>
      <c r="L74" s="46">
        <v>0</v>
      </c>
      <c r="M74" s="48">
        <f>E74*L74</f>
        <v>0</v>
      </c>
    </row>
    <row r="75" spans="1:13" s="1" customFormat="1" ht="9.75" x14ac:dyDescent="0.2">
      <c r="A75" s="36"/>
      <c r="B75" s="39"/>
      <c r="C75" s="40"/>
      <c r="D75" s="41"/>
      <c r="E75" s="38"/>
      <c r="F75" s="36"/>
      <c r="G75" s="43"/>
      <c r="H75" s="38"/>
      <c r="I75" s="43"/>
      <c r="J75" s="38"/>
      <c r="K75" s="43"/>
      <c r="L75" s="38"/>
      <c r="M75" s="49"/>
    </row>
    <row r="76" spans="1:13" s="1" customFormat="1" ht="9.75" x14ac:dyDescent="0.2">
      <c r="A76" s="37">
        <f>A74+1</f>
        <v>50</v>
      </c>
      <c r="B76" s="39" t="s">
        <v>62</v>
      </c>
      <c r="C76" s="40" t="s">
        <v>301</v>
      </c>
      <c r="D76" s="41" t="s">
        <v>61</v>
      </c>
      <c r="E76" s="50">
        <v>12</v>
      </c>
      <c r="F76" s="44">
        <v>0</v>
      </c>
      <c r="G76" s="45">
        <f>E76*F76</f>
        <v>0</v>
      </c>
      <c r="H76" s="42">
        <v>0</v>
      </c>
      <c r="I76" s="45">
        <f>E76*H76</f>
        <v>0</v>
      </c>
      <c r="J76" s="46">
        <v>2E-3</v>
      </c>
      <c r="K76" s="47">
        <f>E76*J76</f>
        <v>2.4E-2</v>
      </c>
      <c r="L76" s="46">
        <v>0</v>
      </c>
      <c r="M76" s="48">
        <f>E76*L76</f>
        <v>0</v>
      </c>
    </row>
    <row r="77" spans="1:13" s="1" customFormat="1" ht="9.75" x14ac:dyDescent="0.2">
      <c r="A77" s="36"/>
      <c r="B77" s="39"/>
      <c r="C77" s="40"/>
      <c r="D77" s="41"/>
      <c r="E77" s="38"/>
      <c r="F77" s="36"/>
      <c r="G77" s="43"/>
      <c r="H77" s="38"/>
      <c r="I77" s="43"/>
      <c r="J77" s="38"/>
      <c r="K77" s="43"/>
      <c r="L77" s="38"/>
      <c r="M77" s="49"/>
    </row>
    <row r="78" spans="1:13" s="1" customFormat="1" ht="9.75" x14ac:dyDescent="0.2">
      <c r="A78" s="37">
        <f>A76+1</f>
        <v>51</v>
      </c>
      <c r="B78" s="39" t="s">
        <v>62</v>
      </c>
      <c r="C78" s="40" t="s">
        <v>92</v>
      </c>
      <c r="D78" s="41" t="s">
        <v>61</v>
      </c>
      <c r="E78" s="50">
        <v>282</v>
      </c>
      <c r="F78" s="44">
        <v>0</v>
      </c>
      <c r="G78" s="45">
        <f>E78*F78</f>
        <v>0</v>
      </c>
      <c r="H78" s="42">
        <v>0</v>
      </c>
      <c r="I78" s="45">
        <f>E78*H78</f>
        <v>0</v>
      </c>
      <c r="J78" s="46">
        <v>0</v>
      </c>
      <c r="K78" s="47">
        <f>E78*J78</f>
        <v>0</v>
      </c>
      <c r="L78" s="46">
        <v>0</v>
      </c>
      <c r="M78" s="48">
        <f>E78*L78</f>
        <v>0</v>
      </c>
    </row>
    <row r="79" spans="1:13" s="1" customFormat="1" ht="9.75" x14ac:dyDescent="0.2">
      <c r="A79" s="37">
        <f>A78+1</f>
        <v>52</v>
      </c>
      <c r="B79" s="39" t="s">
        <v>93</v>
      </c>
      <c r="C79" s="40" t="s">
        <v>90</v>
      </c>
      <c r="D79" s="41" t="s">
        <v>38</v>
      </c>
      <c r="E79" s="50">
        <v>28</v>
      </c>
      <c r="F79" s="44">
        <v>0</v>
      </c>
      <c r="G79" s="45">
        <f>E79*F79</f>
        <v>0</v>
      </c>
      <c r="H79" s="42">
        <v>0</v>
      </c>
      <c r="I79" s="45">
        <f>E79*H79</f>
        <v>0</v>
      </c>
      <c r="J79" s="46">
        <v>0</v>
      </c>
      <c r="K79" s="47">
        <f>E79*J79</f>
        <v>0</v>
      </c>
      <c r="L79" s="46">
        <v>0</v>
      </c>
      <c r="M79" s="48">
        <f>E79*L79</f>
        <v>0</v>
      </c>
    </row>
    <row r="80" spans="1:13" s="18" customFormat="1" ht="11.25" x14ac:dyDescent="0.2">
      <c r="A80" s="60"/>
      <c r="B80" s="61">
        <v>4</v>
      </c>
      <c r="C80" s="62" t="s">
        <v>245</v>
      </c>
      <c r="D80" s="63"/>
      <c r="E80" s="63"/>
      <c r="F80" s="64"/>
      <c r="G80" s="65">
        <f>SUM(G54:G79)</f>
        <v>0</v>
      </c>
      <c r="H80" s="66"/>
      <c r="I80" s="67">
        <f>SUM(I54:I79)</f>
        <v>0</v>
      </c>
      <c r="J80" s="66"/>
      <c r="K80" s="68">
        <f>SUM(K54:K79)</f>
        <v>27.370073999999999</v>
      </c>
      <c r="L80" s="66"/>
      <c r="M80" s="69">
        <f>SUM(M54:M79)</f>
        <v>0</v>
      </c>
    </row>
    <row r="81" spans="1:13" s="18" customFormat="1" ht="11.25" x14ac:dyDescent="0.2">
      <c r="A81" s="29"/>
      <c r="B81" s="30" t="s">
        <v>94</v>
      </c>
      <c r="C81" s="31" t="s">
        <v>293</v>
      </c>
      <c r="D81" s="28"/>
      <c r="E81" s="28"/>
      <c r="F81" s="32"/>
      <c r="G81" s="33"/>
      <c r="H81" s="34"/>
      <c r="I81" s="27"/>
      <c r="J81" s="34"/>
      <c r="K81" s="33"/>
      <c r="L81" s="34"/>
      <c r="M81" s="35"/>
    </row>
    <row r="82" spans="1:13" s="1" customFormat="1" ht="9.75" x14ac:dyDescent="0.2">
      <c r="A82" s="36"/>
      <c r="B82" s="39"/>
      <c r="C82" s="40" t="s">
        <v>95</v>
      </c>
      <c r="D82" s="41"/>
      <c r="E82" s="38"/>
      <c r="F82" s="36"/>
      <c r="G82" s="43"/>
      <c r="H82" s="38"/>
      <c r="I82" s="43"/>
      <c r="J82" s="38"/>
      <c r="K82" s="43"/>
      <c r="L82" s="38"/>
      <c r="M82" s="49"/>
    </row>
    <row r="83" spans="1:13" s="1" customFormat="1" ht="9.75" x14ac:dyDescent="0.2">
      <c r="A83" s="37">
        <f>A79+1</f>
        <v>53</v>
      </c>
      <c r="B83" s="39" t="s">
        <v>96</v>
      </c>
      <c r="C83" s="40" t="s">
        <v>97</v>
      </c>
      <c r="D83" s="41" t="s">
        <v>61</v>
      </c>
      <c r="E83" s="50">
        <v>165</v>
      </c>
      <c r="F83" s="44">
        <v>0</v>
      </c>
      <c r="G83" s="45">
        <f t="shared" ref="G83:G92" si="15">E83*F83</f>
        <v>0</v>
      </c>
      <c r="H83" s="42">
        <v>0</v>
      </c>
      <c r="I83" s="45">
        <f t="shared" ref="I83:I92" si="16">E83*H83</f>
        <v>0</v>
      </c>
      <c r="J83" s="46">
        <v>0</v>
      </c>
      <c r="K83" s="47">
        <f t="shared" ref="K83:K92" si="17">E83*J83</f>
        <v>0</v>
      </c>
      <c r="L83" s="46">
        <v>0</v>
      </c>
      <c r="M83" s="48">
        <f t="shared" ref="M83:M92" si="18">E83*L83</f>
        <v>0</v>
      </c>
    </row>
    <row r="84" spans="1:13" s="1" customFormat="1" ht="9.75" x14ac:dyDescent="0.2">
      <c r="A84" s="37">
        <f t="shared" ref="A84:A92" si="19">A83+1</f>
        <v>54</v>
      </c>
      <c r="B84" s="39" t="s">
        <v>62</v>
      </c>
      <c r="C84" s="40" t="s">
        <v>98</v>
      </c>
      <c r="D84" s="41" t="s">
        <v>61</v>
      </c>
      <c r="E84" s="50">
        <v>165</v>
      </c>
      <c r="F84" s="44">
        <v>0</v>
      </c>
      <c r="G84" s="45">
        <f t="shared" si="15"/>
        <v>0</v>
      </c>
      <c r="H84" s="42">
        <v>0</v>
      </c>
      <c r="I84" s="45">
        <f t="shared" si="16"/>
        <v>0</v>
      </c>
      <c r="J84" s="46">
        <v>0</v>
      </c>
      <c r="K84" s="47">
        <f t="shared" si="17"/>
        <v>0</v>
      </c>
      <c r="L84" s="46">
        <v>0</v>
      </c>
      <c r="M84" s="48">
        <f t="shared" si="18"/>
        <v>0</v>
      </c>
    </row>
    <row r="85" spans="1:13" s="1" customFormat="1" ht="9.75" x14ac:dyDescent="0.2">
      <c r="A85" s="37">
        <f t="shared" si="19"/>
        <v>55</v>
      </c>
      <c r="B85" s="39" t="s">
        <v>62</v>
      </c>
      <c r="C85" s="40" t="s">
        <v>99</v>
      </c>
      <c r="D85" s="41" t="s">
        <v>61</v>
      </c>
      <c r="E85" s="50">
        <v>165</v>
      </c>
      <c r="F85" s="44">
        <v>0</v>
      </c>
      <c r="G85" s="45">
        <f t="shared" si="15"/>
        <v>0</v>
      </c>
      <c r="H85" s="42">
        <v>0</v>
      </c>
      <c r="I85" s="45">
        <f t="shared" si="16"/>
        <v>0</v>
      </c>
      <c r="J85" s="46">
        <v>0</v>
      </c>
      <c r="K85" s="47">
        <f t="shared" si="17"/>
        <v>0</v>
      </c>
      <c r="L85" s="46">
        <v>0</v>
      </c>
      <c r="M85" s="48">
        <f t="shared" si="18"/>
        <v>0</v>
      </c>
    </row>
    <row r="86" spans="1:13" s="1" customFormat="1" ht="9.75" x14ac:dyDescent="0.2">
      <c r="A86" s="37">
        <f t="shared" si="19"/>
        <v>56</v>
      </c>
      <c r="B86" s="39" t="s">
        <v>100</v>
      </c>
      <c r="C86" s="40" t="s">
        <v>101</v>
      </c>
      <c r="D86" s="41" t="s">
        <v>61</v>
      </c>
      <c r="E86" s="50">
        <v>165</v>
      </c>
      <c r="F86" s="44">
        <v>0</v>
      </c>
      <c r="G86" s="45">
        <f t="shared" si="15"/>
        <v>0</v>
      </c>
      <c r="H86" s="42">
        <v>0</v>
      </c>
      <c r="I86" s="45">
        <f t="shared" si="16"/>
        <v>0</v>
      </c>
      <c r="J86" s="46">
        <v>0</v>
      </c>
      <c r="K86" s="47">
        <f t="shared" si="17"/>
        <v>0</v>
      </c>
      <c r="L86" s="46">
        <v>0</v>
      </c>
      <c r="M86" s="48">
        <f t="shared" si="18"/>
        <v>0</v>
      </c>
    </row>
    <row r="87" spans="1:13" s="1" customFormat="1" ht="9.75" x14ac:dyDescent="0.2">
      <c r="A87" s="37">
        <f t="shared" si="19"/>
        <v>57</v>
      </c>
      <c r="B87" s="39" t="s">
        <v>102</v>
      </c>
      <c r="C87" s="40" t="s">
        <v>103</v>
      </c>
      <c r="D87" s="41" t="s">
        <v>61</v>
      </c>
      <c r="E87" s="50">
        <v>165</v>
      </c>
      <c r="F87" s="44">
        <v>0</v>
      </c>
      <c r="G87" s="45">
        <f t="shared" si="15"/>
        <v>0</v>
      </c>
      <c r="H87" s="42">
        <v>0</v>
      </c>
      <c r="I87" s="45">
        <f t="shared" si="16"/>
        <v>0</v>
      </c>
      <c r="J87" s="46">
        <v>2.5200000000000001E-3</v>
      </c>
      <c r="K87" s="47">
        <f t="shared" si="17"/>
        <v>0.4158</v>
      </c>
      <c r="L87" s="46">
        <v>0</v>
      </c>
      <c r="M87" s="48">
        <f t="shared" si="18"/>
        <v>0</v>
      </c>
    </row>
    <row r="88" spans="1:13" s="1" customFormat="1" ht="9.75" x14ac:dyDescent="0.2">
      <c r="A88" s="37">
        <f t="shared" si="19"/>
        <v>58</v>
      </c>
      <c r="B88" s="39" t="s">
        <v>79</v>
      </c>
      <c r="C88" s="40" t="s">
        <v>80</v>
      </c>
      <c r="D88" s="41" t="s">
        <v>41</v>
      </c>
      <c r="E88" s="70">
        <v>41.25</v>
      </c>
      <c r="F88" s="44">
        <v>0</v>
      </c>
      <c r="G88" s="45">
        <f t="shared" si="15"/>
        <v>0</v>
      </c>
      <c r="H88" s="42">
        <v>0</v>
      </c>
      <c r="I88" s="45">
        <f t="shared" si="16"/>
        <v>0</v>
      </c>
      <c r="J88" s="46">
        <v>0</v>
      </c>
      <c r="K88" s="47">
        <f t="shared" si="17"/>
        <v>0</v>
      </c>
      <c r="L88" s="46">
        <v>0</v>
      </c>
      <c r="M88" s="48">
        <f t="shared" si="18"/>
        <v>0</v>
      </c>
    </row>
    <row r="89" spans="1:13" s="1" customFormat="1" ht="9.75" x14ac:dyDescent="0.2">
      <c r="A89" s="37">
        <f t="shared" si="19"/>
        <v>59</v>
      </c>
      <c r="B89" s="39" t="s">
        <v>62</v>
      </c>
      <c r="C89" s="40" t="s">
        <v>82</v>
      </c>
      <c r="D89" s="41" t="s">
        <v>83</v>
      </c>
      <c r="E89" s="46">
        <v>4.125</v>
      </c>
      <c r="F89" s="44">
        <v>0</v>
      </c>
      <c r="G89" s="45">
        <f t="shared" si="15"/>
        <v>0</v>
      </c>
      <c r="H89" s="42">
        <v>0</v>
      </c>
      <c r="I89" s="45">
        <f t="shared" si="16"/>
        <v>0</v>
      </c>
      <c r="J89" s="46">
        <v>0</v>
      </c>
      <c r="K89" s="47">
        <f t="shared" si="17"/>
        <v>0</v>
      </c>
      <c r="L89" s="46">
        <v>0</v>
      </c>
      <c r="M89" s="48">
        <f t="shared" si="18"/>
        <v>0</v>
      </c>
    </row>
    <row r="90" spans="1:13" s="1" customFormat="1" ht="9.75" x14ac:dyDescent="0.2">
      <c r="A90" s="37">
        <f t="shared" si="19"/>
        <v>60</v>
      </c>
      <c r="B90" s="39" t="s">
        <v>104</v>
      </c>
      <c r="C90" s="40" t="s">
        <v>105</v>
      </c>
      <c r="D90" s="41" t="s">
        <v>83</v>
      </c>
      <c r="E90" s="70">
        <v>1.65</v>
      </c>
      <c r="F90" s="44">
        <v>0</v>
      </c>
      <c r="G90" s="45">
        <f t="shared" si="15"/>
        <v>0</v>
      </c>
      <c r="H90" s="42">
        <v>0</v>
      </c>
      <c r="I90" s="45">
        <f t="shared" si="16"/>
        <v>0</v>
      </c>
      <c r="J90" s="46">
        <v>0</v>
      </c>
      <c r="K90" s="47">
        <f t="shared" si="17"/>
        <v>0</v>
      </c>
      <c r="L90" s="46">
        <v>0</v>
      </c>
      <c r="M90" s="48">
        <f t="shared" si="18"/>
        <v>0</v>
      </c>
    </row>
    <row r="91" spans="1:13" s="1" customFormat="1" ht="9.75" x14ac:dyDescent="0.2">
      <c r="A91" s="37">
        <f t="shared" si="19"/>
        <v>61</v>
      </c>
      <c r="B91" s="39" t="s">
        <v>86</v>
      </c>
      <c r="C91" s="40" t="s">
        <v>106</v>
      </c>
      <c r="D91" s="41" t="s">
        <v>83</v>
      </c>
      <c r="E91" s="70">
        <v>1.65</v>
      </c>
      <c r="F91" s="44">
        <v>0</v>
      </c>
      <c r="G91" s="45">
        <f t="shared" si="15"/>
        <v>0</v>
      </c>
      <c r="H91" s="42">
        <v>0</v>
      </c>
      <c r="I91" s="45">
        <f t="shared" si="16"/>
        <v>0</v>
      </c>
      <c r="J91" s="46">
        <v>0</v>
      </c>
      <c r="K91" s="47">
        <f t="shared" si="17"/>
        <v>0</v>
      </c>
      <c r="L91" s="46">
        <v>0</v>
      </c>
      <c r="M91" s="48">
        <f t="shared" si="18"/>
        <v>0</v>
      </c>
    </row>
    <row r="92" spans="1:13" s="1" customFormat="1" ht="9.75" x14ac:dyDescent="0.2">
      <c r="A92" s="37">
        <f t="shared" si="19"/>
        <v>62</v>
      </c>
      <c r="B92" s="39" t="s">
        <v>107</v>
      </c>
      <c r="C92" s="40" t="s">
        <v>108</v>
      </c>
      <c r="D92" s="41" t="s">
        <v>61</v>
      </c>
      <c r="E92" s="50">
        <v>165</v>
      </c>
      <c r="F92" s="44">
        <v>0</v>
      </c>
      <c r="G92" s="45">
        <f t="shared" si="15"/>
        <v>0</v>
      </c>
      <c r="H92" s="42">
        <v>0</v>
      </c>
      <c r="I92" s="45">
        <f t="shared" si="16"/>
        <v>0</v>
      </c>
      <c r="J92" s="46">
        <v>0</v>
      </c>
      <c r="K92" s="47">
        <f t="shared" si="17"/>
        <v>0</v>
      </c>
      <c r="L92" s="46">
        <v>0</v>
      </c>
      <c r="M92" s="48">
        <f t="shared" si="18"/>
        <v>0</v>
      </c>
    </row>
    <row r="93" spans="1:13" s="1" customFormat="1" ht="9.75" x14ac:dyDescent="0.2">
      <c r="A93" s="36"/>
      <c r="B93" s="39"/>
      <c r="C93" s="40"/>
      <c r="D93" s="41"/>
      <c r="E93" s="38"/>
      <c r="F93" s="36"/>
      <c r="G93" s="43"/>
      <c r="H93" s="38"/>
      <c r="I93" s="43"/>
      <c r="J93" s="38"/>
      <c r="K93" s="43"/>
      <c r="L93" s="38"/>
      <c r="M93" s="49"/>
    </row>
    <row r="94" spans="1:13" s="1" customFormat="1" ht="9.75" x14ac:dyDescent="0.2">
      <c r="A94" s="37">
        <f>A92+1</f>
        <v>63</v>
      </c>
      <c r="B94" s="39" t="s">
        <v>62</v>
      </c>
      <c r="C94" s="40" t="s">
        <v>109</v>
      </c>
      <c r="D94" s="41" t="s">
        <v>61</v>
      </c>
      <c r="E94" s="50">
        <v>48</v>
      </c>
      <c r="F94" s="44">
        <v>0</v>
      </c>
      <c r="G94" s="45">
        <f>E94*F94</f>
        <v>0</v>
      </c>
      <c r="H94" s="42">
        <v>0</v>
      </c>
      <c r="I94" s="45">
        <f>E94*H94</f>
        <v>0</v>
      </c>
      <c r="J94" s="46">
        <v>0</v>
      </c>
      <c r="K94" s="47">
        <f>E94*J94</f>
        <v>0</v>
      </c>
      <c r="L94" s="46">
        <v>0</v>
      </c>
      <c r="M94" s="48">
        <f>E94*L94</f>
        <v>0</v>
      </c>
    </row>
    <row r="95" spans="1:13" s="1" customFormat="1" ht="9.75" x14ac:dyDescent="0.2">
      <c r="A95" s="37">
        <f>A94+1</f>
        <v>64</v>
      </c>
      <c r="B95" s="39" t="s">
        <v>62</v>
      </c>
      <c r="C95" s="40" t="s">
        <v>110</v>
      </c>
      <c r="D95" s="41" t="s">
        <v>61</v>
      </c>
      <c r="E95" s="50">
        <v>40</v>
      </c>
      <c r="F95" s="44">
        <v>0</v>
      </c>
      <c r="G95" s="45">
        <f>E95*F95</f>
        <v>0</v>
      </c>
      <c r="H95" s="42">
        <v>0</v>
      </c>
      <c r="I95" s="45">
        <f>E95*H95</f>
        <v>0</v>
      </c>
      <c r="J95" s="46">
        <v>0</v>
      </c>
      <c r="K95" s="47">
        <f>E95*J95</f>
        <v>0</v>
      </c>
      <c r="L95" s="46">
        <v>0</v>
      </c>
      <c r="M95" s="48">
        <f>E95*L95</f>
        <v>0</v>
      </c>
    </row>
    <row r="96" spans="1:13" s="1" customFormat="1" ht="9.75" x14ac:dyDescent="0.2">
      <c r="A96" s="37">
        <f>A95+1</f>
        <v>65</v>
      </c>
      <c r="B96" s="39" t="s">
        <v>62</v>
      </c>
      <c r="C96" s="40" t="s">
        <v>111</v>
      </c>
      <c r="D96" s="41" t="s">
        <v>61</v>
      </c>
      <c r="E96" s="50">
        <v>26</v>
      </c>
      <c r="F96" s="44">
        <v>0</v>
      </c>
      <c r="G96" s="45">
        <f>E96*F96</f>
        <v>0</v>
      </c>
      <c r="H96" s="42">
        <v>0</v>
      </c>
      <c r="I96" s="45">
        <f>E96*H96</f>
        <v>0</v>
      </c>
      <c r="J96" s="46">
        <v>0</v>
      </c>
      <c r="K96" s="47">
        <f>E96*J96</f>
        <v>0</v>
      </c>
      <c r="L96" s="46">
        <v>0</v>
      </c>
      <c r="M96" s="48">
        <f>E96*L96</f>
        <v>0</v>
      </c>
    </row>
    <row r="97" spans="1:13" s="1" customFormat="1" ht="9.75" x14ac:dyDescent="0.2">
      <c r="A97" s="37">
        <f>A96+1</f>
        <v>66</v>
      </c>
      <c r="B97" s="39" t="s">
        <v>62</v>
      </c>
      <c r="C97" s="40" t="s">
        <v>112</v>
      </c>
      <c r="D97" s="41" t="s">
        <v>61</v>
      </c>
      <c r="E97" s="50">
        <v>33</v>
      </c>
      <c r="F97" s="44">
        <v>0</v>
      </c>
      <c r="G97" s="45">
        <f>E97*F97</f>
        <v>0</v>
      </c>
      <c r="H97" s="42">
        <v>0</v>
      </c>
      <c r="I97" s="45">
        <f>E97*H97</f>
        <v>0</v>
      </c>
      <c r="J97" s="46">
        <v>0</v>
      </c>
      <c r="K97" s="47">
        <f>E97*J97</f>
        <v>0</v>
      </c>
      <c r="L97" s="46">
        <v>0</v>
      </c>
      <c r="M97" s="48">
        <f>E97*L97</f>
        <v>0</v>
      </c>
    </row>
    <row r="98" spans="1:13" s="1" customFormat="1" ht="9.75" x14ac:dyDescent="0.2">
      <c r="A98" s="37">
        <f>A97+1</f>
        <v>67</v>
      </c>
      <c r="B98" s="39" t="s">
        <v>62</v>
      </c>
      <c r="C98" s="40" t="s">
        <v>300</v>
      </c>
      <c r="D98" s="41" t="s">
        <v>61</v>
      </c>
      <c r="E98" s="50">
        <v>18</v>
      </c>
      <c r="F98" s="44">
        <v>0</v>
      </c>
      <c r="G98" s="45">
        <f>E98*F98</f>
        <v>0</v>
      </c>
      <c r="H98" s="42">
        <v>0</v>
      </c>
      <c r="I98" s="45">
        <f>E98*H98</f>
        <v>0</v>
      </c>
      <c r="J98" s="46">
        <v>0</v>
      </c>
      <c r="K98" s="47">
        <f>E98*J98</f>
        <v>0</v>
      </c>
      <c r="L98" s="46">
        <v>0</v>
      </c>
      <c r="M98" s="48">
        <f>E98*L98</f>
        <v>0</v>
      </c>
    </row>
    <row r="99" spans="1:13" s="1" customFormat="1" ht="9.75" x14ac:dyDescent="0.2">
      <c r="A99" s="36"/>
      <c r="B99" s="39"/>
      <c r="C99" s="40"/>
      <c r="D99" s="41"/>
      <c r="E99" s="38"/>
      <c r="F99" s="36"/>
      <c r="G99" s="43"/>
      <c r="H99" s="38"/>
      <c r="I99" s="43"/>
      <c r="J99" s="38"/>
      <c r="K99" s="43"/>
      <c r="L99" s="38"/>
      <c r="M99" s="49"/>
    </row>
    <row r="100" spans="1:13" s="1" customFormat="1" ht="9.75" x14ac:dyDescent="0.2">
      <c r="A100" s="37">
        <f>A98+1</f>
        <v>68</v>
      </c>
      <c r="B100" s="39" t="s">
        <v>62</v>
      </c>
      <c r="C100" s="40" t="s">
        <v>92</v>
      </c>
      <c r="D100" s="41" t="s">
        <v>61</v>
      </c>
      <c r="E100" s="50">
        <v>165</v>
      </c>
      <c r="F100" s="44">
        <v>0</v>
      </c>
      <c r="G100" s="45">
        <f>E100*F100</f>
        <v>0</v>
      </c>
      <c r="H100" s="42">
        <v>0</v>
      </c>
      <c r="I100" s="45">
        <f>E100*H100</f>
        <v>0</v>
      </c>
      <c r="J100" s="46">
        <v>0</v>
      </c>
      <c r="K100" s="47">
        <f>E100*J100</f>
        <v>0</v>
      </c>
      <c r="L100" s="46">
        <v>0</v>
      </c>
      <c r="M100" s="48">
        <f>E100*L100</f>
        <v>0</v>
      </c>
    </row>
    <row r="101" spans="1:13" s="1" customFormat="1" ht="9.75" x14ac:dyDescent="0.2">
      <c r="A101" s="37">
        <f>A100+1</f>
        <v>69</v>
      </c>
      <c r="B101" s="39" t="s">
        <v>93</v>
      </c>
      <c r="C101" s="40" t="s">
        <v>90</v>
      </c>
      <c r="D101" s="41" t="s">
        <v>38</v>
      </c>
      <c r="E101" s="42">
        <v>0.5</v>
      </c>
      <c r="F101" s="44">
        <v>0</v>
      </c>
      <c r="G101" s="45">
        <f>E101*F101</f>
        <v>0</v>
      </c>
      <c r="H101" s="42">
        <v>0</v>
      </c>
      <c r="I101" s="45">
        <f>E101*H101</f>
        <v>0</v>
      </c>
      <c r="J101" s="46">
        <v>0</v>
      </c>
      <c r="K101" s="47">
        <f>E101*J101</f>
        <v>0</v>
      </c>
      <c r="L101" s="46">
        <v>0</v>
      </c>
      <c r="M101" s="48">
        <f>E101*L101</f>
        <v>0</v>
      </c>
    </row>
    <row r="102" spans="1:13" s="18" customFormat="1" ht="11.25" x14ac:dyDescent="0.2">
      <c r="A102" s="60"/>
      <c r="B102" s="61">
        <v>5</v>
      </c>
      <c r="C102" s="62" t="s">
        <v>293</v>
      </c>
      <c r="D102" s="63"/>
      <c r="E102" s="63"/>
      <c r="F102" s="64"/>
      <c r="G102" s="65">
        <f>SUM(G82:G101)</f>
        <v>0</v>
      </c>
      <c r="H102" s="66"/>
      <c r="I102" s="67">
        <f>SUM(I82:I101)</f>
        <v>0</v>
      </c>
      <c r="J102" s="66"/>
      <c r="K102" s="68">
        <f>SUM(K82:K101)</f>
        <v>0.4158</v>
      </c>
      <c r="L102" s="66"/>
      <c r="M102" s="69">
        <f>SUM(M82:M101)</f>
        <v>0</v>
      </c>
    </row>
    <row r="103" spans="1:13" s="18" customFormat="1" ht="11.25" x14ac:dyDescent="0.2">
      <c r="A103" s="29"/>
      <c r="B103" s="30" t="s">
        <v>294</v>
      </c>
      <c r="C103" s="31" t="s">
        <v>256</v>
      </c>
      <c r="D103" s="28"/>
      <c r="E103" s="28"/>
      <c r="F103" s="32"/>
      <c r="G103" s="33"/>
      <c r="H103" s="34"/>
      <c r="I103" s="27"/>
      <c r="J103" s="34"/>
      <c r="K103" s="33"/>
      <c r="L103" s="34"/>
      <c r="M103" s="35"/>
    </row>
    <row r="104" spans="1:13" s="1" customFormat="1" ht="9.75" x14ac:dyDescent="0.2">
      <c r="A104" s="36"/>
      <c r="B104" s="39"/>
      <c r="C104" s="40" t="s">
        <v>256</v>
      </c>
      <c r="D104" s="41"/>
      <c r="E104" s="38"/>
      <c r="F104" s="36"/>
      <c r="G104" s="43"/>
      <c r="H104" s="38"/>
      <c r="I104" s="43"/>
      <c r="J104" s="38"/>
      <c r="K104" s="43"/>
      <c r="L104" s="38"/>
      <c r="M104" s="49"/>
    </row>
    <row r="105" spans="1:13" s="1" customFormat="1" ht="9.75" x14ac:dyDescent="0.2">
      <c r="A105" s="37">
        <f>A101+1</f>
        <v>70</v>
      </c>
      <c r="B105" s="39" t="s">
        <v>62</v>
      </c>
      <c r="C105" s="40" t="s">
        <v>114</v>
      </c>
      <c r="D105" s="41" t="s">
        <v>75</v>
      </c>
      <c r="E105" s="50">
        <v>516</v>
      </c>
      <c r="F105" s="44">
        <v>0</v>
      </c>
      <c r="G105" s="45">
        <f>E105*F105</f>
        <v>0</v>
      </c>
      <c r="H105" s="42">
        <v>0</v>
      </c>
      <c r="I105" s="45">
        <f>E105*H105</f>
        <v>0</v>
      </c>
      <c r="J105" s="46">
        <v>1E-3</v>
      </c>
      <c r="K105" s="47">
        <f>E105*J105</f>
        <v>0.51600000000000001</v>
      </c>
      <c r="L105" s="46">
        <v>0</v>
      </c>
      <c r="M105" s="48">
        <f>E105*L105</f>
        <v>0</v>
      </c>
    </row>
    <row r="106" spans="1:13" s="1" customFormat="1" ht="9.75" x14ac:dyDescent="0.2">
      <c r="A106" s="37">
        <f>A105+1</f>
        <v>71</v>
      </c>
      <c r="B106" s="39" t="s">
        <v>62</v>
      </c>
      <c r="C106" s="40" t="s">
        <v>257</v>
      </c>
      <c r="D106" s="41" t="s">
        <v>61</v>
      </c>
      <c r="E106" s="50">
        <v>172</v>
      </c>
      <c r="F106" s="44">
        <v>0</v>
      </c>
      <c r="G106" s="45">
        <f>E106*F106</f>
        <v>0</v>
      </c>
      <c r="H106" s="42">
        <v>0</v>
      </c>
      <c r="I106" s="45">
        <f>E106*H106</f>
        <v>0</v>
      </c>
      <c r="J106" s="46">
        <v>5.0000000000000001E-3</v>
      </c>
      <c r="K106" s="47">
        <f>E106*J106</f>
        <v>0.86</v>
      </c>
      <c r="L106" s="46">
        <v>0</v>
      </c>
      <c r="M106" s="48">
        <f>E106*L106</f>
        <v>0</v>
      </c>
    </row>
    <row r="107" spans="1:13" s="1" customFormat="1" ht="9.75" x14ac:dyDescent="0.2">
      <c r="A107" s="37">
        <f>A106+1</f>
        <v>72</v>
      </c>
      <c r="B107" s="39" t="s">
        <v>62</v>
      </c>
      <c r="C107" s="40" t="s">
        <v>117</v>
      </c>
      <c r="D107" s="41" t="s">
        <v>61</v>
      </c>
      <c r="E107" s="50">
        <v>40</v>
      </c>
      <c r="F107" s="44">
        <v>0</v>
      </c>
      <c r="G107" s="45">
        <f>E107*F107</f>
        <v>0</v>
      </c>
      <c r="H107" s="42">
        <v>0</v>
      </c>
      <c r="I107" s="45">
        <f>E107*H107</f>
        <v>0</v>
      </c>
      <c r="J107" s="46">
        <v>2E-3</v>
      </c>
      <c r="K107" s="47">
        <f>E107*J107</f>
        <v>0.08</v>
      </c>
      <c r="L107" s="46">
        <v>0</v>
      </c>
      <c r="M107" s="48">
        <f>E107*L107</f>
        <v>0</v>
      </c>
    </row>
    <row r="108" spans="1:13" s="1" customFormat="1" ht="9.75" x14ac:dyDescent="0.2">
      <c r="A108" s="37">
        <f>A107+1</f>
        <v>73</v>
      </c>
      <c r="B108" s="39" t="s">
        <v>62</v>
      </c>
      <c r="C108" s="40" t="s">
        <v>258</v>
      </c>
      <c r="D108" s="41" t="s">
        <v>61</v>
      </c>
      <c r="E108" s="50">
        <v>2</v>
      </c>
      <c r="F108" s="44">
        <v>0</v>
      </c>
      <c r="G108" s="45">
        <f>E108*F108</f>
        <v>0</v>
      </c>
      <c r="H108" s="42">
        <v>0</v>
      </c>
      <c r="I108" s="45">
        <f>E108*H108</f>
        <v>0</v>
      </c>
      <c r="J108" s="46">
        <v>5.0000000000000001E-3</v>
      </c>
      <c r="K108" s="47">
        <f>E108*J108</f>
        <v>0.01</v>
      </c>
      <c r="L108" s="46">
        <v>0</v>
      </c>
      <c r="M108" s="48">
        <f>E108*L108</f>
        <v>0</v>
      </c>
    </row>
    <row r="109" spans="1:13" s="1" customFormat="1" ht="9.75" x14ac:dyDescent="0.2">
      <c r="A109" s="37">
        <f>A108+1</f>
        <v>74</v>
      </c>
      <c r="B109" s="39" t="s">
        <v>62</v>
      </c>
      <c r="C109" s="40" t="s">
        <v>90</v>
      </c>
      <c r="D109" s="41" t="s">
        <v>38</v>
      </c>
      <c r="E109" s="42">
        <v>1.5</v>
      </c>
      <c r="F109" s="44">
        <v>0</v>
      </c>
      <c r="G109" s="45">
        <f>E109*F109</f>
        <v>0</v>
      </c>
      <c r="H109" s="42">
        <v>0</v>
      </c>
      <c r="I109" s="45">
        <f>E109*H109</f>
        <v>0</v>
      </c>
      <c r="J109" s="46">
        <v>0</v>
      </c>
      <c r="K109" s="47">
        <f>E109*J109</f>
        <v>0</v>
      </c>
      <c r="L109" s="46">
        <v>0</v>
      </c>
      <c r="M109" s="48">
        <f>E109*L109</f>
        <v>0</v>
      </c>
    </row>
    <row r="110" spans="1:13" s="18" customFormat="1" ht="11.25" x14ac:dyDescent="0.2">
      <c r="A110" s="60"/>
      <c r="B110" s="61">
        <v>6</v>
      </c>
      <c r="C110" s="62" t="s">
        <v>256</v>
      </c>
      <c r="D110" s="63"/>
      <c r="E110" s="63"/>
      <c r="F110" s="64"/>
      <c r="G110" s="65">
        <f>SUM(G104:G109)</f>
        <v>0</v>
      </c>
      <c r="H110" s="66"/>
      <c r="I110" s="67">
        <f>SUM(I104:I109)</f>
        <v>0</v>
      </c>
      <c r="J110" s="66"/>
      <c r="K110" s="68">
        <f>SUM(K104:K109)</f>
        <v>1.466</v>
      </c>
      <c r="L110" s="66"/>
      <c r="M110" s="69">
        <f>SUM(M104:M109)</f>
        <v>0</v>
      </c>
    </row>
    <row r="111" spans="1:13" s="18" customFormat="1" ht="11.25" x14ac:dyDescent="0.2">
      <c r="A111" s="29"/>
      <c r="B111" s="30" t="s">
        <v>295</v>
      </c>
      <c r="C111" s="31" t="s">
        <v>118</v>
      </c>
      <c r="D111" s="28"/>
      <c r="E111" s="28"/>
      <c r="F111" s="32"/>
      <c r="G111" s="33"/>
      <c r="H111" s="34"/>
      <c r="I111" s="27"/>
      <c r="J111" s="34"/>
      <c r="K111" s="33"/>
      <c r="L111" s="34"/>
      <c r="M111" s="35"/>
    </row>
    <row r="112" spans="1:13" s="1" customFormat="1" ht="9.75" x14ac:dyDescent="0.2">
      <c r="A112" s="36"/>
      <c r="B112" s="39"/>
      <c r="C112" s="40" t="s">
        <v>118</v>
      </c>
      <c r="D112" s="41"/>
      <c r="E112" s="38"/>
      <c r="F112" s="36"/>
      <c r="G112" s="43"/>
      <c r="H112" s="38"/>
      <c r="I112" s="43"/>
      <c r="J112" s="38"/>
      <c r="K112" s="43"/>
      <c r="L112" s="38"/>
      <c r="M112" s="49"/>
    </row>
    <row r="113" spans="1:13" s="1" customFormat="1" ht="9.75" x14ac:dyDescent="0.2">
      <c r="A113" s="36"/>
      <c r="B113" s="39"/>
      <c r="C113" s="40" t="s">
        <v>119</v>
      </c>
      <c r="D113" s="41"/>
      <c r="E113" s="38"/>
      <c r="F113" s="36"/>
      <c r="G113" s="43"/>
      <c r="H113" s="38"/>
      <c r="I113" s="43"/>
      <c r="J113" s="38"/>
      <c r="K113" s="43"/>
      <c r="L113" s="38"/>
      <c r="M113" s="49"/>
    </row>
    <row r="114" spans="1:13" s="1" customFormat="1" ht="19.5" x14ac:dyDescent="0.2">
      <c r="A114" s="36"/>
      <c r="B114" s="39"/>
      <c r="C114" s="40" t="s">
        <v>120</v>
      </c>
      <c r="D114" s="41"/>
      <c r="E114" s="38"/>
      <c r="F114" s="36"/>
      <c r="G114" s="43"/>
      <c r="H114" s="38"/>
      <c r="I114" s="43"/>
      <c r="J114" s="38"/>
      <c r="K114" s="43"/>
      <c r="L114" s="38"/>
      <c r="M114" s="49"/>
    </row>
    <row r="115" spans="1:13" s="1" customFormat="1" ht="9.75" x14ac:dyDescent="0.2">
      <c r="A115" s="36"/>
      <c r="B115" s="39"/>
      <c r="C115" s="40"/>
      <c r="D115" s="41"/>
      <c r="E115" s="38"/>
      <c r="F115" s="36"/>
      <c r="G115" s="43"/>
      <c r="H115" s="38"/>
      <c r="I115" s="43"/>
      <c r="J115" s="38"/>
      <c r="K115" s="43"/>
      <c r="L115" s="38"/>
      <c r="M115" s="49"/>
    </row>
    <row r="116" spans="1:13" s="1" customFormat="1" ht="9.75" x14ac:dyDescent="0.2">
      <c r="A116" s="36"/>
      <c r="B116" s="39"/>
      <c r="C116" s="40" t="s">
        <v>121</v>
      </c>
      <c r="D116" s="41"/>
      <c r="E116" s="38"/>
      <c r="F116" s="36"/>
      <c r="G116" s="43"/>
      <c r="H116" s="38"/>
      <c r="I116" s="43"/>
      <c r="J116" s="38"/>
      <c r="K116" s="43"/>
      <c r="L116" s="38"/>
      <c r="M116" s="49"/>
    </row>
    <row r="117" spans="1:13" s="1" customFormat="1" ht="9.75" x14ac:dyDescent="0.2">
      <c r="A117" s="37">
        <f>A109+1</f>
        <v>75</v>
      </c>
      <c r="B117" s="39" t="s">
        <v>62</v>
      </c>
      <c r="C117" s="40" t="s">
        <v>122</v>
      </c>
      <c r="D117" s="41" t="s">
        <v>61</v>
      </c>
      <c r="E117" s="50">
        <v>287</v>
      </c>
      <c r="F117" s="44">
        <v>0</v>
      </c>
      <c r="G117" s="45">
        <f>E117*F117</f>
        <v>0</v>
      </c>
      <c r="H117" s="42">
        <v>0</v>
      </c>
      <c r="I117" s="45">
        <f>E117*H117</f>
        <v>0</v>
      </c>
      <c r="J117" s="46">
        <v>0</v>
      </c>
      <c r="K117" s="47">
        <f>E117*J117</f>
        <v>0</v>
      </c>
      <c r="L117" s="46">
        <v>0</v>
      </c>
      <c r="M117" s="48">
        <f>E117*L117</f>
        <v>0</v>
      </c>
    </row>
    <row r="118" spans="1:13" s="1" customFormat="1" ht="9.75" x14ac:dyDescent="0.2">
      <c r="A118" s="37">
        <f>A117+1</f>
        <v>76</v>
      </c>
      <c r="B118" s="39" t="s">
        <v>62</v>
      </c>
      <c r="C118" s="40" t="s">
        <v>123</v>
      </c>
      <c r="D118" s="41" t="s">
        <v>41</v>
      </c>
      <c r="E118" s="50">
        <v>165</v>
      </c>
      <c r="F118" s="44">
        <v>0</v>
      </c>
      <c r="G118" s="45">
        <f>E118*F118</f>
        <v>0</v>
      </c>
      <c r="H118" s="42">
        <v>0</v>
      </c>
      <c r="I118" s="45">
        <f>E118*H118</f>
        <v>0</v>
      </c>
      <c r="J118" s="46">
        <v>0</v>
      </c>
      <c r="K118" s="47">
        <f>E118*J118</f>
        <v>0</v>
      </c>
      <c r="L118" s="46">
        <v>0</v>
      </c>
      <c r="M118" s="48">
        <f>E118*L118</f>
        <v>0</v>
      </c>
    </row>
    <row r="119" spans="1:13" s="1" customFormat="1" ht="9.75" x14ac:dyDescent="0.2">
      <c r="A119" s="36"/>
      <c r="B119" s="39"/>
      <c r="C119" s="40"/>
      <c r="D119" s="41"/>
      <c r="E119" s="38"/>
      <c r="F119" s="36"/>
      <c r="G119" s="43"/>
      <c r="H119" s="38"/>
      <c r="I119" s="43"/>
      <c r="J119" s="38"/>
      <c r="K119" s="43"/>
      <c r="L119" s="38"/>
      <c r="M119" s="49"/>
    </row>
    <row r="120" spans="1:13" s="1" customFormat="1" ht="9.75" x14ac:dyDescent="0.2">
      <c r="A120" s="36"/>
      <c r="B120" s="39"/>
      <c r="C120" s="40" t="s">
        <v>124</v>
      </c>
      <c r="D120" s="41"/>
      <c r="E120" s="38"/>
      <c r="F120" s="36"/>
      <c r="G120" s="43"/>
      <c r="H120" s="38"/>
      <c r="I120" s="43"/>
      <c r="J120" s="38"/>
      <c r="K120" s="43"/>
      <c r="L120" s="38"/>
      <c r="M120" s="49"/>
    </row>
    <row r="121" spans="1:13" s="1" customFormat="1" ht="9.75" x14ac:dyDescent="0.2">
      <c r="A121" s="37">
        <f>A118+1</f>
        <v>77</v>
      </c>
      <c r="B121" s="39" t="s">
        <v>62</v>
      </c>
      <c r="C121" s="40" t="s">
        <v>122</v>
      </c>
      <c r="D121" s="41" t="s">
        <v>61</v>
      </c>
      <c r="E121" s="50">
        <v>287</v>
      </c>
      <c r="F121" s="44">
        <v>0</v>
      </c>
      <c r="G121" s="45">
        <f>E121*F121</f>
        <v>0</v>
      </c>
      <c r="H121" s="42">
        <v>0</v>
      </c>
      <c r="I121" s="45">
        <f>E121*H121</f>
        <v>0</v>
      </c>
      <c r="J121" s="46">
        <v>0</v>
      </c>
      <c r="K121" s="47">
        <f>E121*J121</f>
        <v>0</v>
      </c>
      <c r="L121" s="46">
        <v>0</v>
      </c>
      <c r="M121" s="48">
        <f>E121*L121</f>
        <v>0</v>
      </c>
    </row>
    <row r="122" spans="1:13" s="1" customFormat="1" ht="9.75" x14ac:dyDescent="0.2">
      <c r="A122" s="37">
        <f>A121+1</f>
        <v>78</v>
      </c>
      <c r="B122" s="39" t="s">
        <v>62</v>
      </c>
      <c r="C122" s="40" t="s">
        <v>123</v>
      </c>
      <c r="D122" s="41" t="s">
        <v>41</v>
      </c>
      <c r="E122" s="50">
        <v>165</v>
      </c>
      <c r="F122" s="44">
        <v>0</v>
      </c>
      <c r="G122" s="45">
        <f>E122*F122</f>
        <v>0</v>
      </c>
      <c r="H122" s="42">
        <v>0</v>
      </c>
      <c r="I122" s="45">
        <f>E122*H122</f>
        <v>0</v>
      </c>
      <c r="J122" s="46">
        <v>0</v>
      </c>
      <c r="K122" s="47">
        <f>E122*J122</f>
        <v>0</v>
      </c>
      <c r="L122" s="46">
        <v>0</v>
      </c>
      <c r="M122" s="48">
        <f>E122*L122</f>
        <v>0</v>
      </c>
    </row>
    <row r="123" spans="1:13" s="1" customFormat="1" ht="9.75" x14ac:dyDescent="0.2">
      <c r="A123" s="36"/>
      <c r="B123" s="39"/>
      <c r="C123" s="40"/>
      <c r="D123" s="41"/>
      <c r="E123" s="38"/>
      <c r="F123" s="36"/>
      <c r="G123" s="43"/>
      <c r="H123" s="38"/>
      <c r="I123" s="43"/>
      <c r="J123" s="38"/>
      <c r="K123" s="43"/>
      <c r="L123" s="38"/>
      <c r="M123" s="49"/>
    </row>
    <row r="124" spans="1:13" s="1" customFormat="1" ht="9.75" x14ac:dyDescent="0.2">
      <c r="A124" s="36"/>
      <c r="B124" s="150"/>
      <c r="C124" s="151" t="s">
        <v>125</v>
      </c>
      <c r="D124" s="152"/>
      <c r="E124" s="153"/>
      <c r="F124" s="154"/>
      <c r="G124" s="155"/>
      <c r="H124" s="153"/>
      <c r="I124" s="155"/>
      <c r="J124" s="153"/>
      <c r="K124" s="155"/>
      <c r="L124" s="153"/>
      <c r="M124" s="156"/>
    </row>
    <row r="125" spans="1:13" s="1" customFormat="1" ht="9.75" x14ac:dyDescent="0.2">
      <c r="A125" s="37">
        <f>A122+1</f>
        <v>79</v>
      </c>
      <c r="B125" s="150" t="s">
        <v>62</v>
      </c>
      <c r="C125" s="151" t="s">
        <v>122</v>
      </c>
      <c r="D125" s="152" t="s">
        <v>61</v>
      </c>
      <c r="E125" s="157">
        <v>287</v>
      </c>
      <c r="F125" s="158">
        <v>0</v>
      </c>
      <c r="G125" s="159">
        <f>E125*F125</f>
        <v>0</v>
      </c>
      <c r="H125" s="160">
        <v>0</v>
      </c>
      <c r="I125" s="159">
        <f>E125*H125</f>
        <v>0</v>
      </c>
      <c r="J125" s="161">
        <v>0</v>
      </c>
      <c r="K125" s="162">
        <f>E125*J125</f>
        <v>0</v>
      </c>
      <c r="L125" s="161">
        <v>0</v>
      </c>
      <c r="M125" s="163">
        <f>E125*L125</f>
        <v>0</v>
      </c>
    </row>
    <row r="126" spans="1:13" s="1" customFormat="1" ht="9.75" x14ac:dyDescent="0.2">
      <c r="A126" s="37">
        <f>A125+1</f>
        <v>80</v>
      </c>
      <c r="B126" s="150" t="s">
        <v>62</v>
      </c>
      <c r="C126" s="151" t="s">
        <v>123</v>
      </c>
      <c r="D126" s="152" t="s">
        <v>41</v>
      </c>
      <c r="E126" s="157">
        <v>165</v>
      </c>
      <c r="F126" s="158">
        <v>0</v>
      </c>
      <c r="G126" s="159">
        <f>E126*F126</f>
        <v>0</v>
      </c>
      <c r="H126" s="160">
        <v>0</v>
      </c>
      <c r="I126" s="159">
        <f>E126*H126</f>
        <v>0</v>
      </c>
      <c r="J126" s="161">
        <v>0</v>
      </c>
      <c r="K126" s="162">
        <f>E126*J126</f>
        <v>0</v>
      </c>
      <c r="L126" s="161">
        <v>0</v>
      </c>
      <c r="M126" s="163">
        <f>E126*L126</f>
        <v>0</v>
      </c>
    </row>
    <row r="127" spans="1:13" s="18" customFormat="1" ht="12" thickBot="1" x14ac:dyDescent="0.25">
      <c r="A127" s="51"/>
      <c r="B127" s="53">
        <v>7</v>
      </c>
      <c r="C127" s="54" t="s">
        <v>118</v>
      </c>
      <c r="D127" s="52"/>
      <c r="E127" s="52"/>
      <c r="F127" s="55"/>
      <c r="G127" s="57">
        <f>SUM(G112:G126)</f>
        <v>0</v>
      </c>
      <c r="H127" s="56"/>
      <c r="I127" s="71">
        <f>SUM(I112:I126)</f>
        <v>0</v>
      </c>
      <c r="J127" s="56"/>
      <c r="K127" s="58">
        <f>SUM(K112:K126)</f>
        <v>0</v>
      </c>
      <c r="L127" s="56"/>
      <c r="M127" s="59">
        <f>SUM(M112:M126)</f>
        <v>0</v>
      </c>
    </row>
    <row r="128" spans="1:13" ht="13.5" thickBot="1" x14ac:dyDescent="0.25">
      <c r="A128" s="72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</row>
    <row r="129" spans="1:20" s="18" customFormat="1" ht="13.5" thickBot="1" x14ac:dyDescent="0.25">
      <c r="A129" s="78"/>
      <c r="B129" s="79"/>
      <c r="C129" s="81" t="s">
        <v>126</v>
      </c>
      <c r="D129" s="80"/>
      <c r="E129" s="80"/>
      <c r="F129" s="80"/>
      <c r="G129" s="80"/>
      <c r="H129" s="80"/>
      <c r="I129" s="80"/>
      <c r="J129" s="80"/>
      <c r="K129" s="80"/>
      <c r="L129" s="302">
        <f>'KRYCÍ LIST #1'!E20</f>
        <v>0</v>
      </c>
      <c r="M129" s="218"/>
    </row>
    <row r="132" spans="1:20" x14ac:dyDescent="0.2">
      <c r="B132" s="164" t="s">
        <v>62</v>
      </c>
      <c r="C132" s="164" t="s">
        <v>296</v>
      </c>
      <c r="F132" s="299">
        <f>I125+I126</f>
        <v>0</v>
      </c>
      <c r="G132" s="299"/>
      <c r="H132" s="299"/>
      <c r="I132" s="299"/>
      <c r="M132" t="s">
        <v>305</v>
      </c>
      <c r="N132">
        <v>2</v>
      </c>
      <c r="O132">
        <v>3</v>
      </c>
      <c r="P132">
        <v>4</v>
      </c>
      <c r="Q132">
        <v>5</v>
      </c>
      <c r="R132">
        <v>6</v>
      </c>
      <c r="S132" t="s">
        <v>306</v>
      </c>
    </row>
    <row r="133" spans="1:20" x14ac:dyDescent="0.2">
      <c r="L133" t="s">
        <v>302</v>
      </c>
      <c r="M133">
        <f>143500+5775</f>
        <v>149275</v>
      </c>
      <c r="N133">
        <v>17000</v>
      </c>
      <c r="O133">
        <f>8000+3080</f>
        <v>11080</v>
      </c>
      <c r="P133">
        <v>14620</v>
      </c>
      <c r="Q133">
        <v>13400</v>
      </c>
      <c r="R133">
        <v>12650</v>
      </c>
      <c r="S133">
        <f>M133+N133+O133+P133+Q133+R133</f>
        <v>218025</v>
      </c>
      <c r="T133">
        <f>S133*1.21</f>
        <v>263810.25</v>
      </c>
    </row>
    <row r="134" spans="1:20" x14ac:dyDescent="0.2">
      <c r="L134" t="s">
        <v>303</v>
      </c>
      <c r="M134">
        <f>143500+5775</f>
        <v>149275</v>
      </c>
      <c r="N134">
        <v>17000</v>
      </c>
      <c r="O134">
        <f t="shared" ref="O134:O135" si="20">8000+3080</f>
        <v>11080</v>
      </c>
      <c r="P134">
        <v>14620</v>
      </c>
      <c r="Q134">
        <v>13400</v>
      </c>
      <c r="R134">
        <v>12650</v>
      </c>
      <c r="S134">
        <f t="shared" ref="S134:S135" si="21">M134+N134+O134+P134+Q134+R134</f>
        <v>218025</v>
      </c>
    </row>
    <row r="135" spans="1:20" x14ac:dyDescent="0.2">
      <c r="L135" t="s">
        <v>304</v>
      </c>
      <c r="M135">
        <v>149275</v>
      </c>
      <c r="N135">
        <v>17000</v>
      </c>
      <c r="O135">
        <f t="shared" si="20"/>
        <v>11080</v>
      </c>
      <c r="P135">
        <v>14620</v>
      </c>
      <c r="Q135">
        <v>13400</v>
      </c>
      <c r="R135">
        <v>12650</v>
      </c>
      <c r="S135">
        <f t="shared" si="21"/>
        <v>218025</v>
      </c>
    </row>
    <row r="136" spans="1:20" x14ac:dyDescent="0.2">
      <c r="S136" s="4">
        <f>SUM(S133:S135)</f>
        <v>654075</v>
      </c>
    </row>
    <row r="137" spans="1:20" x14ac:dyDescent="0.2">
      <c r="K137" t="s">
        <v>307</v>
      </c>
      <c r="L137">
        <v>2051331</v>
      </c>
    </row>
    <row r="138" spans="1:20" x14ac:dyDescent="0.2">
      <c r="K138" t="s">
        <v>308</v>
      </c>
      <c r="L138">
        <f>L137-S136</f>
        <v>1397256</v>
      </c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F132:I132"/>
    <mergeCell ref="F7:G7"/>
    <mergeCell ref="H7:I7"/>
    <mergeCell ref="J6:M6"/>
    <mergeCell ref="J7:K7"/>
    <mergeCell ref="L7:M7"/>
    <mergeCell ref="L129:M129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25"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89" t="s">
        <v>135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2" spans="1:13" ht="9.9499999999999993" customHeight="1" thickBot="1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</row>
    <row r="3" spans="1:13" ht="12.95" customHeight="1" x14ac:dyDescent="0.2">
      <c r="A3" s="290" t="s">
        <v>136</v>
      </c>
      <c r="B3" s="221"/>
      <c r="C3" s="221"/>
      <c r="D3" s="222"/>
      <c r="E3" s="291" t="s">
        <v>137</v>
      </c>
      <c r="F3" s="221"/>
      <c r="G3" s="221"/>
      <c r="H3" s="221"/>
      <c r="I3" s="221"/>
      <c r="J3" s="222"/>
      <c r="K3" s="291" t="s">
        <v>138</v>
      </c>
      <c r="L3" s="222"/>
      <c r="M3" s="106" t="s">
        <v>139</v>
      </c>
    </row>
    <row r="4" spans="1:13" ht="12.95" customHeight="1" x14ac:dyDescent="0.2">
      <c r="A4" s="286" t="s">
        <v>246</v>
      </c>
      <c r="B4" s="184"/>
      <c r="C4" s="184"/>
      <c r="D4" s="185"/>
      <c r="E4" s="287" t="s">
        <v>247</v>
      </c>
      <c r="F4" s="184"/>
      <c r="G4" s="184"/>
      <c r="H4" s="184"/>
      <c r="I4" s="184"/>
      <c r="J4" s="185"/>
      <c r="K4" s="288" t="s">
        <v>142</v>
      </c>
      <c r="L4" s="185"/>
      <c r="M4" s="107" t="s">
        <v>143</v>
      </c>
    </row>
    <row r="5" spans="1:13" ht="12.95" customHeight="1" x14ac:dyDescent="0.2">
      <c r="A5" s="284" t="s">
        <v>144</v>
      </c>
      <c r="B5" s="180"/>
      <c r="C5" s="180"/>
      <c r="D5" s="181"/>
      <c r="E5" s="278" t="s">
        <v>145</v>
      </c>
      <c r="F5" s="180"/>
      <c r="G5" s="180"/>
      <c r="H5" s="180"/>
      <c r="I5" s="180"/>
      <c r="J5" s="181"/>
      <c r="K5" s="278" t="s">
        <v>146</v>
      </c>
      <c r="L5" s="181"/>
      <c r="M5" s="108" t="s">
        <v>147</v>
      </c>
    </row>
    <row r="6" spans="1:13" ht="12.95" customHeight="1" x14ac:dyDescent="0.2">
      <c r="A6" s="286" t="s">
        <v>142</v>
      </c>
      <c r="B6" s="184"/>
      <c r="C6" s="184"/>
      <c r="D6" s="185"/>
      <c r="E6" s="287" t="s">
        <v>148</v>
      </c>
      <c r="F6" s="184"/>
      <c r="G6" s="184"/>
      <c r="H6" s="184"/>
      <c r="I6" s="184"/>
      <c r="J6" s="185"/>
      <c r="K6" s="288" t="s">
        <v>142</v>
      </c>
      <c r="L6" s="185"/>
      <c r="M6" s="107" t="s">
        <v>142</v>
      </c>
    </row>
    <row r="7" spans="1:13" s="3" customFormat="1" ht="12.95" customHeight="1" x14ac:dyDescent="0.2">
      <c r="A7" s="283" t="s">
        <v>149</v>
      </c>
      <c r="B7" s="270"/>
      <c r="C7" s="270"/>
      <c r="D7" s="285" t="s">
        <v>153</v>
      </c>
      <c r="E7" s="270"/>
      <c r="F7" s="270"/>
      <c r="G7" s="272"/>
      <c r="H7" s="276" t="s">
        <v>155</v>
      </c>
      <c r="I7" s="270"/>
      <c r="J7" s="270"/>
      <c r="K7" s="270"/>
      <c r="L7" s="270"/>
      <c r="M7" s="109"/>
    </row>
    <row r="8" spans="1:13" s="3" customFormat="1" ht="12.95" customHeight="1" x14ac:dyDescent="0.2">
      <c r="A8" s="283" t="s">
        <v>150</v>
      </c>
      <c r="B8" s="270"/>
      <c r="C8" s="270"/>
      <c r="D8" s="285" t="s">
        <v>154</v>
      </c>
      <c r="E8" s="270"/>
      <c r="F8" s="270"/>
      <c r="G8" s="272"/>
      <c r="H8" s="276" t="s">
        <v>156</v>
      </c>
      <c r="I8" s="270"/>
      <c r="J8" s="270"/>
      <c r="K8" s="270"/>
      <c r="L8" s="270"/>
      <c r="M8" s="110" t="str">
        <f>IF(M7=0,"",E28/M7)</f>
        <v/>
      </c>
    </row>
    <row r="9" spans="1:13" ht="12.95" customHeight="1" x14ac:dyDescent="0.2">
      <c r="A9" s="283" t="s">
        <v>151</v>
      </c>
      <c r="B9" s="194"/>
      <c r="C9" s="194"/>
      <c r="D9" s="285" t="s">
        <v>142</v>
      </c>
      <c r="E9" s="194"/>
      <c r="F9" s="194"/>
      <c r="G9" s="198"/>
      <c r="H9" s="276" t="s">
        <v>157</v>
      </c>
      <c r="I9" s="194"/>
      <c r="J9" s="194"/>
      <c r="K9" s="280" t="s">
        <v>142</v>
      </c>
      <c r="L9" s="194"/>
      <c r="M9" s="197"/>
    </row>
    <row r="10" spans="1:13" s="3" customFormat="1" ht="12.95" customHeight="1" x14ac:dyDescent="0.2">
      <c r="A10" s="284" t="s">
        <v>152</v>
      </c>
      <c r="B10" s="279"/>
      <c r="C10" s="279"/>
      <c r="D10" s="281" t="s">
        <v>142</v>
      </c>
      <c r="E10" s="279"/>
      <c r="F10" s="279"/>
      <c r="G10" s="186"/>
      <c r="H10" s="278" t="s">
        <v>158</v>
      </c>
      <c r="I10" s="279"/>
      <c r="J10" s="281" t="s">
        <v>142</v>
      </c>
      <c r="K10" s="180"/>
      <c r="L10" s="180"/>
      <c r="M10" s="211"/>
    </row>
    <row r="11" spans="1:13" ht="12.95" customHeight="1" thickBot="1" x14ac:dyDescent="0.25">
      <c r="A11" s="277" t="s">
        <v>142</v>
      </c>
      <c r="B11" s="213"/>
      <c r="C11" s="213"/>
      <c r="D11" s="213"/>
      <c r="E11" s="213"/>
      <c r="F11" s="213"/>
      <c r="G11" s="214"/>
      <c r="H11" s="282" t="s">
        <v>142</v>
      </c>
      <c r="I11" s="213"/>
      <c r="J11" s="213"/>
      <c r="K11" s="213"/>
      <c r="L11" s="213"/>
      <c r="M11" s="216"/>
    </row>
    <row r="12" spans="1:13" ht="28.5" customHeight="1" thickBot="1" x14ac:dyDescent="0.25">
      <c r="A12" s="217" t="s">
        <v>159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218"/>
    </row>
    <row r="13" spans="1:13" ht="12.95" customHeight="1" x14ac:dyDescent="0.2">
      <c r="A13" s="264" t="s">
        <v>160</v>
      </c>
      <c r="B13" s="203"/>
      <c r="C13" s="203"/>
      <c r="D13" s="203"/>
      <c r="E13" s="203"/>
      <c r="F13" s="203"/>
      <c r="G13" s="264" t="s">
        <v>161</v>
      </c>
      <c r="H13" s="203"/>
      <c r="I13" s="203"/>
      <c r="J13" s="203"/>
      <c r="K13" s="203"/>
      <c r="L13" s="203"/>
      <c r="M13" s="273"/>
    </row>
    <row r="14" spans="1:13" s="3" customFormat="1" ht="12.95" customHeight="1" x14ac:dyDescent="0.2">
      <c r="A14" s="274"/>
      <c r="B14" s="276" t="s">
        <v>162</v>
      </c>
      <c r="C14" s="270"/>
      <c r="D14" s="272"/>
      <c r="E14" s="195">
        <f>'REKAPITULACE #2'!C15</f>
        <v>0</v>
      </c>
      <c r="F14" s="270"/>
      <c r="G14" s="193" t="s">
        <v>176</v>
      </c>
      <c r="H14" s="234"/>
      <c r="I14" s="234"/>
      <c r="J14" s="235"/>
      <c r="K14" s="113"/>
      <c r="L14" s="114" t="s">
        <v>177</v>
      </c>
      <c r="M14" s="118">
        <f>E24*K14/100</f>
        <v>0</v>
      </c>
    </row>
    <row r="15" spans="1:13" s="3" customFormat="1" ht="12.95" customHeight="1" x14ac:dyDescent="0.2">
      <c r="A15" s="275"/>
      <c r="B15" s="276" t="s">
        <v>163</v>
      </c>
      <c r="C15" s="270"/>
      <c r="D15" s="272"/>
      <c r="E15" s="195">
        <f>'REKAPITULACE #2'!D15</f>
        <v>0</v>
      </c>
      <c r="F15" s="270"/>
      <c r="G15" s="193" t="s">
        <v>178</v>
      </c>
      <c r="H15" s="234"/>
      <c r="I15" s="234"/>
      <c r="J15" s="235"/>
      <c r="K15" s="113"/>
      <c r="L15" s="114" t="s">
        <v>177</v>
      </c>
      <c r="M15" s="118">
        <f>E24*K15/100</f>
        <v>0</v>
      </c>
    </row>
    <row r="16" spans="1:13" s="3" customFormat="1" ht="12.95" customHeight="1" x14ac:dyDescent="0.2">
      <c r="A16" s="117" t="s">
        <v>164</v>
      </c>
      <c r="B16" s="271" t="s">
        <v>165</v>
      </c>
      <c r="C16" s="270"/>
      <c r="D16" s="272"/>
      <c r="E16" s="195">
        <f>'REKAPITULACE #2'!E13</f>
        <v>0</v>
      </c>
      <c r="F16" s="270"/>
      <c r="G16" s="193" t="s">
        <v>179</v>
      </c>
      <c r="H16" s="234"/>
      <c r="I16" s="234"/>
      <c r="J16" s="235"/>
      <c r="K16" s="113"/>
      <c r="L16" s="114" t="s">
        <v>177</v>
      </c>
      <c r="M16" s="118">
        <f>E24*K16/100</f>
        <v>0</v>
      </c>
    </row>
    <row r="17" spans="1:13" s="3" customFormat="1" ht="12.95" customHeight="1" x14ac:dyDescent="0.2">
      <c r="A17" s="117" t="s">
        <v>62</v>
      </c>
      <c r="B17" s="271" t="s">
        <v>166</v>
      </c>
      <c r="C17" s="270"/>
      <c r="D17" s="272"/>
      <c r="E17" s="195">
        <v>0</v>
      </c>
      <c r="F17" s="270"/>
      <c r="G17" s="193" t="s">
        <v>180</v>
      </c>
      <c r="H17" s="234"/>
      <c r="I17" s="234"/>
      <c r="J17" s="235"/>
      <c r="K17" s="113"/>
      <c r="L17" s="114" t="s">
        <v>177</v>
      </c>
      <c r="M17" s="118">
        <f>E24*K17/100</f>
        <v>0</v>
      </c>
    </row>
    <row r="18" spans="1:13" s="3" customFormat="1" ht="12.95" customHeight="1" x14ac:dyDescent="0.2">
      <c r="A18" s="117" t="s">
        <v>167</v>
      </c>
      <c r="B18" s="271" t="s">
        <v>168</v>
      </c>
      <c r="C18" s="270"/>
      <c r="D18" s="272"/>
      <c r="E18" s="195">
        <v>0</v>
      </c>
      <c r="F18" s="270"/>
      <c r="G18" s="193" t="s">
        <v>181</v>
      </c>
      <c r="H18" s="234"/>
      <c r="I18" s="234"/>
      <c r="J18" s="235"/>
      <c r="K18" s="113"/>
      <c r="L18" s="114" t="s">
        <v>177</v>
      </c>
      <c r="M18" s="118">
        <f>E24*K18/100</f>
        <v>0</v>
      </c>
    </row>
    <row r="19" spans="1:13" s="3" customFormat="1" ht="12.95" customHeight="1" x14ac:dyDescent="0.2">
      <c r="A19" s="117" t="s">
        <v>169</v>
      </c>
      <c r="B19" s="271" t="s">
        <v>170</v>
      </c>
      <c r="C19" s="270"/>
      <c r="D19" s="272"/>
      <c r="E19" s="195">
        <v>0</v>
      </c>
      <c r="F19" s="270"/>
      <c r="G19" s="193" t="s">
        <v>182</v>
      </c>
      <c r="H19" s="234"/>
      <c r="I19" s="234"/>
      <c r="J19" s="235"/>
      <c r="K19" s="113"/>
      <c r="L19" s="114" t="s">
        <v>177</v>
      </c>
      <c r="M19" s="118">
        <f>E24*K19/100</f>
        <v>0</v>
      </c>
    </row>
    <row r="20" spans="1:13" s="3" customFormat="1" ht="12.95" customHeight="1" x14ac:dyDescent="0.2">
      <c r="A20" s="193" t="s">
        <v>171</v>
      </c>
      <c r="B20" s="266"/>
      <c r="C20" s="266"/>
      <c r="D20" s="267"/>
      <c r="E20" s="195">
        <f>SUM(E16:E19)</f>
        <v>0</v>
      </c>
      <c r="F20" s="270"/>
      <c r="G20" s="193" t="s">
        <v>183</v>
      </c>
      <c r="H20" s="234"/>
      <c r="I20" s="234"/>
      <c r="J20" s="235"/>
      <c r="K20" s="113"/>
      <c r="L20" s="114" t="s">
        <v>177</v>
      </c>
      <c r="M20" s="118">
        <f>E24*K20/100</f>
        <v>0</v>
      </c>
    </row>
    <row r="21" spans="1:13" s="3" customFormat="1" ht="12.95" customHeight="1" x14ac:dyDescent="0.2">
      <c r="A21" s="193" t="s">
        <v>172</v>
      </c>
      <c r="B21" s="266"/>
      <c r="C21" s="266"/>
      <c r="D21" s="267"/>
      <c r="E21" s="195">
        <v>0</v>
      </c>
      <c r="F21" s="270"/>
      <c r="G21" s="193" t="s">
        <v>184</v>
      </c>
      <c r="H21" s="234"/>
      <c r="I21" s="234"/>
      <c r="J21" s="235"/>
      <c r="K21" s="113"/>
      <c r="L21" s="114" t="s">
        <v>177</v>
      </c>
      <c r="M21" s="118">
        <f>E24*K21/100</f>
        <v>0</v>
      </c>
    </row>
    <row r="22" spans="1:13" s="3" customFormat="1" ht="12.95" customHeight="1" x14ac:dyDescent="0.2">
      <c r="A22" s="193" t="s">
        <v>173</v>
      </c>
      <c r="B22" s="266"/>
      <c r="C22" s="266"/>
      <c r="D22" s="267"/>
      <c r="E22" s="195">
        <v>0</v>
      </c>
      <c r="F22" s="270"/>
      <c r="G22" s="193" t="s">
        <v>185</v>
      </c>
      <c r="H22" s="234"/>
      <c r="I22" s="234"/>
      <c r="J22" s="235"/>
      <c r="K22" s="113"/>
      <c r="L22" s="114" t="s">
        <v>177</v>
      </c>
      <c r="M22" s="118">
        <f>E24*K22/100</f>
        <v>0</v>
      </c>
    </row>
    <row r="23" spans="1:13" s="3" customFormat="1" ht="12.95" customHeight="1" thickBot="1" x14ac:dyDescent="0.25">
      <c r="A23" s="193" t="s">
        <v>174</v>
      </c>
      <c r="B23" s="266"/>
      <c r="C23" s="266"/>
      <c r="D23" s="267"/>
      <c r="E23" s="195">
        <v>0</v>
      </c>
      <c r="F23" s="270"/>
      <c r="G23" s="209"/>
      <c r="H23" s="257"/>
      <c r="I23" s="257"/>
      <c r="J23" s="258"/>
      <c r="K23" s="115"/>
      <c r="L23" s="116" t="s">
        <v>177</v>
      </c>
      <c r="M23" s="119">
        <f>E24*K23/100</f>
        <v>0</v>
      </c>
    </row>
    <row r="24" spans="1:13" s="3" customFormat="1" ht="12.95" customHeight="1" x14ac:dyDescent="0.2">
      <c r="A24" s="193" t="s">
        <v>175</v>
      </c>
      <c r="B24" s="266"/>
      <c r="C24" s="266"/>
      <c r="D24" s="266"/>
      <c r="E24" s="195">
        <f>SUM(E20:E23)</f>
        <v>0</v>
      </c>
      <c r="F24" s="270"/>
      <c r="G24" s="264" t="s">
        <v>186</v>
      </c>
      <c r="H24" s="203"/>
      <c r="I24" s="203"/>
      <c r="J24" s="203"/>
      <c r="K24" s="203"/>
      <c r="L24" s="203"/>
      <c r="M24" s="265"/>
    </row>
    <row r="25" spans="1:13" s="3" customFormat="1" ht="12.95" customHeight="1" x14ac:dyDescent="0.2">
      <c r="A25" s="193" t="s">
        <v>188</v>
      </c>
      <c r="B25" s="234"/>
      <c r="C25" s="234"/>
      <c r="D25" s="235"/>
      <c r="E25" s="195">
        <f>SUM(M14:M23)</f>
        <v>0</v>
      </c>
      <c r="F25" s="194"/>
      <c r="G25" s="193"/>
      <c r="H25" s="266"/>
      <c r="I25" s="266"/>
      <c r="J25" s="267"/>
      <c r="K25" s="113"/>
      <c r="L25" s="114" t="s">
        <v>177</v>
      </c>
      <c r="M25" s="118">
        <f>E24*K25/100</f>
        <v>0</v>
      </c>
    </row>
    <row r="26" spans="1:13" s="3" customFormat="1" ht="12.95" customHeight="1" thickBot="1" x14ac:dyDescent="0.25">
      <c r="A26" s="193" t="s">
        <v>189</v>
      </c>
      <c r="B26" s="234"/>
      <c r="C26" s="234"/>
      <c r="D26" s="235"/>
      <c r="E26" s="195">
        <f>SUM(M25:M26)</f>
        <v>0</v>
      </c>
      <c r="F26" s="194"/>
      <c r="G26" s="209"/>
      <c r="H26" s="210"/>
      <c r="I26" s="210"/>
      <c r="J26" s="256"/>
      <c r="K26" s="115"/>
      <c r="L26" s="116" t="s">
        <v>177</v>
      </c>
      <c r="M26" s="119">
        <f>E24*K26/100</f>
        <v>0</v>
      </c>
    </row>
    <row r="27" spans="1:13" s="3" customFormat="1" ht="12.95" customHeight="1" thickBot="1" x14ac:dyDescent="0.25">
      <c r="A27" s="209" t="s">
        <v>190</v>
      </c>
      <c r="B27" s="257"/>
      <c r="C27" s="257"/>
      <c r="D27" s="258"/>
      <c r="E27" s="259">
        <f>SUM(M28:M28)</f>
        <v>0</v>
      </c>
      <c r="F27" s="180"/>
      <c r="G27" s="264" t="s">
        <v>187</v>
      </c>
      <c r="H27" s="268"/>
      <c r="I27" s="268"/>
      <c r="J27" s="268"/>
      <c r="K27" s="268"/>
      <c r="L27" s="268"/>
      <c r="M27" s="269"/>
    </row>
    <row r="28" spans="1:13" s="3" customFormat="1" ht="12.95" customHeight="1" thickBot="1" x14ac:dyDescent="0.25">
      <c r="A28" s="260" t="s">
        <v>191</v>
      </c>
      <c r="B28" s="261"/>
      <c r="C28" s="261"/>
      <c r="D28" s="262"/>
      <c r="E28" s="263">
        <f>SUM(E24:E27)</f>
        <v>0</v>
      </c>
      <c r="F28" s="221"/>
      <c r="G28" s="209"/>
      <c r="H28" s="210"/>
      <c r="I28" s="210"/>
      <c r="J28" s="256"/>
      <c r="K28" s="115"/>
      <c r="L28" s="116" t="s">
        <v>177</v>
      </c>
      <c r="M28" s="119">
        <f>E24*K28/100</f>
        <v>0</v>
      </c>
    </row>
    <row r="29" spans="1:13" s="4" customFormat="1" ht="12.95" customHeight="1" x14ac:dyDescent="0.2">
      <c r="A29" s="249" t="s">
        <v>192</v>
      </c>
      <c r="B29" s="250"/>
      <c r="C29" s="250"/>
      <c r="D29" s="251"/>
      <c r="E29" s="252" t="s">
        <v>193</v>
      </c>
      <c r="F29" s="250"/>
      <c r="G29" s="251"/>
      <c r="H29" s="252" t="s">
        <v>194</v>
      </c>
      <c r="I29" s="250"/>
      <c r="J29" s="250"/>
      <c r="K29" s="250"/>
      <c r="L29" s="250"/>
      <c r="M29" s="253"/>
    </row>
    <row r="30" spans="1:13" s="3" customFormat="1" ht="12.95" customHeight="1" x14ac:dyDescent="0.2">
      <c r="A30" s="254" t="s">
        <v>142</v>
      </c>
      <c r="B30" s="180"/>
      <c r="C30" s="180"/>
      <c r="D30" s="181"/>
      <c r="E30" s="120" t="s">
        <v>195</v>
      </c>
      <c r="F30" s="210"/>
      <c r="G30" s="181"/>
      <c r="H30" s="120" t="s">
        <v>195</v>
      </c>
      <c r="I30" s="210"/>
      <c r="J30" s="180"/>
      <c r="K30" s="180"/>
      <c r="L30" s="180"/>
      <c r="M30" s="255"/>
    </row>
    <row r="31" spans="1:13" s="3" customFormat="1" ht="12.95" customHeight="1" x14ac:dyDescent="0.2">
      <c r="A31" s="241" t="s">
        <v>196</v>
      </c>
      <c r="B31" s="172"/>
      <c r="C31" s="233"/>
      <c r="D31" s="173"/>
      <c r="E31" s="120" t="s">
        <v>196</v>
      </c>
      <c r="F31" s="233"/>
      <c r="G31" s="173"/>
      <c r="H31" s="120" t="s">
        <v>196</v>
      </c>
      <c r="I31" s="233"/>
      <c r="J31" s="172"/>
      <c r="K31" s="172"/>
      <c r="L31" s="172"/>
      <c r="M31" s="242"/>
    </row>
    <row r="32" spans="1:13" s="3" customFormat="1" ht="12.95" customHeight="1" x14ac:dyDescent="0.2">
      <c r="A32" s="241"/>
      <c r="B32" s="172"/>
      <c r="C32" s="172"/>
      <c r="D32" s="173"/>
      <c r="E32" s="246" t="s">
        <v>197</v>
      </c>
      <c r="F32" s="172"/>
      <c r="G32" s="173"/>
      <c r="H32" s="246" t="s">
        <v>197</v>
      </c>
      <c r="I32" s="172"/>
      <c r="J32" s="172"/>
      <c r="K32" s="172"/>
      <c r="L32" s="172"/>
      <c r="M32" s="242"/>
    </row>
    <row r="33" spans="1:13" x14ac:dyDescent="0.2">
      <c r="A33" s="243"/>
      <c r="B33" s="244"/>
      <c r="C33" s="244"/>
      <c r="D33" s="245"/>
      <c r="E33" s="247"/>
      <c r="F33" s="244"/>
      <c r="G33" s="245"/>
      <c r="H33" s="247"/>
      <c r="I33" s="244"/>
      <c r="J33" s="244"/>
      <c r="K33" s="244"/>
      <c r="L33" s="244"/>
      <c r="M33" s="248"/>
    </row>
    <row r="34" spans="1:13" s="3" customFormat="1" ht="56.25" customHeight="1" thickBot="1" x14ac:dyDescent="0.25">
      <c r="A34" s="243"/>
      <c r="B34" s="244"/>
      <c r="C34" s="244"/>
      <c r="D34" s="245"/>
      <c r="E34" s="247"/>
      <c r="F34" s="244"/>
      <c r="G34" s="245"/>
      <c r="H34" s="247"/>
      <c r="I34" s="244"/>
      <c r="J34" s="244"/>
      <c r="K34" s="244"/>
      <c r="L34" s="244"/>
      <c r="M34" s="248"/>
    </row>
    <row r="35" spans="1:13" s="3" customFormat="1" ht="12.95" customHeight="1" x14ac:dyDescent="0.2">
      <c r="A35" s="202" t="s">
        <v>198</v>
      </c>
      <c r="B35" s="238"/>
      <c r="C35" s="238"/>
      <c r="D35" s="239"/>
      <c r="E35" s="240">
        <v>21</v>
      </c>
      <c r="F35" s="203"/>
      <c r="G35" s="122" t="s">
        <v>199</v>
      </c>
      <c r="H35" s="205">
        <f>ROUND(E28-H37,0)</f>
        <v>0</v>
      </c>
      <c r="I35" s="203"/>
      <c r="J35" s="203"/>
      <c r="K35" s="203"/>
      <c r="L35" s="203"/>
      <c r="M35" s="123" t="s">
        <v>200</v>
      </c>
    </row>
    <row r="36" spans="1:13" s="3" customFormat="1" ht="12.95" customHeight="1" x14ac:dyDescent="0.2">
      <c r="A36" s="193" t="s">
        <v>201</v>
      </c>
      <c r="B36" s="234"/>
      <c r="C36" s="234"/>
      <c r="D36" s="235"/>
      <c r="E36" s="236">
        <v>21</v>
      </c>
      <c r="F36" s="194"/>
      <c r="G36" s="112" t="s">
        <v>199</v>
      </c>
      <c r="H36" s="195">
        <f>ROUND(H35*E36/100,0)</f>
        <v>0</v>
      </c>
      <c r="I36" s="194"/>
      <c r="J36" s="194"/>
      <c r="K36" s="194"/>
      <c r="L36" s="194"/>
      <c r="M36" s="124" t="s">
        <v>200</v>
      </c>
    </row>
    <row r="37" spans="1:13" s="3" customFormat="1" ht="12.95" customHeight="1" x14ac:dyDescent="0.2">
      <c r="A37" s="193" t="s">
        <v>198</v>
      </c>
      <c r="B37" s="234"/>
      <c r="C37" s="234"/>
      <c r="D37" s="235"/>
      <c r="E37" s="236">
        <v>15</v>
      </c>
      <c r="F37" s="194"/>
      <c r="G37" s="112" t="s">
        <v>199</v>
      </c>
      <c r="H37" s="195">
        <v>0</v>
      </c>
      <c r="I37" s="237"/>
      <c r="J37" s="237"/>
      <c r="K37" s="237"/>
      <c r="L37" s="237"/>
      <c r="M37" s="124" t="s">
        <v>200</v>
      </c>
    </row>
    <row r="38" spans="1:13" s="3" customFormat="1" ht="12.95" customHeight="1" x14ac:dyDescent="0.2">
      <c r="A38" s="193" t="s">
        <v>201</v>
      </c>
      <c r="B38" s="234"/>
      <c r="C38" s="234"/>
      <c r="D38" s="235"/>
      <c r="E38" s="236">
        <v>15</v>
      </c>
      <c r="F38" s="194"/>
      <c r="G38" s="112" t="s">
        <v>199</v>
      </c>
      <c r="H38" s="195">
        <f>ROUND(H37*E38/100,0)</f>
        <v>0</v>
      </c>
      <c r="I38" s="194"/>
      <c r="J38" s="194"/>
      <c r="K38" s="194"/>
      <c r="L38" s="194"/>
      <c r="M38" s="124" t="s">
        <v>200</v>
      </c>
    </row>
    <row r="39" spans="1:13" s="125" customFormat="1" ht="19.5" customHeight="1" thickBot="1" x14ac:dyDescent="0.3">
      <c r="A39" s="230" t="s">
        <v>202</v>
      </c>
      <c r="B39" s="231"/>
      <c r="C39" s="231"/>
      <c r="D39" s="231"/>
      <c r="E39" s="231"/>
      <c r="F39" s="231"/>
      <c r="G39" s="231"/>
      <c r="H39" s="232">
        <f>CEILING(SUM(H35:H38),1)</f>
        <v>0</v>
      </c>
      <c r="I39" s="188"/>
      <c r="J39" s="188"/>
      <c r="K39" s="188"/>
      <c r="L39" s="188"/>
      <c r="M39" s="126" t="s">
        <v>200</v>
      </c>
    </row>
    <row r="40" spans="1:13" s="3" customFormat="1" ht="12.95" customHeight="1" x14ac:dyDescent="0.2"/>
    <row r="41" spans="1:13" s="3" customFormat="1" ht="12.95" customHeight="1" x14ac:dyDescent="0.2">
      <c r="A41" s="233" t="s">
        <v>203</v>
      </c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21" sqref="B21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97" t="s">
        <v>0</v>
      </c>
      <c r="B1" s="172"/>
      <c r="C1" s="172"/>
      <c r="D1" s="297" t="s">
        <v>1</v>
      </c>
      <c r="E1" s="172"/>
    </row>
    <row r="2" spans="1:5" s="2" customFormat="1" x14ac:dyDescent="0.2">
      <c r="A2" s="297" t="s">
        <v>243</v>
      </c>
      <c r="B2" s="172"/>
      <c r="C2" s="172"/>
      <c r="D2" s="297" t="s">
        <v>3</v>
      </c>
      <c r="E2" s="172"/>
    </row>
    <row r="3" spans="1:5" s="1" customFormat="1" ht="9.75" x14ac:dyDescent="0.2"/>
    <row r="4" spans="1:5" s="4" customFormat="1" x14ac:dyDescent="0.2">
      <c r="A4" s="298" t="s">
        <v>127</v>
      </c>
      <c r="B4" s="172"/>
      <c r="C4" s="172"/>
      <c r="D4" s="172"/>
      <c r="E4" s="172"/>
    </row>
    <row r="5" spans="1:5" s="1" customFormat="1" ht="10.5" thickBot="1" x14ac:dyDescent="0.25"/>
    <row r="6" spans="1:5" s="1" customFormat="1" ht="9.75" customHeight="1" x14ac:dyDescent="0.2">
      <c r="A6" s="292" t="s">
        <v>128</v>
      </c>
      <c r="B6" s="294" t="s">
        <v>129</v>
      </c>
      <c r="C6" s="296" t="s">
        <v>130</v>
      </c>
      <c r="D6" s="203"/>
      <c r="E6" s="273"/>
    </row>
    <row r="7" spans="1:5" s="1" customFormat="1" ht="9.75" customHeight="1" thickBot="1" x14ac:dyDescent="0.25">
      <c r="A7" s="293"/>
      <c r="B7" s="295"/>
      <c r="C7" s="84" t="s">
        <v>18</v>
      </c>
      <c r="D7" s="85" t="s">
        <v>23</v>
      </c>
      <c r="E7" s="86" t="s">
        <v>131</v>
      </c>
    </row>
    <row r="8" spans="1:5" s="17" customFormat="1" ht="11.25" x14ac:dyDescent="0.2">
      <c r="A8" s="87"/>
      <c r="B8" s="90" t="s">
        <v>33</v>
      </c>
      <c r="C8" s="88"/>
      <c r="D8" s="88"/>
      <c r="E8" s="89"/>
    </row>
    <row r="9" spans="1:5" s="17" customFormat="1" ht="11.25" x14ac:dyDescent="0.2">
      <c r="A9" s="91">
        <v>1</v>
      </c>
      <c r="B9" s="31" t="s">
        <v>132</v>
      </c>
      <c r="C9" s="92">
        <f>'ROZPOČET #2'!G22</f>
        <v>0</v>
      </c>
      <c r="D9" s="92">
        <f>'ROZPOČET #2'!I22</f>
        <v>0</v>
      </c>
      <c r="E9" s="93">
        <f>C9+D9</f>
        <v>0</v>
      </c>
    </row>
    <row r="10" spans="1:5" s="17" customFormat="1" ht="11.25" x14ac:dyDescent="0.2">
      <c r="A10" s="94">
        <v>3</v>
      </c>
      <c r="B10" s="95" t="s">
        <v>209</v>
      </c>
      <c r="C10" s="96">
        <f>'ROZPOČET #2'!G48</f>
        <v>0</v>
      </c>
      <c r="D10" s="96">
        <f>'ROZPOČET #2'!I48</f>
        <v>0</v>
      </c>
      <c r="E10" s="97">
        <f>C10+D10</f>
        <v>0</v>
      </c>
    </row>
    <row r="11" spans="1:5" s="17" customFormat="1" ht="11.25" x14ac:dyDescent="0.2">
      <c r="A11" s="94">
        <v>4</v>
      </c>
      <c r="B11" s="95" t="s">
        <v>245</v>
      </c>
      <c r="C11" s="96">
        <f>'ROZPOČET #2'!G78</f>
        <v>0</v>
      </c>
      <c r="D11" s="96">
        <f>'ROZPOČET #2'!I78</f>
        <v>0</v>
      </c>
      <c r="E11" s="97">
        <f>C11+D11</f>
        <v>0</v>
      </c>
    </row>
    <row r="12" spans="1:5" s="17" customFormat="1" ht="11.25" x14ac:dyDescent="0.2">
      <c r="A12" s="94">
        <v>7</v>
      </c>
      <c r="B12" s="95" t="s">
        <v>118</v>
      </c>
      <c r="C12" s="96">
        <f>'ROZPOČET #2'!G92</f>
        <v>0</v>
      </c>
      <c r="D12" s="96">
        <f>'ROZPOČET #2'!I92</f>
        <v>0</v>
      </c>
      <c r="E12" s="97">
        <f>C12+D12</f>
        <v>0</v>
      </c>
    </row>
    <row r="13" spans="1:5" s="17" customFormat="1" ht="12" thickBot="1" x14ac:dyDescent="0.25">
      <c r="A13" s="98"/>
      <c r="B13" s="99" t="s">
        <v>133</v>
      </c>
      <c r="C13" s="100">
        <f>SUM(C9:C12)</f>
        <v>0</v>
      </c>
      <c r="D13" s="100">
        <f>SUM(D9:D12)</f>
        <v>0</v>
      </c>
      <c r="E13" s="101">
        <f>SUM(E9:E12)</f>
        <v>0</v>
      </c>
    </row>
    <row r="14" spans="1:5" s="1" customFormat="1" ht="10.5" thickBot="1" x14ac:dyDescent="0.25"/>
    <row r="15" spans="1:5" s="17" customFormat="1" ht="12" thickBot="1" x14ac:dyDescent="0.25">
      <c r="A15" s="102"/>
      <c r="B15" s="103" t="s">
        <v>134</v>
      </c>
      <c r="C15" s="104">
        <f>C13</f>
        <v>0</v>
      </c>
      <c r="D15" s="104">
        <f>D13</f>
        <v>0</v>
      </c>
      <c r="E15" s="105">
        <f>E13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0078740157483" right="0.39370078740157483" top="0.59055118110236227" bottom="0.59055118110236227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A55" workbookViewId="0">
      <selection activeCell="H92" sqref="H9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7.5703125" customWidth="1"/>
    <col min="6" max="9" width="10.5703125" customWidth="1"/>
    <col min="10" max="13" width="7.140625" customWidth="1"/>
  </cols>
  <sheetData>
    <row r="1" spans="1:13" s="2" customFormat="1" x14ac:dyDescent="0.2">
      <c r="A1" s="297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297" t="s">
        <v>1</v>
      </c>
      <c r="M1" s="172"/>
    </row>
    <row r="2" spans="1:13" s="2" customFormat="1" x14ac:dyDescent="0.2">
      <c r="A2" s="297" t="s">
        <v>243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97" t="s">
        <v>3</v>
      </c>
      <c r="M2" s="172"/>
    </row>
    <row r="3" spans="1:13" s="1" customFormat="1" ht="9.75" x14ac:dyDescent="0.2"/>
    <row r="4" spans="1:13" s="3" customFormat="1" x14ac:dyDescent="0.2">
      <c r="A4" s="298" t="s">
        <v>4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</row>
    <row r="5" spans="1:13" s="1" customFormat="1" ht="10.5" thickBot="1" x14ac:dyDescent="0.25"/>
    <row r="6" spans="1:13" s="1" customFormat="1" ht="9.75" customHeight="1" x14ac:dyDescent="0.2">
      <c r="A6" s="5" t="s">
        <v>5</v>
      </c>
      <c r="B6" s="303" t="s">
        <v>9</v>
      </c>
      <c r="C6" s="303" t="s">
        <v>11</v>
      </c>
      <c r="D6" s="303" t="s">
        <v>13</v>
      </c>
      <c r="E6" s="303" t="s">
        <v>15</v>
      </c>
      <c r="F6" s="304" t="s">
        <v>17</v>
      </c>
      <c r="G6" s="203"/>
      <c r="H6" s="203"/>
      <c r="I6" s="203"/>
      <c r="J6" s="296" t="s">
        <v>26</v>
      </c>
      <c r="K6" s="203"/>
      <c r="L6" s="203"/>
      <c r="M6" s="273"/>
    </row>
    <row r="7" spans="1:13" s="1" customFormat="1" ht="9.75" customHeight="1" x14ac:dyDescent="0.2">
      <c r="A7" s="6" t="s">
        <v>6</v>
      </c>
      <c r="B7" s="183"/>
      <c r="C7" s="183"/>
      <c r="D7" s="183"/>
      <c r="E7" s="183"/>
      <c r="F7" s="300" t="s">
        <v>18</v>
      </c>
      <c r="G7" s="180"/>
      <c r="H7" s="301" t="s">
        <v>23</v>
      </c>
      <c r="I7" s="180"/>
      <c r="J7" s="301" t="s">
        <v>27</v>
      </c>
      <c r="K7" s="180"/>
      <c r="L7" s="301" t="s">
        <v>30</v>
      </c>
      <c r="M7" s="211"/>
    </row>
    <row r="8" spans="1:13" s="1" customFormat="1" ht="9.75" customHeight="1" x14ac:dyDescent="0.2">
      <c r="A8" s="6" t="s">
        <v>7</v>
      </c>
      <c r="B8" s="183"/>
      <c r="C8" s="183"/>
      <c r="D8" s="183"/>
      <c r="E8" s="183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13" t="s">
        <v>19</v>
      </c>
      <c r="M8" s="15" t="s">
        <v>21</v>
      </c>
    </row>
    <row r="9" spans="1:13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28</v>
      </c>
      <c r="K9" s="12" t="s">
        <v>29</v>
      </c>
      <c r="L9" s="14" t="s">
        <v>31</v>
      </c>
      <c r="M9" s="16" t="s">
        <v>32</v>
      </c>
    </row>
    <row r="10" spans="1:13" s="18" customFormat="1" ht="11.25" x14ac:dyDescent="0.2">
      <c r="A10" s="20"/>
      <c r="B10" s="19"/>
      <c r="C10" s="21" t="s">
        <v>33</v>
      </c>
      <c r="D10" s="19"/>
      <c r="E10" s="19"/>
      <c r="F10" s="22"/>
      <c r="G10" s="23"/>
      <c r="H10" s="24"/>
      <c r="J10" s="24"/>
      <c r="K10" s="23"/>
      <c r="L10" s="24"/>
      <c r="M10" s="25"/>
    </row>
    <row r="11" spans="1:13" s="18" customFormat="1" ht="11.25" x14ac:dyDescent="0.2">
      <c r="A11" s="29"/>
      <c r="B11" s="30" t="s">
        <v>34</v>
      </c>
      <c r="C11" s="31" t="s">
        <v>35</v>
      </c>
      <c r="D11" s="28"/>
      <c r="E11" s="28"/>
      <c r="F11" s="32"/>
      <c r="G11" s="33"/>
      <c r="H11" s="34"/>
      <c r="I11" s="27"/>
      <c r="J11" s="34"/>
      <c r="K11" s="33"/>
      <c r="L11" s="34"/>
      <c r="M11" s="35"/>
    </row>
    <row r="12" spans="1:13" s="1" customFormat="1" ht="9.75" x14ac:dyDescent="0.2">
      <c r="A12" s="37">
        <v>1</v>
      </c>
      <c r="B12" s="39" t="s">
        <v>62</v>
      </c>
      <c r="C12" s="40" t="s">
        <v>205</v>
      </c>
      <c r="D12" s="41" t="s">
        <v>206</v>
      </c>
      <c r="E12" s="50">
        <v>4</v>
      </c>
      <c r="F12" s="44">
        <v>0</v>
      </c>
      <c r="G12" s="45">
        <f>E12*F12</f>
        <v>0</v>
      </c>
      <c r="H12" s="42">
        <v>0</v>
      </c>
      <c r="I12" s="45">
        <f>E12*H12</f>
        <v>0</v>
      </c>
      <c r="J12" s="46">
        <v>0</v>
      </c>
      <c r="K12" s="47">
        <f>E12*J12</f>
        <v>0</v>
      </c>
      <c r="L12" s="46">
        <v>0</v>
      </c>
      <c r="M12" s="48">
        <f>E12*L12</f>
        <v>0</v>
      </c>
    </row>
    <row r="13" spans="1:13" s="1" customFormat="1" ht="9.75" x14ac:dyDescent="0.2">
      <c r="A13" s="36"/>
      <c r="B13" s="39"/>
      <c r="C13" s="40"/>
      <c r="D13" s="41"/>
      <c r="E13" s="38"/>
      <c r="F13" s="36"/>
      <c r="G13" s="43"/>
      <c r="H13" s="38"/>
      <c r="I13" s="43"/>
      <c r="J13" s="38"/>
      <c r="K13" s="43"/>
      <c r="L13" s="38"/>
      <c r="M13" s="49"/>
    </row>
    <row r="14" spans="1:13" s="1" customFormat="1" ht="9.75" x14ac:dyDescent="0.2">
      <c r="A14" s="37">
        <f>A12+1</f>
        <v>2</v>
      </c>
      <c r="B14" s="39" t="s">
        <v>39</v>
      </c>
      <c r="C14" s="40" t="s">
        <v>40</v>
      </c>
      <c r="D14" s="41" t="s">
        <v>41</v>
      </c>
      <c r="E14" s="50">
        <v>2806</v>
      </c>
      <c r="F14" s="44">
        <v>0</v>
      </c>
      <c r="G14" s="45">
        <f t="shared" ref="G14:G20" si="0">E14*F14</f>
        <v>0</v>
      </c>
      <c r="H14" s="42">
        <v>0</v>
      </c>
      <c r="I14" s="45">
        <f t="shared" ref="I14:I20" si="1">E14*H14</f>
        <v>0</v>
      </c>
      <c r="J14" s="46">
        <v>0</v>
      </c>
      <c r="K14" s="47">
        <f t="shared" ref="K14:K20" si="2">E14*J14</f>
        <v>0</v>
      </c>
      <c r="L14" s="46">
        <v>0</v>
      </c>
      <c r="M14" s="48">
        <f t="shared" ref="M14:M20" si="3">E14*L14</f>
        <v>0</v>
      </c>
    </row>
    <row r="15" spans="1:13" s="1" customFormat="1" ht="9.75" x14ac:dyDescent="0.2">
      <c r="A15" s="37">
        <f t="shared" ref="A15:A20" si="4">A14+1</f>
        <v>3</v>
      </c>
      <c r="B15" s="39" t="s">
        <v>42</v>
      </c>
      <c r="C15" s="40" t="s">
        <v>43</v>
      </c>
      <c r="D15" s="41" t="s">
        <v>41</v>
      </c>
      <c r="E15" s="50">
        <v>2806</v>
      </c>
      <c r="F15" s="44">
        <v>0</v>
      </c>
      <c r="G15" s="45">
        <f t="shared" si="0"/>
        <v>0</v>
      </c>
      <c r="H15" s="42">
        <v>0</v>
      </c>
      <c r="I15" s="45">
        <f t="shared" si="1"/>
        <v>0</v>
      </c>
      <c r="J15" s="46">
        <v>0</v>
      </c>
      <c r="K15" s="47">
        <f t="shared" si="2"/>
        <v>0</v>
      </c>
      <c r="L15" s="46">
        <v>0</v>
      </c>
      <c r="M15" s="48">
        <f t="shared" si="3"/>
        <v>0</v>
      </c>
    </row>
    <row r="16" spans="1:13" s="1" customFormat="1" ht="9.75" x14ac:dyDescent="0.2">
      <c r="A16" s="37">
        <f t="shared" si="4"/>
        <v>4</v>
      </c>
      <c r="B16" s="39" t="s">
        <v>44</v>
      </c>
      <c r="C16" s="40" t="s">
        <v>45</v>
      </c>
      <c r="D16" s="41" t="s">
        <v>41</v>
      </c>
      <c r="E16" s="50">
        <v>2806</v>
      </c>
      <c r="F16" s="44">
        <v>0</v>
      </c>
      <c r="G16" s="45">
        <f t="shared" si="0"/>
        <v>0</v>
      </c>
      <c r="H16" s="42">
        <v>0</v>
      </c>
      <c r="I16" s="45">
        <f t="shared" si="1"/>
        <v>0</v>
      </c>
      <c r="J16" s="46">
        <v>0</v>
      </c>
      <c r="K16" s="47">
        <f t="shared" si="2"/>
        <v>0</v>
      </c>
      <c r="L16" s="46">
        <v>0</v>
      </c>
      <c r="M16" s="48">
        <f t="shared" si="3"/>
        <v>0</v>
      </c>
    </row>
    <row r="17" spans="1:13" s="1" customFormat="1" ht="9.75" x14ac:dyDescent="0.2">
      <c r="A17" s="37">
        <f t="shared" si="4"/>
        <v>5</v>
      </c>
      <c r="B17" s="39" t="s">
        <v>46</v>
      </c>
      <c r="C17" s="40" t="s">
        <v>47</v>
      </c>
      <c r="D17" s="41" t="s">
        <v>41</v>
      </c>
      <c r="E17" s="50">
        <v>2806</v>
      </c>
      <c r="F17" s="44">
        <v>0</v>
      </c>
      <c r="G17" s="45">
        <f t="shared" si="0"/>
        <v>0</v>
      </c>
      <c r="H17" s="42">
        <v>0</v>
      </c>
      <c r="I17" s="45">
        <f t="shared" si="1"/>
        <v>0</v>
      </c>
      <c r="J17" s="46">
        <v>0</v>
      </c>
      <c r="K17" s="47">
        <f t="shared" si="2"/>
        <v>0</v>
      </c>
      <c r="L17" s="46">
        <v>0</v>
      </c>
      <c r="M17" s="48">
        <f t="shared" si="3"/>
        <v>0</v>
      </c>
    </row>
    <row r="18" spans="1:13" s="1" customFormat="1" ht="9.75" x14ac:dyDescent="0.2">
      <c r="A18" s="37">
        <f t="shared" si="4"/>
        <v>6</v>
      </c>
      <c r="B18" s="39" t="s">
        <v>48</v>
      </c>
      <c r="C18" s="40" t="s">
        <v>49</v>
      </c>
      <c r="D18" s="41" t="s">
        <v>50</v>
      </c>
      <c r="E18" s="42">
        <v>8.5</v>
      </c>
      <c r="F18" s="44">
        <v>0</v>
      </c>
      <c r="G18" s="45">
        <f t="shared" si="0"/>
        <v>0</v>
      </c>
      <c r="H18" s="42">
        <v>0</v>
      </c>
      <c r="I18" s="45">
        <f t="shared" si="1"/>
        <v>0</v>
      </c>
      <c r="J18" s="46">
        <v>1E-3</v>
      </c>
      <c r="K18" s="47">
        <f t="shared" si="2"/>
        <v>8.5000000000000006E-3</v>
      </c>
      <c r="L18" s="46">
        <v>0</v>
      </c>
      <c r="M18" s="48">
        <f t="shared" si="3"/>
        <v>0</v>
      </c>
    </row>
    <row r="19" spans="1:13" s="1" customFormat="1" ht="9.75" x14ac:dyDescent="0.2">
      <c r="A19" s="37">
        <f t="shared" si="4"/>
        <v>7</v>
      </c>
      <c r="B19" s="39" t="s">
        <v>51</v>
      </c>
      <c r="C19" s="40" t="s">
        <v>52</v>
      </c>
      <c r="D19" s="41" t="s">
        <v>41</v>
      </c>
      <c r="E19" s="50">
        <v>2806</v>
      </c>
      <c r="F19" s="44">
        <v>0</v>
      </c>
      <c r="G19" s="45">
        <f t="shared" si="0"/>
        <v>0</v>
      </c>
      <c r="H19" s="42">
        <v>0</v>
      </c>
      <c r="I19" s="45">
        <f t="shared" si="1"/>
        <v>0</v>
      </c>
      <c r="J19" s="46">
        <v>0</v>
      </c>
      <c r="K19" s="47">
        <f t="shared" si="2"/>
        <v>0</v>
      </c>
      <c r="L19" s="46">
        <v>0</v>
      </c>
      <c r="M19" s="48">
        <f t="shared" si="3"/>
        <v>0</v>
      </c>
    </row>
    <row r="20" spans="1:13" s="1" customFormat="1" ht="9.75" x14ac:dyDescent="0.2">
      <c r="A20" s="37">
        <f t="shared" si="4"/>
        <v>8</v>
      </c>
      <c r="B20" s="39" t="s">
        <v>53</v>
      </c>
      <c r="C20" s="40" t="s">
        <v>54</v>
      </c>
      <c r="D20" s="41" t="s">
        <v>41</v>
      </c>
      <c r="E20" s="50">
        <v>2806</v>
      </c>
      <c r="F20" s="44">
        <v>0</v>
      </c>
      <c r="G20" s="45">
        <f t="shared" si="0"/>
        <v>0</v>
      </c>
      <c r="H20" s="42">
        <v>0</v>
      </c>
      <c r="I20" s="45">
        <f t="shared" si="1"/>
        <v>0</v>
      </c>
      <c r="J20" s="46">
        <v>0</v>
      </c>
      <c r="K20" s="47">
        <f t="shared" si="2"/>
        <v>0</v>
      </c>
      <c r="L20" s="46">
        <v>0</v>
      </c>
      <c r="M20" s="48">
        <f t="shared" si="3"/>
        <v>0</v>
      </c>
    </row>
    <row r="21" spans="1:13" s="1" customFormat="1" ht="9.75" x14ac:dyDescent="0.2">
      <c r="A21" s="36"/>
      <c r="B21" s="39"/>
      <c r="C21" s="40" t="s">
        <v>55</v>
      </c>
      <c r="D21" s="41"/>
      <c r="E21" s="38"/>
      <c r="F21" s="36"/>
      <c r="G21" s="43"/>
      <c r="H21" s="38"/>
      <c r="I21" s="43"/>
      <c r="J21" s="38"/>
      <c r="K21" s="43"/>
      <c r="L21" s="38"/>
      <c r="M21" s="49"/>
    </row>
    <row r="22" spans="1:13" s="18" customFormat="1" ht="11.25" x14ac:dyDescent="0.2">
      <c r="A22" s="60"/>
      <c r="B22" s="61">
        <v>1</v>
      </c>
      <c r="C22" s="62" t="s">
        <v>56</v>
      </c>
      <c r="D22" s="63"/>
      <c r="E22" s="63"/>
      <c r="F22" s="64"/>
      <c r="G22" s="65">
        <f>SUM(G12:G21)</f>
        <v>0</v>
      </c>
      <c r="H22" s="66"/>
      <c r="I22" s="67">
        <f>SUM(I12:I21)</f>
        <v>0</v>
      </c>
      <c r="J22" s="66"/>
      <c r="K22" s="68">
        <f>SUM(K12:K21)</f>
        <v>8.5000000000000006E-3</v>
      </c>
      <c r="L22" s="66"/>
      <c r="M22" s="69">
        <f>SUM(M12:M21)</f>
        <v>0</v>
      </c>
    </row>
    <row r="23" spans="1:13" s="18" customFormat="1" ht="11.25" x14ac:dyDescent="0.2">
      <c r="A23" s="29"/>
      <c r="B23" s="30" t="s">
        <v>208</v>
      </c>
      <c r="C23" s="31" t="s">
        <v>209</v>
      </c>
      <c r="D23" s="28"/>
      <c r="E23" s="28"/>
      <c r="F23" s="32"/>
      <c r="G23" s="33"/>
      <c r="H23" s="34"/>
      <c r="I23" s="27"/>
      <c r="J23" s="34"/>
      <c r="K23" s="33"/>
      <c r="L23" s="34"/>
      <c r="M23" s="35"/>
    </row>
    <row r="24" spans="1:13" s="1" customFormat="1" ht="9.75" x14ac:dyDescent="0.2">
      <c r="A24" s="36"/>
      <c r="B24" s="39"/>
      <c r="C24" s="40" t="s">
        <v>209</v>
      </c>
      <c r="D24" s="41"/>
      <c r="E24" s="38"/>
      <c r="F24" s="36"/>
      <c r="G24" s="43"/>
      <c r="H24" s="38"/>
      <c r="I24" s="43"/>
      <c r="J24" s="38"/>
      <c r="K24" s="43"/>
      <c r="L24" s="38"/>
      <c r="M24" s="49"/>
    </row>
    <row r="25" spans="1:13" s="1" customFormat="1" ht="9.75" x14ac:dyDescent="0.2">
      <c r="A25" s="37">
        <f>A20+1</f>
        <v>9</v>
      </c>
      <c r="B25" s="39" t="s">
        <v>210</v>
      </c>
      <c r="C25" s="40" t="s">
        <v>211</v>
      </c>
      <c r="D25" s="41" t="s">
        <v>61</v>
      </c>
      <c r="E25" s="50">
        <v>1</v>
      </c>
      <c r="F25" s="44">
        <v>0</v>
      </c>
      <c r="G25" s="45">
        <f t="shared" ref="G25:G42" si="5">E25*F25</f>
        <v>0</v>
      </c>
      <c r="H25" s="42">
        <v>0</v>
      </c>
      <c r="I25" s="45">
        <f t="shared" ref="I25:I42" si="6">E25*H25</f>
        <v>0</v>
      </c>
      <c r="J25" s="46">
        <v>0</v>
      </c>
      <c r="K25" s="47">
        <f t="shared" ref="K25:K42" si="7">E25*J25</f>
        <v>0</v>
      </c>
      <c r="L25" s="46">
        <v>0</v>
      </c>
      <c r="M25" s="48">
        <f t="shared" ref="M25:M42" si="8">E25*L25</f>
        <v>0</v>
      </c>
    </row>
    <row r="26" spans="1:13" s="1" customFormat="1" ht="9.75" x14ac:dyDescent="0.2">
      <c r="A26" s="37">
        <f t="shared" ref="A26:A42" si="9">A25+1</f>
        <v>10</v>
      </c>
      <c r="B26" s="39" t="s">
        <v>62</v>
      </c>
      <c r="C26" s="40" t="s">
        <v>212</v>
      </c>
      <c r="D26" s="41" t="s">
        <v>61</v>
      </c>
      <c r="E26" s="50">
        <v>1</v>
      </c>
      <c r="F26" s="44">
        <v>0</v>
      </c>
      <c r="G26" s="45">
        <f t="shared" si="5"/>
        <v>0</v>
      </c>
      <c r="H26" s="42">
        <v>0</v>
      </c>
      <c r="I26" s="45">
        <f t="shared" si="6"/>
        <v>0</v>
      </c>
      <c r="J26" s="46">
        <v>0</v>
      </c>
      <c r="K26" s="47">
        <f t="shared" si="7"/>
        <v>0</v>
      </c>
      <c r="L26" s="46">
        <v>0</v>
      </c>
      <c r="M26" s="48">
        <f t="shared" si="8"/>
        <v>0</v>
      </c>
    </row>
    <row r="27" spans="1:13" s="1" customFormat="1" ht="9.75" x14ac:dyDescent="0.2">
      <c r="A27" s="37">
        <f t="shared" si="9"/>
        <v>11</v>
      </c>
      <c r="B27" s="39" t="s">
        <v>62</v>
      </c>
      <c r="C27" s="40" t="s">
        <v>213</v>
      </c>
      <c r="D27" s="41" t="s">
        <v>61</v>
      </c>
      <c r="E27" s="50">
        <v>1</v>
      </c>
      <c r="F27" s="44">
        <v>0</v>
      </c>
      <c r="G27" s="45">
        <f t="shared" si="5"/>
        <v>0</v>
      </c>
      <c r="H27" s="42">
        <v>0</v>
      </c>
      <c r="I27" s="45">
        <f t="shared" si="6"/>
        <v>0</v>
      </c>
      <c r="J27" s="46">
        <v>0</v>
      </c>
      <c r="K27" s="47">
        <f t="shared" si="7"/>
        <v>0</v>
      </c>
      <c r="L27" s="46">
        <v>0</v>
      </c>
      <c r="M27" s="48">
        <f t="shared" si="8"/>
        <v>0</v>
      </c>
    </row>
    <row r="28" spans="1:13" s="1" customFormat="1" ht="9.75" x14ac:dyDescent="0.2">
      <c r="A28" s="37">
        <f t="shared" si="9"/>
        <v>12</v>
      </c>
      <c r="B28" s="39" t="s">
        <v>214</v>
      </c>
      <c r="C28" s="40" t="s">
        <v>215</v>
      </c>
      <c r="D28" s="41" t="s">
        <v>61</v>
      </c>
      <c r="E28" s="50">
        <v>1</v>
      </c>
      <c r="F28" s="44">
        <v>0</v>
      </c>
      <c r="G28" s="45">
        <f t="shared" si="5"/>
        <v>0</v>
      </c>
      <c r="H28" s="42">
        <v>0</v>
      </c>
      <c r="I28" s="45">
        <f t="shared" si="6"/>
        <v>0</v>
      </c>
      <c r="J28" s="46">
        <v>0</v>
      </c>
      <c r="K28" s="47">
        <f t="shared" si="7"/>
        <v>0</v>
      </c>
      <c r="L28" s="46">
        <v>0</v>
      </c>
      <c r="M28" s="48">
        <f t="shared" si="8"/>
        <v>0</v>
      </c>
    </row>
    <row r="29" spans="1:13" s="1" customFormat="1" ht="9.75" x14ac:dyDescent="0.2">
      <c r="A29" s="37">
        <f t="shared" si="9"/>
        <v>13</v>
      </c>
      <c r="B29" s="39" t="s">
        <v>216</v>
      </c>
      <c r="C29" s="40" t="s">
        <v>217</v>
      </c>
      <c r="D29" s="41" t="s">
        <v>61</v>
      </c>
      <c r="E29" s="50">
        <v>1</v>
      </c>
      <c r="F29" s="44">
        <v>0</v>
      </c>
      <c r="G29" s="45">
        <f t="shared" si="5"/>
        <v>0</v>
      </c>
      <c r="H29" s="42">
        <v>0</v>
      </c>
      <c r="I29" s="45">
        <f t="shared" si="6"/>
        <v>0</v>
      </c>
      <c r="J29" s="46">
        <v>3.3599999999999998E-4</v>
      </c>
      <c r="K29" s="47">
        <f t="shared" si="7"/>
        <v>3.3599999999999998E-4</v>
      </c>
      <c r="L29" s="46">
        <v>0</v>
      </c>
      <c r="M29" s="48">
        <f t="shared" si="8"/>
        <v>0</v>
      </c>
    </row>
    <row r="30" spans="1:13" s="1" customFormat="1" ht="9.75" x14ac:dyDescent="0.2">
      <c r="A30" s="37">
        <f t="shared" si="9"/>
        <v>14</v>
      </c>
      <c r="B30" s="39" t="s">
        <v>115</v>
      </c>
      <c r="C30" s="40" t="s">
        <v>218</v>
      </c>
      <c r="D30" s="41" t="s">
        <v>61</v>
      </c>
      <c r="E30" s="50">
        <v>3</v>
      </c>
      <c r="F30" s="44">
        <v>0</v>
      </c>
      <c r="G30" s="45">
        <f t="shared" si="5"/>
        <v>0</v>
      </c>
      <c r="H30" s="42">
        <v>0</v>
      </c>
      <c r="I30" s="45">
        <f t="shared" si="6"/>
        <v>0</v>
      </c>
      <c r="J30" s="46">
        <v>5.4999999999999997E-3</v>
      </c>
      <c r="K30" s="47">
        <f t="shared" si="7"/>
        <v>1.6500000000000001E-2</v>
      </c>
      <c r="L30" s="46">
        <v>0</v>
      </c>
      <c r="M30" s="48">
        <f t="shared" si="8"/>
        <v>0</v>
      </c>
    </row>
    <row r="31" spans="1:13" s="1" customFormat="1" ht="9.75" x14ac:dyDescent="0.2">
      <c r="A31" s="37">
        <f t="shared" si="9"/>
        <v>15</v>
      </c>
      <c r="B31" s="39" t="s">
        <v>62</v>
      </c>
      <c r="C31" s="40" t="s">
        <v>219</v>
      </c>
      <c r="D31" s="41" t="s">
        <v>61</v>
      </c>
      <c r="E31" s="50">
        <v>1</v>
      </c>
      <c r="F31" s="44">
        <v>0</v>
      </c>
      <c r="G31" s="45">
        <f t="shared" si="5"/>
        <v>0</v>
      </c>
      <c r="H31" s="42">
        <v>0</v>
      </c>
      <c r="I31" s="45">
        <f t="shared" si="6"/>
        <v>0</v>
      </c>
      <c r="J31" s="46">
        <v>0</v>
      </c>
      <c r="K31" s="47">
        <f t="shared" si="7"/>
        <v>0</v>
      </c>
      <c r="L31" s="46">
        <v>0</v>
      </c>
      <c r="M31" s="48">
        <f t="shared" si="8"/>
        <v>0</v>
      </c>
    </row>
    <row r="32" spans="1:13" s="1" customFormat="1" ht="9.75" x14ac:dyDescent="0.2">
      <c r="A32" s="37">
        <f t="shared" si="9"/>
        <v>16</v>
      </c>
      <c r="B32" s="39" t="s">
        <v>62</v>
      </c>
      <c r="C32" s="40" t="s">
        <v>299</v>
      </c>
      <c r="D32" s="41" t="s">
        <v>61</v>
      </c>
      <c r="E32" s="50">
        <v>1</v>
      </c>
      <c r="F32" s="44">
        <v>0</v>
      </c>
      <c r="G32" s="45">
        <f t="shared" si="5"/>
        <v>0</v>
      </c>
      <c r="H32" s="42">
        <v>0</v>
      </c>
      <c r="I32" s="45">
        <f t="shared" si="6"/>
        <v>0</v>
      </c>
      <c r="J32" s="46">
        <v>2E-3</v>
      </c>
      <c r="K32" s="47">
        <f t="shared" si="7"/>
        <v>2E-3</v>
      </c>
      <c r="L32" s="46">
        <v>0</v>
      </c>
      <c r="M32" s="48">
        <f t="shared" si="8"/>
        <v>0</v>
      </c>
    </row>
    <row r="33" spans="1:13" s="1" customFormat="1" ht="9.75" x14ac:dyDescent="0.2">
      <c r="A33" s="37">
        <f t="shared" si="9"/>
        <v>17</v>
      </c>
      <c r="B33" s="39" t="s">
        <v>72</v>
      </c>
      <c r="C33" s="40" t="s">
        <v>73</v>
      </c>
      <c r="D33" s="41" t="s">
        <v>61</v>
      </c>
      <c r="E33" s="50">
        <v>1</v>
      </c>
      <c r="F33" s="44">
        <v>0</v>
      </c>
      <c r="G33" s="45">
        <f t="shared" si="5"/>
        <v>0</v>
      </c>
      <c r="H33" s="42">
        <v>0</v>
      </c>
      <c r="I33" s="45">
        <f t="shared" si="6"/>
        <v>0</v>
      </c>
      <c r="J33" s="46">
        <v>2.7500000000000002E-4</v>
      </c>
      <c r="K33" s="47">
        <f t="shared" si="7"/>
        <v>2.7500000000000002E-4</v>
      </c>
      <c r="L33" s="46">
        <v>0</v>
      </c>
      <c r="M33" s="48">
        <f t="shared" si="8"/>
        <v>0</v>
      </c>
    </row>
    <row r="34" spans="1:13" s="1" customFormat="1" ht="9.75" x14ac:dyDescent="0.2">
      <c r="A34" s="37">
        <f t="shared" si="9"/>
        <v>18</v>
      </c>
      <c r="B34" s="39" t="s">
        <v>62</v>
      </c>
      <c r="C34" s="40" t="s">
        <v>74</v>
      </c>
      <c r="D34" s="41" t="s">
        <v>75</v>
      </c>
      <c r="E34" s="42">
        <v>0.4</v>
      </c>
      <c r="F34" s="44">
        <v>0</v>
      </c>
      <c r="G34" s="45">
        <f t="shared" si="5"/>
        <v>0</v>
      </c>
      <c r="H34" s="42">
        <v>0</v>
      </c>
      <c r="I34" s="45">
        <f t="shared" si="6"/>
        <v>0</v>
      </c>
      <c r="J34" s="46">
        <v>1E-4</v>
      </c>
      <c r="K34" s="47">
        <f t="shared" si="7"/>
        <v>4.0000000000000003E-5</v>
      </c>
      <c r="L34" s="46">
        <v>0</v>
      </c>
      <c r="M34" s="48">
        <f t="shared" si="8"/>
        <v>0</v>
      </c>
    </row>
    <row r="35" spans="1:13" s="1" customFormat="1" ht="9.75" x14ac:dyDescent="0.2">
      <c r="A35" s="37">
        <f t="shared" si="9"/>
        <v>19</v>
      </c>
      <c r="B35" s="39" t="s">
        <v>76</v>
      </c>
      <c r="C35" s="40" t="s">
        <v>220</v>
      </c>
      <c r="D35" s="41" t="s">
        <v>61</v>
      </c>
      <c r="E35" s="50">
        <v>1</v>
      </c>
      <c r="F35" s="44">
        <v>0</v>
      </c>
      <c r="G35" s="45">
        <f t="shared" si="5"/>
        <v>0</v>
      </c>
      <c r="H35" s="42">
        <v>0</v>
      </c>
      <c r="I35" s="45">
        <f t="shared" si="6"/>
        <v>0</v>
      </c>
      <c r="J35" s="46">
        <v>1.8699999999999999E-4</v>
      </c>
      <c r="K35" s="47">
        <f t="shared" si="7"/>
        <v>1.8699999999999999E-4</v>
      </c>
      <c r="L35" s="46">
        <v>0</v>
      </c>
      <c r="M35" s="48">
        <f t="shared" si="8"/>
        <v>0</v>
      </c>
    </row>
    <row r="36" spans="1:13" s="1" customFormat="1" ht="9.75" x14ac:dyDescent="0.2">
      <c r="A36" s="37">
        <f t="shared" si="9"/>
        <v>20</v>
      </c>
      <c r="B36" s="39" t="s">
        <v>62</v>
      </c>
      <c r="C36" s="40" t="s">
        <v>78</v>
      </c>
      <c r="D36" s="41" t="s">
        <v>75</v>
      </c>
      <c r="E36" s="42">
        <v>1.6</v>
      </c>
      <c r="F36" s="44">
        <v>0</v>
      </c>
      <c r="G36" s="45">
        <f t="shared" si="5"/>
        <v>0</v>
      </c>
      <c r="H36" s="42">
        <v>0</v>
      </c>
      <c r="I36" s="45">
        <f t="shared" si="6"/>
        <v>0</v>
      </c>
      <c r="J36" s="46">
        <v>2E-3</v>
      </c>
      <c r="K36" s="47">
        <f t="shared" si="7"/>
        <v>3.2000000000000002E-3</v>
      </c>
      <c r="L36" s="46">
        <v>0</v>
      </c>
      <c r="M36" s="48">
        <f t="shared" si="8"/>
        <v>0</v>
      </c>
    </row>
    <row r="37" spans="1:13" s="1" customFormat="1" ht="9.75" x14ac:dyDescent="0.2">
      <c r="A37" s="37">
        <f t="shared" si="9"/>
        <v>21</v>
      </c>
      <c r="B37" s="39" t="s">
        <v>79</v>
      </c>
      <c r="C37" s="40" t="s">
        <v>80</v>
      </c>
      <c r="D37" s="41" t="s">
        <v>41</v>
      </c>
      <c r="E37" s="50">
        <v>1</v>
      </c>
      <c r="F37" s="44">
        <v>0</v>
      </c>
      <c r="G37" s="45">
        <f t="shared" si="5"/>
        <v>0</v>
      </c>
      <c r="H37" s="42">
        <v>0</v>
      </c>
      <c r="I37" s="45">
        <f t="shared" si="6"/>
        <v>0</v>
      </c>
      <c r="J37" s="46">
        <v>0</v>
      </c>
      <c r="K37" s="47">
        <f t="shared" si="7"/>
        <v>0</v>
      </c>
      <c r="L37" s="46">
        <v>0</v>
      </c>
      <c r="M37" s="48">
        <f t="shared" si="8"/>
        <v>0</v>
      </c>
    </row>
    <row r="38" spans="1:13" s="1" customFormat="1" ht="9.75" x14ac:dyDescent="0.2">
      <c r="A38" s="37">
        <f t="shared" si="9"/>
        <v>22</v>
      </c>
      <c r="B38" s="39" t="s">
        <v>81</v>
      </c>
      <c r="C38" s="40" t="s">
        <v>82</v>
      </c>
      <c r="D38" s="41" t="s">
        <v>83</v>
      </c>
      <c r="E38" s="42">
        <v>0.1</v>
      </c>
      <c r="F38" s="44">
        <v>0</v>
      </c>
      <c r="G38" s="45">
        <f t="shared" si="5"/>
        <v>0</v>
      </c>
      <c r="H38" s="42">
        <v>0</v>
      </c>
      <c r="I38" s="45">
        <f t="shared" si="6"/>
        <v>0</v>
      </c>
      <c r="J38" s="46">
        <v>0.6</v>
      </c>
      <c r="K38" s="47">
        <f t="shared" si="7"/>
        <v>0.06</v>
      </c>
      <c r="L38" s="46">
        <v>0</v>
      </c>
      <c r="M38" s="48">
        <f t="shared" si="8"/>
        <v>0</v>
      </c>
    </row>
    <row r="39" spans="1:13" s="1" customFormat="1" ht="9.75" x14ac:dyDescent="0.2">
      <c r="A39" s="37">
        <f t="shared" si="9"/>
        <v>23</v>
      </c>
      <c r="B39" s="39" t="s">
        <v>104</v>
      </c>
      <c r="C39" s="40" t="s">
        <v>105</v>
      </c>
      <c r="D39" s="41" t="s">
        <v>83</v>
      </c>
      <c r="E39" s="70">
        <v>0.05</v>
      </c>
      <c r="F39" s="44">
        <v>0</v>
      </c>
      <c r="G39" s="45">
        <f t="shared" si="5"/>
        <v>0</v>
      </c>
      <c r="H39" s="42">
        <v>0</v>
      </c>
      <c r="I39" s="45">
        <f t="shared" si="6"/>
        <v>0</v>
      </c>
      <c r="J39" s="46">
        <v>1</v>
      </c>
      <c r="K39" s="47">
        <f t="shared" si="7"/>
        <v>0.05</v>
      </c>
      <c r="L39" s="46">
        <v>0</v>
      </c>
      <c r="M39" s="48">
        <f t="shared" si="8"/>
        <v>0</v>
      </c>
    </row>
    <row r="40" spans="1:13" s="1" customFormat="1" ht="9.75" x14ac:dyDescent="0.2">
      <c r="A40" s="37">
        <f t="shared" si="9"/>
        <v>24</v>
      </c>
      <c r="B40" s="39" t="s">
        <v>86</v>
      </c>
      <c r="C40" s="40" t="s">
        <v>221</v>
      </c>
      <c r="D40" s="41" t="s">
        <v>83</v>
      </c>
      <c r="E40" s="70">
        <v>0.05</v>
      </c>
      <c r="F40" s="44">
        <v>0</v>
      </c>
      <c r="G40" s="45">
        <f t="shared" si="5"/>
        <v>0</v>
      </c>
      <c r="H40" s="42">
        <v>0</v>
      </c>
      <c r="I40" s="45">
        <f t="shared" si="6"/>
        <v>0</v>
      </c>
      <c r="J40" s="46">
        <v>0</v>
      </c>
      <c r="K40" s="47">
        <f t="shared" si="7"/>
        <v>0</v>
      </c>
      <c r="L40" s="46">
        <v>0</v>
      </c>
      <c r="M40" s="48">
        <f t="shared" si="8"/>
        <v>0</v>
      </c>
    </row>
    <row r="41" spans="1:13" s="1" customFormat="1" ht="9.75" x14ac:dyDescent="0.2">
      <c r="A41" s="37">
        <f t="shared" si="9"/>
        <v>25</v>
      </c>
      <c r="B41" s="39" t="s">
        <v>88</v>
      </c>
      <c r="C41" s="40" t="s">
        <v>222</v>
      </c>
      <c r="D41" s="41" t="s">
        <v>61</v>
      </c>
      <c r="E41" s="50">
        <v>1</v>
      </c>
      <c r="F41" s="44">
        <v>0</v>
      </c>
      <c r="G41" s="45">
        <f t="shared" si="5"/>
        <v>0</v>
      </c>
      <c r="H41" s="42">
        <v>0</v>
      </c>
      <c r="I41" s="45">
        <f t="shared" si="6"/>
        <v>0</v>
      </c>
      <c r="J41" s="46">
        <v>0</v>
      </c>
      <c r="K41" s="47">
        <f t="shared" si="7"/>
        <v>0</v>
      </c>
      <c r="L41" s="46">
        <v>0</v>
      </c>
      <c r="M41" s="48">
        <f t="shared" si="8"/>
        <v>0</v>
      </c>
    </row>
    <row r="42" spans="1:13" s="1" customFormat="1" ht="9.75" x14ac:dyDescent="0.2">
      <c r="A42" s="37">
        <f t="shared" si="9"/>
        <v>26</v>
      </c>
      <c r="B42" s="39" t="s">
        <v>62</v>
      </c>
      <c r="C42" s="40" t="s">
        <v>90</v>
      </c>
      <c r="D42" s="41" t="s">
        <v>41</v>
      </c>
      <c r="E42" s="50">
        <v>1</v>
      </c>
      <c r="F42" s="44">
        <v>0</v>
      </c>
      <c r="G42" s="45">
        <f t="shared" si="5"/>
        <v>0</v>
      </c>
      <c r="H42" s="42">
        <v>0</v>
      </c>
      <c r="I42" s="45">
        <f t="shared" si="6"/>
        <v>0</v>
      </c>
      <c r="J42" s="46">
        <v>0</v>
      </c>
      <c r="K42" s="47">
        <f t="shared" si="7"/>
        <v>0</v>
      </c>
      <c r="L42" s="46">
        <v>0</v>
      </c>
      <c r="M42" s="48">
        <f t="shared" si="8"/>
        <v>0</v>
      </c>
    </row>
    <row r="43" spans="1:13" s="1" customFormat="1" ht="9.75" x14ac:dyDescent="0.2">
      <c r="A43" s="36"/>
      <c r="B43" s="39"/>
      <c r="C43" s="40"/>
      <c r="D43" s="41"/>
      <c r="E43" s="38"/>
      <c r="F43" s="36"/>
      <c r="G43" s="43"/>
      <c r="H43" s="38"/>
      <c r="I43" s="43"/>
      <c r="J43" s="38"/>
      <c r="K43" s="43"/>
      <c r="L43" s="38"/>
      <c r="M43" s="49"/>
    </row>
    <row r="44" spans="1:13" s="1" customFormat="1" ht="9.75" x14ac:dyDescent="0.2">
      <c r="A44" s="37">
        <f>A42+1</f>
        <v>27</v>
      </c>
      <c r="B44" s="39" t="s">
        <v>62</v>
      </c>
      <c r="C44" s="40" t="s">
        <v>244</v>
      </c>
      <c r="D44" s="41" t="s">
        <v>61</v>
      </c>
      <c r="E44" s="50">
        <v>1</v>
      </c>
      <c r="F44" s="44">
        <v>0</v>
      </c>
      <c r="G44" s="45">
        <f>E44*F44</f>
        <v>0</v>
      </c>
      <c r="H44" s="42">
        <v>0</v>
      </c>
      <c r="I44" s="45">
        <f>E44*H44</f>
        <v>0</v>
      </c>
      <c r="J44" s="46">
        <v>0.05</v>
      </c>
      <c r="K44" s="47">
        <f>E44*J44</f>
        <v>0.05</v>
      </c>
      <c r="L44" s="46">
        <v>0</v>
      </c>
      <c r="M44" s="48">
        <f>E44*L44</f>
        <v>0</v>
      </c>
    </row>
    <row r="45" spans="1:13" s="1" customFormat="1" ht="9.75" x14ac:dyDescent="0.2">
      <c r="A45" s="36"/>
      <c r="B45" s="39"/>
      <c r="C45" s="40"/>
      <c r="D45" s="41"/>
      <c r="E45" s="38"/>
      <c r="F45" s="36"/>
      <c r="G45" s="43"/>
      <c r="H45" s="38"/>
      <c r="I45" s="43"/>
      <c r="J45" s="38"/>
      <c r="K45" s="43"/>
      <c r="L45" s="38"/>
      <c r="M45" s="49"/>
    </row>
    <row r="46" spans="1:13" s="1" customFormat="1" ht="9.75" x14ac:dyDescent="0.2">
      <c r="A46" s="37">
        <f>A44+1</f>
        <v>28</v>
      </c>
      <c r="B46" s="39" t="s">
        <v>62</v>
      </c>
      <c r="C46" s="40" t="s">
        <v>92</v>
      </c>
      <c r="D46" s="41" t="s">
        <v>61</v>
      </c>
      <c r="E46" s="50">
        <v>1</v>
      </c>
      <c r="F46" s="44">
        <v>0</v>
      </c>
      <c r="G46" s="45">
        <f>E46*F46</f>
        <v>0</v>
      </c>
      <c r="H46" s="42">
        <v>0</v>
      </c>
      <c r="I46" s="45">
        <f>E46*H46</f>
        <v>0</v>
      </c>
      <c r="J46" s="46">
        <v>0</v>
      </c>
      <c r="K46" s="47">
        <f>E46*J46</f>
        <v>0</v>
      </c>
      <c r="L46" s="46">
        <v>0</v>
      </c>
      <c r="M46" s="48">
        <f>E46*L46</f>
        <v>0</v>
      </c>
    </row>
    <row r="47" spans="1:13" s="1" customFormat="1" ht="9.75" x14ac:dyDescent="0.2">
      <c r="A47" s="37">
        <f>A46+1</f>
        <v>29</v>
      </c>
      <c r="B47" s="39" t="s">
        <v>93</v>
      </c>
      <c r="C47" s="40" t="s">
        <v>90</v>
      </c>
      <c r="D47" s="41" t="s">
        <v>38</v>
      </c>
      <c r="E47" s="42">
        <v>0.2</v>
      </c>
      <c r="F47" s="44">
        <v>0</v>
      </c>
      <c r="G47" s="45">
        <f>E47*F47</f>
        <v>0</v>
      </c>
      <c r="H47" s="42">
        <v>0</v>
      </c>
      <c r="I47" s="45">
        <f>E47*H47</f>
        <v>0</v>
      </c>
      <c r="J47" s="46">
        <v>0</v>
      </c>
      <c r="K47" s="47">
        <f>E47*J47</f>
        <v>0</v>
      </c>
      <c r="L47" s="46">
        <v>0</v>
      </c>
      <c r="M47" s="48">
        <f>E47*L47</f>
        <v>0</v>
      </c>
    </row>
    <row r="48" spans="1:13" s="18" customFormat="1" ht="11.25" x14ac:dyDescent="0.2">
      <c r="A48" s="60"/>
      <c r="B48" s="61">
        <v>3</v>
      </c>
      <c r="C48" s="62" t="s">
        <v>209</v>
      </c>
      <c r="D48" s="63"/>
      <c r="E48" s="63"/>
      <c r="F48" s="64"/>
      <c r="G48" s="65">
        <f>SUM(G24:G47)</f>
        <v>0</v>
      </c>
      <c r="H48" s="66"/>
      <c r="I48" s="67">
        <f>SUM(I24:I47)</f>
        <v>0</v>
      </c>
      <c r="J48" s="66"/>
      <c r="K48" s="68">
        <f>SUM(K24:K47)</f>
        <v>0.18253799999999998</v>
      </c>
      <c r="L48" s="66"/>
      <c r="M48" s="69">
        <f>SUM(M24:M47)</f>
        <v>0</v>
      </c>
    </row>
    <row r="49" spans="1:13" s="18" customFormat="1" ht="11.25" x14ac:dyDescent="0.2">
      <c r="A49" s="29"/>
      <c r="B49" s="30" t="s">
        <v>57</v>
      </c>
      <c r="C49" s="31" t="s">
        <v>245</v>
      </c>
      <c r="D49" s="28"/>
      <c r="E49" s="28"/>
      <c r="F49" s="32"/>
      <c r="G49" s="33"/>
      <c r="H49" s="34"/>
      <c r="I49" s="27"/>
      <c r="J49" s="34"/>
      <c r="K49" s="33"/>
      <c r="L49" s="34"/>
      <c r="M49" s="35"/>
    </row>
    <row r="50" spans="1:13" s="1" customFormat="1" ht="9.75" x14ac:dyDescent="0.2">
      <c r="A50" s="36"/>
      <c r="B50" s="39"/>
      <c r="C50" s="40" t="s">
        <v>245</v>
      </c>
      <c r="D50" s="41"/>
      <c r="E50" s="38"/>
      <c r="F50" s="36"/>
      <c r="G50" s="43"/>
      <c r="H50" s="38"/>
      <c r="I50" s="43"/>
      <c r="J50" s="38"/>
      <c r="K50" s="43"/>
      <c r="L50" s="38"/>
      <c r="M50" s="49"/>
    </row>
    <row r="51" spans="1:13" s="1" customFormat="1" ht="9.75" x14ac:dyDescent="0.2">
      <c r="A51" s="37">
        <f>A47+1</f>
        <v>30</v>
      </c>
      <c r="B51" s="39" t="s">
        <v>59</v>
      </c>
      <c r="C51" s="40" t="s">
        <v>60</v>
      </c>
      <c r="D51" s="41" t="s">
        <v>61</v>
      </c>
      <c r="E51" s="50">
        <v>33</v>
      </c>
      <c r="F51" s="44">
        <v>0</v>
      </c>
      <c r="G51" s="45">
        <f t="shared" ref="G51:G67" si="10">E51*F51</f>
        <v>0</v>
      </c>
      <c r="H51" s="42">
        <v>0</v>
      </c>
      <c r="I51" s="45">
        <f t="shared" ref="I51:I67" si="11">E51*H51</f>
        <v>0</v>
      </c>
      <c r="J51" s="46">
        <v>0</v>
      </c>
      <c r="K51" s="47">
        <f t="shared" ref="K51:K67" si="12">E51*J51</f>
        <v>0</v>
      </c>
      <c r="L51" s="46">
        <v>0</v>
      </c>
      <c r="M51" s="48">
        <f t="shared" ref="M51:M67" si="13">E51*L51</f>
        <v>0</v>
      </c>
    </row>
    <row r="52" spans="1:13" s="1" customFormat="1" ht="9.75" x14ac:dyDescent="0.2">
      <c r="A52" s="37">
        <f t="shared" ref="A52:A67" si="14">A51+1</f>
        <v>31</v>
      </c>
      <c r="B52" s="39" t="s">
        <v>62</v>
      </c>
      <c r="C52" s="40" t="s">
        <v>63</v>
      </c>
      <c r="D52" s="41" t="s">
        <v>61</v>
      </c>
      <c r="E52" s="50">
        <v>33</v>
      </c>
      <c r="F52" s="44">
        <v>0</v>
      </c>
      <c r="G52" s="45">
        <f t="shared" si="10"/>
        <v>0</v>
      </c>
      <c r="H52" s="42">
        <v>0</v>
      </c>
      <c r="I52" s="45">
        <f t="shared" si="11"/>
        <v>0</v>
      </c>
      <c r="J52" s="46">
        <v>0</v>
      </c>
      <c r="K52" s="47">
        <f t="shared" si="12"/>
        <v>0</v>
      </c>
      <c r="L52" s="46">
        <v>0</v>
      </c>
      <c r="M52" s="48">
        <f t="shared" si="13"/>
        <v>0</v>
      </c>
    </row>
    <row r="53" spans="1:13" s="1" customFormat="1" ht="9.75" x14ac:dyDescent="0.2">
      <c r="A53" s="37">
        <f t="shared" si="14"/>
        <v>32</v>
      </c>
      <c r="B53" s="39" t="s">
        <v>62</v>
      </c>
      <c r="C53" s="40" t="s">
        <v>64</v>
      </c>
      <c r="D53" s="41" t="s">
        <v>61</v>
      </c>
      <c r="E53" s="50">
        <v>33</v>
      </c>
      <c r="F53" s="44">
        <v>0</v>
      </c>
      <c r="G53" s="45">
        <f t="shared" si="10"/>
        <v>0</v>
      </c>
      <c r="H53" s="42">
        <v>0</v>
      </c>
      <c r="I53" s="45">
        <f t="shared" si="11"/>
        <v>0</v>
      </c>
      <c r="J53" s="46">
        <v>0</v>
      </c>
      <c r="K53" s="47">
        <f t="shared" si="12"/>
        <v>0</v>
      </c>
      <c r="L53" s="46">
        <v>0</v>
      </c>
      <c r="M53" s="48">
        <f t="shared" si="13"/>
        <v>0</v>
      </c>
    </row>
    <row r="54" spans="1:13" s="1" customFormat="1" ht="9.75" x14ac:dyDescent="0.2">
      <c r="A54" s="37">
        <f t="shared" si="14"/>
        <v>33</v>
      </c>
      <c r="B54" s="39" t="s">
        <v>65</v>
      </c>
      <c r="C54" s="40" t="s">
        <v>66</v>
      </c>
      <c r="D54" s="41" t="s">
        <v>61</v>
      </c>
      <c r="E54" s="50">
        <v>33</v>
      </c>
      <c r="F54" s="44">
        <v>0</v>
      </c>
      <c r="G54" s="45">
        <f t="shared" si="10"/>
        <v>0</v>
      </c>
      <c r="H54" s="42">
        <v>0</v>
      </c>
      <c r="I54" s="45">
        <f t="shared" si="11"/>
        <v>0</v>
      </c>
      <c r="J54" s="46">
        <v>0</v>
      </c>
      <c r="K54" s="47">
        <f t="shared" si="12"/>
        <v>0</v>
      </c>
      <c r="L54" s="46">
        <v>0</v>
      </c>
      <c r="M54" s="48">
        <f t="shared" si="13"/>
        <v>0</v>
      </c>
    </row>
    <row r="55" spans="1:13" s="1" customFormat="1" ht="9.75" x14ac:dyDescent="0.2">
      <c r="A55" s="37">
        <f t="shared" si="14"/>
        <v>34</v>
      </c>
      <c r="B55" s="39" t="s">
        <v>67</v>
      </c>
      <c r="C55" s="40" t="s">
        <v>68</v>
      </c>
      <c r="D55" s="41" t="s">
        <v>61</v>
      </c>
      <c r="E55" s="50">
        <v>33</v>
      </c>
      <c r="F55" s="44">
        <v>0</v>
      </c>
      <c r="G55" s="45">
        <f t="shared" si="10"/>
        <v>0</v>
      </c>
      <c r="H55" s="42">
        <v>0</v>
      </c>
      <c r="I55" s="45">
        <f t="shared" si="11"/>
        <v>0</v>
      </c>
      <c r="J55" s="46">
        <v>2.8200000000000002E-4</v>
      </c>
      <c r="K55" s="47">
        <f t="shared" si="12"/>
        <v>9.306E-3</v>
      </c>
      <c r="L55" s="46">
        <v>0</v>
      </c>
      <c r="M55" s="48">
        <f t="shared" si="13"/>
        <v>0</v>
      </c>
    </row>
    <row r="56" spans="1:13" s="1" customFormat="1" ht="9.75" x14ac:dyDescent="0.2">
      <c r="A56" s="37">
        <f t="shared" si="14"/>
        <v>35</v>
      </c>
      <c r="B56" s="39" t="s">
        <v>69</v>
      </c>
      <c r="C56" s="40" t="s">
        <v>70</v>
      </c>
      <c r="D56" s="41" t="s">
        <v>61</v>
      </c>
      <c r="E56" s="50">
        <v>33</v>
      </c>
      <c r="F56" s="44">
        <v>0</v>
      </c>
      <c r="G56" s="45">
        <f t="shared" si="10"/>
        <v>0</v>
      </c>
      <c r="H56" s="42">
        <v>0</v>
      </c>
      <c r="I56" s="45">
        <f t="shared" si="11"/>
        <v>0</v>
      </c>
      <c r="J56" s="46">
        <v>4.4999999999999997E-3</v>
      </c>
      <c r="K56" s="47">
        <f t="shared" si="12"/>
        <v>0.14849999999999999</v>
      </c>
      <c r="L56" s="46">
        <v>0</v>
      </c>
      <c r="M56" s="48">
        <f t="shared" si="13"/>
        <v>0</v>
      </c>
    </row>
    <row r="57" spans="1:13" s="1" customFormat="1" ht="9.75" x14ac:dyDescent="0.2">
      <c r="A57" s="37">
        <f t="shared" si="14"/>
        <v>36</v>
      </c>
      <c r="B57" s="39" t="s">
        <v>62</v>
      </c>
      <c r="C57" s="40" t="s">
        <v>71</v>
      </c>
      <c r="D57" s="41" t="s">
        <v>61</v>
      </c>
      <c r="E57" s="50">
        <v>33</v>
      </c>
      <c r="F57" s="44">
        <v>0</v>
      </c>
      <c r="G57" s="45">
        <f t="shared" si="10"/>
        <v>0</v>
      </c>
      <c r="H57" s="42">
        <v>0</v>
      </c>
      <c r="I57" s="45">
        <f t="shared" si="11"/>
        <v>0</v>
      </c>
      <c r="J57" s="46">
        <v>0</v>
      </c>
      <c r="K57" s="47">
        <f t="shared" si="12"/>
        <v>0</v>
      </c>
      <c r="L57" s="46">
        <v>0</v>
      </c>
      <c r="M57" s="48">
        <f t="shared" si="13"/>
        <v>0</v>
      </c>
    </row>
    <row r="58" spans="1:13" s="1" customFormat="1" ht="9.75" x14ac:dyDescent="0.2">
      <c r="A58" s="37">
        <f t="shared" si="14"/>
        <v>37</v>
      </c>
      <c r="B58" s="39" t="s">
        <v>72</v>
      </c>
      <c r="C58" s="40" t="s">
        <v>73</v>
      </c>
      <c r="D58" s="41" t="s">
        <v>61</v>
      </c>
      <c r="E58" s="50">
        <v>33</v>
      </c>
      <c r="F58" s="44">
        <v>0</v>
      </c>
      <c r="G58" s="45">
        <f t="shared" si="10"/>
        <v>0</v>
      </c>
      <c r="H58" s="42">
        <v>0</v>
      </c>
      <c r="I58" s="45">
        <f t="shared" si="11"/>
        <v>0</v>
      </c>
      <c r="J58" s="46">
        <v>2.7500000000000002E-4</v>
      </c>
      <c r="K58" s="47">
        <f t="shared" si="12"/>
        <v>9.0749999999999997E-3</v>
      </c>
      <c r="L58" s="46">
        <v>0</v>
      </c>
      <c r="M58" s="48">
        <f t="shared" si="13"/>
        <v>0</v>
      </c>
    </row>
    <row r="59" spans="1:13" s="1" customFormat="1" ht="9.75" x14ac:dyDescent="0.2">
      <c r="A59" s="37">
        <f t="shared" si="14"/>
        <v>38</v>
      </c>
      <c r="B59" s="39" t="s">
        <v>62</v>
      </c>
      <c r="C59" s="40" t="s">
        <v>74</v>
      </c>
      <c r="D59" s="41" t="s">
        <v>75</v>
      </c>
      <c r="E59" s="50">
        <v>14</v>
      </c>
      <c r="F59" s="44">
        <v>0</v>
      </c>
      <c r="G59" s="45">
        <f t="shared" si="10"/>
        <v>0</v>
      </c>
      <c r="H59" s="42">
        <v>0</v>
      </c>
      <c r="I59" s="45">
        <f t="shared" si="11"/>
        <v>0</v>
      </c>
      <c r="J59" s="46">
        <v>0</v>
      </c>
      <c r="K59" s="47">
        <f t="shared" si="12"/>
        <v>0</v>
      </c>
      <c r="L59" s="46">
        <v>0</v>
      </c>
      <c r="M59" s="48">
        <f t="shared" si="13"/>
        <v>0</v>
      </c>
    </row>
    <row r="60" spans="1:13" s="1" customFormat="1" ht="9.75" x14ac:dyDescent="0.2">
      <c r="A60" s="37">
        <f t="shared" si="14"/>
        <v>39</v>
      </c>
      <c r="B60" s="39" t="s">
        <v>76</v>
      </c>
      <c r="C60" s="40" t="s">
        <v>77</v>
      </c>
      <c r="D60" s="41" t="s">
        <v>61</v>
      </c>
      <c r="E60" s="50">
        <v>33</v>
      </c>
      <c r="F60" s="44">
        <v>0</v>
      </c>
      <c r="G60" s="45">
        <f t="shared" si="10"/>
        <v>0</v>
      </c>
      <c r="H60" s="42">
        <v>0</v>
      </c>
      <c r="I60" s="45">
        <f t="shared" si="11"/>
        <v>0</v>
      </c>
      <c r="J60" s="46">
        <v>1.8699999999999999E-4</v>
      </c>
      <c r="K60" s="47">
        <f t="shared" si="12"/>
        <v>6.1709999999999994E-3</v>
      </c>
      <c r="L60" s="46">
        <v>0</v>
      </c>
      <c r="M60" s="48">
        <f t="shared" si="13"/>
        <v>0</v>
      </c>
    </row>
    <row r="61" spans="1:13" s="1" customFormat="1" ht="9.75" x14ac:dyDescent="0.2">
      <c r="A61" s="37">
        <f t="shared" si="14"/>
        <v>40</v>
      </c>
      <c r="B61" s="39" t="s">
        <v>62</v>
      </c>
      <c r="C61" s="40" t="s">
        <v>78</v>
      </c>
      <c r="D61" s="41" t="s">
        <v>75</v>
      </c>
      <c r="E61" s="42">
        <v>52.8</v>
      </c>
      <c r="F61" s="44">
        <v>0</v>
      </c>
      <c r="G61" s="45">
        <f t="shared" si="10"/>
        <v>0</v>
      </c>
      <c r="H61" s="42">
        <v>0</v>
      </c>
      <c r="I61" s="45">
        <f t="shared" si="11"/>
        <v>0</v>
      </c>
      <c r="J61" s="46">
        <v>2E-3</v>
      </c>
      <c r="K61" s="47">
        <f t="shared" si="12"/>
        <v>0.1056</v>
      </c>
      <c r="L61" s="46">
        <v>0</v>
      </c>
      <c r="M61" s="48">
        <f t="shared" si="13"/>
        <v>0</v>
      </c>
    </row>
    <row r="62" spans="1:13" s="1" customFormat="1" ht="9.75" x14ac:dyDescent="0.2">
      <c r="A62" s="37">
        <f t="shared" si="14"/>
        <v>41</v>
      </c>
      <c r="B62" s="39" t="s">
        <v>79</v>
      </c>
      <c r="C62" s="40" t="s">
        <v>80</v>
      </c>
      <c r="D62" s="41" t="s">
        <v>41</v>
      </c>
      <c r="E62" s="50">
        <v>33</v>
      </c>
      <c r="F62" s="44">
        <v>0</v>
      </c>
      <c r="G62" s="45">
        <f t="shared" si="10"/>
        <v>0</v>
      </c>
      <c r="H62" s="42">
        <v>0</v>
      </c>
      <c r="I62" s="45">
        <f t="shared" si="11"/>
        <v>0</v>
      </c>
      <c r="J62" s="46">
        <v>0</v>
      </c>
      <c r="K62" s="47">
        <f t="shared" si="12"/>
        <v>0</v>
      </c>
      <c r="L62" s="46">
        <v>0</v>
      </c>
      <c r="M62" s="48">
        <f t="shared" si="13"/>
        <v>0</v>
      </c>
    </row>
    <row r="63" spans="1:13" s="1" customFormat="1" ht="9.75" x14ac:dyDescent="0.2">
      <c r="A63" s="37">
        <f t="shared" si="14"/>
        <v>42</v>
      </c>
      <c r="B63" s="39" t="s">
        <v>81</v>
      </c>
      <c r="C63" s="40" t="s">
        <v>82</v>
      </c>
      <c r="D63" s="41" t="s">
        <v>83</v>
      </c>
      <c r="E63" s="42">
        <v>3.3</v>
      </c>
      <c r="F63" s="44">
        <v>0</v>
      </c>
      <c r="G63" s="45">
        <f t="shared" si="10"/>
        <v>0</v>
      </c>
      <c r="H63" s="42">
        <v>0</v>
      </c>
      <c r="I63" s="45">
        <f t="shared" si="11"/>
        <v>0</v>
      </c>
      <c r="J63" s="46">
        <v>0.6</v>
      </c>
      <c r="K63" s="47">
        <f t="shared" si="12"/>
        <v>1.9799999999999998</v>
      </c>
      <c r="L63" s="46">
        <v>0</v>
      </c>
      <c r="M63" s="48">
        <f t="shared" si="13"/>
        <v>0</v>
      </c>
    </row>
    <row r="64" spans="1:13" s="1" customFormat="1" ht="9.75" x14ac:dyDescent="0.2">
      <c r="A64" s="37">
        <f t="shared" si="14"/>
        <v>43</v>
      </c>
      <c r="B64" s="39" t="s">
        <v>84</v>
      </c>
      <c r="C64" s="40" t="s">
        <v>85</v>
      </c>
      <c r="D64" s="41" t="s">
        <v>83</v>
      </c>
      <c r="E64" s="70">
        <v>0.99</v>
      </c>
      <c r="F64" s="44">
        <v>0</v>
      </c>
      <c r="G64" s="45">
        <f t="shared" si="10"/>
        <v>0</v>
      </c>
      <c r="H64" s="42">
        <v>0</v>
      </c>
      <c r="I64" s="45">
        <f t="shared" si="11"/>
        <v>0</v>
      </c>
      <c r="J64" s="46">
        <v>1</v>
      </c>
      <c r="K64" s="47">
        <f t="shared" si="12"/>
        <v>0.99</v>
      </c>
      <c r="L64" s="46">
        <v>0</v>
      </c>
      <c r="M64" s="48">
        <f t="shared" si="13"/>
        <v>0</v>
      </c>
    </row>
    <row r="65" spans="1:13" s="1" customFormat="1" ht="9.75" x14ac:dyDescent="0.2">
      <c r="A65" s="37">
        <f t="shared" si="14"/>
        <v>44</v>
      </c>
      <c r="B65" s="39" t="s">
        <v>86</v>
      </c>
      <c r="C65" s="40" t="s">
        <v>87</v>
      </c>
      <c r="D65" s="41" t="s">
        <v>83</v>
      </c>
      <c r="E65" s="70">
        <v>0.99</v>
      </c>
      <c r="F65" s="44">
        <v>0</v>
      </c>
      <c r="G65" s="45">
        <f t="shared" si="10"/>
        <v>0</v>
      </c>
      <c r="H65" s="42">
        <v>0</v>
      </c>
      <c r="I65" s="45">
        <f t="shared" si="11"/>
        <v>0</v>
      </c>
      <c r="J65" s="46">
        <v>0</v>
      </c>
      <c r="K65" s="47">
        <f t="shared" si="12"/>
        <v>0</v>
      </c>
      <c r="L65" s="46">
        <v>0</v>
      </c>
      <c r="M65" s="48">
        <f t="shared" si="13"/>
        <v>0</v>
      </c>
    </row>
    <row r="66" spans="1:13" s="1" customFormat="1" ht="9.75" x14ac:dyDescent="0.2">
      <c r="A66" s="37">
        <f t="shared" si="14"/>
        <v>45</v>
      </c>
      <c r="B66" s="39" t="s">
        <v>88</v>
      </c>
      <c r="C66" s="40" t="s">
        <v>89</v>
      </c>
      <c r="D66" s="41" t="s">
        <v>61</v>
      </c>
      <c r="E66" s="50">
        <v>33</v>
      </c>
      <c r="F66" s="44">
        <v>0</v>
      </c>
      <c r="G66" s="45">
        <f t="shared" si="10"/>
        <v>0</v>
      </c>
      <c r="H66" s="42">
        <v>0</v>
      </c>
      <c r="I66" s="45">
        <f t="shared" si="11"/>
        <v>0</v>
      </c>
      <c r="J66" s="46">
        <v>0</v>
      </c>
      <c r="K66" s="47">
        <f t="shared" si="12"/>
        <v>0</v>
      </c>
      <c r="L66" s="46">
        <v>0</v>
      </c>
      <c r="M66" s="48">
        <f t="shared" si="13"/>
        <v>0</v>
      </c>
    </row>
    <row r="67" spans="1:13" s="1" customFormat="1" ht="9.75" x14ac:dyDescent="0.2">
      <c r="A67" s="37">
        <f t="shared" si="14"/>
        <v>46</v>
      </c>
      <c r="B67" s="39" t="s">
        <v>62</v>
      </c>
      <c r="C67" s="40" t="s">
        <v>90</v>
      </c>
      <c r="D67" s="41" t="s">
        <v>41</v>
      </c>
      <c r="E67" s="50">
        <v>33</v>
      </c>
      <c r="F67" s="44">
        <v>0</v>
      </c>
      <c r="G67" s="45">
        <f t="shared" si="10"/>
        <v>0</v>
      </c>
      <c r="H67" s="42">
        <v>0</v>
      </c>
      <c r="I67" s="45">
        <f t="shared" si="11"/>
        <v>0</v>
      </c>
      <c r="J67" s="46">
        <v>0</v>
      </c>
      <c r="K67" s="47">
        <f t="shared" si="12"/>
        <v>0</v>
      </c>
      <c r="L67" s="46">
        <v>0</v>
      </c>
      <c r="M67" s="48">
        <f t="shared" si="13"/>
        <v>0</v>
      </c>
    </row>
    <row r="68" spans="1:13" s="1" customFormat="1" ht="9.75" x14ac:dyDescent="0.2">
      <c r="A68" s="36"/>
      <c r="B68" s="39"/>
      <c r="C68" s="40"/>
      <c r="D68" s="41"/>
      <c r="E68" s="38"/>
      <c r="F68" s="36"/>
      <c r="G68" s="43"/>
      <c r="H68" s="38"/>
      <c r="I68" s="43"/>
      <c r="J68" s="38"/>
      <c r="K68" s="43"/>
      <c r="L68" s="38"/>
      <c r="M68" s="49"/>
    </row>
    <row r="69" spans="1:13" s="1" customFormat="1" ht="9.75" x14ac:dyDescent="0.2">
      <c r="A69" s="37">
        <f>A67+1</f>
        <v>47</v>
      </c>
      <c r="B69" s="39" t="s">
        <v>62</v>
      </c>
      <c r="C69" s="40" t="s">
        <v>225</v>
      </c>
      <c r="D69" s="41" t="s">
        <v>61</v>
      </c>
      <c r="E69" s="50">
        <v>9</v>
      </c>
      <c r="F69" s="44">
        <v>0</v>
      </c>
      <c r="G69" s="45">
        <f>E69*F69</f>
        <v>0</v>
      </c>
      <c r="H69" s="42">
        <v>0</v>
      </c>
      <c r="I69" s="45">
        <f>E69*H69</f>
        <v>0</v>
      </c>
      <c r="J69" s="46">
        <v>2E-3</v>
      </c>
      <c r="K69" s="47">
        <f>E69*J69</f>
        <v>1.8000000000000002E-2</v>
      </c>
      <c r="L69" s="46">
        <v>0</v>
      </c>
      <c r="M69" s="48">
        <f>E69*L69</f>
        <v>0</v>
      </c>
    </row>
    <row r="70" spans="1:13" s="1" customFormat="1" ht="9.75" x14ac:dyDescent="0.2">
      <c r="A70" s="37">
        <f>A69+1</f>
        <v>48</v>
      </c>
      <c r="B70" s="39" t="s">
        <v>62</v>
      </c>
      <c r="C70" s="40" t="s">
        <v>226</v>
      </c>
      <c r="D70" s="41" t="s">
        <v>61</v>
      </c>
      <c r="E70" s="50">
        <v>3</v>
      </c>
      <c r="F70" s="44">
        <v>0</v>
      </c>
      <c r="G70" s="45">
        <f>E70*F70</f>
        <v>0</v>
      </c>
      <c r="H70" s="42">
        <v>0</v>
      </c>
      <c r="I70" s="45">
        <f>E70*H70</f>
        <v>0</v>
      </c>
      <c r="J70" s="46">
        <v>0</v>
      </c>
      <c r="K70" s="47">
        <f>E70*J70</f>
        <v>0</v>
      </c>
      <c r="L70" s="46">
        <v>0</v>
      </c>
      <c r="M70" s="48">
        <f>E70*L70</f>
        <v>0</v>
      </c>
    </row>
    <row r="71" spans="1:13" s="1" customFormat="1" ht="9.75" x14ac:dyDescent="0.2">
      <c r="A71" s="37">
        <f>A70+1</f>
        <v>49</v>
      </c>
      <c r="B71" s="39" t="s">
        <v>62</v>
      </c>
      <c r="C71" s="40" t="s">
        <v>227</v>
      </c>
      <c r="D71" s="41" t="s">
        <v>61</v>
      </c>
      <c r="E71" s="50">
        <v>6</v>
      </c>
      <c r="F71" s="44">
        <v>0</v>
      </c>
      <c r="G71" s="45">
        <f>E71*F71</f>
        <v>0</v>
      </c>
      <c r="H71" s="42">
        <v>0</v>
      </c>
      <c r="I71" s="45">
        <f>E71*H71</f>
        <v>0</v>
      </c>
      <c r="J71" s="46">
        <v>0</v>
      </c>
      <c r="K71" s="47">
        <f>E71*J71</f>
        <v>0</v>
      </c>
      <c r="L71" s="46">
        <v>0</v>
      </c>
      <c r="M71" s="48">
        <f>E71*L71</f>
        <v>0</v>
      </c>
    </row>
    <row r="72" spans="1:13" s="1" customFormat="1" ht="9.75" x14ac:dyDescent="0.2">
      <c r="A72" s="37">
        <f>A71+1</f>
        <v>50</v>
      </c>
      <c r="B72" s="39" t="s">
        <v>62</v>
      </c>
      <c r="C72" s="40" t="s">
        <v>228</v>
      </c>
      <c r="D72" s="41" t="s">
        <v>61</v>
      </c>
      <c r="E72" s="50">
        <v>9</v>
      </c>
      <c r="F72" s="44">
        <v>0</v>
      </c>
      <c r="G72" s="45">
        <f>E72*F72</f>
        <v>0</v>
      </c>
      <c r="H72" s="42">
        <v>0</v>
      </c>
      <c r="I72" s="45">
        <f>E72*H72</f>
        <v>0</v>
      </c>
      <c r="J72" s="46">
        <v>0</v>
      </c>
      <c r="K72" s="47">
        <f>E72*J72</f>
        <v>0</v>
      </c>
      <c r="L72" s="46">
        <v>0</v>
      </c>
      <c r="M72" s="48">
        <f>E72*L72</f>
        <v>0</v>
      </c>
    </row>
    <row r="73" spans="1:13" s="1" customFormat="1" ht="9.75" x14ac:dyDescent="0.2">
      <c r="A73" s="36"/>
      <c r="B73" s="39"/>
      <c r="C73" s="40"/>
      <c r="D73" s="41"/>
      <c r="E73" s="38"/>
      <c r="F73" s="36"/>
      <c r="G73" s="43"/>
      <c r="H73" s="38"/>
      <c r="I73" s="43"/>
      <c r="J73" s="38"/>
      <c r="K73" s="43"/>
      <c r="L73" s="38"/>
      <c r="M73" s="49"/>
    </row>
    <row r="74" spans="1:13" s="1" customFormat="1" ht="9.75" x14ac:dyDescent="0.2">
      <c r="A74" s="37">
        <f>A72+1</f>
        <v>51</v>
      </c>
      <c r="B74" s="39" t="s">
        <v>62</v>
      </c>
      <c r="C74" s="40" t="s">
        <v>301</v>
      </c>
      <c r="D74" s="41" t="s">
        <v>61</v>
      </c>
      <c r="E74" s="50">
        <v>6</v>
      </c>
      <c r="F74" s="44">
        <v>0</v>
      </c>
      <c r="G74" s="45">
        <f>E74*F74</f>
        <v>0</v>
      </c>
      <c r="H74" s="42">
        <v>0</v>
      </c>
      <c r="I74" s="45">
        <f>E74*H74</f>
        <v>0</v>
      </c>
      <c r="J74" s="46">
        <v>2E-3</v>
      </c>
      <c r="K74" s="47">
        <f>E74*J74</f>
        <v>1.2E-2</v>
      </c>
      <c r="L74" s="46">
        <v>0</v>
      </c>
      <c r="M74" s="48">
        <f>E74*L74</f>
        <v>0</v>
      </c>
    </row>
    <row r="75" spans="1:13" s="1" customFormat="1" ht="9.75" x14ac:dyDescent="0.2">
      <c r="A75" s="37">
        <f>A74+1</f>
        <v>52</v>
      </c>
      <c r="B75" s="39"/>
      <c r="C75" s="40"/>
      <c r="D75" s="41"/>
      <c r="E75" s="38"/>
      <c r="F75" s="44">
        <v>0</v>
      </c>
      <c r="G75" s="45">
        <f>E75*F75</f>
        <v>0</v>
      </c>
      <c r="H75" s="42">
        <v>0</v>
      </c>
      <c r="I75" s="45">
        <f>E75*H75</f>
        <v>0</v>
      </c>
      <c r="J75" s="46">
        <v>0</v>
      </c>
      <c r="K75" s="47">
        <f>E75*J75</f>
        <v>0</v>
      </c>
      <c r="L75" s="46">
        <v>0</v>
      </c>
      <c r="M75" s="48">
        <f>E75*L75</f>
        <v>0</v>
      </c>
    </row>
    <row r="76" spans="1:13" s="1" customFormat="1" ht="9.75" x14ac:dyDescent="0.2">
      <c r="A76" s="37">
        <f>A75+1</f>
        <v>53</v>
      </c>
      <c r="B76" s="39" t="s">
        <v>62</v>
      </c>
      <c r="C76" s="40" t="s">
        <v>92</v>
      </c>
      <c r="D76" s="41" t="s">
        <v>61</v>
      </c>
      <c r="E76" s="50">
        <v>33</v>
      </c>
      <c r="F76" s="44">
        <v>0</v>
      </c>
      <c r="G76" s="45">
        <f>E76*F76</f>
        <v>0</v>
      </c>
      <c r="H76" s="42">
        <v>0</v>
      </c>
      <c r="I76" s="45">
        <f>E76*H76</f>
        <v>0</v>
      </c>
      <c r="J76" s="46">
        <v>0</v>
      </c>
      <c r="K76" s="47">
        <f>E76*J76</f>
        <v>0</v>
      </c>
      <c r="L76" s="46">
        <v>0</v>
      </c>
      <c r="M76" s="48">
        <f>E76*L76</f>
        <v>0</v>
      </c>
    </row>
    <row r="77" spans="1:13" s="1" customFormat="1" ht="9.75" x14ac:dyDescent="0.2">
      <c r="A77" s="37">
        <f>A76+1</f>
        <v>54</v>
      </c>
      <c r="B77" s="39" t="s">
        <v>93</v>
      </c>
      <c r="C77" s="40" t="s">
        <v>90</v>
      </c>
      <c r="D77" s="41" t="s">
        <v>38</v>
      </c>
      <c r="E77" s="42">
        <v>3.3</v>
      </c>
      <c r="F77" s="44">
        <v>0</v>
      </c>
      <c r="G77" s="45">
        <f>E77*F77</f>
        <v>0</v>
      </c>
      <c r="H77" s="42">
        <v>0</v>
      </c>
      <c r="I77" s="45">
        <f>E77*H77</f>
        <v>0</v>
      </c>
      <c r="J77" s="46">
        <v>0</v>
      </c>
      <c r="K77" s="47">
        <f>E77*J77</f>
        <v>0</v>
      </c>
      <c r="L77" s="46">
        <v>0</v>
      </c>
      <c r="M77" s="48">
        <f>E77*L77</f>
        <v>0</v>
      </c>
    </row>
    <row r="78" spans="1:13" s="18" customFormat="1" ht="11.25" x14ac:dyDescent="0.2">
      <c r="A78" s="60"/>
      <c r="B78" s="61">
        <v>4</v>
      </c>
      <c r="C78" s="62" t="s">
        <v>245</v>
      </c>
      <c r="D78" s="63"/>
      <c r="E78" s="63"/>
      <c r="F78" s="64"/>
      <c r="G78" s="65">
        <f>SUM(G50:G77)</f>
        <v>0</v>
      </c>
      <c r="H78" s="66"/>
      <c r="I78" s="67">
        <f>SUM(I50:I77)</f>
        <v>0</v>
      </c>
      <c r="J78" s="66"/>
      <c r="K78" s="68">
        <f>SUM(K50:K77)</f>
        <v>3.2786519999999997</v>
      </c>
      <c r="L78" s="66"/>
      <c r="M78" s="69">
        <f>SUM(M50:M77)</f>
        <v>0</v>
      </c>
    </row>
    <row r="79" spans="1:13" s="18" customFormat="1" ht="11.25" x14ac:dyDescent="0.2">
      <c r="A79" s="29"/>
      <c r="B79" s="30" t="s">
        <v>295</v>
      </c>
      <c r="C79" s="31" t="s">
        <v>118</v>
      </c>
      <c r="D79" s="28"/>
      <c r="E79" s="28"/>
      <c r="F79" s="32"/>
      <c r="G79" s="33"/>
      <c r="H79" s="34"/>
      <c r="I79" s="27"/>
      <c r="J79" s="34"/>
      <c r="K79" s="33"/>
      <c r="L79" s="34"/>
      <c r="M79" s="35"/>
    </row>
    <row r="80" spans="1:13" s="1" customFormat="1" ht="9.75" x14ac:dyDescent="0.2">
      <c r="A80" s="36"/>
      <c r="B80" s="39"/>
      <c r="C80" s="40" t="s">
        <v>118</v>
      </c>
      <c r="D80" s="41"/>
      <c r="E80" s="38"/>
      <c r="F80" s="36"/>
      <c r="G80" s="43"/>
      <c r="H80" s="38"/>
      <c r="I80" s="43"/>
      <c r="J80" s="38"/>
      <c r="K80" s="43"/>
      <c r="L80" s="38"/>
      <c r="M80" s="49"/>
    </row>
    <row r="81" spans="1:13" s="1" customFormat="1" ht="9.75" x14ac:dyDescent="0.2">
      <c r="A81" s="36"/>
      <c r="B81" s="39"/>
      <c r="C81" s="40" t="s">
        <v>119</v>
      </c>
      <c r="D81" s="41"/>
      <c r="E81" s="38"/>
      <c r="F81" s="36"/>
      <c r="G81" s="43"/>
      <c r="H81" s="38"/>
      <c r="I81" s="43"/>
      <c r="J81" s="38"/>
      <c r="K81" s="43"/>
      <c r="L81" s="38"/>
      <c r="M81" s="49"/>
    </row>
    <row r="82" spans="1:13" s="1" customFormat="1" ht="19.5" x14ac:dyDescent="0.2">
      <c r="A82" s="36"/>
      <c r="B82" s="39"/>
      <c r="C82" s="40" t="s">
        <v>120</v>
      </c>
      <c r="D82" s="41"/>
      <c r="E82" s="38"/>
      <c r="F82" s="36"/>
      <c r="G82" s="43"/>
      <c r="H82" s="38"/>
      <c r="I82" s="43"/>
      <c r="J82" s="38"/>
      <c r="K82" s="43"/>
      <c r="L82" s="38"/>
      <c r="M82" s="49"/>
    </row>
    <row r="83" spans="1:13" s="1" customFormat="1" ht="9.75" x14ac:dyDescent="0.2">
      <c r="A83" s="36"/>
      <c r="B83" s="39"/>
      <c r="C83" s="40"/>
      <c r="D83" s="41"/>
      <c r="E83" s="38"/>
      <c r="F83" s="36"/>
      <c r="G83" s="43"/>
      <c r="H83" s="38"/>
      <c r="I83" s="43"/>
      <c r="J83" s="38"/>
      <c r="K83" s="43"/>
      <c r="L83" s="38"/>
      <c r="M83" s="49"/>
    </row>
    <row r="84" spans="1:13" s="1" customFormat="1" ht="9.75" x14ac:dyDescent="0.2">
      <c r="A84" s="36"/>
      <c r="B84" s="39"/>
      <c r="C84" s="40" t="s">
        <v>121</v>
      </c>
      <c r="D84" s="41"/>
      <c r="E84" s="38"/>
      <c r="F84" s="36"/>
      <c r="G84" s="43"/>
      <c r="H84" s="38"/>
      <c r="I84" s="43"/>
      <c r="J84" s="38"/>
      <c r="K84" s="43"/>
      <c r="L84" s="38"/>
      <c r="M84" s="49"/>
    </row>
    <row r="85" spans="1:13" s="1" customFormat="1" ht="9.75" x14ac:dyDescent="0.2">
      <c r="A85" s="37">
        <f>A77+1</f>
        <v>55</v>
      </c>
      <c r="B85" s="39" t="s">
        <v>62</v>
      </c>
      <c r="C85" s="40" t="s">
        <v>122</v>
      </c>
      <c r="D85" s="41" t="s">
        <v>61</v>
      </c>
      <c r="E85" s="50">
        <v>34</v>
      </c>
      <c r="F85" s="44">
        <v>0</v>
      </c>
      <c r="G85" s="45">
        <f>E85*F85</f>
        <v>0</v>
      </c>
      <c r="H85" s="42">
        <v>0</v>
      </c>
      <c r="I85" s="45">
        <f>E85*H85</f>
        <v>0</v>
      </c>
      <c r="J85" s="46">
        <v>0</v>
      </c>
      <c r="K85" s="47">
        <f>E85*J85</f>
        <v>0</v>
      </c>
      <c r="L85" s="46">
        <v>0</v>
      </c>
      <c r="M85" s="48">
        <f>E85*L85</f>
        <v>0</v>
      </c>
    </row>
    <row r="86" spans="1:13" s="1" customFormat="1" ht="9.75" x14ac:dyDescent="0.2">
      <c r="A86" s="36"/>
      <c r="B86" s="39"/>
      <c r="C86" s="40"/>
      <c r="D86" s="41"/>
      <c r="E86" s="38"/>
      <c r="F86" s="36"/>
      <c r="G86" s="43"/>
      <c r="H86" s="38"/>
      <c r="I86" s="43"/>
      <c r="J86" s="38"/>
      <c r="K86" s="43"/>
      <c r="L86" s="38"/>
      <c r="M86" s="49"/>
    </row>
    <row r="87" spans="1:13" s="1" customFormat="1" ht="9.75" x14ac:dyDescent="0.2">
      <c r="A87" s="36"/>
      <c r="B87" s="39"/>
      <c r="C87" s="40" t="s">
        <v>124</v>
      </c>
      <c r="D87" s="41"/>
      <c r="E87" s="38"/>
      <c r="F87" s="36"/>
      <c r="G87" s="43"/>
      <c r="H87" s="38"/>
      <c r="I87" s="43"/>
      <c r="J87" s="38"/>
      <c r="K87" s="43"/>
      <c r="L87" s="38"/>
      <c r="M87" s="49"/>
    </row>
    <row r="88" spans="1:13" s="1" customFormat="1" ht="9.75" x14ac:dyDescent="0.2">
      <c r="A88" s="37">
        <f>A85+1</f>
        <v>56</v>
      </c>
      <c r="B88" s="39" t="s">
        <v>62</v>
      </c>
      <c r="C88" s="40" t="s">
        <v>122</v>
      </c>
      <c r="D88" s="41" t="s">
        <v>61</v>
      </c>
      <c r="E88" s="50">
        <v>34</v>
      </c>
      <c r="F88" s="44">
        <v>0</v>
      </c>
      <c r="G88" s="45">
        <f>E88*F88</f>
        <v>0</v>
      </c>
      <c r="H88" s="42">
        <v>0</v>
      </c>
      <c r="I88" s="45">
        <f>E88*H88</f>
        <v>0</v>
      </c>
      <c r="J88" s="46">
        <v>0</v>
      </c>
      <c r="K88" s="47">
        <f>E88*J88</f>
        <v>0</v>
      </c>
      <c r="L88" s="46">
        <v>0</v>
      </c>
      <c r="M88" s="48">
        <f>E88*L88</f>
        <v>0</v>
      </c>
    </row>
    <row r="89" spans="1:13" s="1" customFormat="1" ht="9.75" x14ac:dyDescent="0.2">
      <c r="A89" s="36"/>
      <c r="B89" s="39"/>
      <c r="C89" s="40"/>
      <c r="D89" s="41"/>
      <c r="E89" s="38"/>
      <c r="F89" s="36"/>
      <c r="G89" s="43"/>
      <c r="H89" s="38"/>
      <c r="I89" s="43"/>
      <c r="J89" s="38"/>
      <c r="K89" s="43"/>
      <c r="L89" s="38"/>
      <c r="M89" s="49"/>
    </row>
    <row r="90" spans="1:13" s="1" customFormat="1" ht="9.75" x14ac:dyDescent="0.2">
      <c r="A90" s="36"/>
      <c r="B90" s="150"/>
      <c r="C90" s="151" t="s">
        <v>125</v>
      </c>
      <c r="D90" s="152"/>
      <c r="E90" s="153"/>
      <c r="F90" s="154"/>
      <c r="G90" s="155"/>
      <c r="H90" s="153"/>
      <c r="I90" s="155"/>
      <c r="J90" s="153"/>
      <c r="K90" s="155"/>
      <c r="L90" s="153"/>
      <c r="M90" s="156"/>
    </row>
    <row r="91" spans="1:13" s="1" customFormat="1" ht="9.75" x14ac:dyDescent="0.2">
      <c r="A91" s="37">
        <f>A88+1</f>
        <v>57</v>
      </c>
      <c r="B91" s="150" t="s">
        <v>62</v>
      </c>
      <c r="C91" s="151" t="s">
        <v>122</v>
      </c>
      <c r="D91" s="152" t="s">
        <v>61</v>
      </c>
      <c r="E91" s="157">
        <v>34</v>
      </c>
      <c r="F91" s="158">
        <v>0</v>
      </c>
      <c r="G91" s="159">
        <f>E91*F91</f>
        <v>0</v>
      </c>
      <c r="H91" s="160">
        <v>0</v>
      </c>
      <c r="I91" s="159">
        <f>E91*H91</f>
        <v>0</v>
      </c>
      <c r="J91" s="161">
        <v>0</v>
      </c>
      <c r="K91" s="162">
        <f>E91*J91</f>
        <v>0</v>
      </c>
      <c r="L91" s="161">
        <v>0</v>
      </c>
      <c r="M91" s="163">
        <f>E91*L91</f>
        <v>0</v>
      </c>
    </row>
    <row r="92" spans="1:13" s="18" customFormat="1" ht="12" thickBot="1" x14ac:dyDescent="0.25">
      <c r="A92" s="51"/>
      <c r="B92" s="53">
        <v>7</v>
      </c>
      <c r="C92" s="54" t="s">
        <v>118</v>
      </c>
      <c r="D92" s="52"/>
      <c r="E92" s="52"/>
      <c r="F92" s="55"/>
      <c r="G92" s="57">
        <f>SUM(G80:G91)</f>
        <v>0</v>
      </c>
      <c r="H92" s="56"/>
      <c r="I92" s="71">
        <f>SUM(I80:I91)</f>
        <v>0</v>
      </c>
      <c r="J92" s="56"/>
      <c r="K92" s="58">
        <f>SUM(K80:K91)</f>
        <v>0</v>
      </c>
      <c r="L92" s="56"/>
      <c r="M92" s="59">
        <f>SUM(M80:M91)</f>
        <v>0</v>
      </c>
    </row>
    <row r="93" spans="1:13" ht="13.5" thickBot="1" x14ac:dyDescent="0.25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</row>
    <row r="94" spans="1:13" s="18" customFormat="1" ht="13.5" thickBot="1" x14ac:dyDescent="0.25">
      <c r="A94" s="78"/>
      <c r="B94" s="79"/>
      <c r="C94" s="81" t="s">
        <v>126</v>
      </c>
      <c r="D94" s="80"/>
      <c r="E94" s="80"/>
      <c r="F94" s="80"/>
      <c r="G94" s="80"/>
      <c r="H94" s="80"/>
      <c r="I94" s="80"/>
      <c r="J94" s="80"/>
      <c r="K94" s="80"/>
      <c r="L94" s="302">
        <f>'KRYCÍ LIST #2'!E20</f>
        <v>0</v>
      </c>
      <c r="M94" s="218"/>
    </row>
    <row r="97" spans="2:9" x14ac:dyDescent="0.2">
      <c r="B97" s="164" t="s">
        <v>62</v>
      </c>
      <c r="C97" s="164" t="s">
        <v>296</v>
      </c>
      <c r="F97" s="299">
        <f>I91</f>
        <v>0</v>
      </c>
      <c r="G97" s="299"/>
      <c r="H97" s="299"/>
      <c r="I97" s="299"/>
    </row>
  </sheetData>
  <mergeCells count="17">
    <mergeCell ref="B6:B8"/>
    <mergeCell ref="C6:C8"/>
    <mergeCell ref="D6:D8"/>
    <mergeCell ref="E6:E8"/>
    <mergeCell ref="F6:I6"/>
    <mergeCell ref="A1:K1"/>
    <mergeCell ref="L1:M1"/>
    <mergeCell ref="A2:K2"/>
    <mergeCell ref="L2:M2"/>
    <mergeCell ref="A4:M4"/>
    <mergeCell ref="F97:I97"/>
    <mergeCell ref="F7:G7"/>
    <mergeCell ref="H7:I7"/>
    <mergeCell ref="J6:M6"/>
    <mergeCell ref="J7:K7"/>
    <mergeCell ref="L7:M7"/>
    <mergeCell ref="L94:M94"/>
  </mergeCells>
  <printOptions horizontalCentered="1"/>
  <pageMargins left="0.39370078740157483" right="0.39370078740157483" top="0.59055118110236227" bottom="0.59055118110236227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21</vt:i4>
      </vt:variant>
    </vt:vector>
  </HeadingPairs>
  <TitlesOfParts>
    <vt:vector size="21" baseType="lpstr">
      <vt:lpstr>ÚVOD</vt:lpstr>
      <vt:lpstr>SOUHRNNÝ LIST STAVBY</vt:lpstr>
      <vt:lpstr>REKAPITULACE OBJEKTŮ STAVBY</vt:lpstr>
      <vt:lpstr>KRYCÍ LIST #1</vt:lpstr>
      <vt:lpstr>REKAPITULACE #1</vt:lpstr>
      <vt:lpstr>ROZPOČET #1</vt:lpstr>
      <vt:lpstr>KRYCÍ LIST #2</vt:lpstr>
      <vt:lpstr>REKAPITULACE #2</vt:lpstr>
      <vt:lpstr>ROZPOČET #2</vt:lpstr>
      <vt:lpstr>KRYCÍ LIST #3</vt:lpstr>
      <vt:lpstr>REKAPITULACE #3</vt:lpstr>
      <vt:lpstr>ROZPOČET #3</vt:lpstr>
      <vt:lpstr>KRYCÍ LIST #4</vt:lpstr>
      <vt:lpstr>REKAPITULACE #4</vt:lpstr>
      <vt:lpstr>ROZPOČET #4</vt:lpstr>
      <vt:lpstr>KRYCÍ LIST #5</vt:lpstr>
      <vt:lpstr>REKAPITULACE #5</vt:lpstr>
      <vt:lpstr>ROZPOČET #5</vt:lpstr>
      <vt:lpstr>KRYCÍ LIST #6</vt:lpstr>
      <vt:lpstr>REKAPITULACE #6</vt:lpstr>
      <vt:lpstr>ROZPOČET #6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Granis</dc:creator>
  <cp:lastModifiedBy>Cud</cp:lastModifiedBy>
  <cp:lastPrinted>2020-03-30T09:17:19Z</cp:lastPrinted>
  <dcterms:created xsi:type="dcterms:W3CDTF">2020-03-25T13:17:55Z</dcterms:created>
  <dcterms:modified xsi:type="dcterms:W3CDTF">2021-07-08T08:51:44Z</dcterms:modified>
</cp:coreProperties>
</file>