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bookViews>
    <workbookView xWindow="28680" yWindow="-120" windowWidth="29040" windowHeight="1584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Pol'!$A$1:$X$31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I11" i="12" s="1"/>
  <c r="K12" i="12"/>
  <c r="M12" i="12"/>
  <c r="O12" i="12"/>
  <c r="Q12" i="12"/>
  <c r="Q11" i="12" s="1"/>
  <c r="V12" i="12"/>
  <c r="G13" i="12"/>
  <c r="G11" i="12" s="1"/>
  <c r="I13" i="12"/>
  <c r="K13" i="12"/>
  <c r="K11" i="12" s="1"/>
  <c r="O13" i="12"/>
  <c r="O11" i="12" s="1"/>
  <c r="Q13" i="12"/>
  <c r="V13" i="12"/>
  <c r="V11" i="12" s="1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I16" i="12"/>
  <c r="Q16" i="12"/>
  <c r="G17" i="12"/>
  <c r="G16" i="12" s="1"/>
  <c r="I17" i="12"/>
  <c r="K17" i="12"/>
  <c r="K16" i="12" s="1"/>
  <c r="O17" i="12"/>
  <c r="O16" i="12" s="1"/>
  <c r="Q17" i="12"/>
  <c r="V17" i="12"/>
  <c r="V16" i="12" s="1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2" i="12"/>
  <c r="G21" i="12" s="1"/>
  <c r="I22" i="12"/>
  <c r="K22" i="12"/>
  <c r="K21" i="12" s="1"/>
  <c r="O22" i="12"/>
  <c r="O21" i="12" s="1"/>
  <c r="Q22" i="12"/>
  <c r="V22" i="12"/>
  <c r="V21" i="12" s="1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I21" i="12" s="1"/>
  <c r="K27" i="12"/>
  <c r="O27" i="12"/>
  <c r="Q27" i="12"/>
  <c r="Q21" i="12" s="1"/>
  <c r="V27" i="12"/>
  <c r="G29" i="12"/>
  <c r="M29" i="12" s="1"/>
  <c r="I29" i="12"/>
  <c r="K29" i="12"/>
  <c r="O29" i="12"/>
  <c r="Q29" i="12"/>
  <c r="V29" i="12"/>
  <c r="I53" i="1"/>
  <c r="J52" i="1"/>
  <c r="J51" i="1"/>
  <c r="J50" i="1"/>
  <c r="J49" i="1"/>
  <c r="J53" i="1" s="1"/>
  <c r="F42" i="1"/>
  <c r="G42" i="1"/>
  <c r="H42" i="1"/>
  <c r="I42" i="1"/>
  <c r="J40" i="1" s="1"/>
  <c r="M22" i="12" l="1"/>
  <c r="M21" i="12" s="1"/>
  <c r="M17" i="12"/>
  <c r="M16" i="12" s="1"/>
  <c r="M13" i="12"/>
  <c r="M11" i="12" s="1"/>
  <c r="J39" i="1"/>
  <c r="J42" i="1" s="1"/>
  <c r="J41" i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HP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<sst xmlns="http://schemas.openxmlformats.org/spreadsheetml/2006/main" count="249" uniqueCount="141">
  <si>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</si>
  <si>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</si>
  <si>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</si>
  <si>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</si>
  <si>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</si>
  <si>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</si>
  <si>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</si>
  <si>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</si>
  <si>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</si>
  <si>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</si>
  <si>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</si>
  <si>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</si>
  <si>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</si>
  <si>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</si>
  <si>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</si>
  <si>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</si>
  <si>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</si>
  <si>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</si>
  <si>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</si>
  <si>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</si>
  <si>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</si>
  <si>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</si>
  <si>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</si>
  <si>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</si>
  <si>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</si>
  <si>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</si>
  <si>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</si>
  <si>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</si>
  <si>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</si>
  <si>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</si>
  <si>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</si>
  <si>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</si>
  <si>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</si>
  <si>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</si>
  <si>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</si>
  <si>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</si>
  <si>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</si>
  <si>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</si>
  <si>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</si>
  <si>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</si>
  <si>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</si>
  <si>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</si>
  <si>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</si>
  <si>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</si>
  <si>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propočet  nákladů</t>
  </si>
  <si>
    <t>Práce nad rámec SoD č.3</t>
  </si>
  <si>
    <t>Objekt:</t>
  </si>
  <si>
    <t>Rozpočet:</t>
  </si>
  <si>
    <t>2020/049</t>
  </si>
  <si>
    <t>Stavební úpravy 5 BJ Kunčina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</si>
  <si>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</si>
  <si>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</si>
  <si>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</si>
  <si>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</si>
  <si>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</si>
  <si>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</si>
  <si>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</si>
  <si>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62</t>
  </si>
  <si>
    <t>Úpravy povrchů vnější</t>
  </si>
  <si>
    <t>63</t>
  </si>
  <si>
    <t>Podlahy a podlahové konstrukce</t>
  </si>
  <si>
    <t>711</t>
  </si>
  <si>
    <t>Izolace proti vodě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</si>
  <si>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</si>
  <si>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</si>
  <si>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</si>
  <si>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</si>
  <si>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</si>
  <si>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</si>
  <si>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</si>
  <si>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</si>
  <si>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</si>
  <si>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</si>
  <si>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</si>
  <si>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</si>
  <si>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</si>
  <si>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</si>
  <si>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</si>
  <si>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</si>
  <si>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</si>
  <si>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</si>
  <si>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</si>
  <si>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</si>
  <si>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</si>
  <si>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</si>
  <si>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</si>
  <si>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</si>
  <si>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</si>
  <si>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</si>
  <si>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</si>
  <si>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</si>
  <si>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</si>
  <si>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622472192R00</t>
  </si>
  <si>
    <t>Příplatek za tl. jádra 20 mm slož. II. ručně</t>
  </si>
  <si>
    <t>m2</t>
  </si>
  <si>
    <t>RTS 21/ I</t>
  </si>
  <si>
    <t>Indiv</t>
  </si>
  <si>
    <t>Práce</t>
  </si>
  <si>
    <t>POL1_1</t>
  </si>
  <si>
    <t>příplatek tl.omítek staré zdivo : 97,57+36,685+195,5475+752,2269</t>
  </si>
  <si>
    <t>VV</t>
  </si>
  <si>
    <t>602021187R00</t>
  </si>
  <si>
    <t>Stěrka na stěnách silikonová Baumit</t>
  </si>
  <si>
    <t>Kalkul</t>
  </si>
  <si>
    <t>POL1_</t>
  </si>
  <si>
    <t>622421143R00</t>
  </si>
  <si>
    <t>Omítka vnější stěn, MVC, štuková, složitost 1-2 (odečet štukování)</t>
  </si>
  <si>
    <t>622471317R00</t>
  </si>
  <si>
    <t>Nátěr nebo nástřik stěn vnějších, složitost 1 - 2</t>
  </si>
  <si>
    <t>622481211RT2</t>
  </si>
  <si>
    <t>Montáž výztužné sítě(perlinky)do stěrky-vněj.stěny včetně výztužné sítě a stěrkového tmelu Baumit</t>
  </si>
  <si>
    <t>631312611R00</t>
  </si>
  <si>
    <t>Mazanina betonová tl. 5 - 8 cm B 20 (C 16/20)</t>
  </si>
  <si>
    <t>m3</t>
  </si>
  <si>
    <t>podkladní beton 1.NP : (4,8+1,6+2,9+7,6+16,2+13,5+17,8+9,8+4,6+1,5+3,2+12,1+16,6+15,6+6,2+3,0+2,6+3,8)*0,07</t>
  </si>
  <si>
    <t>631319151R00</t>
  </si>
  <si>
    <t>Příplatek za přehlaz. mazanin pod povlaky tl. 8 cm</t>
  </si>
  <si>
    <t>631319171R00</t>
  </si>
  <si>
    <t>Příplatek za stržení povrchu mazaniny tl. 8 cm</t>
  </si>
  <si>
    <t>711111001R00</t>
  </si>
  <si>
    <t>Izolace proti vlhkosti vodor. nátěr ALP za studena</t>
  </si>
  <si>
    <t>RTS 20/ I</t>
  </si>
  <si>
    <t>711141559R00</t>
  </si>
  <si>
    <t>Izolace proti vlhk. vodorovná pásy přitavením</t>
  </si>
  <si>
    <t>hydroizolace 1.NP : 4,8+1,6+2,9+7,6+16,2+13,5+17,8+9,8+4,6+1,5+3,2+12,1+16,6+15,6+6,2+3,0+2,6+3,8</t>
  </si>
  <si>
    <t>11163111R</t>
  </si>
  <si>
    <t>Lak asfaltový izolační ALP/9 PENETRAL</t>
  </si>
  <si>
    <t>kg</t>
  </si>
  <si>
    <t>SPCM</t>
  </si>
  <si>
    <t>Specifikace</t>
  </si>
  <si>
    <t>POL3_</t>
  </si>
  <si>
    <t>144,3*0,4</t>
  </si>
  <si>
    <t>628522691R</t>
  </si>
  <si>
    <t>Pás modifikovaný asfalt Glastek AL 40 mineral</t>
  </si>
  <si>
    <t>143,4*1,1</t>
  </si>
  <si>
    <t>998711101R00</t>
  </si>
  <si>
    <t>Přesun hmot pro izolace proti vodě, výšky do 6 m</t>
  </si>
  <si>
    <t>t</t>
  </si>
  <si>
    <t>Přesun hmot</t>
  </si>
  <si>
    <t>POL7_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</si>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</sst>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4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48</v>
      </c>
      <c r="E2" s="119" t="s">
        <v>49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46</v>
      </c>
      <c r="C3" s="117"/>
      <c r="D3" s="123" t="s">
        <v>43</v>
      </c>
      <c r="E3" s="124" t="s">
        <v>45</v>
      </c>
      <c r="F3" s="125"/>
      <c r="G3" s="125"/>
      <c r="H3" s="125"/>
      <c r="I3" s="125"/>
      <c r="J3" s="126"/>
    </row>
    <row r="4" spans="1:15" ht="23.25" customHeight="1" x14ac:dyDescent="0.25">
      <c r="A4" s="115">
        <v>1682</v>
      </c>
      <c r="B4" s="127" t="s">
        <v>47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224269.71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47969.14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4" t="s">
        <v>63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272238.84999999998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272238.84999999998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40835.83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0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4" t="s">
        <v>25</v>
      </c>
      <c r="C28" s="165"/>
      <c r="D28" s="165"/>
      <c r="E28" s="166"/>
      <c r="F28" s="167"/>
      <c r="G28" s="168">
        <v>272238.84999999998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/>
      <c r="B29" s="164" t="s">
        <v>37</v>
      </c>
      <c r="C29" s="171"/>
      <c r="D29" s="171"/>
      <c r="E29" s="171"/>
      <c r="F29" s="172"/>
      <c r="G29" s="168">
        <v>313074.68</v>
      </c>
      <c r="H29" s="168"/>
      <c r="I29" s="168"/>
      <c r="J29" s="173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hidden="1" customHeight="1" x14ac:dyDescent="0.25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3" t="s">
        <v>1</v>
      </c>
      <c r="J38" s="144" t="s">
        <v>0</v>
      </c>
    </row>
    <row r="39" spans="1:10" ht="25.5" hidden="1" customHeight="1" x14ac:dyDescent="0.25">
      <c r="A39" s="135">
        <v>1</v>
      </c>
      <c r="B39" s="145" t="s">
        <v>50</v>
      </c>
      <c r="C39" s="146"/>
      <c r="D39" s="146"/>
      <c r="E39" s="146"/>
      <c r="F39" s="147">
        <v>272238.84999999998</v>
      </c>
      <c r="G39" s="148">
        <v>0</v>
      </c>
      <c r="H39" s="149">
        <v>40835.83</v>
      </c>
      <c r="I39" s="149">
        <v>313074.68</v>
      </c>
      <c r="J39" s="150">
        <f>IF(CenaCelkemVypocet=0,"",I39/CenaCelkemVypocet*100)</f>
        <v>100</v>
      </c>
    </row>
    <row r="40" spans="1:10" ht="25.5" hidden="1" customHeight="1" x14ac:dyDescent="0.25">
      <c r="A40" s="135">
        <v>2</v>
      </c>
      <c r="B40" s="151" t="s">
        <v>43</v>
      </c>
      <c r="C40" s="152" t="s">
        <v>45</v>
      </c>
      <c r="D40" s="152"/>
      <c r="E40" s="152"/>
      <c r="F40" s="153">
        <v>272238.84999999998</v>
      </c>
      <c r="G40" s="154">
        <v>0</v>
      </c>
      <c r="H40" s="154">
        <v>40835.83</v>
      </c>
      <c r="I40" s="154">
        <v>313074.68</v>
      </c>
      <c r="J40" s="155">
        <f>IF(CenaCelkemVypocet=0,"",I40/CenaCelkemVypocet*100)</f>
        <v>100</v>
      </c>
    </row>
    <row r="41" spans="1:10" ht="25.5" hidden="1" customHeight="1" x14ac:dyDescent="0.25">
      <c r="A41" s="135">
        <v>3</v>
      </c>
      <c r="B41" s="156" t="s">
        <v>43</v>
      </c>
      <c r="C41" s="146" t="s">
        <v>44</v>
      </c>
      <c r="D41" s="146"/>
      <c r="E41" s="146"/>
      <c r="F41" s="157">
        <v>272238.84999999998</v>
      </c>
      <c r="G41" s="149">
        <v>0</v>
      </c>
      <c r="H41" s="149">
        <v>40835.83</v>
      </c>
      <c r="I41" s="149">
        <v>313074.68</v>
      </c>
      <c r="J41" s="150">
        <f>IF(CenaCelkemVypocet=0,"",I41/CenaCelkemVypocet*100)</f>
        <v>100</v>
      </c>
    </row>
    <row r="42" spans="1:10" ht="25.5" hidden="1" customHeight="1" x14ac:dyDescent="0.25">
      <c r="A42" s="135"/>
      <c r="B42" s="158" t="s">
        <v>51</v>
      </c>
      <c r="C42" s="159"/>
      <c r="D42" s="159"/>
      <c r="E42" s="160"/>
      <c r="F42" s="161">
        <f>SUMIF(A39:A41,"=1",F39:F41)</f>
        <v>272238.84999999998</v>
      </c>
      <c r="G42" s="162">
        <f>SUMIF(A39:A41,"=1",G39:G41)</f>
        <v>0</v>
      </c>
      <c r="H42" s="162">
        <f>SUMIF(A39:A41,"=1",H39:H41)</f>
        <v>40835.83</v>
      </c>
      <c r="I42" s="162">
        <f>SUMIF(A39:A41,"=1",I39:I41)</f>
        <v>313074.68</v>
      </c>
      <c r="J42" s="163">
        <f>SUMIF(A39:A41,"=1",J39:J41)</f>
        <v>100</v>
      </c>
    </row>
    <row r="46" spans="1:10" ht="15.6" x14ac:dyDescent="0.3">
      <c r="B46" s="174" t="s">
        <v>53</v>
      </c>
    </row>
    <row r="48" spans="1:10" ht="25.5" customHeight="1" x14ac:dyDescent="0.25">
      <c r="A48" s="176"/>
      <c r="B48" s="179" t="s">
        <v>18</v>
      </c>
      <c r="C48" s="179" t="s">
        <v>6</v>
      </c>
      <c r="D48" s="180"/>
      <c r="E48" s="180"/>
      <c r="F48" s="181" t="s">
        <v>54</v>
      </c>
      <c r="G48" s="181"/>
      <c r="H48" s="181"/>
      <c r="I48" s="181" t="s">
        <v>31</v>
      </c>
      <c r="J48" s="181" t="s">
        <v>0</v>
      </c>
    </row>
    <row r="49" spans="1:10" ht="36.75" customHeight="1" x14ac:dyDescent="0.25">
      <c r="A49" s="177"/>
      <c r="B49" s="182" t="s">
        <v>55</v>
      </c>
      <c r="C49" s="183" t="s">
        <v>56</v>
      </c>
      <c r="D49" s="184"/>
      <c r="E49" s="184"/>
      <c r="F49" s="192" t="s">
        <v>26</v>
      </c>
      <c r="G49" s="185"/>
      <c r="H49" s="185"/>
      <c r="I49" s="185">
        <v>57347.56</v>
      </c>
      <c r="J49" s="190">
        <f>IF(I53=0,"",I49/I53*100)</f>
        <v>21.065163917640707</v>
      </c>
    </row>
    <row r="50" spans="1:10" ht="36.75" customHeight="1" x14ac:dyDescent="0.25">
      <c r="A50" s="177"/>
      <c r="B50" s="182" t="s">
        <v>57</v>
      </c>
      <c r="C50" s="183" t="s">
        <v>58</v>
      </c>
      <c r="D50" s="184"/>
      <c r="E50" s="184"/>
      <c r="F50" s="192" t="s">
        <v>26</v>
      </c>
      <c r="G50" s="185"/>
      <c r="H50" s="185"/>
      <c r="I50" s="185">
        <v>113720.75</v>
      </c>
      <c r="J50" s="190">
        <f>IF(I53=0,"",I50/I53*100)</f>
        <v>41.772417860272334</v>
      </c>
    </row>
    <row r="51" spans="1:10" ht="36.75" customHeight="1" x14ac:dyDescent="0.25">
      <c r="A51" s="177"/>
      <c r="B51" s="182" t="s">
        <v>59</v>
      </c>
      <c r="C51" s="183" t="s">
        <v>60</v>
      </c>
      <c r="D51" s="184"/>
      <c r="E51" s="184"/>
      <c r="F51" s="192" t="s">
        <v>26</v>
      </c>
      <c r="G51" s="185"/>
      <c r="H51" s="185"/>
      <c r="I51" s="185">
        <v>53201.4</v>
      </c>
      <c r="J51" s="190">
        <f>IF(I53=0,"",I51/I53*100)</f>
        <v>19.542177760448226</v>
      </c>
    </row>
    <row r="52" spans="1:10" ht="36.75" customHeight="1" x14ac:dyDescent="0.25">
      <c r="A52" s="177"/>
      <c r="B52" s="182" t="s">
        <v>61</v>
      </c>
      <c r="C52" s="183" t="s">
        <v>62</v>
      </c>
      <c r="D52" s="184"/>
      <c r="E52" s="184"/>
      <c r="F52" s="192" t="s">
        <v>27</v>
      </c>
      <c r="G52" s="185"/>
      <c r="H52" s="185"/>
      <c r="I52" s="185">
        <v>47969.14</v>
      </c>
      <c r="J52" s="190">
        <f>IF(I53=0,"",I52/I53*100)</f>
        <v>17.62024046163874</v>
      </c>
    </row>
    <row r="53" spans="1:10" ht="25.5" customHeight="1" x14ac:dyDescent="0.25">
      <c r="A53" s="178"/>
      <c r="B53" s="186" t="s">
        <v>1</v>
      </c>
      <c r="C53" s="187"/>
      <c r="D53" s="188"/>
      <c r="E53" s="188"/>
      <c r="F53" s="193"/>
      <c r="G53" s="189"/>
      <c r="H53" s="189"/>
      <c r="I53" s="189">
        <f>SUM(I49:I52)</f>
        <v>272238.84999999998</v>
      </c>
      <c r="J53" s="191">
        <f>SUM(J49:J52)</f>
        <v>100.00000000000001</v>
      </c>
    </row>
    <row r="54" spans="1:10" x14ac:dyDescent="0.25">
      <c r="F54" s="133"/>
      <c r="G54" s="133"/>
      <c r="H54" s="133"/>
      <c r="I54" s="133"/>
      <c r="J54" s="134"/>
    </row>
    <row r="55" spans="1:10" x14ac:dyDescent="0.25">
      <c r="F55" s="133"/>
      <c r="G55" s="133"/>
      <c r="H55" s="133"/>
      <c r="I55" s="133"/>
      <c r="J55" s="134"/>
    </row>
    <row r="56" spans="1:10" x14ac:dyDescent="0.25">
      <c r="F56" s="133"/>
      <c r="G56" s="133"/>
      <c r="H56" s="133"/>
      <c r="I56" s="133"/>
      <c r="J56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C50:E50"/>
    <mergeCell ref="C51:E51"/>
    <mergeCell ref="C52:E52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5" customWidth="1"/>
    <col min="3" max="3" width="38.33203125" style="17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65</v>
      </c>
    </row>
    <row r="2" spans="1:60" ht="25.05" customHeight="1" x14ac:dyDescent="0.25">
      <c r="A2" s="196" t="s">
        <v>8</v>
      </c>
      <c r="B2" s="49" t="s">
        <v>48</v>
      </c>
      <c r="C2" s="199" t="s">
        <v>49</v>
      </c>
      <c r="D2" s="197"/>
      <c r="E2" s="197"/>
      <c r="F2" s="197"/>
      <c r="G2" s="198"/>
      <c r="AG2" t="s">
        <v>66</v>
      </c>
    </row>
    <row r="3" spans="1:60" ht="25.05" customHeight="1" x14ac:dyDescent="0.25">
      <c r="A3" s="196" t="s">
        <v>9</v>
      </c>
      <c r="B3" s="49" t="s">
        <v>43</v>
      </c>
      <c r="C3" s="199" t="s">
        <v>45</v>
      </c>
      <c r="D3" s="197"/>
      <c r="E3" s="197"/>
      <c r="F3" s="197"/>
      <c r="G3" s="198"/>
      <c r="AC3" s="175" t="s">
        <v>66</v>
      </c>
      <c r="AG3" t="s">
        <v>67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68</v>
      </c>
    </row>
    <row r="5" spans="1:60" x14ac:dyDescent="0.25">
      <c r="D5" s="10"/>
    </row>
    <row r="6" spans="1:60" ht="39.6" x14ac:dyDescent="0.25">
      <c r="A6" s="206" t="s">
        <v>69</v>
      </c>
      <c r="B6" s="208" t="s">
        <v>70</v>
      </c>
      <c r="C6" s="208" t="s">
        <v>71</v>
      </c>
      <c r="D6" s="207" t="s">
        <v>72</v>
      </c>
      <c r="E6" s="206" t="s">
        <v>73</v>
      </c>
      <c r="F6" s="205" t="s">
        <v>74</v>
      </c>
      <c r="G6" s="206" t="s">
        <v>31</v>
      </c>
      <c r="H6" s="209" t="s">
        <v>32</v>
      </c>
      <c r="I6" s="209" t="s">
        <v>75</v>
      </c>
      <c r="J6" s="209" t="s">
        <v>33</v>
      </c>
      <c r="K6" s="209" t="s">
        <v>76</v>
      </c>
      <c r="L6" s="209" t="s">
        <v>77</v>
      </c>
      <c r="M6" s="209" t="s">
        <v>78</v>
      </c>
      <c r="N6" s="209" t="s">
        <v>79</v>
      </c>
      <c r="O6" s="209" t="s">
        <v>80</v>
      </c>
      <c r="P6" s="209" t="s">
        <v>81</v>
      </c>
      <c r="Q6" s="209" t="s">
        <v>82</v>
      </c>
      <c r="R6" s="209" t="s">
        <v>83</v>
      </c>
      <c r="S6" s="209" t="s">
        <v>84</v>
      </c>
      <c r="T6" s="209" t="s">
        <v>85</v>
      </c>
      <c r="U6" s="209" t="s">
        <v>86</v>
      </c>
      <c r="V6" s="209" t="s">
        <v>87</v>
      </c>
      <c r="W6" s="209" t="s">
        <v>88</v>
      </c>
      <c r="X6" s="209" t="s">
        <v>89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5">
      <c r="A8" s="219" t="s">
        <v>90</v>
      </c>
      <c r="B8" s="220" t="s">
        <v>55</v>
      </c>
      <c r="C8" s="237" t="s">
        <v>56</v>
      </c>
      <c r="D8" s="221"/>
      <c r="E8" s="222"/>
      <c r="F8" s="223"/>
      <c r="G8" s="224">
        <f>SUMIF(AG9:AG10,"&lt;&gt;NOR",G9:G10)</f>
        <v>57347.56</v>
      </c>
      <c r="H8" s="218"/>
      <c r="I8" s="218">
        <f>SUM(I9:I10)</f>
        <v>0</v>
      </c>
      <c r="J8" s="218"/>
      <c r="K8" s="218">
        <f>SUM(K9:K10)</f>
        <v>57347.56</v>
      </c>
      <c r="L8" s="218"/>
      <c r="M8" s="218">
        <f>SUM(M9:M10)</f>
        <v>65949.693999999989</v>
      </c>
      <c r="N8" s="218"/>
      <c r="O8" s="218">
        <f>SUM(O9:O10)</f>
        <v>0</v>
      </c>
      <c r="P8" s="218"/>
      <c r="Q8" s="218">
        <f>SUM(Q9:Q10)</f>
        <v>0</v>
      </c>
      <c r="R8" s="218"/>
      <c r="S8" s="218"/>
      <c r="T8" s="218"/>
      <c r="U8" s="218"/>
      <c r="V8" s="218">
        <f>SUM(V9:V10)</f>
        <v>64.92</v>
      </c>
      <c r="W8" s="218"/>
      <c r="X8" s="218"/>
      <c r="AG8" t="s">
        <v>91</v>
      </c>
    </row>
    <row r="9" spans="1:60" outlineLevel="1" x14ac:dyDescent="0.25">
      <c r="A9" s="225">
        <v>1</v>
      </c>
      <c r="B9" s="226" t="s">
        <v>92</v>
      </c>
      <c r="C9" s="238" t="s">
        <v>93</v>
      </c>
      <c r="D9" s="227" t="s">
        <v>94</v>
      </c>
      <c r="E9" s="228">
        <v>1082.0293999999999</v>
      </c>
      <c r="F9" s="229">
        <v>53</v>
      </c>
      <c r="G9" s="230">
        <f>ROUND(E9*F9,2)</f>
        <v>57347.56</v>
      </c>
      <c r="H9" s="215">
        <v>0</v>
      </c>
      <c r="I9" s="215">
        <f>ROUND(E9*H9,2)</f>
        <v>0</v>
      </c>
      <c r="J9" s="215">
        <v>53</v>
      </c>
      <c r="K9" s="215">
        <f>ROUND(E9*J9,2)</f>
        <v>57347.56</v>
      </c>
      <c r="L9" s="215">
        <v>15</v>
      </c>
      <c r="M9" s="215">
        <f>G9*(1+L9/100)</f>
        <v>65949.693999999989</v>
      </c>
      <c r="N9" s="215">
        <v>0</v>
      </c>
      <c r="O9" s="215">
        <f>ROUND(E9*N9,2)</f>
        <v>0</v>
      </c>
      <c r="P9" s="215">
        <v>0</v>
      </c>
      <c r="Q9" s="215">
        <f>ROUND(E9*P9,2)</f>
        <v>0</v>
      </c>
      <c r="R9" s="215"/>
      <c r="S9" s="215" t="s">
        <v>95</v>
      </c>
      <c r="T9" s="215" t="s">
        <v>96</v>
      </c>
      <c r="U9" s="215">
        <v>0.06</v>
      </c>
      <c r="V9" s="215">
        <f>ROUND(E9*U9,2)</f>
        <v>64.92</v>
      </c>
      <c r="W9" s="215"/>
      <c r="X9" s="215" t="s">
        <v>97</v>
      </c>
      <c r="Y9" s="210"/>
      <c r="Z9" s="210"/>
      <c r="AA9" s="210"/>
      <c r="AB9" s="210"/>
      <c r="AC9" s="210"/>
      <c r="AD9" s="210"/>
      <c r="AE9" s="210"/>
      <c r="AF9" s="210"/>
      <c r="AG9" s="210" t="s">
        <v>98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0.399999999999999" outlineLevel="1" x14ac:dyDescent="0.25">
      <c r="A10" s="213"/>
      <c r="B10" s="214"/>
      <c r="C10" s="239" t="s">
        <v>99</v>
      </c>
      <c r="D10" s="216"/>
      <c r="E10" s="217">
        <v>1082.0293999999999</v>
      </c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15"/>
      <c r="Y10" s="210"/>
      <c r="Z10" s="210"/>
      <c r="AA10" s="210"/>
      <c r="AB10" s="210"/>
      <c r="AC10" s="210"/>
      <c r="AD10" s="210"/>
      <c r="AE10" s="210"/>
      <c r="AF10" s="210"/>
      <c r="AG10" s="210" t="s">
        <v>100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5">
      <c r="A11" s="219" t="s">
        <v>90</v>
      </c>
      <c r="B11" s="220" t="s">
        <v>57</v>
      </c>
      <c r="C11" s="237" t="s">
        <v>58</v>
      </c>
      <c r="D11" s="221"/>
      <c r="E11" s="222"/>
      <c r="F11" s="223"/>
      <c r="G11" s="224">
        <f>SUMIF(AG12:AG15,"&lt;&gt;NOR",G12:G15)</f>
        <v>113720.75000000001</v>
      </c>
      <c r="H11" s="218"/>
      <c r="I11" s="218">
        <f>SUM(I12:I15)</f>
        <v>0</v>
      </c>
      <c r="J11" s="218"/>
      <c r="K11" s="218">
        <f>SUM(K12:K15)</f>
        <v>113720.75000000001</v>
      </c>
      <c r="L11" s="218"/>
      <c r="M11" s="218">
        <f>SUM(M12:M15)</f>
        <v>130778.86250000003</v>
      </c>
      <c r="N11" s="218"/>
      <c r="O11" s="218">
        <f>SUM(O12:O15)</f>
        <v>2.4699999999999998</v>
      </c>
      <c r="P11" s="218"/>
      <c r="Q11" s="218">
        <f>SUM(Q12:Q15)</f>
        <v>0</v>
      </c>
      <c r="R11" s="218"/>
      <c r="S11" s="218"/>
      <c r="T11" s="218"/>
      <c r="U11" s="218"/>
      <c r="V11" s="218">
        <f>SUM(V12:V15)</f>
        <v>-42.5</v>
      </c>
      <c r="W11" s="218"/>
      <c r="X11" s="218"/>
      <c r="AG11" t="s">
        <v>91</v>
      </c>
    </row>
    <row r="12" spans="1:60" outlineLevel="1" x14ac:dyDescent="0.25">
      <c r="A12" s="231">
        <v>2</v>
      </c>
      <c r="B12" s="232" t="s">
        <v>101</v>
      </c>
      <c r="C12" s="240" t="s">
        <v>102</v>
      </c>
      <c r="D12" s="233" t="s">
        <v>94</v>
      </c>
      <c r="E12" s="234">
        <v>393.49740000000003</v>
      </c>
      <c r="F12" s="235">
        <v>324.5</v>
      </c>
      <c r="G12" s="236">
        <f>ROUND(E12*F12,2)</f>
        <v>127689.91</v>
      </c>
      <c r="H12" s="215">
        <v>0</v>
      </c>
      <c r="I12" s="215">
        <f>ROUND(E12*H12,2)</f>
        <v>0</v>
      </c>
      <c r="J12" s="215">
        <v>324.5</v>
      </c>
      <c r="K12" s="215">
        <f>ROUND(E12*J12,2)</f>
        <v>127689.91</v>
      </c>
      <c r="L12" s="215">
        <v>15</v>
      </c>
      <c r="M12" s="215">
        <f>G12*(1+L12/100)</f>
        <v>146843.3965</v>
      </c>
      <c r="N12" s="215">
        <v>2.63E-3</v>
      </c>
      <c r="O12" s="215">
        <f>ROUND(E12*N12,2)</f>
        <v>1.03</v>
      </c>
      <c r="P12" s="215">
        <v>0</v>
      </c>
      <c r="Q12" s="215">
        <f>ROUND(E12*P12,2)</f>
        <v>0</v>
      </c>
      <c r="R12" s="215"/>
      <c r="S12" s="215" t="s">
        <v>95</v>
      </c>
      <c r="T12" s="215" t="s">
        <v>103</v>
      </c>
      <c r="U12" s="215">
        <v>0.22</v>
      </c>
      <c r="V12" s="215">
        <f>ROUND(E12*U12,2)</f>
        <v>86.57</v>
      </c>
      <c r="W12" s="215"/>
      <c r="X12" s="215" t="s">
        <v>97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104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0.399999999999999" outlineLevel="1" x14ac:dyDescent="0.25">
      <c r="A13" s="231">
        <v>3</v>
      </c>
      <c r="B13" s="232" t="s">
        <v>105</v>
      </c>
      <c r="C13" s="240" t="s">
        <v>106</v>
      </c>
      <c r="D13" s="233" t="s">
        <v>94</v>
      </c>
      <c r="E13" s="234">
        <v>-393.49740000000003</v>
      </c>
      <c r="F13" s="235">
        <v>60</v>
      </c>
      <c r="G13" s="236">
        <f>ROUND(E13*F13,2)</f>
        <v>-23609.84</v>
      </c>
      <c r="H13" s="215">
        <v>0</v>
      </c>
      <c r="I13" s="215">
        <f>ROUND(E13*H13,2)</f>
        <v>0</v>
      </c>
      <c r="J13" s="215">
        <v>60</v>
      </c>
      <c r="K13" s="215">
        <f>ROUND(E13*J13,2)</f>
        <v>-23609.84</v>
      </c>
      <c r="L13" s="215">
        <v>15</v>
      </c>
      <c r="M13" s="215">
        <f>G13*(1+L13/100)</f>
        <v>-27151.315999999999</v>
      </c>
      <c r="N13" s="215">
        <v>0</v>
      </c>
      <c r="O13" s="215">
        <f>ROUND(E13*N13,2)</f>
        <v>0</v>
      </c>
      <c r="P13" s="215">
        <v>0</v>
      </c>
      <c r="Q13" s="215">
        <f>ROUND(E13*P13,2)</f>
        <v>0</v>
      </c>
      <c r="R13" s="215"/>
      <c r="S13" s="215" t="s">
        <v>95</v>
      </c>
      <c r="T13" s="215" t="s">
        <v>96</v>
      </c>
      <c r="U13" s="215">
        <v>0.92</v>
      </c>
      <c r="V13" s="215">
        <f>ROUND(E13*U13,2)</f>
        <v>-362.02</v>
      </c>
      <c r="W13" s="215"/>
      <c r="X13" s="215" t="s">
        <v>97</v>
      </c>
      <c r="Y13" s="210"/>
      <c r="Z13" s="210"/>
      <c r="AA13" s="210"/>
      <c r="AB13" s="210"/>
      <c r="AC13" s="210"/>
      <c r="AD13" s="210"/>
      <c r="AE13" s="210"/>
      <c r="AF13" s="210"/>
      <c r="AG13" s="210" t="s">
        <v>98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5">
      <c r="A14" s="231">
        <v>4</v>
      </c>
      <c r="B14" s="232" t="s">
        <v>107</v>
      </c>
      <c r="C14" s="240" t="s">
        <v>108</v>
      </c>
      <c r="D14" s="233" t="s">
        <v>94</v>
      </c>
      <c r="E14" s="234">
        <v>393.49740000000003</v>
      </c>
      <c r="F14" s="235">
        <v>-220</v>
      </c>
      <c r="G14" s="236">
        <f>ROUND(E14*F14,2)</f>
        <v>-86569.43</v>
      </c>
      <c r="H14" s="215">
        <v>0</v>
      </c>
      <c r="I14" s="215">
        <f>ROUND(E14*H14,2)</f>
        <v>0</v>
      </c>
      <c r="J14" s="215">
        <v>-220</v>
      </c>
      <c r="K14" s="215">
        <f>ROUND(E14*J14,2)</f>
        <v>-86569.43</v>
      </c>
      <c r="L14" s="215">
        <v>15</v>
      </c>
      <c r="M14" s="215">
        <f>G14*(1+L14/100)</f>
        <v>-99554.844499999977</v>
      </c>
      <c r="N14" s="215">
        <v>0</v>
      </c>
      <c r="O14" s="215">
        <f>ROUND(E14*N14,2)</f>
        <v>0</v>
      </c>
      <c r="P14" s="215">
        <v>0</v>
      </c>
      <c r="Q14" s="215">
        <f>ROUND(E14*P14,2)</f>
        <v>0</v>
      </c>
      <c r="R14" s="215"/>
      <c r="S14" s="215" t="s">
        <v>95</v>
      </c>
      <c r="T14" s="215" t="s">
        <v>96</v>
      </c>
      <c r="U14" s="215">
        <v>0.23</v>
      </c>
      <c r="V14" s="215">
        <f>ROUND(E14*U14,2)</f>
        <v>90.5</v>
      </c>
      <c r="W14" s="215"/>
      <c r="X14" s="215" t="s">
        <v>97</v>
      </c>
      <c r="Y14" s="210"/>
      <c r="Z14" s="210"/>
      <c r="AA14" s="210"/>
      <c r="AB14" s="210"/>
      <c r="AC14" s="210"/>
      <c r="AD14" s="210"/>
      <c r="AE14" s="210"/>
      <c r="AF14" s="210"/>
      <c r="AG14" s="210" t="s">
        <v>98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0.399999999999999" outlineLevel="1" x14ac:dyDescent="0.25">
      <c r="A15" s="231">
        <v>5</v>
      </c>
      <c r="B15" s="232" t="s">
        <v>109</v>
      </c>
      <c r="C15" s="240" t="s">
        <v>110</v>
      </c>
      <c r="D15" s="233" t="s">
        <v>94</v>
      </c>
      <c r="E15" s="234">
        <v>393.49740000000003</v>
      </c>
      <c r="F15" s="235">
        <v>244.5</v>
      </c>
      <c r="G15" s="236">
        <f>ROUND(E15*F15,2)</f>
        <v>96210.11</v>
      </c>
      <c r="H15" s="215">
        <v>0</v>
      </c>
      <c r="I15" s="215">
        <f>ROUND(E15*H15,2)</f>
        <v>0</v>
      </c>
      <c r="J15" s="215">
        <v>244.5</v>
      </c>
      <c r="K15" s="215">
        <f>ROUND(E15*J15,2)</f>
        <v>96210.11</v>
      </c>
      <c r="L15" s="215">
        <v>15</v>
      </c>
      <c r="M15" s="215">
        <f>G15*(1+L15/100)</f>
        <v>110641.6265</v>
      </c>
      <c r="N15" s="215">
        <v>3.6700000000000001E-3</v>
      </c>
      <c r="O15" s="215">
        <f>ROUND(E15*N15,2)</f>
        <v>1.44</v>
      </c>
      <c r="P15" s="215">
        <v>0</v>
      </c>
      <c r="Q15" s="215">
        <f>ROUND(E15*P15,2)</f>
        <v>0</v>
      </c>
      <c r="R15" s="215"/>
      <c r="S15" s="215" t="s">
        <v>95</v>
      </c>
      <c r="T15" s="215" t="s">
        <v>103</v>
      </c>
      <c r="U15" s="215">
        <v>0.36199999999999999</v>
      </c>
      <c r="V15" s="215">
        <f>ROUND(E15*U15,2)</f>
        <v>142.44999999999999</v>
      </c>
      <c r="W15" s="215"/>
      <c r="X15" s="215" t="s">
        <v>97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104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x14ac:dyDescent="0.25">
      <c r="A16" s="219" t="s">
        <v>90</v>
      </c>
      <c r="B16" s="220" t="s">
        <v>59</v>
      </c>
      <c r="C16" s="237" t="s">
        <v>60</v>
      </c>
      <c r="D16" s="221"/>
      <c r="E16" s="222"/>
      <c r="F16" s="223"/>
      <c r="G16" s="224">
        <f>SUMIF(AG17:AG20,"&lt;&gt;NOR",G17:G20)</f>
        <v>53201.4</v>
      </c>
      <c r="H16" s="218"/>
      <c r="I16" s="218">
        <f>SUM(I17:I20)</f>
        <v>0</v>
      </c>
      <c r="J16" s="218"/>
      <c r="K16" s="218">
        <f>SUM(K17:K20)</f>
        <v>53201.4</v>
      </c>
      <c r="L16" s="218"/>
      <c r="M16" s="218">
        <f>SUM(M17:M20)</f>
        <v>61181.61</v>
      </c>
      <c r="N16" s="218"/>
      <c r="O16" s="218">
        <f>SUM(O17:O20)</f>
        <v>0</v>
      </c>
      <c r="P16" s="218"/>
      <c r="Q16" s="218">
        <f>SUM(Q17:Q20)</f>
        <v>0</v>
      </c>
      <c r="R16" s="218"/>
      <c r="S16" s="218"/>
      <c r="T16" s="218"/>
      <c r="U16" s="218"/>
      <c r="V16" s="218">
        <f>SUM(V17:V20)</f>
        <v>67.55</v>
      </c>
      <c r="W16" s="218"/>
      <c r="X16" s="218"/>
      <c r="AG16" t="s">
        <v>91</v>
      </c>
    </row>
    <row r="17" spans="1:60" outlineLevel="1" x14ac:dyDescent="0.25">
      <c r="A17" s="225">
        <v>6</v>
      </c>
      <c r="B17" s="226" t="s">
        <v>111</v>
      </c>
      <c r="C17" s="238" t="s">
        <v>112</v>
      </c>
      <c r="D17" s="227" t="s">
        <v>113</v>
      </c>
      <c r="E17" s="228">
        <v>10.038</v>
      </c>
      <c r="F17" s="229">
        <v>4800</v>
      </c>
      <c r="G17" s="230">
        <f>ROUND(E17*F17,2)</f>
        <v>48182.400000000001</v>
      </c>
      <c r="H17" s="215">
        <v>0</v>
      </c>
      <c r="I17" s="215">
        <f>ROUND(E17*H17,2)</f>
        <v>0</v>
      </c>
      <c r="J17" s="215">
        <v>4800</v>
      </c>
      <c r="K17" s="215">
        <f>ROUND(E17*J17,2)</f>
        <v>48182.400000000001</v>
      </c>
      <c r="L17" s="215">
        <v>15</v>
      </c>
      <c r="M17" s="215">
        <f>G17*(1+L17/100)</f>
        <v>55409.759999999995</v>
      </c>
      <c r="N17" s="215">
        <v>0</v>
      </c>
      <c r="O17" s="215">
        <f>ROUND(E17*N17,2)</f>
        <v>0</v>
      </c>
      <c r="P17" s="215">
        <v>0</v>
      </c>
      <c r="Q17" s="215">
        <f>ROUND(E17*P17,2)</f>
        <v>0</v>
      </c>
      <c r="R17" s="215"/>
      <c r="S17" s="215" t="s">
        <v>95</v>
      </c>
      <c r="T17" s="215" t="s">
        <v>96</v>
      </c>
      <c r="U17" s="215">
        <v>3.21</v>
      </c>
      <c r="V17" s="215">
        <f>ROUND(E17*U17,2)</f>
        <v>32.22</v>
      </c>
      <c r="W17" s="215"/>
      <c r="X17" s="215" t="s">
        <v>97</v>
      </c>
      <c r="Y17" s="210"/>
      <c r="Z17" s="210"/>
      <c r="AA17" s="210"/>
      <c r="AB17" s="210"/>
      <c r="AC17" s="210"/>
      <c r="AD17" s="210"/>
      <c r="AE17" s="210"/>
      <c r="AF17" s="210"/>
      <c r="AG17" s="210" t="s">
        <v>98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0.6" outlineLevel="1" x14ac:dyDescent="0.25">
      <c r="A18" s="213"/>
      <c r="B18" s="214"/>
      <c r="C18" s="239" t="s">
        <v>114</v>
      </c>
      <c r="D18" s="216"/>
      <c r="E18" s="217">
        <v>10.038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15"/>
      <c r="Y18" s="210"/>
      <c r="Z18" s="210"/>
      <c r="AA18" s="210"/>
      <c r="AB18" s="210"/>
      <c r="AC18" s="210"/>
      <c r="AD18" s="210"/>
      <c r="AE18" s="210"/>
      <c r="AF18" s="210"/>
      <c r="AG18" s="210" t="s">
        <v>100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5">
      <c r="A19" s="231">
        <v>7</v>
      </c>
      <c r="B19" s="232" t="s">
        <v>115</v>
      </c>
      <c r="C19" s="240" t="s">
        <v>116</v>
      </c>
      <c r="D19" s="233" t="s">
        <v>113</v>
      </c>
      <c r="E19" s="234">
        <v>10.038</v>
      </c>
      <c r="F19" s="235">
        <v>250</v>
      </c>
      <c r="G19" s="236">
        <f>ROUND(E19*F19,2)</f>
        <v>2509.5</v>
      </c>
      <c r="H19" s="215">
        <v>0</v>
      </c>
      <c r="I19" s="215">
        <f>ROUND(E19*H19,2)</f>
        <v>0</v>
      </c>
      <c r="J19" s="215">
        <v>250</v>
      </c>
      <c r="K19" s="215">
        <f>ROUND(E19*J19,2)</f>
        <v>2509.5</v>
      </c>
      <c r="L19" s="215">
        <v>15</v>
      </c>
      <c r="M19" s="215">
        <f>G19*(1+L19/100)</f>
        <v>2885.9249999999997</v>
      </c>
      <c r="N19" s="215">
        <v>0</v>
      </c>
      <c r="O19" s="215">
        <f>ROUND(E19*N19,2)</f>
        <v>0</v>
      </c>
      <c r="P19" s="215">
        <v>0</v>
      </c>
      <c r="Q19" s="215">
        <f>ROUND(E19*P19,2)</f>
        <v>0</v>
      </c>
      <c r="R19" s="215"/>
      <c r="S19" s="215" t="s">
        <v>95</v>
      </c>
      <c r="T19" s="215" t="s">
        <v>96</v>
      </c>
      <c r="U19" s="215">
        <v>2.7</v>
      </c>
      <c r="V19" s="215">
        <f>ROUND(E19*U19,2)</f>
        <v>27.1</v>
      </c>
      <c r="W19" s="215"/>
      <c r="X19" s="215" t="s">
        <v>97</v>
      </c>
      <c r="Y19" s="210"/>
      <c r="Z19" s="210"/>
      <c r="AA19" s="210"/>
      <c r="AB19" s="210"/>
      <c r="AC19" s="210"/>
      <c r="AD19" s="210"/>
      <c r="AE19" s="210"/>
      <c r="AF19" s="210"/>
      <c r="AG19" s="210" t="s">
        <v>98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5">
      <c r="A20" s="231">
        <v>8</v>
      </c>
      <c r="B20" s="232" t="s">
        <v>117</v>
      </c>
      <c r="C20" s="240" t="s">
        <v>118</v>
      </c>
      <c r="D20" s="233" t="s">
        <v>113</v>
      </c>
      <c r="E20" s="234">
        <v>10.038</v>
      </c>
      <c r="F20" s="235">
        <v>250</v>
      </c>
      <c r="G20" s="236">
        <f>ROUND(E20*F20,2)</f>
        <v>2509.5</v>
      </c>
      <c r="H20" s="215">
        <v>0</v>
      </c>
      <c r="I20" s="215">
        <f>ROUND(E20*H20,2)</f>
        <v>0</v>
      </c>
      <c r="J20" s="215">
        <v>250</v>
      </c>
      <c r="K20" s="215">
        <f>ROUND(E20*J20,2)</f>
        <v>2509.5</v>
      </c>
      <c r="L20" s="215">
        <v>15</v>
      </c>
      <c r="M20" s="215">
        <f>G20*(1+L20/100)</f>
        <v>2885.9249999999997</v>
      </c>
      <c r="N20" s="215">
        <v>0</v>
      </c>
      <c r="O20" s="215">
        <f>ROUND(E20*N20,2)</f>
        <v>0</v>
      </c>
      <c r="P20" s="215">
        <v>0</v>
      </c>
      <c r="Q20" s="215">
        <f>ROUND(E20*P20,2)</f>
        <v>0</v>
      </c>
      <c r="R20" s="215"/>
      <c r="S20" s="215" t="s">
        <v>95</v>
      </c>
      <c r="T20" s="215" t="s">
        <v>96</v>
      </c>
      <c r="U20" s="215">
        <v>0.82</v>
      </c>
      <c r="V20" s="215">
        <f>ROUND(E20*U20,2)</f>
        <v>8.23</v>
      </c>
      <c r="W20" s="215"/>
      <c r="X20" s="215" t="s">
        <v>97</v>
      </c>
      <c r="Y20" s="210"/>
      <c r="Z20" s="210"/>
      <c r="AA20" s="210"/>
      <c r="AB20" s="210"/>
      <c r="AC20" s="210"/>
      <c r="AD20" s="210"/>
      <c r="AE20" s="210"/>
      <c r="AF20" s="210"/>
      <c r="AG20" s="210" t="s">
        <v>98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5">
      <c r="A21" s="219" t="s">
        <v>90</v>
      </c>
      <c r="B21" s="220" t="s">
        <v>61</v>
      </c>
      <c r="C21" s="237" t="s">
        <v>62</v>
      </c>
      <c r="D21" s="221"/>
      <c r="E21" s="222"/>
      <c r="F21" s="223"/>
      <c r="G21" s="224">
        <f>SUMIF(AG22:AG29,"&lt;&gt;NOR",G22:G29)</f>
        <v>47969.14</v>
      </c>
      <c r="H21" s="218"/>
      <c r="I21" s="218">
        <f>SUM(I22:I29)</f>
        <v>30539.760000000002</v>
      </c>
      <c r="J21" s="218"/>
      <c r="K21" s="218">
        <f>SUM(K22:K29)</f>
        <v>17429.38</v>
      </c>
      <c r="L21" s="218"/>
      <c r="M21" s="218">
        <f>SUM(M22:M29)</f>
        <v>55164.510999999999</v>
      </c>
      <c r="N21" s="218"/>
      <c r="O21" s="218">
        <f>SUM(O22:O29)</f>
        <v>0.83</v>
      </c>
      <c r="P21" s="218"/>
      <c r="Q21" s="218">
        <f>SUM(Q22:Q29)</f>
        <v>0</v>
      </c>
      <c r="R21" s="218"/>
      <c r="S21" s="218"/>
      <c r="T21" s="218"/>
      <c r="U21" s="218"/>
      <c r="V21" s="218">
        <f>SUM(V22:V29)</f>
        <v>38.579999999999991</v>
      </c>
      <c r="W21" s="218"/>
      <c r="X21" s="218"/>
      <c r="AG21" t="s">
        <v>91</v>
      </c>
    </row>
    <row r="22" spans="1:60" outlineLevel="1" x14ac:dyDescent="0.25">
      <c r="A22" s="231">
        <v>9</v>
      </c>
      <c r="B22" s="232" t="s">
        <v>119</v>
      </c>
      <c r="C22" s="240" t="s">
        <v>120</v>
      </c>
      <c r="D22" s="233" t="s">
        <v>94</v>
      </c>
      <c r="E22" s="234">
        <v>143.4</v>
      </c>
      <c r="F22" s="235">
        <v>12.4</v>
      </c>
      <c r="G22" s="236">
        <f>ROUND(E22*F22,2)</f>
        <v>1778.16</v>
      </c>
      <c r="H22" s="215">
        <v>0</v>
      </c>
      <c r="I22" s="215">
        <f>ROUND(E22*H22,2)</f>
        <v>0</v>
      </c>
      <c r="J22" s="215">
        <v>12.4</v>
      </c>
      <c r="K22" s="215">
        <f>ROUND(E22*J22,2)</f>
        <v>1778.16</v>
      </c>
      <c r="L22" s="215">
        <v>15</v>
      </c>
      <c r="M22" s="215">
        <f>G22*(1+L22/100)</f>
        <v>2044.884</v>
      </c>
      <c r="N22" s="215">
        <v>0</v>
      </c>
      <c r="O22" s="215">
        <f>ROUND(E22*N22,2)</f>
        <v>0</v>
      </c>
      <c r="P22" s="215">
        <v>0</v>
      </c>
      <c r="Q22" s="215">
        <f>ROUND(E22*P22,2)</f>
        <v>0</v>
      </c>
      <c r="R22" s="215"/>
      <c r="S22" s="215" t="s">
        <v>95</v>
      </c>
      <c r="T22" s="215" t="s">
        <v>121</v>
      </c>
      <c r="U22" s="215">
        <v>0.03</v>
      </c>
      <c r="V22" s="215">
        <f>ROUND(E22*U22,2)</f>
        <v>4.3</v>
      </c>
      <c r="W22" s="215"/>
      <c r="X22" s="215" t="s">
        <v>97</v>
      </c>
      <c r="Y22" s="210"/>
      <c r="Z22" s="210"/>
      <c r="AA22" s="210"/>
      <c r="AB22" s="210"/>
      <c r="AC22" s="210"/>
      <c r="AD22" s="210"/>
      <c r="AE22" s="210"/>
      <c r="AF22" s="210"/>
      <c r="AG22" s="210" t="s">
        <v>104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5">
      <c r="A23" s="225">
        <v>10</v>
      </c>
      <c r="B23" s="226" t="s">
        <v>122</v>
      </c>
      <c r="C23" s="238" t="s">
        <v>123</v>
      </c>
      <c r="D23" s="227" t="s">
        <v>94</v>
      </c>
      <c r="E23" s="228">
        <v>143.4</v>
      </c>
      <c r="F23" s="229">
        <v>111</v>
      </c>
      <c r="G23" s="230">
        <f>ROUND(E23*F23,2)</f>
        <v>15917.4</v>
      </c>
      <c r="H23" s="215">
        <v>7.44</v>
      </c>
      <c r="I23" s="215">
        <f>ROUND(E23*H23,2)</f>
        <v>1066.9000000000001</v>
      </c>
      <c r="J23" s="215">
        <v>103.56</v>
      </c>
      <c r="K23" s="215">
        <f>ROUND(E23*J23,2)</f>
        <v>14850.5</v>
      </c>
      <c r="L23" s="215">
        <v>15</v>
      </c>
      <c r="M23" s="215">
        <f>G23*(1+L23/100)</f>
        <v>18305.009999999998</v>
      </c>
      <c r="N23" s="215">
        <v>4.0999999999999999E-4</v>
      </c>
      <c r="O23" s="215">
        <f>ROUND(E23*N23,2)</f>
        <v>0.06</v>
      </c>
      <c r="P23" s="215">
        <v>0</v>
      </c>
      <c r="Q23" s="215">
        <f>ROUND(E23*P23,2)</f>
        <v>0</v>
      </c>
      <c r="R23" s="215"/>
      <c r="S23" s="215" t="s">
        <v>95</v>
      </c>
      <c r="T23" s="215" t="s">
        <v>121</v>
      </c>
      <c r="U23" s="215">
        <v>0.23</v>
      </c>
      <c r="V23" s="215">
        <f>ROUND(E23*U23,2)</f>
        <v>32.979999999999997</v>
      </c>
      <c r="W23" s="215"/>
      <c r="X23" s="215" t="s">
        <v>97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104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0.6" outlineLevel="1" x14ac:dyDescent="0.25">
      <c r="A24" s="213"/>
      <c r="B24" s="214"/>
      <c r="C24" s="239" t="s">
        <v>124</v>
      </c>
      <c r="D24" s="216"/>
      <c r="E24" s="217">
        <v>143.4</v>
      </c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15"/>
      <c r="Y24" s="210"/>
      <c r="Z24" s="210"/>
      <c r="AA24" s="210"/>
      <c r="AB24" s="210"/>
      <c r="AC24" s="210"/>
      <c r="AD24" s="210"/>
      <c r="AE24" s="210"/>
      <c r="AF24" s="210"/>
      <c r="AG24" s="210" t="s">
        <v>100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5">
      <c r="A25" s="225">
        <v>11</v>
      </c>
      <c r="B25" s="226" t="s">
        <v>125</v>
      </c>
      <c r="C25" s="238" t="s">
        <v>126</v>
      </c>
      <c r="D25" s="227" t="s">
        <v>127</v>
      </c>
      <c r="E25" s="228">
        <v>57.72</v>
      </c>
      <c r="F25" s="229">
        <v>47.4</v>
      </c>
      <c r="G25" s="230">
        <f>ROUND(E25*F25,2)</f>
        <v>2735.93</v>
      </c>
      <c r="H25" s="215">
        <v>47.4</v>
      </c>
      <c r="I25" s="215">
        <f>ROUND(E25*H25,2)</f>
        <v>2735.93</v>
      </c>
      <c r="J25" s="215">
        <v>0</v>
      </c>
      <c r="K25" s="215">
        <f>ROUND(E25*J25,2)</f>
        <v>0</v>
      </c>
      <c r="L25" s="215">
        <v>15</v>
      </c>
      <c r="M25" s="215">
        <f>G25*(1+L25/100)</f>
        <v>3146.3194999999996</v>
      </c>
      <c r="N25" s="215">
        <v>1E-3</v>
      </c>
      <c r="O25" s="215">
        <f>ROUND(E25*N25,2)</f>
        <v>0.06</v>
      </c>
      <c r="P25" s="215">
        <v>0</v>
      </c>
      <c r="Q25" s="215">
        <f>ROUND(E25*P25,2)</f>
        <v>0</v>
      </c>
      <c r="R25" s="215" t="s">
        <v>128</v>
      </c>
      <c r="S25" s="215" t="s">
        <v>95</v>
      </c>
      <c r="T25" s="215" t="s">
        <v>121</v>
      </c>
      <c r="U25" s="215">
        <v>0</v>
      </c>
      <c r="V25" s="215">
        <f>ROUND(E25*U25,2)</f>
        <v>0</v>
      </c>
      <c r="W25" s="215"/>
      <c r="X25" s="215" t="s">
        <v>129</v>
      </c>
      <c r="Y25" s="210"/>
      <c r="Z25" s="210"/>
      <c r="AA25" s="210"/>
      <c r="AB25" s="210"/>
      <c r="AC25" s="210"/>
      <c r="AD25" s="210"/>
      <c r="AE25" s="210"/>
      <c r="AF25" s="210"/>
      <c r="AG25" s="210" t="s">
        <v>130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5">
      <c r="A26" s="213"/>
      <c r="B26" s="214"/>
      <c r="C26" s="239" t="s">
        <v>131</v>
      </c>
      <c r="D26" s="216"/>
      <c r="E26" s="217">
        <v>57.72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15"/>
      <c r="Y26" s="210"/>
      <c r="Z26" s="210"/>
      <c r="AA26" s="210"/>
      <c r="AB26" s="210"/>
      <c r="AC26" s="210"/>
      <c r="AD26" s="210"/>
      <c r="AE26" s="210"/>
      <c r="AF26" s="210"/>
      <c r="AG26" s="210" t="s">
        <v>100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5">
      <c r="A27" s="225">
        <v>12</v>
      </c>
      <c r="B27" s="226" t="s">
        <v>132</v>
      </c>
      <c r="C27" s="238" t="s">
        <v>133</v>
      </c>
      <c r="D27" s="227" t="s">
        <v>94</v>
      </c>
      <c r="E27" s="228">
        <v>157.74</v>
      </c>
      <c r="F27" s="229">
        <v>169.5</v>
      </c>
      <c r="G27" s="230">
        <f>ROUND(E27*F27,2)</f>
        <v>26736.93</v>
      </c>
      <c r="H27" s="215">
        <v>169.5</v>
      </c>
      <c r="I27" s="215">
        <f>ROUND(E27*H27,2)</f>
        <v>26736.93</v>
      </c>
      <c r="J27" s="215">
        <v>0</v>
      </c>
      <c r="K27" s="215">
        <f>ROUND(E27*J27,2)</f>
        <v>0</v>
      </c>
      <c r="L27" s="215">
        <v>15</v>
      </c>
      <c r="M27" s="215">
        <f>G27*(1+L27/100)</f>
        <v>30747.469499999999</v>
      </c>
      <c r="N27" s="215">
        <v>4.4999999999999997E-3</v>
      </c>
      <c r="O27" s="215">
        <f>ROUND(E27*N27,2)</f>
        <v>0.71</v>
      </c>
      <c r="P27" s="215">
        <v>0</v>
      </c>
      <c r="Q27" s="215">
        <f>ROUND(E27*P27,2)</f>
        <v>0</v>
      </c>
      <c r="R27" s="215" t="s">
        <v>128</v>
      </c>
      <c r="S27" s="215" t="s">
        <v>95</v>
      </c>
      <c r="T27" s="215" t="s">
        <v>121</v>
      </c>
      <c r="U27" s="215">
        <v>0</v>
      </c>
      <c r="V27" s="215">
        <f>ROUND(E27*U27,2)</f>
        <v>0</v>
      </c>
      <c r="W27" s="215"/>
      <c r="X27" s="215" t="s">
        <v>129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130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5">
      <c r="A28" s="213"/>
      <c r="B28" s="214"/>
      <c r="C28" s="239" t="s">
        <v>134</v>
      </c>
      <c r="D28" s="216"/>
      <c r="E28" s="217">
        <v>157.74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0"/>
      <c r="Z28" s="210"/>
      <c r="AA28" s="210"/>
      <c r="AB28" s="210"/>
      <c r="AC28" s="210"/>
      <c r="AD28" s="210"/>
      <c r="AE28" s="210"/>
      <c r="AF28" s="210"/>
      <c r="AG28" s="210" t="s">
        <v>100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5">
      <c r="A29" s="225">
        <v>13</v>
      </c>
      <c r="B29" s="226" t="s">
        <v>135</v>
      </c>
      <c r="C29" s="238" t="s">
        <v>136</v>
      </c>
      <c r="D29" s="227" t="s">
        <v>137</v>
      </c>
      <c r="E29" s="228">
        <v>0.82633999999999996</v>
      </c>
      <c r="F29" s="229">
        <v>969</v>
      </c>
      <c r="G29" s="230">
        <f>ROUND(E29*F29,2)</f>
        <v>800.72</v>
      </c>
      <c r="H29" s="215">
        <v>0</v>
      </c>
      <c r="I29" s="215">
        <f>ROUND(E29*H29,2)</f>
        <v>0</v>
      </c>
      <c r="J29" s="215">
        <v>969</v>
      </c>
      <c r="K29" s="215">
        <f>ROUND(E29*J29,2)</f>
        <v>800.72</v>
      </c>
      <c r="L29" s="215">
        <v>15</v>
      </c>
      <c r="M29" s="215">
        <f>G29*(1+L29/100)</f>
        <v>920.82799999999997</v>
      </c>
      <c r="N29" s="215">
        <v>0</v>
      </c>
      <c r="O29" s="215">
        <f>ROUND(E29*N29,2)</f>
        <v>0</v>
      </c>
      <c r="P29" s="215">
        <v>0</v>
      </c>
      <c r="Q29" s="215">
        <f>ROUND(E29*P29,2)</f>
        <v>0</v>
      </c>
      <c r="R29" s="215"/>
      <c r="S29" s="215" t="s">
        <v>95</v>
      </c>
      <c r="T29" s="215" t="s">
        <v>121</v>
      </c>
      <c r="U29" s="215">
        <v>1.57</v>
      </c>
      <c r="V29" s="215">
        <f>ROUND(E29*U29,2)</f>
        <v>1.3</v>
      </c>
      <c r="W29" s="215"/>
      <c r="X29" s="215" t="s">
        <v>138</v>
      </c>
      <c r="Y29" s="210"/>
      <c r="Z29" s="210"/>
      <c r="AA29" s="210"/>
      <c r="AB29" s="210"/>
      <c r="AC29" s="210"/>
      <c r="AD29" s="210"/>
      <c r="AE29" s="210"/>
      <c r="AF29" s="210"/>
      <c r="AG29" s="210" t="s">
        <v>139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5">
      <c r="A30" s="3"/>
      <c r="B30" s="4"/>
      <c r="C30" s="241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AE30">
        <v>15</v>
      </c>
      <c r="AF30">
        <v>21</v>
      </c>
      <c r="AG30" t="s">
        <v>77</v>
      </c>
    </row>
    <row r="31" spans="1:60" x14ac:dyDescent="0.25">
      <c r="C31" s="242"/>
      <c r="D31" s="10"/>
      <c r="AG31" t="s">
        <v>140</v>
      </c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2021-07-15T11:07:09Z</dcterms:modified>
</cp:coreProperties>
</file>