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armonogram" sheetId="1" r:id="rId1"/>
    <sheet name="Finance-měsíční" sheetId="2" r:id="rId2"/>
    <sheet name="Měsíční finanční průběh" sheetId="4" r:id="rId3"/>
    <sheet name="Součtový finanční průběh" sheetId="5" r:id="rId4"/>
    <sheet name="Graf-hodnoty" sheetId="3" state="hidden" r:id="rId5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 localSheetId="1">'Finance-měsíční'!$F$3</definedName>
    <definedName name="Objednatel" localSheetId="0">Harmonogram!$F$3</definedName>
    <definedName name="_xlnm.Print_Area" localSheetId="1">'Finance-měsíční'!$A$1:$W$52</definedName>
    <definedName name="_xlnm.Print_Area" localSheetId="0">Harmonogram!$A$1:$BG$52</definedName>
    <definedName name="PocetMJ">#REF!</definedName>
    <definedName name="Poznamka">#REF!</definedName>
    <definedName name="Print_Area" localSheetId="1">'Finance-měsíční'!$A$1:$K$8</definedName>
    <definedName name="Print_Area" localSheetId="0">Harmonogram!$A$1:$I$8</definedName>
    <definedName name="Print_Titles" localSheetId="1">'Finance-měsíční'!$7:$8</definedName>
    <definedName name="Print_Titles" localSheetId="0">Harmonogram!$7:$8</definedName>
    <definedName name="Projektant">#REF!</definedName>
    <definedName name="PSV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tavbaCislo">Harmonogram!$D$1</definedName>
    <definedName name="StavbaNazev">Harmonogram!$E$1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'Finance-měsíční'!$B$3</definedName>
    <definedName name="Zhotovitel" localSheetId="0">Harmonogram!$B$3</definedName>
    <definedName name="ZhotovitelMisto">Harmonogram!$C$5</definedName>
    <definedName name="ZhotovitelMisto2">'Finance-měsíční'!$C$5</definedName>
    <definedName name="ZhotovitelNazev">Harmonogram!$C$3</definedName>
    <definedName name="ZhotovitelNazev2">'Finance-měsíční'!$C$3</definedName>
    <definedName name="ZhotovitelPSC">Harmonogram!$B$5</definedName>
    <definedName name="ZhotovitelPSC2">'Finance-měsíční'!$B$5</definedName>
    <definedName name="ZhotovitelUlice">Harmonogram!$C$4</definedName>
    <definedName name="ZhotovitelUlice2">'Finance-měsíční'!$C$4</definedName>
  </definedNames>
  <calcPr calcId="181029"/>
</workbook>
</file>

<file path=xl/calcChain.xml><?xml version="1.0" encoding="utf-8"?>
<calcChain xmlns="http://schemas.openxmlformats.org/spreadsheetml/2006/main">
  <c r="B2" i="3" l="1"/>
  <c r="C2" i="3" s="1"/>
  <c r="B3" i="3"/>
  <c r="C3" i="3" s="1"/>
  <c r="B4" i="3"/>
  <c r="B5" i="3"/>
  <c r="B6" i="3"/>
  <c r="B7" i="3"/>
  <c r="B8" i="3"/>
  <c r="B9" i="3"/>
  <c r="B10" i="3"/>
  <c r="B11" i="3"/>
  <c r="B12" i="3"/>
  <c r="B13" i="3"/>
  <c r="B14" i="3"/>
  <c r="L10" i="2"/>
  <c r="L9" i="2" s="1"/>
  <c r="L51" i="2" s="1"/>
  <c r="P10" i="2"/>
  <c r="P9" i="2" s="1"/>
  <c r="P51" i="2" s="1"/>
  <c r="T10" i="2"/>
  <c r="T9" i="2" s="1"/>
  <c r="T51" i="2" s="1"/>
  <c r="J11" i="2"/>
  <c r="J10" i="2" s="1"/>
  <c r="J9" i="2" s="1"/>
  <c r="K11" i="2"/>
  <c r="K10" i="2" s="1"/>
  <c r="K9" i="2" s="1"/>
  <c r="K51" i="2" s="1"/>
  <c r="L11" i="2"/>
  <c r="M11" i="2"/>
  <c r="M10" i="2" s="1"/>
  <c r="M9" i="2" s="1"/>
  <c r="M51" i="2" s="1"/>
  <c r="N11" i="2"/>
  <c r="N10" i="2" s="1"/>
  <c r="N9" i="2" s="1"/>
  <c r="O11" i="2"/>
  <c r="O10" i="2" s="1"/>
  <c r="O9" i="2" s="1"/>
  <c r="O51" i="2" s="1"/>
  <c r="P11" i="2"/>
  <c r="Q11" i="2"/>
  <c r="Q10" i="2" s="1"/>
  <c r="Q9" i="2" s="1"/>
  <c r="Q51" i="2" s="1"/>
  <c r="R11" i="2"/>
  <c r="R10" i="2" s="1"/>
  <c r="R9" i="2" s="1"/>
  <c r="R51" i="2" s="1"/>
  <c r="S11" i="2"/>
  <c r="S10" i="2" s="1"/>
  <c r="S9" i="2" s="1"/>
  <c r="S51" i="2" s="1"/>
  <c r="T11" i="2"/>
  <c r="U11" i="2"/>
  <c r="U10" i="2" s="1"/>
  <c r="U9" i="2" s="1"/>
  <c r="U51" i="2" s="1"/>
  <c r="V11" i="2"/>
  <c r="V10" i="2" s="1"/>
  <c r="V9" i="2" s="1"/>
  <c r="V51" i="2" s="1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K37" i="2"/>
  <c r="L37" i="2"/>
  <c r="M37" i="2"/>
  <c r="N37" i="2"/>
  <c r="O37" i="2"/>
  <c r="P37" i="2"/>
  <c r="Q37" i="2"/>
  <c r="R37" i="2"/>
  <c r="W51" i="2"/>
  <c r="L10" i="1"/>
  <c r="L9" i="1" s="1"/>
  <c r="P10" i="1"/>
  <c r="P9" i="1" s="1"/>
  <c r="T10" i="1"/>
  <c r="T9" i="1" s="1"/>
  <c r="X10" i="1"/>
  <c r="X9" i="1" s="1"/>
  <c r="AB10" i="1"/>
  <c r="AB9" i="1" s="1"/>
  <c r="AF10" i="1"/>
  <c r="AF9" i="1" s="1"/>
  <c r="AJ10" i="1"/>
  <c r="AJ9" i="1" s="1"/>
  <c r="AN10" i="1"/>
  <c r="AN9" i="1" s="1"/>
  <c r="AR10" i="1"/>
  <c r="AR9" i="1" s="1"/>
  <c r="AV10" i="1"/>
  <c r="AV9" i="1" s="1"/>
  <c r="AZ10" i="1"/>
  <c r="AZ9" i="1" s="1"/>
  <c r="BD10" i="1"/>
  <c r="BD9" i="1" s="1"/>
  <c r="J11" i="1"/>
  <c r="J10" i="1" s="1"/>
  <c r="J9" i="1" s="1"/>
  <c r="K11" i="1"/>
  <c r="K10" i="1" s="1"/>
  <c r="K9" i="1" s="1"/>
  <c r="L11" i="1"/>
  <c r="M11" i="1"/>
  <c r="M10" i="1" s="1"/>
  <c r="M9" i="1" s="1"/>
  <c r="N11" i="1"/>
  <c r="N10" i="1" s="1"/>
  <c r="N9" i="1" s="1"/>
  <c r="O11" i="1"/>
  <c r="O10" i="1" s="1"/>
  <c r="O9" i="1" s="1"/>
  <c r="P11" i="1"/>
  <c r="Q11" i="1"/>
  <c r="Q10" i="1" s="1"/>
  <c r="Q9" i="1" s="1"/>
  <c r="R11" i="1"/>
  <c r="R10" i="1" s="1"/>
  <c r="R9" i="1" s="1"/>
  <c r="S11" i="1"/>
  <c r="S10" i="1" s="1"/>
  <c r="S9" i="1" s="1"/>
  <c r="T11" i="1"/>
  <c r="U11" i="1"/>
  <c r="U10" i="1" s="1"/>
  <c r="U9" i="1" s="1"/>
  <c r="V11" i="1"/>
  <c r="V10" i="1" s="1"/>
  <c r="V9" i="1" s="1"/>
  <c r="W11" i="1"/>
  <c r="W10" i="1" s="1"/>
  <c r="W9" i="1" s="1"/>
  <c r="X11" i="1"/>
  <c r="Y11" i="1"/>
  <c r="Y10" i="1" s="1"/>
  <c r="Y9" i="1" s="1"/>
  <c r="Z11" i="1"/>
  <c r="Z10" i="1" s="1"/>
  <c r="Z9" i="1" s="1"/>
  <c r="AA11" i="1"/>
  <c r="AA10" i="1" s="1"/>
  <c r="AA9" i="1" s="1"/>
  <c r="AB11" i="1"/>
  <c r="AC11" i="1"/>
  <c r="AC10" i="1" s="1"/>
  <c r="AC9" i="1" s="1"/>
  <c r="AD11" i="1"/>
  <c r="AD10" i="1" s="1"/>
  <c r="AD9" i="1" s="1"/>
  <c r="AE11" i="1"/>
  <c r="AE10" i="1" s="1"/>
  <c r="AE9" i="1" s="1"/>
  <c r="AE51" i="1" s="1"/>
  <c r="AF11" i="1"/>
  <c r="AG11" i="1"/>
  <c r="AG10" i="1" s="1"/>
  <c r="AG9" i="1" s="1"/>
  <c r="AH11" i="1"/>
  <c r="AH10" i="1" s="1"/>
  <c r="AH9" i="1" s="1"/>
  <c r="AI11" i="1"/>
  <c r="AI10" i="1" s="1"/>
  <c r="AI9" i="1" s="1"/>
  <c r="AI51" i="1" s="1"/>
  <c r="AJ11" i="1"/>
  <c r="AK11" i="1"/>
  <c r="AK10" i="1" s="1"/>
  <c r="AK9" i="1" s="1"/>
  <c r="AL11" i="1"/>
  <c r="AL10" i="1" s="1"/>
  <c r="AL9" i="1" s="1"/>
  <c r="AM11" i="1"/>
  <c r="AM10" i="1" s="1"/>
  <c r="AM9" i="1" s="1"/>
  <c r="AM51" i="1" s="1"/>
  <c r="AN11" i="1"/>
  <c r="AO11" i="1"/>
  <c r="AO10" i="1" s="1"/>
  <c r="AO9" i="1" s="1"/>
  <c r="AP11" i="1"/>
  <c r="AP10" i="1" s="1"/>
  <c r="AP9" i="1" s="1"/>
  <c r="AQ11" i="1"/>
  <c r="AQ10" i="1" s="1"/>
  <c r="AQ9" i="1" s="1"/>
  <c r="AQ51" i="1" s="1"/>
  <c r="AR11" i="1"/>
  <c r="AS11" i="1"/>
  <c r="AS10" i="1" s="1"/>
  <c r="AS9" i="1" s="1"/>
  <c r="AT11" i="1"/>
  <c r="AT10" i="1" s="1"/>
  <c r="AT9" i="1" s="1"/>
  <c r="AU11" i="1"/>
  <c r="AU10" i="1" s="1"/>
  <c r="AU9" i="1" s="1"/>
  <c r="AU51" i="1" s="1"/>
  <c r="AV11" i="1"/>
  <c r="AW11" i="1"/>
  <c r="AW10" i="1" s="1"/>
  <c r="AW9" i="1" s="1"/>
  <c r="AX11" i="1"/>
  <c r="AX10" i="1" s="1"/>
  <c r="AX9" i="1" s="1"/>
  <c r="AY11" i="1"/>
  <c r="AY10" i="1" s="1"/>
  <c r="AY9" i="1" s="1"/>
  <c r="AY51" i="1" s="1"/>
  <c r="AZ11" i="1"/>
  <c r="BA11" i="1"/>
  <c r="BA10" i="1" s="1"/>
  <c r="BA9" i="1" s="1"/>
  <c r="BB11" i="1"/>
  <c r="BB10" i="1" s="1"/>
  <c r="BB9" i="1" s="1"/>
  <c r="BC11" i="1"/>
  <c r="BC10" i="1" s="1"/>
  <c r="BC9" i="1" s="1"/>
  <c r="BC51" i="1" s="1"/>
  <c r="BD11" i="1"/>
  <c r="BE11" i="1"/>
  <c r="BE10" i="1" s="1"/>
  <c r="BE9" i="1" s="1"/>
  <c r="BF11" i="1"/>
  <c r="BF10" i="1" s="1"/>
  <c r="BF9" i="1" s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BG51" i="1"/>
  <c r="B2" i="2"/>
  <c r="B2" i="1"/>
  <c r="C4" i="3" l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N52" i="2"/>
  <c r="N51" i="2"/>
  <c r="J51" i="2"/>
  <c r="J52" i="2"/>
  <c r="AA51" i="1"/>
  <c r="W51" i="1"/>
  <c r="W52" i="1"/>
  <c r="S51" i="1"/>
  <c r="O51" i="1"/>
  <c r="K51" i="1"/>
  <c r="J52" i="1"/>
  <c r="J51" i="1"/>
</calcChain>
</file>

<file path=xl/sharedStrings.xml><?xml version="1.0" encoding="utf-8"?>
<sst xmlns="http://schemas.openxmlformats.org/spreadsheetml/2006/main" count="242" uniqueCount="126">
  <si>
    <t xml:space="preserve">Zhotovitel : </t>
  </si>
  <si>
    <t>Číslo</t>
  </si>
  <si>
    <t>Název</t>
  </si>
  <si>
    <t>Začátek činnosti</t>
  </si>
  <si>
    <t>Konec činnosti</t>
  </si>
  <si>
    <t>Cena (Kč)</t>
  </si>
  <si>
    <t>Nh</t>
  </si>
  <si>
    <t>Počet prac. dní</t>
  </si>
  <si>
    <t>Prům. počet prac.</t>
  </si>
  <si>
    <t>23</t>
  </si>
  <si>
    <t>Revitalizace kulturního domu v Kunčině</t>
  </si>
  <si>
    <t>HIKELE stavební firma s.r.o.</t>
  </si>
  <si>
    <t>Svitavská 522/54</t>
  </si>
  <si>
    <t>Svitavy-Lány</t>
  </si>
  <si>
    <t>56802</t>
  </si>
  <si>
    <t>01</t>
  </si>
  <si>
    <t>Stavební úpravy</t>
  </si>
  <si>
    <t>03</t>
  </si>
  <si>
    <t>Ostatní a vedlejší náklady</t>
  </si>
  <si>
    <t>0</t>
  </si>
  <si>
    <t>Nepřiřazený díl</t>
  </si>
  <si>
    <t>VN</t>
  </si>
  <si>
    <t>Vedlejší náklady</t>
  </si>
  <si>
    <t>ON</t>
  </si>
  <si>
    <t>Ostatní náklady</t>
  </si>
  <si>
    <t>02</t>
  </si>
  <si>
    <t>Nové konstrukce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</si>
  <si>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</si>
  <si>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</si>
  <si>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</si>
  <si>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</si>
  <si>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</si>
  <si>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</si>
  <si>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</si>
  <si>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</si>
  <si>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</si>
  <si>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</si>
  <si>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</si>
  <si>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</si>
  <si>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</si>
  <si>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</si>
  <si>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</si>
  <si>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</si>
  <si>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</si>
  <si>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</si>
  <si>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</si>
  <si>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</si>
  <si>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</si>
  <si>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</si>
  <si>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</si>
  <si>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</si>
  <si>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</si>
  <si>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</si>
  <si>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</si>
  <si>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</si>
  <si>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</si>
  <si>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</si>
  <si>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</si>
  <si>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</si>
  <si>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</si>
  <si>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</si>
  <si>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</si>
  <si>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</si>
  <si>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</si>
  <si>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</si>
  <si>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</si>
  <si>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</si>
  <si>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M21</t>
  </si>
  <si>
    <t>Elektromontáže</t>
  </si>
  <si>
    <t>Bourací práce</t>
  </si>
  <si>
    <t>96</t>
  </si>
  <si>
    <t>Bourání konstrukcí</t>
  </si>
  <si>
    <t>98</t>
  </si>
  <si>
    <t>Demolice</t>
  </si>
  <si>
    <t>712</t>
  </si>
  <si>
    <t>Povlakové krytiny</t>
  </si>
  <si>
    <t>728</t>
  </si>
  <si>
    <t>Vzduchotechnika</t>
  </si>
  <si>
    <t>M65</t>
  </si>
  <si>
    <t>Elektroinstalace a veřejné osvětlení</t>
  </si>
  <si>
    <t>D96</t>
  </si>
  <si>
    <t>Přesuny suti a vybouraných hmot</t>
  </si>
  <si>
    <t>Nh za měsíc</t>
  </si>
  <si>
    <t>Nh za rok</t>
  </si>
  <si>
    <t>září 2021</t>
  </si>
  <si>
    <t>říjen 2021</t>
  </si>
  <si>
    <t>listopad 2021</t>
  </si>
  <si>
    <t>prosinec 2021</t>
  </si>
  <si>
    <t>leden 2022</t>
  </si>
  <si>
    <t>únor 2022</t>
  </si>
  <si>
    <t>březen 2022</t>
  </si>
  <si>
    <t>duben 2022</t>
  </si>
  <si>
    <t>květen 2022</t>
  </si>
  <si>
    <t>červen 2022</t>
  </si>
  <si>
    <t>červenec 2022</t>
  </si>
  <si>
    <t>srpen 2022</t>
  </si>
  <si>
    <t>září 2022</t>
  </si>
  <si>
    <t>říjen 2022</t>
  </si>
  <si>
    <t>Cena za měsíc</t>
  </si>
  <si>
    <t>Cena za rok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</si>
  <si>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</si>
  <si>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</si>
  <si>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</si>
  <si>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</si>
  <si>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</si>
  <si>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</si>
  <si>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</si>
  <si>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</si>
  <si>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</si>
  <si>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</si>
  <si>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</si>
  <si>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</si>
  <si>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2021 září</t>
  </si>
  <si>
    <t>2021 říjen</t>
  </si>
  <si>
    <t>2021 listopad</t>
  </si>
  <si>
    <t>2021 prosinec</t>
  </si>
  <si>
    <t>2022 leden</t>
  </si>
  <si>
    <t>2022 únor</t>
  </si>
  <si>
    <t>2022 březen</t>
  </si>
  <si>
    <t>2022 duben</t>
  </si>
  <si>
    <t>2022 květen</t>
  </si>
  <si>
    <t>2022 červen</t>
  </si>
  <si>
    <t>2022 červenec</t>
  </si>
  <si>
    <t>2022 srpen</t>
  </si>
  <si>
    <t>2022 září</t>
  </si>
  <si>
    <t>2022 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</si>
</sst>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4"/>
      <name val="Arial CE"/>
      <family val="2"/>
      <charset val="238"/>
    </font>
    <font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0"/>
      <color theme="0"/>
      <name val="Arial CE"/>
      <charset val="238"/>
    </font>
    <font>
      <b/>
      <sz val="14"/>
      <color theme="0"/>
      <name val="Arial CE"/>
      <charset val="238"/>
    </font>
    <font>
      <sz val="10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8DB4E3"/>
        <bgColor indexed="64"/>
      </patternFill>
    </fill>
  </fills>
  <borders count="5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/>
    <xf numFmtId="0" fontId="0" fillId="0" borderId="0" xfId="0" applyAlignment="1">
      <alignment horizontal="right"/>
    </xf>
    <xf numFmtId="3" fontId="0" fillId="2" borderId="0" xfId="0" applyNumberFormat="1" applyFill="1" applyBorder="1" applyAlignment="1">
      <alignment horizontal="center" vertical="center" wrapText="1" shrinkToFit="1"/>
    </xf>
    <xf numFmtId="3" fontId="4" fillId="2" borderId="0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/>
    </xf>
    <xf numFmtId="0" fontId="0" fillId="0" borderId="5" xfId="0" applyBorder="1"/>
    <xf numFmtId="0" fontId="6" fillId="0" borderId="5" xfId="0" applyFont="1" applyBorder="1" applyAlignment="1">
      <alignment horizontal="left" vertical="center"/>
    </xf>
    <xf numFmtId="0" fontId="0" fillId="0" borderId="3" xfId="0" applyBorder="1"/>
    <xf numFmtId="3" fontId="0" fillId="0" borderId="0" xfId="0" applyNumberForma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 vertical="center" wrapText="1" shrinkToFit="1"/>
    </xf>
    <xf numFmtId="3" fontId="4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Fill="1" applyBorder="1" applyAlignment="1">
      <alignment horizontal="left" vertical="center"/>
    </xf>
    <xf numFmtId="3" fontId="0" fillId="0" borderId="1" xfId="0" applyNumberFormat="1" applyBorder="1"/>
    <xf numFmtId="3" fontId="5" fillId="0" borderId="1" xfId="0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3" borderId="1" xfId="0" applyNumberFormat="1" applyFill="1" applyBorder="1"/>
    <xf numFmtId="3" fontId="6" fillId="3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left"/>
    </xf>
    <xf numFmtId="3" fontId="0" fillId="0" borderId="2" xfId="0" applyNumberFormat="1" applyBorder="1" applyAlignment="1">
      <alignment horizontal="left"/>
    </xf>
    <xf numFmtId="0" fontId="0" fillId="0" borderId="6" xfId="0" applyBorder="1"/>
    <xf numFmtId="14" fontId="0" fillId="0" borderId="6" xfId="0" applyNumberFormat="1" applyBorder="1" applyAlignment="1">
      <alignment horizontal="right"/>
    </xf>
    <xf numFmtId="3" fontId="0" fillId="0" borderId="6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7" xfId="0" applyBorder="1"/>
    <xf numFmtId="3" fontId="4" fillId="2" borderId="16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9" fillId="5" borderId="22" xfId="0" applyNumberFormat="1" applyFont="1" applyFill="1" applyBorder="1" applyAlignment="1">
      <alignment horizontal="center"/>
    </xf>
    <xf numFmtId="3" fontId="9" fillId="5" borderId="23" xfId="0" applyNumberFormat="1" applyFont="1" applyFill="1" applyBorder="1" applyAlignment="1">
      <alignment horizontal="center"/>
    </xf>
    <xf numFmtId="3" fontId="0" fillId="6" borderId="22" xfId="0" applyNumberFormat="1" applyFill="1" applyBorder="1" applyAlignment="1">
      <alignment horizontal="center"/>
    </xf>
    <xf numFmtId="3" fontId="0" fillId="6" borderId="23" xfId="0" applyNumberFormat="1" applyFill="1" applyBorder="1" applyAlignment="1">
      <alignment horizontal="center"/>
    </xf>
    <xf numFmtId="3" fontId="0" fillId="6" borderId="24" xfId="0" applyNumberFormat="1" applyFill="1" applyBorder="1" applyAlignment="1">
      <alignment horizontal="center"/>
    </xf>
    <xf numFmtId="3" fontId="0" fillId="6" borderId="25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7" borderId="28" xfId="0" applyNumberFormat="1" applyFill="1" applyBorder="1" applyAlignment="1">
      <alignment horizontal="center"/>
    </xf>
    <xf numFmtId="3" fontId="0" fillId="6" borderId="28" xfId="0" applyNumberFormat="1" applyFill="1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right"/>
    </xf>
    <xf numFmtId="3" fontId="0" fillId="0" borderId="34" xfId="0" applyNumberFormat="1" applyBorder="1"/>
    <xf numFmtId="3" fontId="0" fillId="0" borderId="35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4" fillId="2" borderId="17" xfId="0" applyNumberFormat="1" applyFont="1" applyFill="1" applyBorder="1" applyAlignment="1">
      <alignment horizontal="center" vertical="center"/>
    </xf>
    <xf numFmtId="0" fontId="0" fillId="0" borderId="39" xfId="0" applyBorder="1"/>
    <xf numFmtId="14" fontId="0" fillId="0" borderId="39" xfId="0" applyNumberFormat="1" applyBorder="1" applyAlignment="1">
      <alignment horizontal="right"/>
    </xf>
    <xf numFmtId="3" fontId="0" fillId="0" borderId="39" xfId="0" applyNumberFormat="1" applyBorder="1"/>
    <xf numFmtId="0" fontId="0" fillId="0" borderId="31" xfId="0" applyBorder="1"/>
    <xf numFmtId="3" fontId="9" fillId="4" borderId="27" xfId="0" applyNumberFormat="1" applyFont="1" applyFill="1" applyBorder="1" applyAlignment="1">
      <alignment horizontal="center"/>
    </xf>
    <xf numFmtId="3" fontId="9" fillId="4" borderId="26" xfId="0" applyNumberFormat="1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40" xfId="0" applyBorder="1"/>
    <xf numFmtId="3" fontId="9" fillId="4" borderId="29" xfId="0" applyNumberFormat="1" applyFont="1" applyFill="1" applyBorder="1" applyAlignment="1">
      <alignment horizontal="center"/>
    </xf>
    <xf numFmtId="3" fontId="9" fillId="5" borderId="41" xfId="0" applyNumberFormat="1" applyFont="1" applyFill="1" applyBorder="1" applyAlignment="1">
      <alignment horizontal="center"/>
    </xf>
    <xf numFmtId="3" fontId="0" fillId="6" borderId="41" xfId="0" applyNumberFormat="1" applyFill="1" applyBorder="1" applyAlignment="1">
      <alignment horizontal="center"/>
    </xf>
    <xf numFmtId="3" fontId="0" fillId="7" borderId="41" xfId="0" applyNumberFormat="1" applyFill="1" applyBorder="1" applyAlignment="1">
      <alignment horizontal="center"/>
    </xf>
    <xf numFmtId="3" fontId="0" fillId="7" borderId="30" xfId="0" applyNumberForma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/>
    <xf numFmtId="49" fontId="7" fillId="3" borderId="2" xfId="0" applyNumberFormat="1" applyFont="1" applyFill="1" applyBorder="1" applyAlignment="1">
      <alignment horizontal="left"/>
    </xf>
    <xf numFmtId="3" fontId="7" fillId="3" borderId="2" xfId="0" applyNumberFormat="1" applyFont="1" applyFill="1" applyBorder="1"/>
    <xf numFmtId="3" fontId="7" fillId="0" borderId="2" xfId="0" applyNumberFormat="1" applyFont="1" applyBorder="1"/>
    <xf numFmtId="0" fontId="7" fillId="0" borderId="2" xfId="0" applyFont="1" applyBorder="1"/>
    <xf numFmtId="0" fontId="7" fillId="0" borderId="3" xfId="0" applyFont="1" applyBorder="1"/>
    <xf numFmtId="49" fontId="0" fillId="0" borderId="44" xfId="0" applyNumberFormat="1" applyBorder="1"/>
    <xf numFmtId="49" fontId="0" fillId="0" borderId="42" xfId="0" applyNumberFormat="1" applyBorder="1"/>
    <xf numFmtId="49" fontId="0" fillId="0" borderId="45" xfId="0" applyNumberFormat="1" applyBorder="1"/>
    <xf numFmtId="3" fontId="0" fillId="2" borderId="46" xfId="0" applyNumberFormat="1" applyFill="1" applyBorder="1" applyAlignment="1">
      <alignment horizontal="center" vertical="center" wrapText="1" shrinkToFit="1"/>
    </xf>
    <xf numFmtId="49" fontId="0" fillId="0" borderId="50" xfId="0" applyNumberFormat="1" applyBorder="1"/>
    <xf numFmtId="0" fontId="0" fillId="0" borderId="51" xfId="0" applyBorder="1"/>
    <xf numFmtId="0" fontId="0" fillId="0" borderId="51" xfId="0" applyBorder="1" applyAlignment="1">
      <alignment horizontal="right"/>
    </xf>
    <xf numFmtId="3" fontId="0" fillId="0" borderId="51" xfId="0" applyNumberFormat="1" applyBorder="1"/>
    <xf numFmtId="0" fontId="0" fillId="0" borderId="52" xfId="0" applyBorder="1"/>
    <xf numFmtId="14" fontId="0" fillId="0" borderId="6" xfId="0" applyNumberFormat="1" applyBorder="1" applyAlignment="1">
      <alignment horizontal="center"/>
    </xf>
    <xf numFmtId="0" fontId="0" fillId="0" borderId="10" xfId="0" applyBorder="1"/>
    <xf numFmtId="3" fontId="0" fillId="0" borderId="16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55" xfId="0" applyBorder="1"/>
    <xf numFmtId="14" fontId="0" fillId="0" borderId="55" xfId="0" applyNumberFormat="1" applyBorder="1" applyAlignment="1">
      <alignment horizontal="center"/>
    </xf>
    <xf numFmtId="3" fontId="0" fillId="0" borderId="55" xfId="0" applyNumberFormat="1" applyBorder="1"/>
    <xf numFmtId="0" fontId="0" fillId="0" borderId="56" xfId="0" applyBorder="1"/>
    <xf numFmtId="3" fontId="0" fillId="0" borderId="49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0" fillId="0" borderId="57" xfId="0" applyNumberFormat="1" applyBorder="1"/>
    <xf numFmtId="49" fontId="0" fillId="0" borderId="43" xfId="0" applyNumberFormat="1" applyBorder="1"/>
    <xf numFmtId="0" fontId="0" fillId="0" borderId="51" xfId="0" applyBorder="1" applyAlignment="1">
      <alignment horizontal="center"/>
    </xf>
    <xf numFmtId="3" fontId="0" fillId="2" borderId="47" xfId="0" applyNumberFormat="1" applyFill="1" applyBorder="1" applyAlignment="1">
      <alignment horizontal="center" vertical="center" wrapText="1" shrinkToFit="1"/>
    </xf>
    <xf numFmtId="3" fontId="0" fillId="2" borderId="48" xfId="0" applyNumberFormat="1" applyFill="1" applyBorder="1" applyAlignment="1">
      <alignment horizontal="center" vertical="center" wrapText="1" shrinkToFit="1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2" borderId="49" xfId="0" applyNumberFormat="1" applyFill="1" applyBorder="1" applyAlignment="1">
      <alignment horizontal="center" vertical="center" wrapText="1" shrinkToFit="1"/>
    </xf>
    <xf numFmtId="3" fontId="0" fillId="0" borderId="35" xfId="0" applyNumberFormat="1" applyBorder="1" applyAlignment="1">
      <alignment horizontal="center"/>
    </xf>
    <xf numFmtId="3" fontId="0" fillId="0" borderId="3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Finanční harmonogram</a:t>
            </a:r>
          </a:p>
        </c:rich>
      </c:tx>
      <c:layout>
        <c:manualLayout>
          <c:xMode val="edge"/>
          <c:yMode val="edge"/>
          <c:x val="0.40396659707724425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12521150592216582"/>
          <c:w val="0.90709812108559496"/>
          <c:h val="0.805414551607445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'Graf-hodnoty'!$A$2:$A$15</c:f>
              <c:strCache>
                <c:ptCount val="14"/>
                <c:pt idx="0">
                  <c:v>2021 září</c:v>
                </c:pt>
                <c:pt idx="1">
                  <c:v>2021 říjen</c:v>
                </c:pt>
                <c:pt idx="2">
                  <c:v>2021 listopad</c:v>
                </c:pt>
                <c:pt idx="3">
                  <c:v>2021 prosinec</c:v>
                </c:pt>
                <c:pt idx="4">
                  <c:v>2022 leden</c:v>
                </c:pt>
                <c:pt idx="5">
                  <c:v>2022 únor</c:v>
                </c:pt>
                <c:pt idx="6">
                  <c:v>2022 březen</c:v>
                </c:pt>
                <c:pt idx="7">
                  <c:v>2022 duben</c:v>
                </c:pt>
                <c:pt idx="8">
                  <c:v>2022 květen</c:v>
                </c:pt>
                <c:pt idx="9">
                  <c:v>2022 červen</c:v>
                </c:pt>
                <c:pt idx="10">
                  <c:v>2022 červenec</c:v>
                </c:pt>
                <c:pt idx="11">
                  <c:v>2022 srpen</c:v>
                </c:pt>
                <c:pt idx="12">
                  <c:v>2022 září</c:v>
                </c:pt>
                <c:pt idx="13">
                  <c:v>2022 říjen</c:v>
                </c:pt>
              </c:strCache>
            </c:strRef>
          </c:cat>
          <c:val>
            <c:numRef>
              <c:f>'Graf-hodnoty'!$B$2:$B$15</c:f>
              <c:numCache>
                <c:formatCode>#,##0</c:formatCode>
                <c:ptCount val="14"/>
                <c:pt idx="0">
                  <c:v>15163.600659035237</c:v>
                </c:pt>
                <c:pt idx="1">
                  <c:v>214639.46720062889</c:v>
                </c:pt>
                <c:pt idx="2">
                  <c:v>1064314.8454672648</c:v>
                </c:pt>
                <c:pt idx="3">
                  <c:v>532904.04278921557</c:v>
                </c:pt>
                <c:pt idx="4">
                  <c:v>585072.82019397733</c:v>
                </c:pt>
                <c:pt idx="5">
                  <c:v>455754.39054079686</c:v>
                </c:pt>
                <c:pt idx="6">
                  <c:v>601066.23412601766</c:v>
                </c:pt>
                <c:pt idx="7">
                  <c:v>940023.4712612587</c:v>
                </c:pt>
                <c:pt idx="8">
                  <c:v>977931.12625451444</c:v>
                </c:pt>
                <c:pt idx="9">
                  <c:v>745958.6011381452</c:v>
                </c:pt>
                <c:pt idx="10">
                  <c:v>751735.63530428859</c:v>
                </c:pt>
                <c:pt idx="11">
                  <c:v>417846.46950052568</c:v>
                </c:pt>
                <c:pt idx="12">
                  <c:v>253351.34556433122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6-455E-B173-4138D2C4A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450368"/>
        <c:axId val="43451904"/>
      </c:barChart>
      <c:catAx>
        <c:axId val="434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45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450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Součtový finanční harmonogram</a:t>
            </a:r>
          </a:p>
        </c:rich>
      </c:tx>
      <c:layout>
        <c:manualLayout>
          <c:xMode val="edge"/>
          <c:yMode val="edge"/>
          <c:x val="0.3663883089770355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12521150592216582"/>
          <c:w val="0.90709812108559496"/>
          <c:h val="0.8054145516074450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'Graf-hodnoty'!$A$2:$A$15</c:f>
              <c:strCache>
                <c:ptCount val="14"/>
                <c:pt idx="0">
                  <c:v>2021 září</c:v>
                </c:pt>
                <c:pt idx="1">
                  <c:v>2021 říjen</c:v>
                </c:pt>
                <c:pt idx="2">
                  <c:v>2021 listopad</c:v>
                </c:pt>
                <c:pt idx="3">
                  <c:v>2021 prosinec</c:v>
                </c:pt>
                <c:pt idx="4">
                  <c:v>2022 leden</c:v>
                </c:pt>
                <c:pt idx="5">
                  <c:v>2022 únor</c:v>
                </c:pt>
                <c:pt idx="6">
                  <c:v>2022 březen</c:v>
                </c:pt>
                <c:pt idx="7">
                  <c:v>2022 duben</c:v>
                </c:pt>
                <c:pt idx="8">
                  <c:v>2022 květen</c:v>
                </c:pt>
                <c:pt idx="9">
                  <c:v>2022 červen</c:v>
                </c:pt>
                <c:pt idx="10">
                  <c:v>2022 červenec</c:v>
                </c:pt>
                <c:pt idx="11">
                  <c:v>2022 srpen</c:v>
                </c:pt>
                <c:pt idx="12">
                  <c:v>2022 září</c:v>
                </c:pt>
                <c:pt idx="13">
                  <c:v>2022 říjen</c:v>
                </c:pt>
              </c:strCache>
            </c:strRef>
          </c:cat>
          <c:val>
            <c:numRef>
              <c:f>'Graf-hodnoty'!$C$2:$C$15</c:f>
              <c:numCache>
                <c:formatCode>#,##0</c:formatCode>
                <c:ptCount val="14"/>
                <c:pt idx="0">
                  <c:v>15163.600659035237</c:v>
                </c:pt>
                <c:pt idx="1">
                  <c:v>229803.06785966412</c:v>
                </c:pt>
                <c:pt idx="2">
                  <c:v>1294117.9133269289</c:v>
                </c:pt>
                <c:pt idx="3">
                  <c:v>1827021.9561161445</c:v>
                </c:pt>
                <c:pt idx="4">
                  <c:v>2412094.7763101216</c:v>
                </c:pt>
                <c:pt idx="5">
                  <c:v>2867849.1668509184</c:v>
                </c:pt>
                <c:pt idx="6">
                  <c:v>3468915.4009769363</c:v>
                </c:pt>
                <c:pt idx="7">
                  <c:v>4408938.8722381946</c:v>
                </c:pt>
                <c:pt idx="8">
                  <c:v>5386869.9984927094</c:v>
                </c:pt>
                <c:pt idx="9">
                  <c:v>6132828.599630855</c:v>
                </c:pt>
                <c:pt idx="10">
                  <c:v>6884564.234935144</c:v>
                </c:pt>
                <c:pt idx="11">
                  <c:v>7302410.7044356698</c:v>
                </c:pt>
                <c:pt idx="12">
                  <c:v>7555762.0500000007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E8-4979-926E-26A34DDE0F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488000"/>
        <c:axId val="43490688"/>
      </c:lineChart>
      <c:catAx>
        <c:axId val="434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49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9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488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HF52"/>
  <sheetViews>
    <sheetView tabSelected="1" zoomScale="85" zoomScaleNormal="85" workbookViewId="0">
      <pane xSplit="9" ySplit="8" topLeftCell="J9" activePane="bottomRight" state="frozen"/>
      <selection activeCell="B2" sqref="B2"/>
      <selection pane="topRight" activeCell="B2" sqref="B2"/>
      <selection pane="bottomLeft" activeCell="B2" sqref="B2"/>
      <selection pane="bottomRight" activeCell="O2" sqref="O2"/>
    </sheetView>
  </sheetViews>
  <sheetFormatPr defaultRowHeight="12.75" x14ac:dyDescent="0.2"/>
  <cols>
    <col min="1" max="1" width="1.85546875" customWidth="1"/>
    <col min="2" max="2" width="9.85546875" style="7" customWidth="1"/>
    <col min="3" max="3" width="33.28515625" customWidth="1"/>
    <col min="4" max="5" width="11.7109375" style="12" customWidth="1"/>
    <col min="6" max="6" width="11" style="3" customWidth="1"/>
    <col min="7" max="7" width="8.42578125" style="3" customWidth="1"/>
    <col min="8" max="8" width="6.5703125" customWidth="1"/>
    <col min="9" max="9" width="6.28515625" customWidth="1"/>
    <col min="10" max="16384" width="9.140625" style="24"/>
  </cols>
  <sheetData>
    <row r="1" spans="1:214" ht="12.75" customHeight="1" x14ac:dyDescent="0.2">
      <c r="A1" s="1"/>
      <c r="B1" s="4"/>
      <c r="C1" s="1"/>
      <c r="D1" s="39" t="s">
        <v>9</v>
      </c>
      <c r="E1" s="39" t="s">
        <v>10</v>
      </c>
      <c r="F1" s="44"/>
      <c r="G1" s="40"/>
      <c r="H1" s="1"/>
      <c r="I1" s="21"/>
    </row>
    <row r="2" spans="1:214" ht="27.75" customHeight="1" x14ac:dyDescent="0.2">
      <c r="A2" s="1"/>
      <c r="B2" s="28" t="str">
        <f>CONCATENATE("Harmonogram stavby:   ",StavbaCislo,"    ",StavbaNazev)</f>
        <v>Harmonogram stavby:   23    Revitalizace kulturního domu v Kunčině</v>
      </c>
      <c r="C2" s="8"/>
      <c r="F2" s="45"/>
      <c r="G2" s="46"/>
      <c r="H2" s="10"/>
      <c r="I2" s="22"/>
    </row>
    <row r="3" spans="1:214" x14ac:dyDescent="0.2">
      <c r="A3" s="1"/>
      <c r="B3" s="5" t="s">
        <v>0</v>
      </c>
      <c r="C3" s="30" t="s">
        <v>11</v>
      </c>
      <c r="D3" s="32"/>
      <c r="E3" s="32"/>
      <c r="F3" s="44"/>
      <c r="G3" s="47"/>
      <c r="H3" s="1"/>
      <c r="I3" s="21"/>
    </row>
    <row r="4" spans="1:214" x14ac:dyDescent="0.2">
      <c r="A4" s="1"/>
      <c r="B4" s="4"/>
      <c r="C4" s="30" t="s">
        <v>12</v>
      </c>
      <c r="D4" s="32"/>
      <c r="E4" s="32"/>
      <c r="F4" s="44"/>
      <c r="G4" s="47"/>
      <c r="H4" s="1"/>
      <c r="I4" s="21"/>
    </row>
    <row r="5" spans="1:214" ht="12" customHeight="1" x14ac:dyDescent="0.2">
      <c r="A5" s="2"/>
      <c r="B5" s="6" t="s">
        <v>14</v>
      </c>
      <c r="C5" s="31" t="s">
        <v>13</v>
      </c>
      <c r="D5" s="33"/>
      <c r="E5" s="32"/>
      <c r="F5" s="44"/>
      <c r="G5" s="48"/>
      <c r="H5" s="2"/>
      <c r="I5" s="23"/>
    </row>
    <row r="6" spans="1:214" s="25" customFormat="1" ht="13.5" customHeight="1" thickBot="1" x14ac:dyDescent="0.25">
      <c r="A6" s="11"/>
      <c r="B6" s="92"/>
      <c r="C6" s="92"/>
      <c r="D6" s="93"/>
      <c r="E6" s="93"/>
      <c r="F6" s="94"/>
      <c r="G6" s="95"/>
      <c r="H6" s="96"/>
      <c r="I6" s="97"/>
      <c r="J6" s="139">
        <v>2021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>
        <v>2022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</row>
    <row r="7" spans="1:214" s="26" customFormat="1" ht="27" customHeight="1" x14ac:dyDescent="0.2">
      <c r="A7" s="91"/>
      <c r="B7" s="151" t="s">
        <v>1</v>
      </c>
      <c r="C7" s="147" t="s">
        <v>2</v>
      </c>
      <c r="D7" s="147" t="s">
        <v>3</v>
      </c>
      <c r="E7" s="147" t="s">
        <v>4</v>
      </c>
      <c r="F7" s="145" t="s">
        <v>5</v>
      </c>
      <c r="G7" s="145" t="s">
        <v>6</v>
      </c>
      <c r="H7" s="147" t="s">
        <v>7</v>
      </c>
      <c r="I7" s="149" t="s">
        <v>8</v>
      </c>
      <c r="J7" s="101" t="s">
        <v>84</v>
      </c>
      <c r="K7" s="135" t="s">
        <v>85</v>
      </c>
      <c r="L7" s="136"/>
      <c r="M7" s="136"/>
      <c r="N7" s="143"/>
      <c r="O7" s="135" t="s">
        <v>86</v>
      </c>
      <c r="P7" s="136"/>
      <c r="Q7" s="136"/>
      <c r="R7" s="143"/>
      <c r="S7" s="135" t="s">
        <v>87</v>
      </c>
      <c r="T7" s="136"/>
      <c r="U7" s="136"/>
      <c r="V7" s="143"/>
      <c r="W7" s="135" t="s">
        <v>88</v>
      </c>
      <c r="X7" s="136"/>
      <c r="Y7" s="136"/>
      <c r="Z7" s="143"/>
      <c r="AA7" s="135" t="s">
        <v>89</v>
      </c>
      <c r="AB7" s="136"/>
      <c r="AC7" s="136"/>
      <c r="AD7" s="143"/>
      <c r="AE7" s="135" t="s">
        <v>90</v>
      </c>
      <c r="AF7" s="136"/>
      <c r="AG7" s="136"/>
      <c r="AH7" s="143"/>
      <c r="AI7" s="135" t="s">
        <v>91</v>
      </c>
      <c r="AJ7" s="136"/>
      <c r="AK7" s="136"/>
      <c r="AL7" s="143"/>
      <c r="AM7" s="135" t="s">
        <v>92</v>
      </c>
      <c r="AN7" s="136"/>
      <c r="AO7" s="136"/>
      <c r="AP7" s="143"/>
      <c r="AQ7" s="135" t="s">
        <v>93</v>
      </c>
      <c r="AR7" s="136"/>
      <c r="AS7" s="136"/>
      <c r="AT7" s="143"/>
      <c r="AU7" s="135" t="s">
        <v>94</v>
      </c>
      <c r="AV7" s="136"/>
      <c r="AW7" s="136"/>
      <c r="AX7" s="143"/>
      <c r="AY7" s="135" t="s">
        <v>95</v>
      </c>
      <c r="AZ7" s="136"/>
      <c r="BA7" s="136"/>
      <c r="BB7" s="143"/>
      <c r="BC7" s="135" t="s">
        <v>96</v>
      </c>
      <c r="BD7" s="136"/>
      <c r="BE7" s="136"/>
      <c r="BF7" s="136"/>
      <c r="BG7" s="101" t="s">
        <v>97</v>
      </c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</row>
    <row r="8" spans="1:214" s="27" customFormat="1" ht="13.5" thickBot="1" x14ac:dyDescent="0.25">
      <c r="A8" s="91"/>
      <c r="B8" s="152"/>
      <c r="C8" s="148"/>
      <c r="D8" s="148"/>
      <c r="E8" s="148"/>
      <c r="F8" s="146"/>
      <c r="G8" s="146"/>
      <c r="H8" s="148"/>
      <c r="I8" s="150"/>
      <c r="J8" s="76">
        <v>4</v>
      </c>
      <c r="K8" s="58">
        <v>1</v>
      </c>
      <c r="L8" s="58">
        <v>2</v>
      </c>
      <c r="M8" s="58">
        <v>3</v>
      </c>
      <c r="N8" s="57">
        <v>4</v>
      </c>
      <c r="O8" s="58">
        <v>1</v>
      </c>
      <c r="P8" s="58">
        <v>2</v>
      </c>
      <c r="Q8" s="58">
        <v>3</v>
      </c>
      <c r="R8" s="57">
        <v>4</v>
      </c>
      <c r="S8" s="58">
        <v>1</v>
      </c>
      <c r="T8" s="58">
        <v>2</v>
      </c>
      <c r="U8" s="58">
        <v>3</v>
      </c>
      <c r="V8" s="57">
        <v>4</v>
      </c>
      <c r="W8" s="58">
        <v>1</v>
      </c>
      <c r="X8" s="58">
        <v>2</v>
      </c>
      <c r="Y8" s="58">
        <v>3</v>
      </c>
      <c r="Z8" s="57">
        <v>4</v>
      </c>
      <c r="AA8" s="58">
        <v>1</v>
      </c>
      <c r="AB8" s="58">
        <v>2</v>
      </c>
      <c r="AC8" s="58">
        <v>3</v>
      </c>
      <c r="AD8" s="57">
        <v>4</v>
      </c>
      <c r="AE8" s="58">
        <v>1</v>
      </c>
      <c r="AF8" s="58">
        <v>2</v>
      </c>
      <c r="AG8" s="58">
        <v>3</v>
      </c>
      <c r="AH8" s="57">
        <v>4</v>
      </c>
      <c r="AI8" s="58">
        <v>1</v>
      </c>
      <c r="AJ8" s="58">
        <v>2</v>
      </c>
      <c r="AK8" s="58">
        <v>3</v>
      </c>
      <c r="AL8" s="57">
        <v>4</v>
      </c>
      <c r="AM8" s="58">
        <v>1</v>
      </c>
      <c r="AN8" s="58">
        <v>2</v>
      </c>
      <c r="AO8" s="58">
        <v>3</v>
      </c>
      <c r="AP8" s="57">
        <v>4</v>
      </c>
      <c r="AQ8" s="58">
        <v>1</v>
      </c>
      <c r="AR8" s="58">
        <v>2</v>
      </c>
      <c r="AS8" s="58">
        <v>3</v>
      </c>
      <c r="AT8" s="57">
        <v>4</v>
      </c>
      <c r="AU8" s="58">
        <v>1</v>
      </c>
      <c r="AV8" s="58">
        <v>2</v>
      </c>
      <c r="AW8" s="58">
        <v>3</v>
      </c>
      <c r="AX8" s="57">
        <v>4</v>
      </c>
      <c r="AY8" s="58">
        <v>1</v>
      </c>
      <c r="AZ8" s="58">
        <v>2</v>
      </c>
      <c r="BA8" s="58">
        <v>3</v>
      </c>
      <c r="BB8" s="57">
        <v>4</v>
      </c>
      <c r="BC8" s="58">
        <v>1</v>
      </c>
      <c r="BD8" s="58">
        <v>2</v>
      </c>
      <c r="BE8" s="58">
        <v>3</v>
      </c>
      <c r="BF8" s="58">
        <v>4</v>
      </c>
      <c r="BG8" s="76">
        <v>1</v>
      </c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</row>
    <row r="9" spans="1:214" ht="13.5" thickBot="1" x14ac:dyDescent="0.25">
      <c r="B9" s="98" t="s">
        <v>9</v>
      </c>
      <c r="C9" s="77" t="s">
        <v>10</v>
      </c>
      <c r="D9" s="78">
        <v>44469</v>
      </c>
      <c r="E9" s="78">
        <v>44834</v>
      </c>
      <c r="F9" s="79">
        <v>7555762.0499999998</v>
      </c>
      <c r="G9" s="79">
        <v>5070.9820600000003</v>
      </c>
      <c r="H9" s="77">
        <v>262</v>
      </c>
      <c r="I9" s="80">
        <v>4</v>
      </c>
      <c r="J9" s="85">
        <f t="shared" ref="J9:AO9" si="0">SUM(J10)</f>
        <v>24.502670646551724</v>
      </c>
      <c r="K9" s="81">
        <f t="shared" si="0"/>
        <v>192.19517119252876</v>
      </c>
      <c r="L9" s="81">
        <f t="shared" si="0"/>
        <v>22.533424942528733</v>
      </c>
      <c r="M9" s="81">
        <f t="shared" si="0"/>
        <v>28.659596760710549</v>
      </c>
      <c r="N9" s="82">
        <f t="shared" si="0"/>
        <v>95.050677618555397</v>
      </c>
      <c r="O9" s="81">
        <f t="shared" si="0"/>
        <v>39.409581909909903</v>
      </c>
      <c r="P9" s="81">
        <f t="shared" si="0"/>
        <v>90.599410170779493</v>
      </c>
      <c r="Q9" s="81">
        <f t="shared" si="0"/>
        <v>97.624864716234043</v>
      </c>
      <c r="R9" s="82">
        <f t="shared" si="0"/>
        <v>125.51768320658663</v>
      </c>
      <c r="S9" s="81">
        <f t="shared" si="0"/>
        <v>41.372258677586672</v>
      </c>
      <c r="T9" s="81">
        <f t="shared" si="0"/>
        <v>64.130492010920008</v>
      </c>
      <c r="U9" s="81">
        <f t="shared" si="0"/>
        <v>57.615592010920011</v>
      </c>
      <c r="V9" s="82">
        <f t="shared" si="0"/>
        <v>58.67772953940954</v>
      </c>
      <c r="W9" s="81">
        <f t="shared" si="0"/>
        <v>36.939115344253345</v>
      </c>
      <c r="X9" s="81">
        <f t="shared" si="0"/>
        <v>37.302273677586683</v>
      </c>
      <c r="Y9" s="81">
        <f t="shared" si="0"/>
        <v>37.447537010920016</v>
      </c>
      <c r="Z9" s="82">
        <f t="shared" si="0"/>
        <v>53.496481444171444</v>
      </c>
      <c r="AA9" s="81">
        <f t="shared" si="0"/>
        <v>37.447537010920016</v>
      </c>
      <c r="AB9" s="81">
        <f t="shared" si="0"/>
        <v>37.011747010920011</v>
      </c>
      <c r="AC9" s="81">
        <f t="shared" si="0"/>
        <v>23.403004233142234</v>
      </c>
      <c r="AD9" s="82">
        <f t="shared" si="0"/>
        <v>17.988559788697792</v>
      </c>
      <c r="AE9" s="81">
        <f t="shared" si="0"/>
        <v>32.114112566475569</v>
      </c>
      <c r="AF9" s="81">
        <f t="shared" si="0"/>
        <v>33.771822303317677</v>
      </c>
      <c r="AG9" s="81">
        <f t="shared" si="0"/>
        <v>168.63134825683781</v>
      </c>
      <c r="AH9" s="82">
        <f t="shared" si="0"/>
        <v>290.2577925944218</v>
      </c>
      <c r="AI9" s="81">
        <f t="shared" si="0"/>
        <v>323.46770116609525</v>
      </c>
      <c r="AJ9" s="81">
        <f t="shared" si="0"/>
        <v>178.23623449942858</v>
      </c>
      <c r="AK9" s="81">
        <f t="shared" si="0"/>
        <v>188.13812476258647</v>
      </c>
      <c r="AL9" s="82">
        <f t="shared" si="0"/>
        <v>211.10916951247401</v>
      </c>
      <c r="AM9" s="81">
        <f t="shared" si="0"/>
        <v>155.6691610982906</v>
      </c>
      <c r="AN9" s="81">
        <f t="shared" si="0"/>
        <v>171.61236109829059</v>
      </c>
      <c r="AO9" s="81">
        <f t="shared" si="0"/>
        <v>196.13549815711411</v>
      </c>
      <c r="AP9" s="82">
        <f t="shared" ref="AP9:BU9" si="1">SUM(AP10)</f>
        <v>273.42847730568121</v>
      </c>
      <c r="AQ9" s="81">
        <f t="shared" si="1"/>
        <v>160.01678581397687</v>
      </c>
      <c r="AR9" s="81">
        <f t="shared" si="1"/>
        <v>160.01678581397687</v>
      </c>
      <c r="AS9" s="81">
        <f t="shared" si="1"/>
        <v>160.01678581397687</v>
      </c>
      <c r="AT9" s="82">
        <f t="shared" si="1"/>
        <v>205.73586747511311</v>
      </c>
      <c r="AU9" s="81">
        <f t="shared" si="1"/>
        <v>160.01678581397687</v>
      </c>
      <c r="AV9" s="81">
        <f t="shared" si="1"/>
        <v>160.01678581397687</v>
      </c>
      <c r="AW9" s="81">
        <f t="shared" si="1"/>
        <v>163.59662581397689</v>
      </c>
      <c r="AX9" s="82">
        <f t="shared" si="1"/>
        <v>185.19907176721969</v>
      </c>
      <c r="AY9" s="81">
        <f t="shared" si="1"/>
        <v>57.110957266968327</v>
      </c>
      <c r="AZ9" s="81">
        <f t="shared" si="1"/>
        <v>41.808405734460578</v>
      </c>
      <c r="BA9" s="81">
        <f t="shared" si="1"/>
        <v>35.687385121457488</v>
      </c>
      <c r="BB9" s="82">
        <f t="shared" si="1"/>
        <v>52.994805411605938</v>
      </c>
      <c r="BC9" s="81">
        <f t="shared" si="1"/>
        <v>37.448608454790822</v>
      </c>
      <c r="BD9" s="81">
        <f t="shared" si="1"/>
        <v>37.448608454790822</v>
      </c>
      <c r="BE9" s="81">
        <f t="shared" si="1"/>
        <v>11.781616261808367</v>
      </c>
      <c r="BF9" s="82">
        <f t="shared" si="1"/>
        <v>0.58896692307692311</v>
      </c>
      <c r="BG9" s="83"/>
    </row>
    <row r="10" spans="1:214" ht="13.5" thickBot="1" x14ac:dyDescent="0.25">
      <c r="B10" s="99" t="s">
        <v>15</v>
      </c>
      <c r="C10" s="49" t="s">
        <v>16</v>
      </c>
      <c r="D10" s="50">
        <v>44469</v>
      </c>
      <c r="E10" s="50">
        <v>44834</v>
      </c>
      <c r="F10" s="51">
        <v>7555762.0499999998</v>
      </c>
      <c r="G10" s="51">
        <v>5070.9820600000003</v>
      </c>
      <c r="H10" s="49">
        <v>262</v>
      </c>
      <c r="I10" s="56">
        <v>4</v>
      </c>
      <c r="J10" s="86">
        <f t="shared" ref="J10:AO10" si="2">SUM(J11+J15+J37)</f>
        <v>24.502670646551724</v>
      </c>
      <c r="K10" s="59">
        <f t="shared" si="2"/>
        <v>192.19517119252876</v>
      </c>
      <c r="L10" s="59">
        <f t="shared" si="2"/>
        <v>22.533424942528733</v>
      </c>
      <c r="M10" s="59">
        <f t="shared" si="2"/>
        <v>28.659596760710549</v>
      </c>
      <c r="N10" s="60">
        <f t="shared" si="2"/>
        <v>95.050677618555397</v>
      </c>
      <c r="O10" s="59">
        <f t="shared" si="2"/>
        <v>39.409581909909903</v>
      </c>
      <c r="P10" s="59">
        <f t="shared" si="2"/>
        <v>90.599410170779493</v>
      </c>
      <c r="Q10" s="59">
        <f t="shared" si="2"/>
        <v>97.624864716234043</v>
      </c>
      <c r="R10" s="60">
        <f t="shared" si="2"/>
        <v>125.51768320658663</v>
      </c>
      <c r="S10" s="59">
        <f t="shared" si="2"/>
        <v>41.372258677586672</v>
      </c>
      <c r="T10" s="59">
        <f t="shared" si="2"/>
        <v>64.130492010920008</v>
      </c>
      <c r="U10" s="59">
        <f t="shared" si="2"/>
        <v>57.615592010920011</v>
      </c>
      <c r="V10" s="60">
        <f t="shared" si="2"/>
        <v>58.67772953940954</v>
      </c>
      <c r="W10" s="59">
        <f t="shared" si="2"/>
        <v>36.939115344253345</v>
      </c>
      <c r="X10" s="59">
        <f t="shared" si="2"/>
        <v>37.302273677586683</v>
      </c>
      <c r="Y10" s="59">
        <f t="shared" si="2"/>
        <v>37.447537010920016</v>
      </c>
      <c r="Z10" s="60">
        <f t="shared" si="2"/>
        <v>53.496481444171444</v>
      </c>
      <c r="AA10" s="59">
        <f t="shared" si="2"/>
        <v>37.447537010920016</v>
      </c>
      <c r="AB10" s="59">
        <f t="shared" si="2"/>
        <v>37.011747010920011</v>
      </c>
      <c r="AC10" s="59">
        <f t="shared" si="2"/>
        <v>23.403004233142234</v>
      </c>
      <c r="AD10" s="60">
        <f t="shared" si="2"/>
        <v>17.988559788697792</v>
      </c>
      <c r="AE10" s="59">
        <f t="shared" si="2"/>
        <v>32.114112566475569</v>
      </c>
      <c r="AF10" s="59">
        <f t="shared" si="2"/>
        <v>33.771822303317677</v>
      </c>
      <c r="AG10" s="59">
        <f t="shared" si="2"/>
        <v>168.63134825683781</v>
      </c>
      <c r="AH10" s="60">
        <f t="shared" si="2"/>
        <v>290.2577925944218</v>
      </c>
      <c r="AI10" s="59">
        <f t="shared" si="2"/>
        <v>323.46770116609525</v>
      </c>
      <c r="AJ10" s="59">
        <f t="shared" si="2"/>
        <v>178.23623449942858</v>
      </c>
      <c r="AK10" s="59">
        <f t="shared" si="2"/>
        <v>188.13812476258647</v>
      </c>
      <c r="AL10" s="60">
        <f t="shared" si="2"/>
        <v>211.10916951247401</v>
      </c>
      <c r="AM10" s="59">
        <f t="shared" si="2"/>
        <v>155.6691610982906</v>
      </c>
      <c r="AN10" s="59">
        <f t="shared" si="2"/>
        <v>171.61236109829059</v>
      </c>
      <c r="AO10" s="59">
        <f t="shared" si="2"/>
        <v>196.13549815711411</v>
      </c>
      <c r="AP10" s="60">
        <f t="shared" ref="AP10:BU10" si="3">SUM(AP11+AP15+AP37)</f>
        <v>273.42847730568121</v>
      </c>
      <c r="AQ10" s="59">
        <f t="shared" si="3"/>
        <v>160.01678581397687</v>
      </c>
      <c r="AR10" s="59">
        <f t="shared" si="3"/>
        <v>160.01678581397687</v>
      </c>
      <c r="AS10" s="59">
        <f t="shared" si="3"/>
        <v>160.01678581397687</v>
      </c>
      <c r="AT10" s="60">
        <f t="shared" si="3"/>
        <v>205.73586747511311</v>
      </c>
      <c r="AU10" s="59">
        <f t="shared" si="3"/>
        <v>160.01678581397687</v>
      </c>
      <c r="AV10" s="59">
        <f t="shared" si="3"/>
        <v>160.01678581397687</v>
      </c>
      <c r="AW10" s="59">
        <f t="shared" si="3"/>
        <v>163.59662581397689</v>
      </c>
      <c r="AX10" s="60">
        <f t="shared" si="3"/>
        <v>185.19907176721969</v>
      </c>
      <c r="AY10" s="59">
        <f t="shared" si="3"/>
        <v>57.110957266968327</v>
      </c>
      <c r="AZ10" s="59">
        <f t="shared" si="3"/>
        <v>41.808405734460578</v>
      </c>
      <c r="BA10" s="59">
        <f t="shared" si="3"/>
        <v>35.687385121457488</v>
      </c>
      <c r="BB10" s="60">
        <f t="shared" si="3"/>
        <v>52.994805411605938</v>
      </c>
      <c r="BC10" s="59">
        <f t="shared" si="3"/>
        <v>37.448608454790822</v>
      </c>
      <c r="BD10" s="59">
        <f t="shared" si="3"/>
        <v>37.448608454790822</v>
      </c>
      <c r="BE10" s="59">
        <f t="shared" si="3"/>
        <v>11.781616261808367</v>
      </c>
      <c r="BF10" s="60">
        <f t="shared" si="3"/>
        <v>0.58896692307692311</v>
      </c>
      <c r="BG10" s="54"/>
    </row>
    <row r="11" spans="1:214" ht="13.5" thickBot="1" x14ac:dyDescent="0.25">
      <c r="B11" s="99" t="s">
        <v>17</v>
      </c>
      <c r="C11" s="49" t="s">
        <v>18</v>
      </c>
      <c r="D11" s="50">
        <v>44469</v>
      </c>
      <c r="E11" s="50">
        <v>44834</v>
      </c>
      <c r="F11" s="51">
        <v>35500</v>
      </c>
      <c r="G11" s="51">
        <v>0</v>
      </c>
      <c r="H11" s="49">
        <v>262</v>
      </c>
      <c r="I11" s="56">
        <v>4</v>
      </c>
      <c r="J11" s="87">
        <f t="shared" ref="J11:AO11" si="4">SUM(J12+J13+J14)</f>
        <v>0</v>
      </c>
      <c r="K11" s="61">
        <f t="shared" si="4"/>
        <v>0</v>
      </c>
      <c r="L11" s="61">
        <f t="shared" si="4"/>
        <v>0</v>
      </c>
      <c r="M11" s="61">
        <f t="shared" si="4"/>
        <v>0</v>
      </c>
      <c r="N11" s="62">
        <f t="shared" si="4"/>
        <v>0</v>
      </c>
      <c r="O11" s="61">
        <f t="shared" si="4"/>
        <v>0</v>
      </c>
      <c r="P11" s="61">
        <f t="shared" si="4"/>
        <v>0</v>
      </c>
      <c r="Q11" s="61">
        <f t="shared" si="4"/>
        <v>0</v>
      </c>
      <c r="R11" s="62">
        <f t="shared" si="4"/>
        <v>0</v>
      </c>
      <c r="S11" s="61">
        <f t="shared" si="4"/>
        <v>0</v>
      </c>
      <c r="T11" s="61">
        <f t="shared" si="4"/>
        <v>0</v>
      </c>
      <c r="U11" s="61">
        <f t="shared" si="4"/>
        <v>0</v>
      </c>
      <c r="V11" s="62">
        <f t="shared" si="4"/>
        <v>0</v>
      </c>
      <c r="W11" s="61">
        <f t="shared" si="4"/>
        <v>0</v>
      </c>
      <c r="X11" s="61">
        <f t="shared" si="4"/>
        <v>0</v>
      </c>
      <c r="Y11" s="61">
        <f t="shared" si="4"/>
        <v>0</v>
      </c>
      <c r="Z11" s="62">
        <f t="shared" si="4"/>
        <v>0</v>
      </c>
      <c r="AA11" s="61">
        <f t="shared" si="4"/>
        <v>0</v>
      </c>
      <c r="AB11" s="61">
        <f t="shared" si="4"/>
        <v>0</v>
      </c>
      <c r="AC11" s="61">
        <f t="shared" si="4"/>
        <v>0</v>
      </c>
      <c r="AD11" s="62">
        <f t="shared" si="4"/>
        <v>0</v>
      </c>
      <c r="AE11" s="61">
        <f t="shared" si="4"/>
        <v>0</v>
      </c>
      <c r="AF11" s="61">
        <f t="shared" si="4"/>
        <v>0</v>
      </c>
      <c r="AG11" s="61">
        <f t="shared" si="4"/>
        <v>0</v>
      </c>
      <c r="AH11" s="62">
        <f t="shared" si="4"/>
        <v>0</v>
      </c>
      <c r="AI11" s="61">
        <f t="shared" si="4"/>
        <v>0</v>
      </c>
      <c r="AJ11" s="61">
        <f t="shared" si="4"/>
        <v>0</v>
      </c>
      <c r="AK11" s="61">
        <f t="shared" si="4"/>
        <v>0</v>
      </c>
      <c r="AL11" s="62">
        <f t="shared" si="4"/>
        <v>0</v>
      </c>
      <c r="AM11" s="61">
        <f t="shared" si="4"/>
        <v>0</v>
      </c>
      <c r="AN11" s="61">
        <f t="shared" si="4"/>
        <v>0</v>
      </c>
      <c r="AO11" s="61">
        <f t="shared" si="4"/>
        <v>0</v>
      </c>
      <c r="AP11" s="62">
        <f t="shared" ref="AP11:BU11" si="5">SUM(AP12+AP13+AP14)</f>
        <v>0</v>
      </c>
      <c r="AQ11" s="61">
        <f t="shared" si="5"/>
        <v>0</v>
      </c>
      <c r="AR11" s="61">
        <f t="shared" si="5"/>
        <v>0</v>
      </c>
      <c r="AS11" s="61">
        <f t="shared" si="5"/>
        <v>0</v>
      </c>
      <c r="AT11" s="62">
        <f t="shared" si="5"/>
        <v>0</v>
      </c>
      <c r="AU11" s="61">
        <f t="shared" si="5"/>
        <v>0</v>
      </c>
      <c r="AV11" s="61">
        <f t="shared" si="5"/>
        <v>0</v>
      </c>
      <c r="AW11" s="61">
        <f t="shared" si="5"/>
        <v>0</v>
      </c>
      <c r="AX11" s="62">
        <f t="shared" si="5"/>
        <v>0</v>
      </c>
      <c r="AY11" s="61">
        <f t="shared" si="5"/>
        <v>0</v>
      </c>
      <c r="AZ11" s="61">
        <f t="shared" si="5"/>
        <v>0</v>
      </c>
      <c r="BA11" s="61">
        <f t="shared" si="5"/>
        <v>0</v>
      </c>
      <c r="BB11" s="62">
        <f t="shared" si="5"/>
        <v>0</v>
      </c>
      <c r="BC11" s="61">
        <f t="shared" si="5"/>
        <v>0</v>
      </c>
      <c r="BD11" s="61">
        <f t="shared" si="5"/>
        <v>0</v>
      </c>
      <c r="BE11" s="61">
        <f t="shared" si="5"/>
        <v>0</v>
      </c>
      <c r="BF11" s="62">
        <f t="shared" si="5"/>
        <v>0</v>
      </c>
      <c r="BG11" s="54"/>
    </row>
    <row r="12" spans="1:214" ht="13.5" thickBot="1" x14ac:dyDescent="0.25">
      <c r="B12" s="99" t="s">
        <v>19</v>
      </c>
      <c r="C12" s="49" t="s">
        <v>20</v>
      </c>
      <c r="D12" s="50">
        <v>44469</v>
      </c>
      <c r="E12" s="50">
        <v>44834</v>
      </c>
      <c r="F12" s="51">
        <v>7500</v>
      </c>
      <c r="G12" s="51">
        <v>0</v>
      </c>
      <c r="H12" s="49">
        <v>262</v>
      </c>
      <c r="I12" s="56">
        <v>4</v>
      </c>
      <c r="J12" s="88">
        <v>0</v>
      </c>
      <c r="K12" s="67">
        <v>0</v>
      </c>
      <c r="L12" s="67">
        <v>0</v>
      </c>
      <c r="M12" s="67">
        <v>0</v>
      </c>
      <c r="N12" s="68">
        <v>0</v>
      </c>
      <c r="O12" s="67">
        <v>0</v>
      </c>
      <c r="P12" s="67">
        <v>0</v>
      </c>
      <c r="Q12" s="67">
        <v>0</v>
      </c>
      <c r="R12" s="68">
        <v>0</v>
      </c>
      <c r="S12" s="67">
        <v>0</v>
      </c>
      <c r="T12" s="67">
        <v>0</v>
      </c>
      <c r="U12" s="67">
        <v>0</v>
      </c>
      <c r="V12" s="68">
        <v>0</v>
      </c>
      <c r="W12" s="67">
        <v>0</v>
      </c>
      <c r="X12" s="67">
        <v>0</v>
      </c>
      <c r="Y12" s="67">
        <v>0</v>
      </c>
      <c r="Z12" s="68">
        <v>0</v>
      </c>
      <c r="AA12" s="67">
        <v>0</v>
      </c>
      <c r="AB12" s="67">
        <v>0</v>
      </c>
      <c r="AC12" s="67">
        <v>0</v>
      </c>
      <c r="AD12" s="68">
        <v>0</v>
      </c>
      <c r="AE12" s="67">
        <v>0</v>
      </c>
      <c r="AF12" s="67">
        <v>0</v>
      </c>
      <c r="AG12" s="67">
        <v>0</v>
      </c>
      <c r="AH12" s="68">
        <v>0</v>
      </c>
      <c r="AI12" s="67">
        <v>0</v>
      </c>
      <c r="AJ12" s="67">
        <v>0</v>
      </c>
      <c r="AK12" s="67">
        <v>0</v>
      </c>
      <c r="AL12" s="68">
        <v>0</v>
      </c>
      <c r="AM12" s="67">
        <v>0</v>
      </c>
      <c r="AN12" s="67">
        <v>0</v>
      </c>
      <c r="AO12" s="67">
        <v>0</v>
      </c>
      <c r="AP12" s="68">
        <v>0</v>
      </c>
      <c r="AQ12" s="67">
        <v>0</v>
      </c>
      <c r="AR12" s="67">
        <v>0</v>
      </c>
      <c r="AS12" s="67">
        <v>0</v>
      </c>
      <c r="AT12" s="68">
        <v>0</v>
      </c>
      <c r="AU12" s="67">
        <v>0</v>
      </c>
      <c r="AV12" s="67">
        <v>0</v>
      </c>
      <c r="AW12" s="67">
        <v>0</v>
      </c>
      <c r="AX12" s="68">
        <v>0</v>
      </c>
      <c r="AY12" s="67">
        <v>0</v>
      </c>
      <c r="AZ12" s="67">
        <v>0</v>
      </c>
      <c r="BA12" s="67">
        <v>0</v>
      </c>
      <c r="BB12" s="68">
        <v>0</v>
      </c>
      <c r="BC12" s="67">
        <v>0</v>
      </c>
      <c r="BD12" s="67">
        <v>0</v>
      </c>
      <c r="BE12" s="67">
        <v>0</v>
      </c>
      <c r="BF12" s="68">
        <v>0</v>
      </c>
      <c r="BG12" s="54"/>
    </row>
    <row r="13" spans="1:214" ht="13.5" thickBot="1" x14ac:dyDescent="0.25">
      <c r="B13" s="99" t="s">
        <v>21</v>
      </c>
      <c r="C13" s="49" t="s">
        <v>22</v>
      </c>
      <c r="D13" s="50">
        <v>44469</v>
      </c>
      <c r="E13" s="50">
        <v>44469</v>
      </c>
      <c r="F13" s="51">
        <v>3000</v>
      </c>
      <c r="G13" s="51">
        <v>0</v>
      </c>
      <c r="H13" s="49">
        <v>1</v>
      </c>
      <c r="I13" s="56">
        <v>4</v>
      </c>
      <c r="J13" s="88">
        <v>0</v>
      </c>
      <c r="N13" s="54"/>
      <c r="R13" s="54"/>
      <c r="V13" s="54"/>
      <c r="Z13" s="54"/>
      <c r="AD13" s="54"/>
      <c r="AH13" s="54"/>
      <c r="AL13" s="54"/>
      <c r="AP13" s="54"/>
      <c r="AT13" s="54"/>
      <c r="AX13" s="54"/>
      <c r="BB13" s="54"/>
      <c r="BG13" s="55"/>
    </row>
    <row r="14" spans="1:214" ht="13.5" thickBot="1" x14ac:dyDescent="0.25">
      <c r="B14" s="99" t="s">
        <v>23</v>
      </c>
      <c r="C14" s="49" t="s">
        <v>24</v>
      </c>
      <c r="D14" s="50">
        <v>44469</v>
      </c>
      <c r="E14" s="50">
        <v>44834</v>
      </c>
      <c r="F14" s="51">
        <v>25000</v>
      </c>
      <c r="G14" s="51">
        <v>0</v>
      </c>
      <c r="H14" s="49">
        <v>262</v>
      </c>
      <c r="I14" s="56">
        <v>4</v>
      </c>
      <c r="J14" s="88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5">
        <v>0</v>
      </c>
      <c r="R14" s="66">
        <v>0</v>
      </c>
      <c r="S14" s="65">
        <v>0</v>
      </c>
      <c r="T14" s="65">
        <v>0</v>
      </c>
      <c r="U14" s="65">
        <v>0</v>
      </c>
      <c r="V14" s="66">
        <v>0</v>
      </c>
      <c r="W14" s="65">
        <v>0</v>
      </c>
      <c r="X14" s="65">
        <v>0</v>
      </c>
      <c r="Y14" s="65">
        <v>0</v>
      </c>
      <c r="Z14" s="66">
        <v>0</v>
      </c>
      <c r="AA14" s="65">
        <v>0</v>
      </c>
      <c r="AB14" s="65">
        <v>0</v>
      </c>
      <c r="AC14" s="65">
        <v>0</v>
      </c>
      <c r="AD14" s="66">
        <v>0</v>
      </c>
      <c r="AE14" s="65">
        <v>0</v>
      </c>
      <c r="AF14" s="65">
        <v>0</v>
      </c>
      <c r="AG14" s="65">
        <v>0</v>
      </c>
      <c r="AH14" s="66">
        <v>0</v>
      </c>
      <c r="AI14" s="65">
        <v>0</v>
      </c>
      <c r="AJ14" s="65">
        <v>0</v>
      </c>
      <c r="AK14" s="65">
        <v>0</v>
      </c>
      <c r="AL14" s="66">
        <v>0</v>
      </c>
      <c r="AM14" s="65">
        <v>0</v>
      </c>
      <c r="AN14" s="65">
        <v>0</v>
      </c>
      <c r="AO14" s="65">
        <v>0</v>
      </c>
      <c r="AP14" s="66">
        <v>0</v>
      </c>
      <c r="AQ14" s="65">
        <v>0</v>
      </c>
      <c r="AR14" s="65">
        <v>0</v>
      </c>
      <c r="AS14" s="65">
        <v>0</v>
      </c>
      <c r="AT14" s="66">
        <v>0</v>
      </c>
      <c r="AU14" s="65">
        <v>0</v>
      </c>
      <c r="AV14" s="65">
        <v>0</v>
      </c>
      <c r="AW14" s="65">
        <v>0</v>
      </c>
      <c r="AX14" s="66">
        <v>0</v>
      </c>
      <c r="AY14" s="65">
        <v>0</v>
      </c>
      <c r="AZ14" s="65">
        <v>0</v>
      </c>
      <c r="BA14" s="65">
        <v>0</v>
      </c>
      <c r="BB14" s="66">
        <v>0</v>
      </c>
      <c r="BC14" s="65">
        <v>0</v>
      </c>
      <c r="BD14" s="65">
        <v>0</v>
      </c>
      <c r="BE14" s="65">
        <v>0</v>
      </c>
      <c r="BF14" s="66">
        <v>0</v>
      </c>
      <c r="BG14" s="54"/>
    </row>
    <row r="15" spans="1:214" ht="13.5" thickBot="1" x14ac:dyDescent="0.25">
      <c r="B15" s="99" t="s">
        <v>25</v>
      </c>
      <c r="C15" s="49" t="s">
        <v>26</v>
      </c>
      <c r="D15" s="50">
        <v>44469</v>
      </c>
      <c r="E15" s="50">
        <v>44834</v>
      </c>
      <c r="F15" s="51">
        <v>7092874.7800000003</v>
      </c>
      <c r="G15" s="51">
        <v>4122.23243</v>
      </c>
      <c r="H15" s="49">
        <v>262</v>
      </c>
      <c r="I15" s="56">
        <v>4</v>
      </c>
      <c r="J15" s="87">
        <f t="shared" ref="J15:AO15" si="6">SUM(J16+J17+J18+J19+J20+J21+J22+J23+J24+J25+J26+J27+J28+J29+J30+J31+J32+J33+J34+J35+J36)</f>
        <v>24.502670646551724</v>
      </c>
      <c r="K15" s="61">
        <f t="shared" si="6"/>
        <v>171.51869452586209</v>
      </c>
      <c r="L15" s="63">
        <f t="shared" si="6"/>
        <v>4.3448275862068959E-2</v>
      </c>
      <c r="M15" s="63">
        <f t="shared" si="6"/>
        <v>7.9831200940438869</v>
      </c>
      <c r="N15" s="64">
        <f t="shared" si="6"/>
        <v>46.415906457680251</v>
      </c>
      <c r="O15" s="63">
        <f t="shared" si="6"/>
        <v>0</v>
      </c>
      <c r="P15" s="63">
        <f t="shared" si="6"/>
        <v>58.959828260869585</v>
      </c>
      <c r="Q15" s="63">
        <f t="shared" si="6"/>
        <v>65.985282806324136</v>
      </c>
      <c r="R15" s="64">
        <f t="shared" si="6"/>
        <v>84.838220750988171</v>
      </c>
      <c r="S15" s="63">
        <f t="shared" si="6"/>
        <v>9.732676767676768</v>
      </c>
      <c r="T15" s="63">
        <f t="shared" si="6"/>
        <v>32.490910101010101</v>
      </c>
      <c r="U15" s="63">
        <f t="shared" si="6"/>
        <v>25.9760101010101</v>
      </c>
      <c r="V15" s="64">
        <f t="shared" si="6"/>
        <v>37.108585858585855</v>
      </c>
      <c r="W15" s="63">
        <f t="shared" si="6"/>
        <v>25.9760101010101</v>
      </c>
      <c r="X15" s="63">
        <f t="shared" si="6"/>
        <v>26.339168434343435</v>
      </c>
      <c r="Y15" s="63">
        <f t="shared" si="6"/>
        <v>26.484431767676767</v>
      </c>
      <c r="Z15" s="64">
        <f t="shared" si="6"/>
        <v>37.834902525252524</v>
      </c>
      <c r="AA15" s="63">
        <f t="shared" si="6"/>
        <v>26.484431767676767</v>
      </c>
      <c r="AB15" s="63">
        <f t="shared" si="6"/>
        <v>26.048641767676767</v>
      </c>
      <c r="AC15" s="63">
        <f t="shared" si="6"/>
        <v>12.439898989898991</v>
      </c>
      <c r="AD15" s="64">
        <f t="shared" si="6"/>
        <v>7.0254545454545463</v>
      </c>
      <c r="AE15" s="63">
        <f t="shared" si="6"/>
        <v>21.151007323232328</v>
      </c>
      <c r="AF15" s="63">
        <f t="shared" si="6"/>
        <v>22.808717060074432</v>
      </c>
      <c r="AG15" s="63">
        <f t="shared" si="6"/>
        <v>26.733157299308878</v>
      </c>
      <c r="AH15" s="64">
        <f t="shared" si="6"/>
        <v>186.65636605645525</v>
      </c>
      <c r="AI15" s="63">
        <f t="shared" si="6"/>
        <v>167.27312925618534</v>
      </c>
      <c r="AJ15" s="63">
        <f t="shared" si="6"/>
        <v>167.27312925618534</v>
      </c>
      <c r="AK15" s="63">
        <f t="shared" si="6"/>
        <v>165.61541951934322</v>
      </c>
      <c r="AL15" s="64">
        <f t="shared" si="6"/>
        <v>200.14606426923078</v>
      </c>
      <c r="AM15" s="63">
        <f t="shared" si="6"/>
        <v>155.6691610982906</v>
      </c>
      <c r="AN15" s="63">
        <f t="shared" si="6"/>
        <v>155.6691610982906</v>
      </c>
      <c r="AO15" s="63">
        <f t="shared" si="6"/>
        <v>196.13549815711411</v>
      </c>
      <c r="AP15" s="64">
        <f t="shared" ref="AP15:BU15" si="7">SUM(AP16+AP17+AP18+AP19+AP20+AP21+AP22+AP23+AP24+AP25+AP26+AP27+AP28+AP29+AP30+AP31+AP32+AP33+AP34+AP35+AP36)</f>
        <v>273.42847730568121</v>
      </c>
      <c r="AQ15" s="63">
        <f t="shared" si="7"/>
        <v>160.01678581397687</v>
      </c>
      <c r="AR15" s="63">
        <f t="shared" si="7"/>
        <v>160.01678581397687</v>
      </c>
      <c r="AS15" s="63">
        <f t="shared" si="7"/>
        <v>160.01678581397687</v>
      </c>
      <c r="AT15" s="64">
        <f t="shared" si="7"/>
        <v>205.73586747511311</v>
      </c>
      <c r="AU15" s="63">
        <f t="shared" si="7"/>
        <v>160.01678581397687</v>
      </c>
      <c r="AV15" s="63">
        <f t="shared" si="7"/>
        <v>160.01678581397687</v>
      </c>
      <c r="AW15" s="63">
        <f t="shared" si="7"/>
        <v>163.59662581397689</v>
      </c>
      <c r="AX15" s="64">
        <f t="shared" si="7"/>
        <v>185.19907176721969</v>
      </c>
      <c r="AY15" s="63">
        <f t="shared" si="7"/>
        <v>57.110957266968327</v>
      </c>
      <c r="AZ15" s="63">
        <f t="shared" si="7"/>
        <v>41.808405734460578</v>
      </c>
      <c r="BA15" s="63">
        <f t="shared" si="7"/>
        <v>35.687385121457488</v>
      </c>
      <c r="BB15" s="64">
        <f t="shared" si="7"/>
        <v>52.994805411605938</v>
      </c>
      <c r="BC15" s="63">
        <f t="shared" si="7"/>
        <v>37.448608454790822</v>
      </c>
      <c r="BD15" s="63">
        <f t="shared" si="7"/>
        <v>37.448608454790822</v>
      </c>
      <c r="BE15" s="63">
        <f t="shared" si="7"/>
        <v>11.781616261808367</v>
      </c>
      <c r="BF15" s="64">
        <f t="shared" si="7"/>
        <v>0.58896692307692311</v>
      </c>
      <c r="BG15" s="54"/>
    </row>
    <row r="16" spans="1:214" ht="13.5" thickBot="1" x14ac:dyDescent="0.25">
      <c r="B16" s="99" t="s">
        <v>27</v>
      </c>
      <c r="C16" s="49" t="s">
        <v>28</v>
      </c>
      <c r="D16" s="50">
        <v>44469</v>
      </c>
      <c r="E16" s="50">
        <v>44476</v>
      </c>
      <c r="F16" s="51">
        <v>11616.83</v>
      </c>
      <c r="G16" s="51">
        <v>14.024520000000001</v>
      </c>
      <c r="H16" s="49">
        <v>6</v>
      </c>
      <c r="I16" s="56">
        <v>4</v>
      </c>
      <c r="J16" s="89">
        <v>1.7530650000000001</v>
      </c>
      <c r="K16" s="67">
        <v>12.271455</v>
      </c>
      <c r="N16" s="54"/>
      <c r="R16" s="54"/>
      <c r="V16" s="54"/>
      <c r="Z16" s="54"/>
      <c r="AD16" s="54"/>
      <c r="AH16" s="54"/>
      <c r="AL16" s="54"/>
      <c r="AP16" s="54"/>
      <c r="AT16" s="54"/>
      <c r="AX16" s="54"/>
      <c r="BB16" s="54"/>
      <c r="BG16" s="55"/>
    </row>
    <row r="17" spans="2:59" ht="13.5" thickBot="1" x14ac:dyDescent="0.25">
      <c r="B17" s="99" t="s">
        <v>29</v>
      </c>
      <c r="C17" s="49" t="s">
        <v>30</v>
      </c>
      <c r="D17" s="50">
        <v>44488</v>
      </c>
      <c r="E17" s="50">
        <v>44498</v>
      </c>
      <c r="F17" s="51">
        <v>19018.62</v>
      </c>
      <c r="G17" s="51">
        <v>29.112130000000001</v>
      </c>
      <c r="H17" s="49">
        <v>9</v>
      </c>
      <c r="I17" s="56">
        <v>4</v>
      </c>
      <c r="J17" s="55"/>
      <c r="M17" s="67">
        <v>7.939671818181818</v>
      </c>
      <c r="N17" s="68">
        <v>21.172458181818183</v>
      </c>
      <c r="R17" s="54"/>
      <c r="V17" s="54"/>
      <c r="Z17" s="54"/>
      <c r="AD17" s="54"/>
      <c r="AH17" s="54"/>
      <c r="AL17" s="54"/>
      <c r="AP17" s="54"/>
      <c r="AT17" s="54"/>
      <c r="AX17" s="54"/>
      <c r="BB17" s="54"/>
      <c r="BG17" s="55"/>
    </row>
    <row r="18" spans="2:59" ht="13.5" thickBot="1" x14ac:dyDescent="0.25">
      <c r="B18" s="99" t="s">
        <v>31</v>
      </c>
      <c r="C18" s="49" t="s">
        <v>32</v>
      </c>
      <c r="D18" s="50">
        <v>44508</v>
      </c>
      <c r="E18" s="50">
        <v>44530</v>
      </c>
      <c r="F18" s="51">
        <v>740520.18</v>
      </c>
      <c r="G18" s="51">
        <v>193.72515000000001</v>
      </c>
      <c r="H18" s="49">
        <v>17</v>
      </c>
      <c r="I18" s="56">
        <v>4</v>
      </c>
      <c r="J18" s="55"/>
      <c r="N18" s="54"/>
      <c r="P18" s="67">
        <v>58.959828260869585</v>
      </c>
      <c r="Q18" s="65">
        <v>58.959828260869585</v>
      </c>
      <c r="R18" s="66">
        <v>75.8054934782609</v>
      </c>
      <c r="V18" s="54"/>
      <c r="Z18" s="54"/>
      <c r="AD18" s="54"/>
      <c r="AH18" s="54"/>
      <c r="AL18" s="54"/>
      <c r="AP18" s="54"/>
      <c r="AT18" s="54"/>
      <c r="AX18" s="54"/>
      <c r="BB18" s="54"/>
      <c r="BG18" s="55"/>
    </row>
    <row r="19" spans="2:59" ht="13.5" thickBot="1" x14ac:dyDescent="0.25">
      <c r="B19" s="99" t="s">
        <v>33</v>
      </c>
      <c r="C19" s="49" t="s">
        <v>34</v>
      </c>
      <c r="D19" s="50">
        <v>44515</v>
      </c>
      <c r="E19" s="50">
        <v>44635</v>
      </c>
      <c r="F19" s="51">
        <v>975432</v>
      </c>
      <c r="G19" s="51">
        <v>121.44</v>
      </c>
      <c r="H19" s="49">
        <v>87</v>
      </c>
      <c r="I19" s="56">
        <v>4</v>
      </c>
      <c r="J19" s="55"/>
      <c r="N19" s="54"/>
      <c r="Q19" s="67">
        <v>7.0254545454545463</v>
      </c>
      <c r="R19" s="68">
        <v>9.0327272727272732</v>
      </c>
      <c r="S19" s="67">
        <v>7.0254545454545463</v>
      </c>
      <c r="T19" s="67">
        <v>7.0254545454545463</v>
      </c>
      <c r="U19" s="67">
        <v>7.0254545454545463</v>
      </c>
      <c r="V19" s="68">
        <v>10.036363636363637</v>
      </c>
      <c r="W19" s="67">
        <v>7.0254545454545463</v>
      </c>
      <c r="X19" s="67">
        <v>7.0254545454545463</v>
      </c>
      <c r="Y19" s="67">
        <v>7.0254545454545463</v>
      </c>
      <c r="Z19" s="68">
        <v>10.036363636363637</v>
      </c>
      <c r="AA19" s="67">
        <v>7.0254545454545463</v>
      </c>
      <c r="AB19" s="67">
        <v>7.0254545454545463</v>
      </c>
      <c r="AC19" s="67">
        <v>7.0254545454545463</v>
      </c>
      <c r="AD19" s="68">
        <v>7.0254545454545463</v>
      </c>
      <c r="AE19" s="67">
        <v>7.0254545454545463</v>
      </c>
      <c r="AF19" s="67">
        <v>7.0254545454545463</v>
      </c>
      <c r="AG19" s="67">
        <v>1.0036363636363637</v>
      </c>
      <c r="AH19" s="54"/>
      <c r="AL19" s="54"/>
      <c r="AP19" s="54"/>
      <c r="AT19" s="54"/>
      <c r="AX19" s="54"/>
      <c r="BB19" s="54"/>
      <c r="BG19" s="55"/>
    </row>
    <row r="20" spans="2:59" ht="13.5" thickBot="1" x14ac:dyDescent="0.25">
      <c r="B20" s="99" t="s">
        <v>35</v>
      </c>
      <c r="C20" s="49" t="s">
        <v>36</v>
      </c>
      <c r="D20" s="50">
        <v>44761</v>
      </c>
      <c r="E20" s="50">
        <v>44761</v>
      </c>
      <c r="F20" s="51">
        <v>2003.76</v>
      </c>
      <c r="G20" s="51">
        <v>3.5798399999999999</v>
      </c>
      <c r="H20" s="49">
        <v>1</v>
      </c>
      <c r="I20" s="56">
        <v>4</v>
      </c>
      <c r="J20" s="55"/>
      <c r="N20" s="54"/>
      <c r="R20" s="54"/>
      <c r="V20" s="54"/>
      <c r="Z20" s="54"/>
      <c r="AD20" s="54"/>
      <c r="AH20" s="54"/>
      <c r="AL20" s="54"/>
      <c r="AP20" s="54"/>
      <c r="AT20" s="54"/>
      <c r="AW20" s="67">
        <v>3.5798399999999999</v>
      </c>
      <c r="AX20" s="54"/>
      <c r="BB20" s="54"/>
      <c r="BG20" s="55"/>
    </row>
    <row r="21" spans="2:59" ht="13.5" thickBot="1" x14ac:dyDescent="0.25">
      <c r="B21" s="99" t="s">
        <v>37</v>
      </c>
      <c r="C21" s="49" t="s">
        <v>38</v>
      </c>
      <c r="D21" s="50">
        <v>44543</v>
      </c>
      <c r="E21" s="50">
        <v>44543</v>
      </c>
      <c r="F21" s="51">
        <v>3388</v>
      </c>
      <c r="G21" s="51">
        <v>6.5148999999999999</v>
      </c>
      <c r="H21" s="49">
        <v>1</v>
      </c>
      <c r="I21" s="56">
        <v>4</v>
      </c>
      <c r="J21" s="55"/>
      <c r="N21" s="54"/>
      <c r="R21" s="54"/>
      <c r="T21" s="67">
        <v>6.5148999999999999</v>
      </c>
      <c r="V21" s="54"/>
      <c r="Z21" s="54"/>
      <c r="AD21" s="54"/>
      <c r="AH21" s="54"/>
      <c r="AL21" s="54"/>
      <c r="AP21" s="54"/>
      <c r="AT21" s="54"/>
      <c r="AX21" s="54"/>
      <c r="BB21" s="54"/>
      <c r="BG21" s="55"/>
    </row>
    <row r="22" spans="2:59" ht="13.5" thickBot="1" x14ac:dyDescent="0.25">
      <c r="B22" s="99" t="s">
        <v>39</v>
      </c>
      <c r="C22" s="49" t="s">
        <v>40</v>
      </c>
      <c r="D22" s="50">
        <v>44642</v>
      </c>
      <c r="E22" s="50">
        <v>44771</v>
      </c>
      <c r="F22" s="51">
        <v>1518299.24</v>
      </c>
      <c r="G22" s="51">
        <v>1657.28385</v>
      </c>
      <c r="H22" s="49">
        <v>94</v>
      </c>
      <c r="I22" s="56">
        <v>4</v>
      </c>
      <c r="J22" s="55"/>
      <c r="N22" s="54"/>
      <c r="R22" s="54"/>
      <c r="V22" s="54"/>
      <c r="Z22" s="54"/>
      <c r="AD22" s="54"/>
      <c r="AH22" s="68">
        <v>127.48337307692309</v>
      </c>
      <c r="AI22" s="67">
        <v>89.238361153846157</v>
      </c>
      <c r="AJ22" s="67">
        <v>89.238361153846157</v>
      </c>
      <c r="AK22" s="67">
        <v>89.238361153846157</v>
      </c>
      <c r="AL22" s="68">
        <v>114.73503576923078</v>
      </c>
      <c r="AM22" s="67">
        <v>89.238361153846157</v>
      </c>
      <c r="AN22" s="67">
        <v>89.238361153846157</v>
      </c>
      <c r="AO22" s="67">
        <v>89.238361153846157</v>
      </c>
      <c r="AP22" s="68">
        <v>127.48337307692309</v>
      </c>
      <c r="AQ22" s="67">
        <v>89.238361153846157</v>
      </c>
      <c r="AR22" s="67">
        <v>89.238361153846157</v>
      </c>
      <c r="AS22" s="67">
        <v>89.238361153846157</v>
      </c>
      <c r="AT22" s="68">
        <v>114.73503576923078</v>
      </c>
      <c r="AU22" s="67">
        <v>89.238361153846157</v>
      </c>
      <c r="AV22" s="67">
        <v>89.238361153846157</v>
      </c>
      <c r="AW22" s="67">
        <v>89.238361153846157</v>
      </c>
      <c r="AX22" s="68">
        <v>101.98669846153847</v>
      </c>
      <c r="BB22" s="54"/>
      <c r="BG22" s="55"/>
    </row>
    <row r="23" spans="2:59" ht="13.5" thickBot="1" x14ac:dyDescent="0.25">
      <c r="B23" s="99" t="s">
        <v>41</v>
      </c>
      <c r="C23" s="49" t="s">
        <v>42</v>
      </c>
      <c r="D23" s="50">
        <v>44537</v>
      </c>
      <c r="E23" s="50">
        <v>44608</v>
      </c>
      <c r="F23" s="51">
        <v>167970</v>
      </c>
      <c r="G23" s="51">
        <v>194.92</v>
      </c>
      <c r="H23" s="49">
        <v>52</v>
      </c>
      <c r="I23" s="56">
        <v>4</v>
      </c>
      <c r="J23" s="55"/>
      <c r="N23" s="54"/>
      <c r="S23" s="69">
        <v>2.7072222222222222</v>
      </c>
      <c r="T23" s="67">
        <v>18.950555555555553</v>
      </c>
      <c r="U23" s="65">
        <v>18.950555555555553</v>
      </c>
      <c r="V23" s="66">
        <v>27.072222222222216</v>
      </c>
      <c r="W23" s="65">
        <v>18.950555555555553</v>
      </c>
      <c r="X23" s="65">
        <v>18.950555555555553</v>
      </c>
      <c r="Y23" s="65">
        <v>18.950555555555553</v>
      </c>
      <c r="Z23" s="68">
        <v>27.072222222222216</v>
      </c>
      <c r="AA23" s="67">
        <v>18.950555555555553</v>
      </c>
      <c r="AB23" s="67">
        <v>18.950555555555553</v>
      </c>
      <c r="AC23" s="67">
        <v>5.4144444444444444</v>
      </c>
      <c r="AD23" s="54"/>
      <c r="AH23" s="54"/>
      <c r="AL23" s="54"/>
      <c r="AP23" s="54"/>
      <c r="AT23" s="54"/>
      <c r="AX23" s="54"/>
      <c r="BB23" s="54"/>
      <c r="BG23" s="55"/>
    </row>
    <row r="24" spans="2:59" ht="13.5" thickBot="1" x14ac:dyDescent="0.25">
      <c r="B24" s="99" t="s">
        <v>43</v>
      </c>
      <c r="C24" s="49" t="s">
        <v>44</v>
      </c>
      <c r="D24" s="50">
        <v>44550</v>
      </c>
      <c r="E24" s="50">
        <v>44581</v>
      </c>
      <c r="F24" s="51">
        <v>13338</v>
      </c>
      <c r="G24" s="51">
        <v>0</v>
      </c>
      <c r="H24" s="49">
        <v>24</v>
      </c>
      <c r="I24" s="56">
        <v>4</v>
      </c>
      <c r="J24" s="55"/>
      <c r="N24" s="54"/>
      <c r="R24" s="54"/>
      <c r="U24" s="67">
        <v>0</v>
      </c>
      <c r="V24" s="68">
        <v>0</v>
      </c>
      <c r="W24" s="67">
        <v>0</v>
      </c>
      <c r="X24" s="67">
        <v>0</v>
      </c>
      <c r="Y24" s="67">
        <v>0</v>
      </c>
      <c r="Z24" s="54"/>
      <c r="AD24" s="54"/>
      <c r="AH24" s="54"/>
      <c r="AL24" s="54"/>
      <c r="AP24" s="54"/>
      <c r="AT24" s="54"/>
      <c r="AX24" s="54"/>
      <c r="BB24" s="54"/>
      <c r="BG24" s="55"/>
    </row>
    <row r="25" spans="2:59" ht="13.5" thickBot="1" x14ac:dyDescent="0.25">
      <c r="B25" s="99" t="s">
        <v>45</v>
      </c>
      <c r="C25" s="49" t="s">
        <v>46</v>
      </c>
      <c r="D25" s="50">
        <v>44621</v>
      </c>
      <c r="E25" s="50">
        <v>44764</v>
      </c>
      <c r="F25" s="51">
        <v>163833.20000000001</v>
      </c>
      <c r="G25" s="51">
        <v>290.58280000000002</v>
      </c>
      <c r="H25" s="49">
        <v>104</v>
      </c>
      <c r="I25" s="56">
        <v>4</v>
      </c>
      <c r="J25" s="55"/>
      <c r="N25" s="54"/>
      <c r="R25" s="54"/>
      <c r="V25" s="54"/>
      <c r="Z25" s="54"/>
      <c r="AE25" s="69">
        <v>14.125552777777781</v>
      </c>
      <c r="AF25" s="67">
        <v>14.125552777777781</v>
      </c>
      <c r="AG25" s="67">
        <v>14.125552777777781</v>
      </c>
      <c r="AH25" s="68">
        <v>20.179361111111117</v>
      </c>
      <c r="AI25" s="67">
        <v>14.125552777777781</v>
      </c>
      <c r="AJ25" s="67">
        <v>14.125552777777781</v>
      </c>
      <c r="AK25" s="67">
        <v>14.125552777777781</v>
      </c>
      <c r="AL25" s="68">
        <v>18.161425000000005</v>
      </c>
      <c r="AM25" s="67">
        <v>14.125552777777781</v>
      </c>
      <c r="AN25" s="67">
        <v>14.125552777777781</v>
      </c>
      <c r="AO25" s="67">
        <v>14.125552777777781</v>
      </c>
      <c r="AP25" s="68">
        <v>20.179361111111117</v>
      </c>
      <c r="AQ25" s="67">
        <v>14.125552777777781</v>
      </c>
      <c r="AR25" s="67">
        <v>14.125552777777781</v>
      </c>
      <c r="AS25" s="67">
        <v>14.125552777777781</v>
      </c>
      <c r="AT25" s="68">
        <v>18.161425000000005</v>
      </c>
      <c r="AU25" s="67">
        <v>14.125552777777781</v>
      </c>
      <c r="AV25" s="67">
        <v>14.125552777777781</v>
      </c>
      <c r="AW25" s="67">
        <v>14.125552777777781</v>
      </c>
      <c r="AX25" s="68">
        <v>2.0179361111111112</v>
      </c>
      <c r="BB25" s="54"/>
      <c r="BG25" s="55"/>
    </row>
    <row r="26" spans="2:59" ht="13.5" thickBot="1" x14ac:dyDescent="0.25">
      <c r="B26" s="99" t="s">
        <v>47</v>
      </c>
      <c r="C26" s="49" t="s">
        <v>48</v>
      </c>
      <c r="D26" s="50">
        <v>44469</v>
      </c>
      <c r="E26" s="50">
        <v>44476</v>
      </c>
      <c r="F26" s="51">
        <v>71067.11</v>
      </c>
      <c r="G26" s="51">
        <v>181.94719000000001</v>
      </c>
      <c r="H26" s="49">
        <v>6</v>
      </c>
      <c r="I26" s="56">
        <v>4</v>
      </c>
      <c r="J26" s="89">
        <v>22.743398750000001</v>
      </c>
      <c r="K26" s="67">
        <v>159.20379125000002</v>
      </c>
      <c r="N26" s="54"/>
      <c r="R26" s="54"/>
      <c r="V26" s="54"/>
      <c r="Z26" s="54"/>
      <c r="AD26" s="54"/>
      <c r="AH26" s="54"/>
      <c r="AL26" s="54"/>
      <c r="AP26" s="54"/>
      <c r="AT26" s="54"/>
      <c r="AX26" s="54"/>
      <c r="BB26" s="54"/>
      <c r="BG26" s="55"/>
    </row>
    <row r="27" spans="2:59" ht="13.5" thickBot="1" x14ac:dyDescent="0.25">
      <c r="B27" s="99" t="s">
        <v>49</v>
      </c>
      <c r="C27" s="49" t="s">
        <v>50</v>
      </c>
      <c r="D27" s="50">
        <v>44496</v>
      </c>
      <c r="E27" s="50">
        <v>44496</v>
      </c>
      <c r="F27" s="51">
        <v>16800</v>
      </c>
      <c r="G27" s="51">
        <v>25.2</v>
      </c>
      <c r="H27" s="49">
        <v>1</v>
      </c>
      <c r="I27" s="56">
        <v>4</v>
      </c>
      <c r="J27" s="55"/>
      <c r="N27" s="68">
        <v>25.2</v>
      </c>
      <c r="R27" s="54"/>
      <c r="V27" s="54"/>
      <c r="Z27" s="54"/>
      <c r="AD27" s="54"/>
      <c r="AH27" s="54"/>
      <c r="AL27" s="54"/>
      <c r="AP27" s="54"/>
      <c r="AT27" s="54"/>
      <c r="AX27" s="54"/>
      <c r="BB27" s="54"/>
      <c r="BG27" s="55"/>
    </row>
    <row r="28" spans="2:59" ht="13.5" thickBot="1" x14ac:dyDescent="0.25">
      <c r="B28" s="99" t="s">
        <v>51</v>
      </c>
      <c r="C28" s="49" t="s">
        <v>52</v>
      </c>
      <c r="D28" s="50">
        <v>44508</v>
      </c>
      <c r="E28" s="50">
        <v>44651</v>
      </c>
      <c r="F28" s="51">
        <v>733320</v>
      </c>
      <c r="G28" s="51">
        <v>0</v>
      </c>
      <c r="H28" s="49">
        <v>104</v>
      </c>
      <c r="I28" s="56">
        <v>4</v>
      </c>
      <c r="J28" s="55"/>
      <c r="N28" s="54"/>
      <c r="P28" s="67">
        <v>0</v>
      </c>
      <c r="Q28" s="67">
        <v>0</v>
      </c>
      <c r="R28" s="68">
        <v>0</v>
      </c>
      <c r="S28" s="67">
        <v>0</v>
      </c>
      <c r="T28" s="67">
        <v>0</v>
      </c>
      <c r="U28" s="67">
        <v>0</v>
      </c>
      <c r="V28" s="68">
        <v>0</v>
      </c>
      <c r="W28" s="67">
        <v>0</v>
      </c>
      <c r="X28" s="67">
        <v>0</v>
      </c>
      <c r="Y28" s="67">
        <v>0</v>
      </c>
      <c r="Z28" s="68">
        <v>0</v>
      </c>
      <c r="AA28" s="67">
        <v>0</v>
      </c>
      <c r="AB28" s="67">
        <v>0</v>
      </c>
      <c r="AC28" s="67">
        <v>0</v>
      </c>
      <c r="AD28" s="68">
        <v>0</v>
      </c>
      <c r="AE28" s="67">
        <v>0</v>
      </c>
      <c r="AF28" s="67">
        <v>0</v>
      </c>
      <c r="AG28" s="67">
        <v>0</v>
      </c>
      <c r="AH28" s="66">
        <v>0</v>
      </c>
      <c r="AL28" s="54"/>
      <c r="AP28" s="54"/>
      <c r="AT28" s="54"/>
      <c r="AX28" s="54"/>
      <c r="BB28" s="54"/>
      <c r="BG28" s="55"/>
    </row>
    <row r="29" spans="2:59" ht="13.5" thickBot="1" x14ac:dyDescent="0.25">
      <c r="B29" s="99" t="s">
        <v>53</v>
      </c>
      <c r="C29" s="49" t="s">
        <v>54</v>
      </c>
      <c r="D29" s="50">
        <v>44649</v>
      </c>
      <c r="E29" s="50">
        <v>44708</v>
      </c>
      <c r="F29" s="51">
        <v>862443.94</v>
      </c>
      <c r="G29" s="51">
        <v>448.33069</v>
      </c>
      <c r="H29" s="49">
        <v>44</v>
      </c>
      <c r="I29" s="56">
        <v>4</v>
      </c>
      <c r="J29" s="55"/>
      <c r="N29" s="54"/>
      <c r="R29" s="54"/>
      <c r="V29" s="54"/>
      <c r="Z29" s="54"/>
      <c r="AD29" s="54"/>
      <c r="AH29" s="68">
        <v>22.416534500000001</v>
      </c>
      <c r="AI29" s="67">
        <v>52.305247166666668</v>
      </c>
      <c r="AJ29" s="67">
        <v>52.305247166666668</v>
      </c>
      <c r="AK29" s="67">
        <v>52.305247166666668</v>
      </c>
      <c r="AL29" s="68">
        <v>67.249603500000006</v>
      </c>
      <c r="AM29" s="67">
        <v>52.305247166666668</v>
      </c>
      <c r="AN29" s="67">
        <v>52.305247166666668</v>
      </c>
      <c r="AO29" s="65">
        <v>52.305247166666668</v>
      </c>
      <c r="AP29" s="66">
        <v>44.833069000000002</v>
      </c>
      <c r="AT29" s="54"/>
      <c r="AX29" s="54"/>
      <c r="BB29" s="54"/>
      <c r="BG29" s="55"/>
    </row>
    <row r="30" spans="2:59" ht="13.5" thickBot="1" x14ac:dyDescent="0.25">
      <c r="B30" s="99" t="s">
        <v>55</v>
      </c>
      <c r="C30" s="49" t="s">
        <v>56</v>
      </c>
      <c r="D30" s="50">
        <v>44698</v>
      </c>
      <c r="E30" s="50">
        <v>44782</v>
      </c>
      <c r="F30" s="51">
        <v>1016560.34</v>
      </c>
      <c r="G30" s="51">
        <v>687.92773</v>
      </c>
      <c r="H30" s="49">
        <v>61</v>
      </c>
      <c r="I30" s="56">
        <v>4</v>
      </c>
      <c r="J30" s="55"/>
      <c r="N30" s="54"/>
      <c r="R30" s="54"/>
      <c r="V30" s="54"/>
      <c r="Z30" s="54"/>
      <c r="AD30" s="54"/>
      <c r="AH30" s="54"/>
      <c r="AL30" s="54"/>
      <c r="AO30" s="67">
        <v>40.466337058823527</v>
      </c>
      <c r="AP30" s="68">
        <v>80.932674117647039</v>
      </c>
      <c r="AQ30" s="67">
        <v>56.65287188235294</v>
      </c>
      <c r="AR30" s="67">
        <v>56.65287188235294</v>
      </c>
      <c r="AS30" s="67">
        <v>56.65287188235294</v>
      </c>
      <c r="AT30" s="68">
        <v>72.83940670588234</v>
      </c>
      <c r="AU30" s="67">
        <v>56.65287188235294</v>
      </c>
      <c r="AV30" s="67">
        <v>56.65287188235294</v>
      </c>
      <c r="AW30" s="67">
        <v>56.65287188235294</v>
      </c>
      <c r="AX30" s="68">
        <v>80.932674117647039</v>
      </c>
      <c r="AY30" s="67">
        <v>56.65287188235294</v>
      </c>
      <c r="AZ30" s="67">
        <v>16.18653482352941</v>
      </c>
      <c r="BB30" s="54"/>
      <c r="BG30" s="55"/>
    </row>
    <row r="31" spans="2:59" ht="13.5" thickBot="1" x14ac:dyDescent="0.25">
      <c r="B31" s="99" t="s">
        <v>57</v>
      </c>
      <c r="C31" s="49" t="s">
        <v>58</v>
      </c>
      <c r="D31" s="50">
        <v>44634</v>
      </c>
      <c r="E31" s="50">
        <v>44671</v>
      </c>
      <c r="F31" s="51">
        <v>62227.13</v>
      </c>
      <c r="G31" s="51">
        <v>62.99297</v>
      </c>
      <c r="H31" s="49">
        <v>28</v>
      </c>
      <c r="I31" s="56">
        <v>4</v>
      </c>
      <c r="J31" s="55"/>
      <c r="N31" s="54"/>
      <c r="R31" s="54"/>
      <c r="V31" s="54"/>
      <c r="Z31" s="54"/>
      <c r="AD31" s="54"/>
      <c r="AF31" s="67">
        <v>1.6577097368421052</v>
      </c>
      <c r="AG31" s="67">
        <v>11.603968157894734</v>
      </c>
      <c r="AH31" s="68">
        <v>16.577097368421047</v>
      </c>
      <c r="AI31" s="67">
        <v>11.603968157894734</v>
      </c>
      <c r="AJ31" s="67">
        <v>11.603968157894734</v>
      </c>
      <c r="AK31" s="67">
        <v>9.9462584210526295</v>
      </c>
      <c r="AL31" s="54"/>
      <c r="AP31" s="54"/>
      <c r="AT31" s="54"/>
      <c r="AX31" s="54"/>
      <c r="BB31" s="54"/>
      <c r="BG31" s="55"/>
    </row>
    <row r="32" spans="2:59" ht="13.5" thickBot="1" x14ac:dyDescent="0.25">
      <c r="B32" s="99" t="s">
        <v>59</v>
      </c>
      <c r="C32" s="49" t="s">
        <v>60</v>
      </c>
      <c r="D32" s="50">
        <v>44770</v>
      </c>
      <c r="E32" s="50">
        <v>44834</v>
      </c>
      <c r="F32" s="51">
        <v>203222.7</v>
      </c>
      <c r="G32" s="51">
        <v>4.2536500000000004</v>
      </c>
      <c r="H32" s="49">
        <v>47</v>
      </c>
      <c r="I32" s="56">
        <v>4</v>
      </c>
      <c r="J32" s="55"/>
      <c r="N32" s="54"/>
      <c r="R32" s="54"/>
      <c r="V32" s="54"/>
      <c r="Z32" s="54"/>
      <c r="AD32" s="54"/>
      <c r="AH32" s="54"/>
      <c r="AL32" s="54"/>
      <c r="AP32" s="54"/>
      <c r="AT32" s="54"/>
      <c r="AX32" s="68">
        <v>0.26176307692307693</v>
      </c>
      <c r="AY32" s="67">
        <v>0.45808538461538467</v>
      </c>
      <c r="AZ32" s="67">
        <v>0.45808538461538467</v>
      </c>
      <c r="BA32" s="67">
        <v>0.45808538461538467</v>
      </c>
      <c r="BB32" s="68">
        <v>0.65440769230769236</v>
      </c>
      <c r="BC32" s="67">
        <v>0.45808538461538467</v>
      </c>
      <c r="BD32" s="67">
        <v>0.45808538461538467</v>
      </c>
      <c r="BE32" s="67">
        <v>0.45808538461538467</v>
      </c>
      <c r="BF32" s="68">
        <v>0.58896692307692311</v>
      </c>
      <c r="BG32" s="54"/>
    </row>
    <row r="33" spans="2:59" ht="13.5" thickBot="1" x14ac:dyDescent="0.25">
      <c r="B33" s="99" t="s">
        <v>61</v>
      </c>
      <c r="C33" s="49" t="s">
        <v>62</v>
      </c>
      <c r="D33" s="50">
        <v>44571</v>
      </c>
      <c r="E33" s="50">
        <v>44600</v>
      </c>
      <c r="F33" s="51">
        <v>93945.07</v>
      </c>
      <c r="G33" s="51">
        <v>2.1789499999999999</v>
      </c>
      <c r="H33" s="49">
        <v>22</v>
      </c>
      <c r="I33" s="56">
        <v>4</v>
      </c>
      <c r="J33" s="55"/>
      <c r="N33" s="54"/>
      <c r="R33" s="54"/>
      <c r="V33" s="54"/>
      <c r="X33" s="67">
        <v>0.36315833333333331</v>
      </c>
      <c r="Y33" s="67">
        <v>0.50842166666666666</v>
      </c>
      <c r="Z33" s="68">
        <v>0.72631666666666661</v>
      </c>
      <c r="AA33" s="67">
        <v>0.50842166666666666</v>
      </c>
      <c r="AB33" s="67">
        <v>7.2631666666666664E-2</v>
      </c>
      <c r="AD33" s="54"/>
      <c r="AH33" s="54"/>
      <c r="AL33" s="54"/>
      <c r="AP33" s="54"/>
      <c r="AT33" s="54"/>
      <c r="AX33" s="54"/>
      <c r="BB33" s="54"/>
      <c r="BG33" s="55"/>
    </row>
    <row r="34" spans="2:59" ht="13.5" thickBot="1" x14ac:dyDescent="0.25">
      <c r="B34" s="99" t="s">
        <v>63</v>
      </c>
      <c r="C34" s="49" t="s">
        <v>64</v>
      </c>
      <c r="D34" s="50">
        <v>44783</v>
      </c>
      <c r="E34" s="50">
        <v>44820</v>
      </c>
      <c r="F34" s="51">
        <v>359696.46</v>
      </c>
      <c r="G34" s="51">
        <v>191.24476999999999</v>
      </c>
      <c r="H34" s="49">
        <v>28</v>
      </c>
      <c r="I34" s="56">
        <v>4</v>
      </c>
      <c r="J34" s="55"/>
      <c r="N34" s="54"/>
      <c r="R34" s="54"/>
      <c r="V34" s="54"/>
      <c r="Z34" s="54"/>
      <c r="AD34" s="54"/>
      <c r="AH34" s="54"/>
      <c r="AL34" s="54"/>
      <c r="AP34" s="54"/>
      <c r="AT34" s="54"/>
      <c r="AX34" s="54"/>
      <c r="AZ34" s="67">
        <v>25.163785526315788</v>
      </c>
      <c r="BA34" s="67">
        <v>35.229299736842101</v>
      </c>
      <c r="BB34" s="66">
        <v>50.327571052631576</v>
      </c>
      <c r="BC34" s="65">
        <v>35.229299736842101</v>
      </c>
      <c r="BD34" s="65">
        <v>35.229299736842101</v>
      </c>
      <c r="BE34" s="65">
        <v>10.065514210526315</v>
      </c>
      <c r="BG34" s="55"/>
    </row>
    <row r="35" spans="2:59" ht="13.5" thickBot="1" x14ac:dyDescent="0.25">
      <c r="B35" s="99" t="s">
        <v>65</v>
      </c>
      <c r="C35" s="49" t="s">
        <v>66</v>
      </c>
      <c r="D35" s="50">
        <v>44797</v>
      </c>
      <c r="E35" s="50">
        <v>44823</v>
      </c>
      <c r="F35" s="51">
        <v>7732.2</v>
      </c>
      <c r="G35" s="51">
        <v>6.7932899999999998</v>
      </c>
      <c r="H35" s="49">
        <v>19</v>
      </c>
      <c r="I35" s="56">
        <v>4</v>
      </c>
      <c r="J35" s="55"/>
      <c r="N35" s="54"/>
      <c r="R35" s="54"/>
      <c r="V35" s="54"/>
      <c r="Z35" s="54"/>
      <c r="AD35" s="54"/>
      <c r="AH35" s="54"/>
      <c r="AL35" s="54"/>
      <c r="AP35" s="54"/>
      <c r="AT35" s="54"/>
      <c r="AX35" s="54"/>
      <c r="BB35" s="68">
        <v>2.0128266666666668</v>
      </c>
      <c r="BC35" s="67">
        <v>1.7612233333333336</v>
      </c>
      <c r="BD35" s="67">
        <v>1.7612233333333336</v>
      </c>
      <c r="BE35" s="67">
        <v>1.2580166666666668</v>
      </c>
      <c r="BG35" s="55"/>
    </row>
    <row r="36" spans="2:59" ht="13.5" thickBot="1" x14ac:dyDescent="0.25">
      <c r="B36" s="99" t="s">
        <v>67</v>
      </c>
      <c r="C36" s="49" t="s">
        <v>68</v>
      </c>
      <c r="D36" s="50">
        <v>44469</v>
      </c>
      <c r="E36" s="50">
        <v>44497</v>
      </c>
      <c r="F36" s="51">
        <v>50440</v>
      </c>
      <c r="G36" s="51">
        <v>0.18</v>
      </c>
      <c r="H36" s="49">
        <v>21</v>
      </c>
      <c r="I36" s="56">
        <v>4</v>
      </c>
      <c r="J36" s="89">
        <v>6.2068965517241377E-3</v>
      </c>
      <c r="K36" s="65">
        <v>4.3448275862068959E-2</v>
      </c>
      <c r="L36" s="65">
        <v>4.3448275862068959E-2</v>
      </c>
      <c r="M36" s="65">
        <v>4.3448275862068959E-2</v>
      </c>
      <c r="N36" s="66">
        <v>4.3448275862068959E-2</v>
      </c>
      <c r="R36" s="54"/>
      <c r="V36" s="54"/>
      <c r="Z36" s="54"/>
      <c r="AD36" s="54"/>
      <c r="AH36" s="54"/>
      <c r="AL36" s="54"/>
      <c r="AP36" s="54"/>
      <c r="AT36" s="54"/>
      <c r="AX36" s="54"/>
      <c r="BB36" s="54"/>
      <c r="BG36" s="55"/>
    </row>
    <row r="37" spans="2:59" ht="13.5" thickBot="1" x14ac:dyDescent="0.25">
      <c r="B37" s="99" t="s">
        <v>15</v>
      </c>
      <c r="C37" s="49" t="s">
        <v>69</v>
      </c>
      <c r="D37" s="50">
        <v>44470</v>
      </c>
      <c r="E37" s="50">
        <v>44692</v>
      </c>
      <c r="F37" s="51">
        <v>427387.27</v>
      </c>
      <c r="G37" s="51">
        <v>948.74963000000002</v>
      </c>
      <c r="H37" s="49">
        <v>159</v>
      </c>
      <c r="I37" s="56">
        <v>4</v>
      </c>
      <c r="J37" s="90"/>
      <c r="K37" s="70">
        <f t="shared" ref="K37:AN37" si="8">SUM(K38+K39+K40+K41+K42+K43+K44+K45+K46+K47+K48+K49+K50)</f>
        <v>20.676476666666662</v>
      </c>
      <c r="L37" s="63">
        <f t="shared" si="8"/>
        <v>22.489976666666664</v>
      </c>
      <c r="M37" s="63">
        <f t="shared" si="8"/>
        <v>20.676476666666662</v>
      </c>
      <c r="N37" s="64">
        <f t="shared" si="8"/>
        <v>48.634771160875154</v>
      </c>
      <c r="O37" s="63">
        <f t="shared" si="8"/>
        <v>39.409581909909903</v>
      </c>
      <c r="P37" s="63">
        <f t="shared" si="8"/>
        <v>31.639581909909907</v>
      </c>
      <c r="Q37" s="63">
        <f t="shared" si="8"/>
        <v>31.639581909909907</v>
      </c>
      <c r="R37" s="64">
        <f t="shared" si="8"/>
        <v>40.679462455598454</v>
      </c>
      <c r="S37" s="63">
        <f t="shared" si="8"/>
        <v>31.639581909909907</v>
      </c>
      <c r="T37" s="63">
        <f t="shared" si="8"/>
        <v>31.639581909909907</v>
      </c>
      <c r="U37" s="63">
        <f t="shared" si="8"/>
        <v>31.639581909909907</v>
      </c>
      <c r="V37" s="64">
        <f t="shared" si="8"/>
        <v>21.569143680823682</v>
      </c>
      <c r="W37" s="63">
        <f t="shared" si="8"/>
        <v>10.963105243243245</v>
      </c>
      <c r="X37" s="63">
        <f t="shared" si="8"/>
        <v>10.963105243243245</v>
      </c>
      <c r="Y37" s="63">
        <f t="shared" si="8"/>
        <v>10.963105243243245</v>
      </c>
      <c r="Z37" s="64">
        <f t="shared" si="8"/>
        <v>15.661578918918922</v>
      </c>
      <c r="AA37" s="63">
        <f t="shared" si="8"/>
        <v>10.963105243243245</v>
      </c>
      <c r="AB37" s="63">
        <f t="shared" si="8"/>
        <v>10.963105243243245</v>
      </c>
      <c r="AC37" s="63">
        <f t="shared" si="8"/>
        <v>10.963105243243245</v>
      </c>
      <c r="AD37" s="64">
        <f t="shared" si="8"/>
        <v>10.963105243243245</v>
      </c>
      <c r="AE37" s="63">
        <f t="shared" si="8"/>
        <v>10.963105243243245</v>
      </c>
      <c r="AF37" s="63">
        <f t="shared" si="8"/>
        <v>10.963105243243245</v>
      </c>
      <c r="AG37" s="63">
        <f t="shared" si="8"/>
        <v>141.89819095752893</v>
      </c>
      <c r="AH37" s="62">
        <f t="shared" si="8"/>
        <v>103.60142653796653</v>
      </c>
      <c r="AI37" s="61">
        <f t="shared" si="8"/>
        <v>156.19457190990991</v>
      </c>
      <c r="AJ37" s="63">
        <f t="shared" si="8"/>
        <v>10.963105243243245</v>
      </c>
      <c r="AK37" s="63">
        <f t="shared" si="8"/>
        <v>22.522705243243244</v>
      </c>
      <c r="AL37" s="64">
        <f t="shared" si="8"/>
        <v>10.963105243243245</v>
      </c>
      <c r="AM37" s="63">
        <f t="shared" si="8"/>
        <v>0</v>
      </c>
      <c r="AN37" s="63">
        <f t="shared" si="8"/>
        <v>15.943199999999999</v>
      </c>
      <c r="AP37" s="54"/>
      <c r="AT37" s="54"/>
      <c r="AX37" s="54"/>
      <c r="BB37" s="54"/>
      <c r="BG37" s="55"/>
    </row>
    <row r="38" spans="2:59" ht="13.5" thickBot="1" x14ac:dyDescent="0.25">
      <c r="B38" s="99" t="s">
        <v>39</v>
      </c>
      <c r="C38" s="49" t="s">
        <v>40</v>
      </c>
      <c r="D38" s="50">
        <v>44650</v>
      </c>
      <c r="E38" s="50">
        <v>44652</v>
      </c>
      <c r="F38" s="51">
        <v>22910</v>
      </c>
      <c r="G38" s="51">
        <v>86.9</v>
      </c>
      <c r="H38" s="49">
        <v>3</v>
      </c>
      <c r="I38" s="56">
        <v>4</v>
      </c>
      <c r="J38" s="55"/>
      <c r="N38" s="54"/>
      <c r="R38" s="54"/>
      <c r="V38" s="54"/>
      <c r="Z38" s="54"/>
      <c r="AD38" s="54"/>
      <c r="AH38" s="68">
        <v>57.933333333333337</v>
      </c>
      <c r="AI38" s="67">
        <v>28.966666666666669</v>
      </c>
      <c r="AL38" s="54"/>
      <c r="AP38" s="54"/>
      <c r="AT38" s="54"/>
      <c r="AX38" s="54"/>
      <c r="BB38" s="54"/>
      <c r="BG38" s="55"/>
    </row>
    <row r="39" spans="2:59" ht="13.5" thickBot="1" x14ac:dyDescent="0.25">
      <c r="B39" s="99" t="s">
        <v>70</v>
      </c>
      <c r="C39" s="49" t="s">
        <v>71</v>
      </c>
      <c r="D39" s="50">
        <v>44470</v>
      </c>
      <c r="E39" s="50">
        <v>44553</v>
      </c>
      <c r="F39" s="51">
        <v>112005.87</v>
      </c>
      <c r="G39" s="51">
        <v>248.11771999999999</v>
      </c>
      <c r="H39" s="49">
        <v>60</v>
      </c>
      <c r="I39" s="56">
        <v>4</v>
      </c>
      <c r="J39" s="90"/>
      <c r="K39" s="69">
        <v>20.676476666666662</v>
      </c>
      <c r="L39" s="67">
        <v>20.676476666666662</v>
      </c>
      <c r="M39" s="67">
        <v>20.676476666666662</v>
      </c>
      <c r="N39" s="66">
        <v>29.5378238095238</v>
      </c>
      <c r="O39" s="65">
        <v>20.676476666666662</v>
      </c>
      <c r="P39" s="65">
        <v>20.676476666666662</v>
      </c>
      <c r="Q39" s="67">
        <v>20.676476666666662</v>
      </c>
      <c r="R39" s="68">
        <v>26.584041428571421</v>
      </c>
      <c r="S39" s="67">
        <v>20.676476666666662</v>
      </c>
      <c r="T39" s="67">
        <v>20.676476666666662</v>
      </c>
      <c r="U39" s="67">
        <v>20.676476666666662</v>
      </c>
      <c r="V39" s="68">
        <v>5.9075647619047613</v>
      </c>
      <c r="Z39" s="54"/>
      <c r="AD39" s="54"/>
      <c r="AH39" s="54"/>
      <c r="AL39" s="54"/>
      <c r="AP39" s="54"/>
      <c r="AT39" s="54"/>
      <c r="AX39" s="54"/>
      <c r="BB39" s="54"/>
      <c r="BG39" s="55"/>
    </row>
    <row r="40" spans="2:59" ht="13.5" thickBot="1" x14ac:dyDescent="0.25">
      <c r="B40" s="99" t="s">
        <v>72</v>
      </c>
      <c r="C40" s="49" t="s">
        <v>73</v>
      </c>
      <c r="D40" s="50">
        <v>44495</v>
      </c>
      <c r="E40" s="50">
        <v>44510</v>
      </c>
      <c r="F40" s="51">
        <v>12416</v>
      </c>
      <c r="G40" s="51">
        <v>0</v>
      </c>
      <c r="H40" s="49">
        <v>12</v>
      </c>
      <c r="I40" s="56">
        <v>4</v>
      </c>
      <c r="J40" s="55"/>
      <c r="N40" s="68">
        <v>0</v>
      </c>
      <c r="O40" s="67">
        <v>0</v>
      </c>
      <c r="P40" s="67">
        <v>0</v>
      </c>
      <c r="R40" s="54"/>
      <c r="V40" s="54"/>
      <c r="Z40" s="54"/>
      <c r="AD40" s="54"/>
      <c r="AH40" s="54"/>
      <c r="AL40" s="54"/>
      <c r="AP40" s="54"/>
      <c r="AT40" s="54"/>
      <c r="AX40" s="54"/>
      <c r="BB40" s="54"/>
      <c r="BG40" s="55"/>
    </row>
    <row r="41" spans="2:59" ht="13.5" thickBot="1" x14ac:dyDescent="0.25">
      <c r="B41" s="99" t="s">
        <v>74</v>
      </c>
      <c r="C41" s="49" t="s">
        <v>75</v>
      </c>
      <c r="D41" s="50">
        <v>44655</v>
      </c>
      <c r="E41" s="50">
        <v>44656</v>
      </c>
      <c r="F41" s="51">
        <v>13718</v>
      </c>
      <c r="G41" s="51">
        <v>37.061999999999998</v>
      </c>
      <c r="H41" s="49">
        <v>2</v>
      </c>
      <c r="I41" s="56">
        <v>4</v>
      </c>
      <c r="J41" s="55"/>
      <c r="N41" s="54"/>
      <c r="R41" s="54"/>
      <c r="V41" s="54"/>
      <c r="Z41" s="54"/>
      <c r="AD41" s="54"/>
      <c r="AI41" s="69">
        <v>37.061999999999998</v>
      </c>
      <c r="AL41" s="54"/>
      <c r="AP41" s="54"/>
      <c r="AT41" s="54"/>
      <c r="AX41" s="54"/>
      <c r="BB41" s="54"/>
      <c r="BG41" s="55"/>
    </row>
    <row r="42" spans="2:59" ht="13.5" thickBot="1" x14ac:dyDescent="0.25">
      <c r="B42" s="99" t="s">
        <v>76</v>
      </c>
      <c r="C42" s="49" t="s">
        <v>77</v>
      </c>
      <c r="D42" s="50">
        <v>44480</v>
      </c>
      <c r="E42" s="50">
        <v>44480</v>
      </c>
      <c r="F42" s="51">
        <v>789</v>
      </c>
      <c r="G42" s="51">
        <v>1.8134999999999999</v>
      </c>
      <c r="H42" s="49">
        <v>1</v>
      </c>
      <c r="I42" s="56">
        <v>4</v>
      </c>
      <c r="J42" s="55"/>
      <c r="L42" s="67">
        <v>1.8134999999999999</v>
      </c>
      <c r="N42" s="54"/>
      <c r="R42" s="54"/>
      <c r="V42" s="54"/>
      <c r="Z42" s="54"/>
      <c r="AD42" s="54"/>
      <c r="AH42" s="54"/>
      <c r="AL42" s="54"/>
      <c r="AP42" s="54"/>
      <c r="AT42" s="54"/>
      <c r="AX42" s="54"/>
      <c r="BB42" s="54"/>
      <c r="BG42" s="55"/>
    </row>
    <row r="43" spans="2:59" ht="13.5" thickBot="1" x14ac:dyDescent="0.25">
      <c r="B43" s="99" t="s">
        <v>53</v>
      </c>
      <c r="C43" s="49" t="s">
        <v>54</v>
      </c>
      <c r="D43" s="50">
        <v>44636</v>
      </c>
      <c r="E43" s="50">
        <v>44642</v>
      </c>
      <c r="F43" s="51">
        <v>51886.44</v>
      </c>
      <c r="G43" s="51">
        <v>152.7576</v>
      </c>
      <c r="H43" s="49">
        <v>5</v>
      </c>
      <c r="I43" s="56">
        <v>4</v>
      </c>
      <c r="J43" s="55"/>
      <c r="N43" s="54"/>
      <c r="R43" s="54"/>
      <c r="V43" s="54"/>
      <c r="Z43" s="54"/>
      <c r="AD43" s="54"/>
      <c r="AG43" s="67">
        <v>130.93508571428569</v>
      </c>
      <c r="AH43" s="68">
        <v>21.822514285714284</v>
      </c>
      <c r="AL43" s="54"/>
      <c r="AP43" s="54"/>
      <c r="AT43" s="54"/>
      <c r="AX43" s="54"/>
      <c r="BB43" s="54"/>
      <c r="BG43" s="55"/>
    </row>
    <row r="44" spans="2:59" ht="13.5" thickBot="1" x14ac:dyDescent="0.25">
      <c r="B44" s="99" t="s">
        <v>55</v>
      </c>
      <c r="C44" s="49" t="s">
        <v>56</v>
      </c>
      <c r="D44" s="50">
        <v>44655</v>
      </c>
      <c r="E44" s="50">
        <v>44657</v>
      </c>
      <c r="F44" s="51">
        <v>39626.550000000003</v>
      </c>
      <c r="G44" s="51">
        <v>79.202799999999996</v>
      </c>
      <c r="H44" s="49">
        <v>3</v>
      </c>
      <c r="I44" s="56">
        <v>4</v>
      </c>
      <c r="J44" s="55"/>
      <c r="N44" s="54"/>
      <c r="R44" s="54"/>
      <c r="V44" s="54"/>
      <c r="Z44" s="54"/>
      <c r="AD44" s="54"/>
      <c r="AI44" s="69">
        <v>79.202799999999996</v>
      </c>
      <c r="AL44" s="54"/>
      <c r="AP44" s="54"/>
      <c r="AT44" s="54"/>
      <c r="AX44" s="54"/>
      <c r="BB44" s="54"/>
      <c r="BG44" s="55"/>
    </row>
    <row r="45" spans="2:59" ht="13.5" thickBot="1" x14ac:dyDescent="0.25">
      <c r="B45" s="99" t="s">
        <v>57</v>
      </c>
      <c r="C45" s="49" t="s">
        <v>58</v>
      </c>
      <c r="D45" s="50">
        <v>44672</v>
      </c>
      <c r="E45" s="50">
        <v>44672</v>
      </c>
      <c r="F45" s="51">
        <v>5317</v>
      </c>
      <c r="G45" s="51">
        <v>11.5596</v>
      </c>
      <c r="H45" s="49">
        <v>1</v>
      </c>
      <c r="I45" s="56">
        <v>4</v>
      </c>
      <c r="J45" s="55"/>
      <c r="N45" s="54"/>
      <c r="R45" s="54"/>
      <c r="V45" s="54"/>
      <c r="Z45" s="54"/>
      <c r="AD45" s="54"/>
      <c r="AH45" s="54"/>
      <c r="AK45" s="67">
        <v>11.5596</v>
      </c>
      <c r="AL45" s="54"/>
      <c r="AP45" s="54"/>
      <c r="AT45" s="54"/>
      <c r="AX45" s="54"/>
      <c r="BB45" s="54"/>
      <c r="BG45" s="55"/>
    </row>
    <row r="46" spans="2:59" ht="13.5" thickBot="1" x14ac:dyDescent="0.25">
      <c r="B46" s="99" t="s">
        <v>59</v>
      </c>
      <c r="C46" s="49" t="s">
        <v>60</v>
      </c>
      <c r="D46" s="50">
        <v>44503</v>
      </c>
      <c r="E46" s="50">
        <v>44503</v>
      </c>
      <c r="F46" s="51">
        <v>3066</v>
      </c>
      <c r="G46" s="51">
        <v>7.77</v>
      </c>
      <c r="H46" s="49">
        <v>1</v>
      </c>
      <c r="I46" s="56">
        <v>4</v>
      </c>
      <c r="J46" s="55"/>
      <c r="O46" s="69">
        <v>7.77</v>
      </c>
      <c r="R46" s="54"/>
      <c r="V46" s="54"/>
      <c r="Z46" s="54"/>
      <c r="AD46" s="54"/>
      <c r="AH46" s="54"/>
      <c r="AL46" s="54"/>
      <c r="AP46" s="54"/>
      <c r="AT46" s="54"/>
      <c r="AX46" s="54"/>
      <c r="BB46" s="54"/>
      <c r="BG46" s="55"/>
    </row>
    <row r="47" spans="2:59" ht="13.5" thickBot="1" x14ac:dyDescent="0.25">
      <c r="B47" s="99" t="s">
        <v>61</v>
      </c>
      <c r="C47" s="49" t="s">
        <v>62</v>
      </c>
      <c r="D47" s="50">
        <v>44495</v>
      </c>
      <c r="E47" s="50">
        <v>44495</v>
      </c>
      <c r="F47" s="51">
        <v>3400</v>
      </c>
      <c r="G47" s="51">
        <v>9.6999999999999993</v>
      </c>
      <c r="H47" s="49">
        <v>1</v>
      </c>
      <c r="I47" s="56">
        <v>4</v>
      </c>
      <c r="J47" s="55"/>
      <c r="N47" s="68">
        <v>9.6999999999999993</v>
      </c>
      <c r="R47" s="54"/>
      <c r="V47" s="54"/>
      <c r="Z47" s="54"/>
      <c r="AD47" s="54"/>
      <c r="AH47" s="54"/>
      <c r="AL47" s="54"/>
      <c r="AP47" s="54"/>
      <c r="AT47" s="54"/>
      <c r="AX47" s="54"/>
      <c r="BB47" s="54"/>
      <c r="BG47" s="55"/>
    </row>
    <row r="48" spans="2:59" ht="13.5" thickBot="1" x14ac:dyDescent="0.25">
      <c r="B48" s="99" t="s">
        <v>65</v>
      </c>
      <c r="C48" s="49" t="s">
        <v>66</v>
      </c>
      <c r="D48" s="50">
        <v>44692</v>
      </c>
      <c r="E48" s="50">
        <v>44692</v>
      </c>
      <c r="F48" s="51">
        <v>10360</v>
      </c>
      <c r="G48" s="51">
        <v>15.943199999999999</v>
      </c>
      <c r="H48" s="49">
        <v>1</v>
      </c>
      <c r="I48" s="56">
        <v>4</v>
      </c>
      <c r="J48" s="55"/>
      <c r="N48" s="54"/>
      <c r="R48" s="54"/>
      <c r="V48" s="54"/>
      <c r="Z48" s="54"/>
      <c r="AD48" s="54"/>
      <c r="AH48" s="54"/>
      <c r="AL48" s="54"/>
      <c r="AN48" s="67">
        <v>15.943199999999999</v>
      </c>
      <c r="AP48" s="54"/>
      <c r="AT48" s="54"/>
      <c r="AX48" s="54"/>
      <c r="BB48" s="54"/>
      <c r="BG48" s="55"/>
    </row>
    <row r="49" spans="2:59" ht="13.5" thickBot="1" x14ac:dyDescent="0.25">
      <c r="B49" s="99" t="s">
        <v>78</v>
      </c>
      <c r="C49" s="49" t="s">
        <v>79</v>
      </c>
      <c r="D49" s="50">
        <v>44649</v>
      </c>
      <c r="E49" s="50">
        <v>44649</v>
      </c>
      <c r="F49" s="51">
        <v>2706</v>
      </c>
      <c r="G49" s="51">
        <v>8.1839999999999993</v>
      </c>
      <c r="H49" s="49">
        <v>1</v>
      </c>
      <c r="I49" s="56">
        <v>4</v>
      </c>
      <c r="J49" s="55"/>
      <c r="N49" s="54"/>
      <c r="R49" s="54"/>
      <c r="V49" s="54"/>
      <c r="Z49" s="54"/>
      <c r="AD49" s="54"/>
      <c r="AH49" s="66">
        <v>8.1839999999999993</v>
      </c>
      <c r="AL49" s="54"/>
      <c r="AP49" s="54"/>
      <c r="AT49" s="54"/>
      <c r="AX49" s="54"/>
      <c r="BB49" s="54"/>
      <c r="BG49" s="55"/>
    </row>
    <row r="50" spans="2:59" ht="13.5" thickBot="1" x14ac:dyDescent="0.25">
      <c r="B50" s="99" t="s">
        <v>80</v>
      </c>
      <c r="C50" s="49" t="s">
        <v>81</v>
      </c>
      <c r="D50" s="50">
        <v>44495</v>
      </c>
      <c r="E50" s="50">
        <v>44679</v>
      </c>
      <c r="F50" s="51">
        <v>149186.41</v>
      </c>
      <c r="G50" s="51">
        <v>289.73921000000001</v>
      </c>
      <c r="H50" s="49">
        <v>133</v>
      </c>
      <c r="I50" s="56">
        <v>4</v>
      </c>
      <c r="J50" s="55"/>
      <c r="N50" s="66">
        <v>9.3969473513513524</v>
      </c>
      <c r="O50" s="65">
        <v>10.963105243243245</v>
      </c>
      <c r="P50" s="65">
        <v>10.963105243243245</v>
      </c>
      <c r="Q50" s="65">
        <v>10.963105243243245</v>
      </c>
      <c r="R50" s="66">
        <v>14.095421027027029</v>
      </c>
      <c r="S50" s="65">
        <v>10.963105243243245</v>
      </c>
      <c r="T50" s="65">
        <v>10.963105243243245</v>
      </c>
      <c r="U50" s="65">
        <v>10.963105243243245</v>
      </c>
      <c r="V50" s="66">
        <v>15.661578918918922</v>
      </c>
      <c r="W50" s="65">
        <v>10.963105243243245</v>
      </c>
      <c r="X50" s="65">
        <v>10.963105243243245</v>
      </c>
      <c r="Y50" s="65">
        <v>10.963105243243245</v>
      </c>
      <c r="Z50" s="66">
        <v>15.661578918918922</v>
      </c>
      <c r="AA50" s="65">
        <v>10.963105243243245</v>
      </c>
      <c r="AB50" s="65">
        <v>10.963105243243245</v>
      </c>
      <c r="AC50" s="65">
        <v>10.963105243243245</v>
      </c>
      <c r="AD50" s="66">
        <v>10.963105243243245</v>
      </c>
      <c r="AE50" s="65">
        <v>10.963105243243245</v>
      </c>
      <c r="AF50" s="65">
        <v>10.963105243243245</v>
      </c>
      <c r="AG50" s="65">
        <v>10.963105243243245</v>
      </c>
      <c r="AH50" s="66">
        <v>15.661578918918922</v>
      </c>
      <c r="AI50" s="65">
        <v>10.963105243243245</v>
      </c>
      <c r="AJ50" s="65">
        <v>10.963105243243245</v>
      </c>
      <c r="AK50" s="65">
        <v>10.963105243243245</v>
      </c>
      <c r="AL50" s="66">
        <v>10.963105243243245</v>
      </c>
      <c r="AP50" s="54"/>
      <c r="AT50" s="54"/>
      <c r="AX50" s="54"/>
      <c r="BB50" s="54"/>
      <c r="BG50" s="55"/>
    </row>
    <row r="51" spans="2:59" ht="13.5" thickBot="1" x14ac:dyDescent="0.25">
      <c r="B51" s="100"/>
      <c r="C51" s="71" t="s">
        <v>82</v>
      </c>
      <c r="D51" s="72"/>
      <c r="E51" s="72"/>
      <c r="F51" s="73"/>
      <c r="G51" s="73"/>
      <c r="H51" s="71"/>
      <c r="I51" s="84"/>
      <c r="J51" s="75">
        <f>SUM(J9:J9)</f>
        <v>24.502670646551724</v>
      </c>
      <c r="K51" s="137">
        <f>SUM(K9:N9)</f>
        <v>338.43887051432341</v>
      </c>
      <c r="L51" s="138"/>
      <c r="M51" s="138"/>
      <c r="N51" s="144"/>
      <c r="O51" s="137">
        <f>SUM(O9:R9)</f>
        <v>353.15154000351004</v>
      </c>
      <c r="P51" s="138"/>
      <c r="Q51" s="138"/>
      <c r="R51" s="144"/>
      <c r="S51" s="137">
        <f>SUM(S9:V9)</f>
        <v>221.79607223883625</v>
      </c>
      <c r="T51" s="138"/>
      <c r="U51" s="138"/>
      <c r="V51" s="144"/>
      <c r="W51" s="137">
        <f>SUM(W9:Z9)</f>
        <v>165.18540747693149</v>
      </c>
      <c r="X51" s="138"/>
      <c r="Y51" s="138"/>
      <c r="Z51" s="144"/>
      <c r="AA51" s="137">
        <f>SUM(AA9:AD9)</f>
        <v>115.85084804368006</v>
      </c>
      <c r="AB51" s="138"/>
      <c r="AC51" s="138"/>
      <c r="AD51" s="144"/>
      <c r="AE51" s="137">
        <f>SUM(AE9:AH9)</f>
        <v>524.77507572105287</v>
      </c>
      <c r="AF51" s="138"/>
      <c r="AG51" s="138"/>
      <c r="AH51" s="144"/>
      <c r="AI51" s="137">
        <f>SUM(AI9:AL9)</f>
        <v>900.9512299405842</v>
      </c>
      <c r="AJ51" s="138"/>
      <c r="AK51" s="138"/>
      <c r="AL51" s="144"/>
      <c r="AM51" s="137">
        <f>SUM(AM9:AP9)</f>
        <v>796.84549765937652</v>
      </c>
      <c r="AN51" s="138"/>
      <c r="AO51" s="138"/>
      <c r="AP51" s="144"/>
      <c r="AQ51" s="137">
        <f>SUM(AQ9:AT9)</f>
        <v>685.78622491704368</v>
      </c>
      <c r="AR51" s="138"/>
      <c r="AS51" s="138"/>
      <c r="AT51" s="144"/>
      <c r="AU51" s="137">
        <f>SUM(AU9:AX9)</f>
        <v>668.82926920915031</v>
      </c>
      <c r="AV51" s="138"/>
      <c r="AW51" s="138"/>
      <c r="AX51" s="144"/>
      <c r="AY51" s="137">
        <f>SUM(AY9:BB9)</f>
        <v>187.60155353449233</v>
      </c>
      <c r="AZ51" s="138"/>
      <c r="BA51" s="138"/>
      <c r="BB51" s="144"/>
      <c r="BC51" s="137">
        <f>SUM(BC9:BF9)</f>
        <v>87.267800094466935</v>
      </c>
      <c r="BD51" s="138"/>
      <c r="BE51" s="138"/>
      <c r="BF51" s="138"/>
      <c r="BG51" s="75">
        <f>SUM(BG9:BG9)</f>
        <v>0</v>
      </c>
    </row>
    <row r="52" spans="2:59" ht="13.5" thickBot="1" x14ac:dyDescent="0.25">
      <c r="B52" s="102"/>
      <c r="C52" s="103" t="s">
        <v>83</v>
      </c>
      <c r="D52" s="104"/>
      <c r="E52" s="104"/>
      <c r="F52" s="105"/>
      <c r="G52" s="105"/>
      <c r="H52" s="103"/>
      <c r="I52" s="106"/>
      <c r="J52" s="140">
        <f>SUM(J9:V9)</f>
        <v>937.88915340322137</v>
      </c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2"/>
      <c r="W52" s="140">
        <f>SUM(W9:BG9)</f>
        <v>4133.0929065967775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2"/>
    </row>
  </sheetData>
  <mergeCells count="36">
    <mergeCell ref="F7:F8"/>
    <mergeCell ref="G7:G8"/>
    <mergeCell ref="H7:H8"/>
    <mergeCell ref="I7:I8"/>
    <mergeCell ref="B7:B8"/>
    <mergeCell ref="C7:C8"/>
    <mergeCell ref="D7:D8"/>
    <mergeCell ref="E7:E8"/>
    <mergeCell ref="J6:V6"/>
    <mergeCell ref="J52:V52"/>
    <mergeCell ref="W7:Z7"/>
    <mergeCell ref="W51:Z51"/>
    <mergeCell ref="AA7:AD7"/>
    <mergeCell ref="AA51:AD51"/>
    <mergeCell ref="K7:N7"/>
    <mergeCell ref="K51:N51"/>
    <mergeCell ref="O7:R7"/>
    <mergeCell ref="O51:R51"/>
    <mergeCell ref="S7:V7"/>
    <mergeCell ref="S51:V51"/>
    <mergeCell ref="BC7:BF7"/>
    <mergeCell ref="BC51:BF51"/>
    <mergeCell ref="W6:BG6"/>
    <mergeCell ref="W52:BG52"/>
    <mergeCell ref="AQ7:AT7"/>
    <mergeCell ref="AQ51:AT51"/>
    <mergeCell ref="AU7:AX7"/>
    <mergeCell ref="AU51:AX51"/>
    <mergeCell ref="AY7:BB7"/>
    <mergeCell ref="AY51:BB51"/>
    <mergeCell ref="AE7:AH7"/>
    <mergeCell ref="AE51:AH51"/>
    <mergeCell ref="AI7:AL7"/>
    <mergeCell ref="AI51:AL51"/>
    <mergeCell ref="AM7:AP7"/>
    <mergeCell ref="AM51:AP51"/>
  </mergeCells>
  <phoneticPr fontId="0" type="noConversion"/>
  <pageMargins left="0.59055118110236227" right="0.39370078740157483" top="0.59055118110236227" bottom="0.59055118110236227" header="0" footer="0.19685039370078741"/>
  <pageSetup paperSize="9" pageOrder="overThenDown" orientation="landscape" horizontalDpi="300" verticalDpi="300" r:id="rId1"/>
  <headerFooter alignWithMargins="0">
    <oddFooter>&amp;L&amp;9Zpracováno programem &amp;"Arial CE,Tučné"BUILDpower,  © RTS, a.s.&amp;R&amp;9&amp;P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1"/>
  <dimension ref="A1:AF52"/>
  <sheetViews>
    <sheetView zoomScale="75" workbookViewId="0">
      <pane xSplit="9" ySplit="8" topLeftCell="J9" activePane="bottomRight" state="frozen"/>
      <selection activeCell="B2" sqref="B2"/>
      <selection pane="topRight" activeCell="B2" sqref="B2"/>
      <selection pane="bottomLeft" activeCell="B2" sqref="B2"/>
      <selection pane="bottomRight" activeCell="C20" sqref="C20"/>
    </sheetView>
  </sheetViews>
  <sheetFormatPr defaultRowHeight="12.75" x14ac:dyDescent="0.2"/>
  <cols>
    <col min="1" max="1" width="1.85546875" customWidth="1"/>
    <col min="2" max="2" width="9.85546875" style="7" customWidth="1"/>
    <col min="3" max="3" width="33.28515625" customWidth="1"/>
    <col min="4" max="5" width="8.85546875" style="38" customWidth="1"/>
    <col min="6" max="6" width="11" style="3" customWidth="1"/>
    <col min="7" max="7" width="8.42578125" style="3" customWidth="1"/>
    <col min="8" max="8" width="6.5703125" customWidth="1"/>
    <col min="9" max="9" width="6.28515625" customWidth="1"/>
    <col min="10" max="32" width="10.28515625" style="17" customWidth="1"/>
    <col min="33" max="16384" width="9.140625" style="17"/>
  </cols>
  <sheetData>
    <row r="1" spans="1:32" s="15" customFormat="1" x14ac:dyDescent="0.2">
      <c r="A1" s="1"/>
      <c r="B1" s="4"/>
      <c r="C1" s="4"/>
      <c r="D1" s="34"/>
      <c r="E1" s="34"/>
      <c r="F1" s="40"/>
      <c r="G1" s="40"/>
      <c r="H1" s="1"/>
      <c r="I1" s="1"/>
    </row>
    <row r="2" spans="1:32" s="15" customFormat="1" ht="27.75" customHeight="1" x14ac:dyDescent="0.2">
      <c r="A2" s="1"/>
      <c r="B2" s="28" t="str">
        <f>CONCATENATE("Harmonogram stavby:   ",StavbaCislo,"    ",StavbaNazev)</f>
        <v>Harmonogram stavby:   23    Revitalizace kulturního domu v Kunčině</v>
      </c>
      <c r="C2" s="29"/>
      <c r="D2" s="35"/>
      <c r="E2" s="36"/>
      <c r="F2" s="41"/>
      <c r="G2" s="41"/>
      <c r="H2" s="9"/>
      <c r="I2" s="9"/>
    </row>
    <row r="3" spans="1:32" s="15" customFormat="1" x14ac:dyDescent="0.2">
      <c r="A3" s="1"/>
      <c r="B3" s="5" t="s">
        <v>0</v>
      </c>
      <c r="C3" s="30" t="s">
        <v>11</v>
      </c>
      <c r="D3" s="34"/>
      <c r="E3" s="34"/>
      <c r="F3" s="42"/>
      <c r="G3" s="47"/>
      <c r="H3" s="1"/>
      <c r="I3" s="1"/>
    </row>
    <row r="4" spans="1:32" s="15" customFormat="1" x14ac:dyDescent="0.2">
      <c r="A4" s="1"/>
      <c r="B4" s="4"/>
      <c r="C4" s="30" t="s">
        <v>12</v>
      </c>
      <c r="D4" s="34"/>
      <c r="E4" s="34"/>
      <c r="F4" s="40"/>
      <c r="G4" s="47"/>
      <c r="H4" s="1"/>
      <c r="I4" s="1"/>
    </row>
    <row r="5" spans="1:32" s="16" customFormat="1" ht="12" customHeight="1" x14ac:dyDescent="0.2">
      <c r="A5" s="2"/>
      <c r="B5" s="6" t="s">
        <v>14</v>
      </c>
      <c r="C5" s="31" t="s">
        <v>13</v>
      </c>
      <c r="D5" s="37"/>
      <c r="E5" s="37"/>
      <c r="F5" s="43"/>
      <c r="G5" s="48"/>
      <c r="H5" s="2"/>
      <c r="I5" s="2"/>
    </row>
    <row r="6" spans="1:32" s="19" customFormat="1" ht="13.5" customHeight="1" thickBot="1" x14ac:dyDescent="0.25">
      <c r="A6" s="11"/>
      <c r="B6" s="92"/>
      <c r="C6" s="96"/>
      <c r="D6" s="131"/>
      <c r="E6" s="131"/>
      <c r="F6" s="95"/>
      <c r="G6" s="95"/>
      <c r="H6" s="96"/>
      <c r="I6" s="96"/>
      <c r="J6" s="153">
        <v>2021</v>
      </c>
      <c r="K6" s="154"/>
      <c r="L6" s="154"/>
      <c r="M6" s="155"/>
      <c r="N6" s="153">
        <v>2022</v>
      </c>
      <c r="O6" s="154"/>
      <c r="P6" s="154"/>
      <c r="Q6" s="154"/>
      <c r="R6" s="154"/>
      <c r="S6" s="154"/>
      <c r="T6" s="154"/>
      <c r="U6" s="154"/>
      <c r="V6" s="154"/>
      <c r="W6" s="155"/>
      <c r="X6" s="18"/>
      <c r="Y6" s="18"/>
      <c r="Z6" s="18"/>
      <c r="AA6" s="18"/>
      <c r="AB6" s="18"/>
      <c r="AC6" s="18"/>
      <c r="AD6" s="18"/>
      <c r="AE6" s="18"/>
      <c r="AF6" s="18"/>
    </row>
    <row r="7" spans="1:32" s="13" customFormat="1" ht="12.75" customHeight="1" x14ac:dyDescent="0.2">
      <c r="A7" s="91"/>
      <c r="B7" s="151" t="s">
        <v>1</v>
      </c>
      <c r="C7" s="147" t="s">
        <v>2</v>
      </c>
      <c r="D7" s="147" t="s">
        <v>3</v>
      </c>
      <c r="E7" s="147" t="s">
        <v>4</v>
      </c>
      <c r="F7" s="145" t="s">
        <v>5</v>
      </c>
      <c r="G7" s="145" t="s">
        <v>6</v>
      </c>
      <c r="H7" s="147" t="s">
        <v>7</v>
      </c>
      <c r="I7" s="149" t="s">
        <v>8</v>
      </c>
      <c r="J7" s="135">
        <v>2021</v>
      </c>
      <c r="K7" s="136"/>
      <c r="L7" s="136"/>
      <c r="M7" s="136"/>
      <c r="N7" s="135">
        <v>2022</v>
      </c>
      <c r="O7" s="136"/>
      <c r="P7" s="136"/>
      <c r="Q7" s="136"/>
      <c r="R7" s="136"/>
      <c r="S7" s="136"/>
      <c r="T7" s="136"/>
      <c r="U7" s="136"/>
      <c r="V7" s="136"/>
      <c r="W7" s="143"/>
    </row>
    <row r="8" spans="1:32" s="14" customFormat="1" ht="12.75" customHeight="1" thickBot="1" x14ac:dyDescent="0.25">
      <c r="A8" s="91"/>
      <c r="B8" s="152"/>
      <c r="C8" s="148"/>
      <c r="D8" s="148"/>
      <c r="E8" s="148"/>
      <c r="F8" s="146"/>
      <c r="G8" s="146"/>
      <c r="H8" s="148"/>
      <c r="I8" s="150"/>
      <c r="J8" s="117" t="s">
        <v>100</v>
      </c>
      <c r="K8" s="115" t="s">
        <v>101</v>
      </c>
      <c r="L8" s="115" t="s">
        <v>102</v>
      </c>
      <c r="M8" s="116" t="s">
        <v>103</v>
      </c>
      <c r="N8" s="117" t="s">
        <v>104</v>
      </c>
      <c r="O8" s="115" t="s">
        <v>105</v>
      </c>
      <c r="P8" s="115" t="s">
        <v>106</v>
      </c>
      <c r="Q8" s="115" t="s">
        <v>107</v>
      </c>
      <c r="R8" s="115" t="s">
        <v>108</v>
      </c>
      <c r="S8" s="115" t="s">
        <v>109</v>
      </c>
      <c r="T8" s="115" t="s">
        <v>110</v>
      </c>
      <c r="U8" s="115" t="s">
        <v>111</v>
      </c>
      <c r="V8" s="115" t="s">
        <v>100</v>
      </c>
      <c r="W8" s="115" t="s">
        <v>101</v>
      </c>
      <c r="X8" s="20"/>
      <c r="Y8" s="20"/>
      <c r="Z8" s="20"/>
      <c r="AA8" s="20"/>
      <c r="AB8" s="20"/>
      <c r="AC8" s="20"/>
      <c r="AD8" s="20"/>
      <c r="AE8" s="20"/>
      <c r="AF8" s="20"/>
    </row>
    <row r="9" spans="1:32" x14ac:dyDescent="0.2">
      <c r="B9" s="132" t="s">
        <v>9</v>
      </c>
      <c r="C9" s="123" t="s">
        <v>10</v>
      </c>
      <c r="D9" s="124">
        <v>44469</v>
      </c>
      <c r="E9" s="124">
        <v>44834</v>
      </c>
      <c r="F9" s="125">
        <v>7555762.0499999998</v>
      </c>
      <c r="G9" s="125">
        <v>5070.9820600000003</v>
      </c>
      <c r="H9" s="123">
        <v>262</v>
      </c>
      <c r="I9" s="126">
        <v>4</v>
      </c>
      <c r="J9" s="129">
        <f t="shared" ref="J9:V9" si="0">SUM(J10)</f>
        <v>15163.600659035237</v>
      </c>
      <c r="K9" s="127">
        <f t="shared" si="0"/>
        <v>214639.46720062889</v>
      </c>
      <c r="L9" s="127">
        <f t="shared" si="0"/>
        <v>1064314.8454672648</v>
      </c>
      <c r="M9" s="128">
        <f t="shared" si="0"/>
        <v>532904.04278921557</v>
      </c>
      <c r="N9" s="129">
        <f t="shared" si="0"/>
        <v>585072.82019397733</v>
      </c>
      <c r="O9" s="127">
        <f t="shared" si="0"/>
        <v>455754.39054079686</v>
      </c>
      <c r="P9" s="127">
        <f t="shared" si="0"/>
        <v>601066.23412601766</v>
      </c>
      <c r="Q9" s="127">
        <f t="shared" si="0"/>
        <v>940023.4712612587</v>
      </c>
      <c r="R9" s="127">
        <f t="shared" si="0"/>
        <v>977931.12625451444</v>
      </c>
      <c r="S9" s="127">
        <f t="shared" si="0"/>
        <v>745958.6011381452</v>
      </c>
      <c r="T9" s="127">
        <f t="shared" si="0"/>
        <v>751735.63530428859</v>
      </c>
      <c r="U9" s="127">
        <f t="shared" si="0"/>
        <v>417846.46950052568</v>
      </c>
      <c r="V9" s="127">
        <f t="shared" si="0"/>
        <v>253351.34556433122</v>
      </c>
      <c r="W9" s="127"/>
    </row>
    <row r="10" spans="1:32" x14ac:dyDescent="0.2">
      <c r="B10" s="133" t="s">
        <v>15</v>
      </c>
      <c r="C10" s="52" t="s">
        <v>16</v>
      </c>
      <c r="D10" s="130">
        <v>44469</v>
      </c>
      <c r="E10" s="130">
        <v>44834</v>
      </c>
      <c r="F10" s="53">
        <v>7555762.0499999998</v>
      </c>
      <c r="G10" s="53">
        <v>5070.9820600000003</v>
      </c>
      <c r="H10" s="52">
        <v>262</v>
      </c>
      <c r="I10" s="108">
        <v>4</v>
      </c>
      <c r="J10" s="114">
        <f t="shared" ref="J10:V10" si="1">SUM(J11+J15+J37)</f>
        <v>15163.600659035237</v>
      </c>
      <c r="K10" s="112">
        <f t="shared" si="1"/>
        <v>214639.46720062889</v>
      </c>
      <c r="L10" s="112">
        <f t="shared" si="1"/>
        <v>1064314.8454672648</v>
      </c>
      <c r="M10" s="113">
        <f t="shared" si="1"/>
        <v>532904.04278921557</v>
      </c>
      <c r="N10" s="114">
        <f t="shared" si="1"/>
        <v>585072.82019397733</v>
      </c>
      <c r="O10" s="112">
        <f t="shared" si="1"/>
        <v>455754.39054079686</v>
      </c>
      <c r="P10" s="112">
        <f t="shared" si="1"/>
        <v>601066.23412601766</v>
      </c>
      <c r="Q10" s="112">
        <f t="shared" si="1"/>
        <v>940023.4712612587</v>
      </c>
      <c r="R10" s="112">
        <f t="shared" si="1"/>
        <v>977931.12625451444</v>
      </c>
      <c r="S10" s="112">
        <f t="shared" si="1"/>
        <v>745958.6011381452</v>
      </c>
      <c r="T10" s="112">
        <f t="shared" si="1"/>
        <v>751735.63530428859</v>
      </c>
      <c r="U10" s="112">
        <f t="shared" si="1"/>
        <v>417846.46950052568</v>
      </c>
      <c r="V10" s="112">
        <f t="shared" si="1"/>
        <v>253351.34556433122</v>
      </c>
      <c r="W10" s="112"/>
    </row>
    <row r="11" spans="1:32" x14ac:dyDescent="0.2">
      <c r="B11" s="99" t="s">
        <v>17</v>
      </c>
      <c r="C11" s="49" t="s">
        <v>18</v>
      </c>
      <c r="D11" s="107">
        <v>44469</v>
      </c>
      <c r="E11" s="107">
        <v>44834</v>
      </c>
      <c r="F11" s="51">
        <v>35500</v>
      </c>
      <c r="G11" s="51">
        <v>0</v>
      </c>
      <c r="H11" s="49">
        <v>262</v>
      </c>
      <c r="I11" s="56">
        <v>4</v>
      </c>
      <c r="J11" s="120">
        <f t="shared" ref="J11:V11" si="2">SUM(J12+J13+J14)</f>
        <v>3088.7978142076504</v>
      </c>
      <c r="K11" s="118">
        <f t="shared" si="2"/>
        <v>2752.7322404371585</v>
      </c>
      <c r="L11" s="118">
        <f t="shared" si="2"/>
        <v>2663.9344262295081</v>
      </c>
      <c r="M11" s="119">
        <f t="shared" si="2"/>
        <v>2752.7322404371585</v>
      </c>
      <c r="N11" s="120">
        <f t="shared" si="2"/>
        <v>2752.7322404371585</v>
      </c>
      <c r="O11" s="118">
        <f t="shared" si="2"/>
        <v>2486.3387978142077</v>
      </c>
      <c r="P11" s="118">
        <f t="shared" si="2"/>
        <v>2752.7322404371585</v>
      </c>
      <c r="Q11" s="118">
        <f t="shared" si="2"/>
        <v>2663.9344262295081</v>
      </c>
      <c r="R11" s="118">
        <f t="shared" si="2"/>
        <v>2752.7322404371585</v>
      </c>
      <c r="S11" s="118">
        <f t="shared" si="2"/>
        <v>2663.9344262295081</v>
      </c>
      <c r="T11" s="118">
        <f t="shared" si="2"/>
        <v>2752.7322404371585</v>
      </c>
      <c r="U11" s="118">
        <f t="shared" si="2"/>
        <v>2752.7322404371585</v>
      </c>
      <c r="V11" s="118">
        <f t="shared" si="2"/>
        <v>2663.9344262295081</v>
      </c>
      <c r="W11" s="118"/>
    </row>
    <row r="12" spans="1:32" x14ac:dyDescent="0.2">
      <c r="B12" s="99" t="s">
        <v>19</v>
      </c>
      <c r="C12" s="49" t="s">
        <v>20</v>
      </c>
      <c r="D12" s="107">
        <v>44469</v>
      </c>
      <c r="E12" s="107">
        <v>44834</v>
      </c>
      <c r="F12" s="51">
        <v>7500</v>
      </c>
      <c r="G12" s="51">
        <v>0</v>
      </c>
      <c r="H12" s="49">
        <v>262</v>
      </c>
      <c r="I12" s="56">
        <v>4</v>
      </c>
      <c r="J12" s="120">
        <v>20.491803278688526</v>
      </c>
      <c r="K12" s="118">
        <v>635.24590163934408</v>
      </c>
      <c r="L12" s="118">
        <v>614.75409836065558</v>
      </c>
      <c r="M12" s="119">
        <v>635.24590163934408</v>
      </c>
      <c r="N12" s="120">
        <v>635.24590163934408</v>
      </c>
      <c r="O12" s="118">
        <v>573.77049180327856</v>
      </c>
      <c r="P12" s="118">
        <v>635.24590163934408</v>
      </c>
      <c r="Q12" s="118">
        <v>614.75409836065558</v>
      </c>
      <c r="R12" s="118">
        <v>635.24590163934408</v>
      </c>
      <c r="S12" s="118">
        <v>614.75409836065558</v>
      </c>
      <c r="T12" s="118">
        <v>635.24590163934408</v>
      </c>
      <c r="U12" s="118">
        <v>635.24590163934408</v>
      </c>
      <c r="V12" s="118">
        <v>614.75409836065558</v>
      </c>
      <c r="W12" s="118"/>
    </row>
    <row r="13" spans="1:32" x14ac:dyDescent="0.2">
      <c r="B13" s="99" t="s">
        <v>21</v>
      </c>
      <c r="C13" s="49" t="s">
        <v>22</v>
      </c>
      <c r="D13" s="107">
        <v>44469</v>
      </c>
      <c r="E13" s="107">
        <v>44469</v>
      </c>
      <c r="F13" s="51">
        <v>3000</v>
      </c>
      <c r="G13" s="51">
        <v>0</v>
      </c>
      <c r="H13" s="49">
        <v>1</v>
      </c>
      <c r="I13" s="56">
        <v>4</v>
      </c>
      <c r="J13" s="120">
        <v>3000</v>
      </c>
      <c r="K13" s="118"/>
      <c r="L13" s="118"/>
      <c r="M13" s="119"/>
      <c r="N13" s="120"/>
      <c r="O13" s="118"/>
      <c r="P13" s="118"/>
      <c r="Q13" s="118"/>
      <c r="R13" s="118"/>
      <c r="S13" s="118"/>
      <c r="T13" s="118"/>
      <c r="U13" s="118"/>
      <c r="V13" s="118"/>
      <c r="W13" s="118"/>
    </row>
    <row r="14" spans="1:32" x14ac:dyDescent="0.2">
      <c r="B14" s="99" t="s">
        <v>23</v>
      </c>
      <c r="C14" s="49" t="s">
        <v>24</v>
      </c>
      <c r="D14" s="107">
        <v>44469</v>
      </c>
      <c r="E14" s="107">
        <v>44834</v>
      </c>
      <c r="F14" s="51">
        <v>25000</v>
      </c>
      <c r="G14" s="51">
        <v>0</v>
      </c>
      <c r="H14" s="49">
        <v>262</v>
      </c>
      <c r="I14" s="56">
        <v>4</v>
      </c>
      <c r="J14" s="120">
        <v>68.306010928961754</v>
      </c>
      <c r="K14" s="118">
        <v>2117.4863387978144</v>
      </c>
      <c r="L14" s="118">
        <v>2049.1803278688526</v>
      </c>
      <c r="M14" s="119">
        <v>2117.4863387978144</v>
      </c>
      <c r="N14" s="120">
        <v>2117.4863387978144</v>
      </c>
      <c r="O14" s="118">
        <v>1912.5683060109293</v>
      </c>
      <c r="P14" s="118">
        <v>2117.4863387978144</v>
      </c>
      <c r="Q14" s="118">
        <v>2049.1803278688526</v>
      </c>
      <c r="R14" s="118">
        <v>2117.4863387978144</v>
      </c>
      <c r="S14" s="118">
        <v>2049.1803278688526</v>
      </c>
      <c r="T14" s="118">
        <v>2117.4863387978144</v>
      </c>
      <c r="U14" s="118">
        <v>2117.4863387978144</v>
      </c>
      <c r="V14" s="118">
        <v>2049.1803278688526</v>
      </c>
      <c r="W14" s="118"/>
    </row>
    <row r="15" spans="1:32" x14ac:dyDescent="0.2">
      <c r="B15" s="99" t="s">
        <v>25</v>
      </c>
      <c r="C15" s="49" t="s">
        <v>26</v>
      </c>
      <c r="D15" s="107">
        <v>44469</v>
      </c>
      <c r="E15" s="107">
        <v>44834</v>
      </c>
      <c r="F15" s="51">
        <v>7092874.7800000003</v>
      </c>
      <c r="G15" s="51">
        <v>4122.23243</v>
      </c>
      <c r="H15" s="49">
        <v>262</v>
      </c>
      <c r="I15" s="56">
        <v>4</v>
      </c>
      <c r="J15" s="120">
        <f t="shared" ref="J15:V15" si="3">SUM(J16+J17+J18+J19+J20+J21+J22+J23+J24+J25+J26+J27+J28+J29+J30+J31+J32+J33+J34+J35+J36)</f>
        <v>12074.802844827587</v>
      </c>
      <c r="K15" s="118">
        <f t="shared" si="3"/>
        <v>156867.75715517241</v>
      </c>
      <c r="L15" s="118">
        <f t="shared" si="3"/>
        <v>986630.42380165309</v>
      </c>
      <c r="M15" s="119">
        <f t="shared" si="3"/>
        <v>474484.23278236913</v>
      </c>
      <c r="N15" s="120">
        <f t="shared" si="3"/>
        <v>557321.28411570238</v>
      </c>
      <c r="O15" s="118">
        <f t="shared" si="3"/>
        <v>430688.48698622588</v>
      </c>
      <c r="P15" s="118">
        <f t="shared" si="3"/>
        <v>503448.9247144094</v>
      </c>
      <c r="Q15" s="118">
        <f t="shared" si="3"/>
        <v>848481.7554116057</v>
      </c>
      <c r="R15" s="118">
        <f t="shared" si="3"/>
        <v>964818.39401407726</v>
      </c>
      <c r="S15" s="118">
        <f t="shared" si="3"/>
        <v>743294.66671191563</v>
      </c>
      <c r="T15" s="118">
        <f t="shared" si="3"/>
        <v>748982.90306385141</v>
      </c>
      <c r="U15" s="118">
        <f t="shared" si="3"/>
        <v>415093.7372600885</v>
      </c>
      <c r="V15" s="118">
        <f t="shared" si="3"/>
        <v>250687.41113810171</v>
      </c>
      <c r="W15" s="118"/>
    </row>
    <row r="16" spans="1:32" x14ac:dyDescent="0.2">
      <c r="B16" s="99" t="s">
        <v>27</v>
      </c>
      <c r="C16" s="49" t="s">
        <v>28</v>
      </c>
      <c r="D16" s="107">
        <v>44469</v>
      </c>
      <c r="E16" s="107">
        <v>44476</v>
      </c>
      <c r="F16" s="51">
        <v>11616.83</v>
      </c>
      <c r="G16" s="51">
        <v>14.024520000000001</v>
      </c>
      <c r="H16" s="49">
        <v>6</v>
      </c>
      <c r="I16" s="56">
        <v>4</v>
      </c>
      <c r="J16" s="120">
        <v>1452.10375</v>
      </c>
      <c r="K16" s="118">
        <v>10164.72625</v>
      </c>
      <c r="L16" s="118"/>
      <c r="M16" s="119"/>
      <c r="N16" s="120"/>
      <c r="O16" s="118"/>
      <c r="P16" s="118"/>
      <c r="Q16" s="118"/>
      <c r="R16" s="118"/>
      <c r="S16" s="118"/>
      <c r="T16" s="118"/>
      <c r="U16" s="118"/>
      <c r="V16" s="118"/>
      <c r="W16" s="118"/>
    </row>
    <row r="17" spans="2:23" x14ac:dyDescent="0.2">
      <c r="B17" s="99" t="s">
        <v>29</v>
      </c>
      <c r="C17" s="49" t="s">
        <v>30</v>
      </c>
      <c r="D17" s="107">
        <v>44488</v>
      </c>
      <c r="E17" s="107">
        <v>44498</v>
      </c>
      <c r="F17" s="51">
        <v>19018.62</v>
      </c>
      <c r="G17" s="51">
        <v>29.112130000000001</v>
      </c>
      <c r="H17" s="49">
        <v>9</v>
      </c>
      <c r="I17" s="56">
        <v>4</v>
      </c>
      <c r="J17" s="120"/>
      <c r="K17" s="118">
        <v>19018.62</v>
      </c>
      <c r="L17" s="118"/>
      <c r="M17" s="119"/>
      <c r="N17" s="120"/>
      <c r="O17" s="118"/>
      <c r="P17" s="118"/>
      <c r="Q17" s="118"/>
      <c r="R17" s="118"/>
      <c r="S17" s="118"/>
      <c r="T17" s="118"/>
      <c r="U17" s="118"/>
      <c r="V17" s="118"/>
      <c r="W17" s="118"/>
    </row>
    <row r="18" spans="2:23" x14ac:dyDescent="0.2">
      <c r="B18" s="99" t="s">
        <v>31</v>
      </c>
      <c r="C18" s="49" t="s">
        <v>32</v>
      </c>
      <c r="D18" s="107">
        <v>44508</v>
      </c>
      <c r="E18" s="107">
        <v>44530</v>
      </c>
      <c r="F18" s="51">
        <v>740520.18</v>
      </c>
      <c r="G18" s="51">
        <v>193.72515000000001</v>
      </c>
      <c r="H18" s="49">
        <v>17</v>
      </c>
      <c r="I18" s="56">
        <v>4</v>
      </c>
      <c r="J18" s="120"/>
      <c r="K18" s="118"/>
      <c r="L18" s="118">
        <v>740520.18000000017</v>
      </c>
      <c r="M18" s="119"/>
      <c r="N18" s="120"/>
      <c r="O18" s="118"/>
      <c r="P18" s="118"/>
      <c r="Q18" s="118"/>
      <c r="R18" s="118"/>
      <c r="S18" s="118"/>
      <c r="T18" s="118"/>
      <c r="U18" s="118"/>
      <c r="V18" s="118"/>
      <c r="W18" s="118"/>
    </row>
    <row r="19" spans="2:23" x14ac:dyDescent="0.2">
      <c r="B19" s="99" t="s">
        <v>33</v>
      </c>
      <c r="C19" s="49" t="s">
        <v>34</v>
      </c>
      <c r="D19" s="107">
        <v>44515</v>
      </c>
      <c r="E19" s="107">
        <v>44635</v>
      </c>
      <c r="F19" s="51">
        <v>975432</v>
      </c>
      <c r="G19" s="51">
        <v>121.44</v>
      </c>
      <c r="H19" s="49">
        <v>87</v>
      </c>
      <c r="I19" s="56">
        <v>4</v>
      </c>
      <c r="J19" s="120"/>
      <c r="K19" s="118"/>
      <c r="L19" s="118">
        <v>128982.7438016529</v>
      </c>
      <c r="M19" s="119">
        <v>249904.0661157025</v>
      </c>
      <c r="N19" s="120">
        <v>249904.0661157025</v>
      </c>
      <c r="O19" s="118">
        <v>225719.80165289258</v>
      </c>
      <c r="P19" s="118">
        <v>120921.3223140496</v>
      </c>
      <c r="Q19" s="118"/>
      <c r="R19" s="118"/>
      <c r="S19" s="118"/>
      <c r="T19" s="118"/>
      <c r="U19" s="118"/>
      <c r="V19" s="118"/>
      <c r="W19" s="118"/>
    </row>
    <row r="20" spans="2:23" x14ac:dyDescent="0.2">
      <c r="B20" s="99" t="s">
        <v>35</v>
      </c>
      <c r="C20" s="49" t="s">
        <v>36</v>
      </c>
      <c r="D20" s="107">
        <v>44761</v>
      </c>
      <c r="E20" s="107">
        <v>44761</v>
      </c>
      <c r="F20" s="51">
        <v>2003.76</v>
      </c>
      <c r="G20" s="51">
        <v>3.5798399999999999</v>
      </c>
      <c r="H20" s="49">
        <v>1</v>
      </c>
      <c r="I20" s="56">
        <v>4</v>
      </c>
      <c r="J20" s="120"/>
      <c r="K20" s="118"/>
      <c r="L20" s="118"/>
      <c r="M20" s="119"/>
      <c r="N20" s="120"/>
      <c r="O20" s="118"/>
      <c r="P20" s="118"/>
      <c r="Q20" s="118"/>
      <c r="R20" s="118"/>
      <c r="S20" s="118"/>
      <c r="T20" s="118">
        <v>2003.76</v>
      </c>
      <c r="U20" s="118"/>
      <c r="V20" s="118"/>
      <c r="W20" s="118"/>
    </row>
    <row r="21" spans="2:23" x14ac:dyDescent="0.2">
      <c r="B21" s="99" t="s">
        <v>37</v>
      </c>
      <c r="C21" s="49" t="s">
        <v>38</v>
      </c>
      <c r="D21" s="107">
        <v>44543</v>
      </c>
      <c r="E21" s="107">
        <v>44543</v>
      </c>
      <c r="F21" s="51">
        <v>3388</v>
      </c>
      <c r="G21" s="51">
        <v>6.5148999999999999</v>
      </c>
      <c r="H21" s="49">
        <v>1</v>
      </c>
      <c r="I21" s="56">
        <v>4</v>
      </c>
      <c r="J21" s="120"/>
      <c r="K21" s="118"/>
      <c r="L21" s="118"/>
      <c r="M21" s="119">
        <v>3388</v>
      </c>
      <c r="N21" s="120"/>
      <c r="O21" s="118"/>
      <c r="P21" s="118"/>
      <c r="Q21" s="118"/>
      <c r="R21" s="118"/>
      <c r="S21" s="118"/>
      <c r="T21" s="118"/>
      <c r="U21" s="118"/>
      <c r="V21" s="118"/>
      <c r="W21" s="118"/>
    </row>
    <row r="22" spans="2:23" x14ac:dyDescent="0.2">
      <c r="B22" s="99" t="s">
        <v>39</v>
      </c>
      <c r="C22" s="49" t="s">
        <v>40</v>
      </c>
      <c r="D22" s="107">
        <v>44642</v>
      </c>
      <c r="E22" s="107">
        <v>44771</v>
      </c>
      <c r="F22" s="51">
        <v>1518299.24</v>
      </c>
      <c r="G22" s="51">
        <v>1657.28385</v>
      </c>
      <c r="H22" s="49">
        <v>94</v>
      </c>
      <c r="I22" s="56">
        <v>4</v>
      </c>
      <c r="J22" s="120"/>
      <c r="K22" s="118"/>
      <c r="L22" s="118"/>
      <c r="M22" s="119"/>
      <c r="N22" s="120"/>
      <c r="O22" s="118"/>
      <c r="P22" s="118">
        <v>116792.24923076923</v>
      </c>
      <c r="Q22" s="118">
        <v>350376.74769230769</v>
      </c>
      <c r="R22" s="118">
        <v>362055.97261538461</v>
      </c>
      <c r="S22" s="118">
        <v>350376.74769230769</v>
      </c>
      <c r="T22" s="118">
        <v>338697.52276923077</v>
      </c>
      <c r="U22" s="118"/>
      <c r="V22" s="118"/>
      <c r="W22" s="118"/>
    </row>
    <row r="23" spans="2:23" x14ac:dyDescent="0.2">
      <c r="B23" s="99" t="s">
        <v>41</v>
      </c>
      <c r="C23" s="49" t="s">
        <v>42</v>
      </c>
      <c r="D23" s="107">
        <v>44537</v>
      </c>
      <c r="E23" s="107">
        <v>44608</v>
      </c>
      <c r="F23" s="51">
        <v>167970</v>
      </c>
      <c r="G23" s="51">
        <v>194.92</v>
      </c>
      <c r="H23" s="49">
        <v>52</v>
      </c>
      <c r="I23" s="56">
        <v>4</v>
      </c>
      <c r="J23" s="120"/>
      <c r="K23" s="118"/>
      <c r="L23" s="118"/>
      <c r="M23" s="119">
        <v>58322.91666666665</v>
      </c>
      <c r="N23" s="120">
        <v>72320.416666666657</v>
      </c>
      <c r="O23" s="118">
        <v>37326.666666666672</v>
      </c>
      <c r="P23" s="118"/>
      <c r="Q23" s="118"/>
      <c r="R23" s="118"/>
      <c r="S23" s="118"/>
      <c r="T23" s="118"/>
      <c r="U23" s="118"/>
      <c r="V23" s="118"/>
      <c r="W23" s="118"/>
    </row>
    <row r="24" spans="2:23" x14ac:dyDescent="0.2">
      <c r="B24" s="99" t="s">
        <v>43</v>
      </c>
      <c r="C24" s="49" t="s">
        <v>44</v>
      </c>
      <c r="D24" s="107">
        <v>44550</v>
      </c>
      <c r="E24" s="107">
        <v>44581</v>
      </c>
      <c r="F24" s="51">
        <v>13338</v>
      </c>
      <c r="G24" s="51">
        <v>0</v>
      </c>
      <c r="H24" s="49">
        <v>24</v>
      </c>
      <c r="I24" s="56">
        <v>4</v>
      </c>
      <c r="J24" s="120"/>
      <c r="K24" s="118"/>
      <c r="L24" s="118"/>
      <c r="M24" s="119">
        <v>5001.75</v>
      </c>
      <c r="N24" s="120">
        <v>8336.25</v>
      </c>
      <c r="O24" s="118"/>
      <c r="P24" s="118"/>
      <c r="Q24" s="118"/>
      <c r="R24" s="118"/>
      <c r="S24" s="118"/>
      <c r="T24" s="118"/>
      <c r="U24" s="118"/>
      <c r="V24" s="118"/>
      <c r="W24" s="118"/>
    </row>
    <row r="25" spans="2:23" x14ac:dyDescent="0.2">
      <c r="B25" s="99" t="s">
        <v>45</v>
      </c>
      <c r="C25" s="49" t="s">
        <v>46</v>
      </c>
      <c r="D25" s="107">
        <v>44621</v>
      </c>
      <c r="E25" s="107">
        <v>44764</v>
      </c>
      <c r="F25" s="51">
        <v>163833.20000000001</v>
      </c>
      <c r="G25" s="51">
        <v>290.58280000000002</v>
      </c>
      <c r="H25" s="49">
        <v>104</v>
      </c>
      <c r="I25" s="56">
        <v>4</v>
      </c>
      <c r="J25" s="120"/>
      <c r="K25" s="118"/>
      <c r="L25" s="118"/>
      <c r="M25" s="119"/>
      <c r="N25" s="120"/>
      <c r="O25" s="118"/>
      <c r="P25" s="118">
        <v>35269.647222222207</v>
      </c>
      <c r="Q25" s="118">
        <v>34131.91666666665</v>
      </c>
      <c r="R25" s="118">
        <v>35269.647222222207</v>
      </c>
      <c r="S25" s="118">
        <v>34131.91666666665</v>
      </c>
      <c r="T25" s="118">
        <v>25030.072222222214</v>
      </c>
      <c r="U25" s="118"/>
      <c r="V25" s="118"/>
      <c r="W25" s="118"/>
    </row>
    <row r="26" spans="2:23" x14ac:dyDescent="0.2">
      <c r="B26" s="99" t="s">
        <v>47</v>
      </c>
      <c r="C26" s="49" t="s">
        <v>48</v>
      </c>
      <c r="D26" s="107">
        <v>44469</v>
      </c>
      <c r="E26" s="107">
        <v>44476</v>
      </c>
      <c r="F26" s="51">
        <v>71067.11</v>
      </c>
      <c r="G26" s="51">
        <v>181.94719000000001</v>
      </c>
      <c r="H26" s="49">
        <v>6</v>
      </c>
      <c r="I26" s="56">
        <v>4</v>
      </c>
      <c r="J26" s="120">
        <v>8883.3887500000001</v>
      </c>
      <c r="K26" s="118">
        <v>62183.721249999995</v>
      </c>
      <c r="L26" s="118"/>
      <c r="M26" s="119"/>
      <c r="N26" s="120"/>
      <c r="O26" s="118"/>
      <c r="P26" s="118"/>
      <c r="Q26" s="118"/>
      <c r="R26" s="118"/>
      <c r="S26" s="118"/>
      <c r="T26" s="118"/>
      <c r="U26" s="118"/>
      <c r="V26" s="118"/>
      <c r="W26" s="118"/>
    </row>
    <row r="27" spans="2:23" x14ac:dyDescent="0.2">
      <c r="B27" s="99" t="s">
        <v>49</v>
      </c>
      <c r="C27" s="49" t="s">
        <v>50</v>
      </c>
      <c r="D27" s="107">
        <v>44496</v>
      </c>
      <c r="E27" s="107">
        <v>44496</v>
      </c>
      <c r="F27" s="51">
        <v>16800</v>
      </c>
      <c r="G27" s="51">
        <v>25.2</v>
      </c>
      <c r="H27" s="49">
        <v>1</v>
      </c>
      <c r="I27" s="56">
        <v>4</v>
      </c>
      <c r="J27" s="120"/>
      <c r="K27" s="118">
        <v>16800</v>
      </c>
      <c r="L27" s="118"/>
      <c r="M27" s="119"/>
      <c r="N27" s="120"/>
      <c r="O27" s="118"/>
      <c r="P27" s="118"/>
      <c r="Q27" s="118"/>
      <c r="R27" s="118"/>
      <c r="S27" s="118"/>
      <c r="T27" s="118"/>
      <c r="U27" s="118"/>
      <c r="V27" s="118"/>
      <c r="W27" s="118"/>
    </row>
    <row r="28" spans="2:23" x14ac:dyDescent="0.2">
      <c r="B28" s="99" t="s">
        <v>51</v>
      </c>
      <c r="C28" s="49" t="s">
        <v>52</v>
      </c>
      <c r="D28" s="107">
        <v>44508</v>
      </c>
      <c r="E28" s="107">
        <v>44651</v>
      </c>
      <c r="F28" s="51">
        <v>733320</v>
      </c>
      <c r="G28" s="51">
        <v>0</v>
      </c>
      <c r="H28" s="49">
        <v>104</v>
      </c>
      <c r="I28" s="56">
        <v>4</v>
      </c>
      <c r="J28" s="120"/>
      <c r="K28" s="118"/>
      <c r="L28" s="118">
        <v>117127.5</v>
      </c>
      <c r="M28" s="119">
        <v>157867.5</v>
      </c>
      <c r="N28" s="120">
        <v>157867.5</v>
      </c>
      <c r="O28" s="118">
        <v>142590</v>
      </c>
      <c r="P28" s="118">
        <v>157867.5</v>
      </c>
      <c r="Q28" s="118"/>
      <c r="R28" s="118"/>
      <c r="S28" s="118"/>
      <c r="T28" s="118"/>
      <c r="U28" s="118"/>
      <c r="V28" s="118"/>
      <c r="W28" s="118"/>
    </row>
    <row r="29" spans="2:23" x14ac:dyDescent="0.2">
      <c r="B29" s="99" t="s">
        <v>53</v>
      </c>
      <c r="C29" s="49" t="s">
        <v>54</v>
      </c>
      <c r="D29" s="107">
        <v>44649</v>
      </c>
      <c r="E29" s="107">
        <v>44708</v>
      </c>
      <c r="F29" s="51">
        <v>862443.94</v>
      </c>
      <c r="G29" s="51">
        <v>448.33069</v>
      </c>
      <c r="H29" s="49">
        <v>44</v>
      </c>
      <c r="I29" s="56">
        <v>4</v>
      </c>
      <c r="J29" s="120"/>
      <c r="K29" s="118"/>
      <c r="L29" s="118"/>
      <c r="M29" s="119"/>
      <c r="N29" s="120"/>
      <c r="O29" s="118"/>
      <c r="P29" s="118">
        <v>43122.197</v>
      </c>
      <c r="Q29" s="118">
        <v>431221.96999999991</v>
      </c>
      <c r="R29" s="118">
        <v>388099.77299999993</v>
      </c>
      <c r="S29" s="118"/>
      <c r="T29" s="118"/>
      <c r="U29" s="118"/>
      <c r="V29" s="118"/>
      <c r="W29" s="118"/>
    </row>
    <row r="30" spans="2:23" x14ac:dyDescent="0.2">
      <c r="B30" s="99" t="s">
        <v>55</v>
      </c>
      <c r="C30" s="49" t="s">
        <v>56</v>
      </c>
      <c r="D30" s="107">
        <v>44698</v>
      </c>
      <c r="E30" s="107">
        <v>44782</v>
      </c>
      <c r="F30" s="51">
        <v>1016560.34</v>
      </c>
      <c r="G30" s="51">
        <v>687.92773</v>
      </c>
      <c r="H30" s="49">
        <v>61</v>
      </c>
      <c r="I30" s="56">
        <v>4</v>
      </c>
      <c r="J30" s="120"/>
      <c r="K30" s="118"/>
      <c r="L30" s="118"/>
      <c r="M30" s="119"/>
      <c r="N30" s="120"/>
      <c r="O30" s="118"/>
      <c r="P30" s="118"/>
      <c r="Q30" s="118"/>
      <c r="R30" s="118">
        <v>179393.0011764706</v>
      </c>
      <c r="S30" s="118">
        <v>358786.00235294132</v>
      </c>
      <c r="T30" s="118">
        <v>370745.53576470603</v>
      </c>
      <c r="U30" s="118">
        <v>107635.80070588233</v>
      </c>
      <c r="V30" s="118"/>
      <c r="W30" s="118"/>
    </row>
    <row r="31" spans="2:23" x14ac:dyDescent="0.2">
      <c r="B31" s="99" t="s">
        <v>57</v>
      </c>
      <c r="C31" s="49" t="s">
        <v>58</v>
      </c>
      <c r="D31" s="107">
        <v>44634</v>
      </c>
      <c r="E31" s="107">
        <v>44671</v>
      </c>
      <c r="F31" s="51">
        <v>62227.13</v>
      </c>
      <c r="G31" s="51">
        <v>62.99297</v>
      </c>
      <c r="H31" s="49">
        <v>28</v>
      </c>
      <c r="I31" s="56">
        <v>4</v>
      </c>
      <c r="J31" s="120"/>
      <c r="K31" s="118"/>
      <c r="L31" s="118"/>
      <c r="M31" s="119"/>
      <c r="N31" s="120"/>
      <c r="O31" s="118"/>
      <c r="P31" s="118">
        <v>29476.008947368417</v>
      </c>
      <c r="Q31" s="118">
        <v>32751.121052631574</v>
      </c>
      <c r="R31" s="118"/>
      <c r="S31" s="118"/>
      <c r="T31" s="118"/>
      <c r="U31" s="118"/>
      <c r="V31" s="118"/>
      <c r="W31" s="118"/>
    </row>
    <row r="32" spans="2:23" x14ac:dyDescent="0.2">
      <c r="B32" s="99" t="s">
        <v>59</v>
      </c>
      <c r="C32" s="49" t="s">
        <v>60</v>
      </c>
      <c r="D32" s="107">
        <v>44770</v>
      </c>
      <c r="E32" s="107">
        <v>44834</v>
      </c>
      <c r="F32" s="51">
        <v>203222.7</v>
      </c>
      <c r="G32" s="51">
        <v>4.2536500000000004</v>
      </c>
      <c r="H32" s="49">
        <v>47</v>
      </c>
      <c r="I32" s="56">
        <v>4</v>
      </c>
      <c r="J32" s="120"/>
      <c r="K32" s="118"/>
      <c r="L32" s="118"/>
      <c r="M32" s="119"/>
      <c r="N32" s="120"/>
      <c r="O32" s="118"/>
      <c r="P32" s="118"/>
      <c r="Q32" s="118"/>
      <c r="R32" s="118"/>
      <c r="S32" s="118"/>
      <c r="T32" s="118">
        <v>12506.012307692308</v>
      </c>
      <c r="U32" s="118">
        <v>96921.59538461543</v>
      </c>
      <c r="V32" s="118">
        <v>93795.09230769235</v>
      </c>
      <c r="W32" s="118"/>
    </row>
    <row r="33" spans="2:23" x14ac:dyDescent="0.2">
      <c r="B33" s="99" t="s">
        <v>61</v>
      </c>
      <c r="C33" s="49" t="s">
        <v>62</v>
      </c>
      <c r="D33" s="107">
        <v>44571</v>
      </c>
      <c r="E33" s="107">
        <v>44600</v>
      </c>
      <c r="F33" s="51">
        <v>93945.07</v>
      </c>
      <c r="G33" s="51">
        <v>2.1789499999999999</v>
      </c>
      <c r="H33" s="49">
        <v>22</v>
      </c>
      <c r="I33" s="56">
        <v>4</v>
      </c>
      <c r="J33" s="120"/>
      <c r="K33" s="118"/>
      <c r="L33" s="118"/>
      <c r="M33" s="119"/>
      <c r="N33" s="120">
        <v>68893.051333333307</v>
      </c>
      <c r="O33" s="118">
        <v>25052.018666666667</v>
      </c>
      <c r="P33" s="118"/>
      <c r="Q33" s="118"/>
      <c r="R33" s="118"/>
      <c r="S33" s="118"/>
      <c r="T33" s="118"/>
      <c r="U33" s="118"/>
      <c r="V33" s="118"/>
      <c r="W33" s="118"/>
    </row>
    <row r="34" spans="2:23" x14ac:dyDescent="0.2">
      <c r="B34" s="99" t="s">
        <v>63</v>
      </c>
      <c r="C34" s="49" t="s">
        <v>64</v>
      </c>
      <c r="D34" s="107">
        <v>44783</v>
      </c>
      <c r="E34" s="107">
        <v>44820</v>
      </c>
      <c r="F34" s="51">
        <v>359696.46</v>
      </c>
      <c r="G34" s="51">
        <v>191.24476999999999</v>
      </c>
      <c r="H34" s="49">
        <v>28</v>
      </c>
      <c r="I34" s="56">
        <v>4</v>
      </c>
      <c r="J34" s="120"/>
      <c r="K34" s="118"/>
      <c r="L34" s="118"/>
      <c r="M34" s="119"/>
      <c r="N34" s="120"/>
      <c r="O34" s="118"/>
      <c r="P34" s="118"/>
      <c r="Q34" s="118"/>
      <c r="R34" s="118"/>
      <c r="S34" s="118"/>
      <c r="T34" s="118"/>
      <c r="U34" s="118">
        <v>208245.31894736848</v>
      </c>
      <c r="V34" s="118">
        <v>151451.1410526316</v>
      </c>
      <c r="W34" s="118"/>
    </row>
    <row r="35" spans="2:23" x14ac:dyDescent="0.2">
      <c r="B35" s="99" t="s">
        <v>65</v>
      </c>
      <c r="C35" s="49" t="s">
        <v>66</v>
      </c>
      <c r="D35" s="107">
        <v>44797</v>
      </c>
      <c r="E35" s="107">
        <v>44823</v>
      </c>
      <c r="F35" s="51">
        <v>7732.2</v>
      </c>
      <c r="G35" s="51">
        <v>6.7932899999999998</v>
      </c>
      <c r="H35" s="49">
        <v>19</v>
      </c>
      <c r="I35" s="56">
        <v>4</v>
      </c>
      <c r="J35" s="120"/>
      <c r="K35" s="118"/>
      <c r="L35" s="118"/>
      <c r="M35" s="119"/>
      <c r="N35" s="120"/>
      <c r="O35" s="118"/>
      <c r="P35" s="118"/>
      <c r="Q35" s="118"/>
      <c r="R35" s="118"/>
      <c r="S35" s="118"/>
      <c r="T35" s="118"/>
      <c r="U35" s="118">
        <v>2291.0222222222224</v>
      </c>
      <c r="V35" s="118">
        <v>5441.1777777777779</v>
      </c>
      <c r="W35" s="118"/>
    </row>
    <row r="36" spans="2:23" x14ac:dyDescent="0.2">
      <c r="B36" s="99" t="s">
        <v>67</v>
      </c>
      <c r="C36" s="49" t="s">
        <v>68</v>
      </c>
      <c r="D36" s="107">
        <v>44469</v>
      </c>
      <c r="E36" s="107">
        <v>44497</v>
      </c>
      <c r="F36" s="51">
        <v>50440</v>
      </c>
      <c r="G36" s="51">
        <v>0.18</v>
      </c>
      <c r="H36" s="49">
        <v>21</v>
      </c>
      <c r="I36" s="56">
        <v>4</v>
      </c>
      <c r="J36" s="120">
        <v>1739.3103448275863</v>
      </c>
      <c r="K36" s="118">
        <v>48700.689655172428</v>
      </c>
      <c r="L36" s="118"/>
      <c r="M36" s="119"/>
      <c r="N36" s="120"/>
      <c r="O36" s="118"/>
      <c r="P36" s="118"/>
      <c r="Q36" s="118"/>
      <c r="R36" s="118"/>
      <c r="S36" s="118"/>
      <c r="T36" s="118"/>
      <c r="U36" s="118"/>
      <c r="V36" s="118"/>
      <c r="W36" s="118"/>
    </row>
    <row r="37" spans="2:23" x14ac:dyDescent="0.2">
      <c r="B37" s="99" t="s">
        <v>15</v>
      </c>
      <c r="C37" s="49" t="s">
        <v>69</v>
      </c>
      <c r="D37" s="107">
        <v>44470</v>
      </c>
      <c r="E37" s="107">
        <v>44692</v>
      </c>
      <c r="F37" s="51">
        <v>427387.27</v>
      </c>
      <c r="G37" s="51">
        <v>948.74963000000002</v>
      </c>
      <c r="H37" s="49">
        <v>159</v>
      </c>
      <c r="I37" s="56">
        <v>4</v>
      </c>
      <c r="J37" s="120"/>
      <c r="K37" s="118">
        <f t="shared" ref="K37:R37" si="4">SUM(K38+K39+K40+K41+K42+K43+K44+K45+K46+K47+K48+K49+K50)</f>
        <v>55018.977805019327</v>
      </c>
      <c r="L37" s="118">
        <f t="shared" si="4"/>
        <v>75020.48723938223</v>
      </c>
      <c r="M37" s="119">
        <f t="shared" si="4"/>
        <v>55667.077766409246</v>
      </c>
      <c r="N37" s="120">
        <f t="shared" si="4"/>
        <v>24998.803837837819</v>
      </c>
      <c r="O37" s="118">
        <f t="shared" si="4"/>
        <v>22579.564756756743</v>
      </c>
      <c r="P37" s="118">
        <f t="shared" si="4"/>
        <v>94864.577171171142</v>
      </c>
      <c r="Q37" s="118">
        <f t="shared" si="4"/>
        <v>88877.78142342341</v>
      </c>
      <c r="R37" s="118">
        <f t="shared" si="4"/>
        <v>10360</v>
      </c>
      <c r="S37" s="118"/>
      <c r="T37" s="118"/>
      <c r="U37" s="118"/>
      <c r="V37" s="118"/>
      <c r="W37" s="118"/>
    </row>
    <row r="38" spans="2:23" x14ac:dyDescent="0.2">
      <c r="B38" s="99" t="s">
        <v>39</v>
      </c>
      <c r="C38" s="49" t="s">
        <v>40</v>
      </c>
      <c r="D38" s="107">
        <v>44650</v>
      </c>
      <c r="E38" s="107">
        <v>44652</v>
      </c>
      <c r="F38" s="51">
        <v>22910</v>
      </c>
      <c r="G38" s="51">
        <v>86.9</v>
      </c>
      <c r="H38" s="49">
        <v>3</v>
      </c>
      <c r="I38" s="56">
        <v>4</v>
      </c>
      <c r="J38" s="120"/>
      <c r="K38" s="118"/>
      <c r="L38" s="118"/>
      <c r="M38" s="119"/>
      <c r="N38" s="120"/>
      <c r="O38" s="118"/>
      <c r="P38" s="118">
        <v>15273.333333333334</v>
      </c>
      <c r="Q38" s="118">
        <v>7636.666666666667</v>
      </c>
      <c r="R38" s="118"/>
      <c r="S38" s="118"/>
      <c r="T38" s="118"/>
      <c r="U38" s="118"/>
      <c r="V38" s="118"/>
      <c r="W38" s="118"/>
    </row>
    <row r="39" spans="2:23" x14ac:dyDescent="0.2">
      <c r="B39" s="99" t="s">
        <v>70</v>
      </c>
      <c r="C39" s="49" t="s">
        <v>71</v>
      </c>
      <c r="D39" s="107">
        <v>44470</v>
      </c>
      <c r="E39" s="107">
        <v>44553</v>
      </c>
      <c r="F39" s="51">
        <v>112005.87</v>
      </c>
      <c r="G39" s="51">
        <v>248.11771999999999</v>
      </c>
      <c r="H39" s="49">
        <v>60</v>
      </c>
      <c r="I39" s="56">
        <v>4</v>
      </c>
      <c r="J39" s="120"/>
      <c r="K39" s="118">
        <v>41335.499642857161</v>
      </c>
      <c r="L39" s="118">
        <v>40002.096428571444</v>
      </c>
      <c r="M39" s="119">
        <v>30668.273928571427</v>
      </c>
      <c r="N39" s="120"/>
      <c r="O39" s="118"/>
      <c r="P39" s="118"/>
      <c r="Q39" s="118"/>
      <c r="R39" s="118"/>
      <c r="S39" s="118"/>
      <c r="T39" s="118"/>
      <c r="U39" s="118"/>
      <c r="V39" s="118"/>
      <c r="W39" s="118"/>
    </row>
    <row r="40" spans="2:23" x14ac:dyDescent="0.2">
      <c r="B40" s="99" t="s">
        <v>72</v>
      </c>
      <c r="C40" s="49" t="s">
        <v>73</v>
      </c>
      <c r="D40" s="107">
        <v>44495</v>
      </c>
      <c r="E40" s="107">
        <v>44510</v>
      </c>
      <c r="F40" s="51">
        <v>12416</v>
      </c>
      <c r="G40" s="51">
        <v>0</v>
      </c>
      <c r="H40" s="49">
        <v>12</v>
      </c>
      <c r="I40" s="56">
        <v>4</v>
      </c>
      <c r="J40" s="120"/>
      <c r="K40" s="118">
        <v>4656</v>
      </c>
      <c r="L40" s="118">
        <v>7760</v>
      </c>
      <c r="M40" s="119"/>
      <c r="N40" s="120"/>
      <c r="O40" s="118"/>
      <c r="P40" s="118"/>
      <c r="Q40" s="118"/>
      <c r="R40" s="118"/>
      <c r="S40" s="118"/>
      <c r="T40" s="118"/>
      <c r="U40" s="118"/>
      <c r="V40" s="118"/>
      <c r="W40" s="118"/>
    </row>
    <row r="41" spans="2:23" x14ac:dyDescent="0.2">
      <c r="B41" s="99" t="s">
        <v>74</v>
      </c>
      <c r="C41" s="49" t="s">
        <v>75</v>
      </c>
      <c r="D41" s="107">
        <v>44655</v>
      </c>
      <c r="E41" s="107">
        <v>44656</v>
      </c>
      <c r="F41" s="51">
        <v>13718</v>
      </c>
      <c r="G41" s="51">
        <v>37.061999999999998</v>
      </c>
      <c r="H41" s="49">
        <v>2</v>
      </c>
      <c r="I41" s="56">
        <v>4</v>
      </c>
      <c r="J41" s="120"/>
      <c r="K41" s="118"/>
      <c r="L41" s="118"/>
      <c r="M41" s="119"/>
      <c r="N41" s="120"/>
      <c r="O41" s="118"/>
      <c r="P41" s="118"/>
      <c r="Q41" s="118">
        <v>13718</v>
      </c>
      <c r="R41" s="118"/>
      <c r="S41" s="118"/>
      <c r="T41" s="118"/>
      <c r="U41" s="118"/>
      <c r="V41" s="118"/>
      <c r="W41" s="118"/>
    </row>
    <row r="42" spans="2:23" x14ac:dyDescent="0.2">
      <c r="B42" s="99" t="s">
        <v>76</v>
      </c>
      <c r="C42" s="49" t="s">
        <v>77</v>
      </c>
      <c r="D42" s="107">
        <v>44480</v>
      </c>
      <c r="E42" s="107">
        <v>44480</v>
      </c>
      <c r="F42" s="51">
        <v>789</v>
      </c>
      <c r="G42" s="51">
        <v>1.8134999999999999</v>
      </c>
      <c r="H42" s="49">
        <v>1</v>
      </c>
      <c r="I42" s="56">
        <v>4</v>
      </c>
      <c r="J42" s="120"/>
      <c r="K42" s="118">
        <v>789</v>
      </c>
      <c r="L42" s="118"/>
      <c r="M42" s="119"/>
      <c r="N42" s="120"/>
      <c r="O42" s="118"/>
      <c r="P42" s="118"/>
      <c r="Q42" s="118"/>
      <c r="R42" s="118"/>
      <c r="S42" s="118"/>
      <c r="T42" s="118"/>
      <c r="U42" s="118"/>
      <c r="V42" s="118"/>
      <c r="W42" s="118"/>
    </row>
    <row r="43" spans="2:23" x14ac:dyDescent="0.2">
      <c r="B43" s="99" t="s">
        <v>53</v>
      </c>
      <c r="C43" s="49" t="s">
        <v>54</v>
      </c>
      <c r="D43" s="107">
        <v>44636</v>
      </c>
      <c r="E43" s="107">
        <v>44642</v>
      </c>
      <c r="F43" s="51">
        <v>51886.44</v>
      </c>
      <c r="G43" s="51">
        <v>152.7576</v>
      </c>
      <c r="H43" s="49">
        <v>5</v>
      </c>
      <c r="I43" s="56">
        <v>4</v>
      </c>
      <c r="J43" s="120"/>
      <c r="K43" s="118"/>
      <c r="L43" s="118"/>
      <c r="M43" s="119"/>
      <c r="N43" s="120"/>
      <c r="O43" s="118"/>
      <c r="P43" s="118">
        <v>51886.44</v>
      </c>
      <c r="Q43" s="118"/>
      <c r="R43" s="118"/>
      <c r="S43" s="118"/>
      <c r="T43" s="118"/>
      <c r="U43" s="118"/>
      <c r="V43" s="118"/>
      <c r="W43" s="118"/>
    </row>
    <row r="44" spans="2:23" x14ac:dyDescent="0.2">
      <c r="B44" s="99" t="s">
        <v>55</v>
      </c>
      <c r="C44" s="49" t="s">
        <v>56</v>
      </c>
      <c r="D44" s="107">
        <v>44655</v>
      </c>
      <c r="E44" s="107">
        <v>44657</v>
      </c>
      <c r="F44" s="51">
        <v>39626.550000000003</v>
      </c>
      <c r="G44" s="51">
        <v>79.202799999999996</v>
      </c>
      <c r="H44" s="49">
        <v>3</v>
      </c>
      <c r="I44" s="56">
        <v>4</v>
      </c>
      <c r="J44" s="120"/>
      <c r="K44" s="118"/>
      <c r="L44" s="118"/>
      <c r="M44" s="119"/>
      <c r="N44" s="120"/>
      <c r="O44" s="118"/>
      <c r="P44" s="118"/>
      <c r="Q44" s="118">
        <v>39626.550000000003</v>
      </c>
      <c r="R44" s="118"/>
      <c r="S44" s="118"/>
      <c r="T44" s="118"/>
      <c r="U44" s="118"/>
      <c r="V44" s="118"/>
      <c r="W44" s="118"/>
    </row>
    <row r="45" spans="2:23" x14ac:dyDescent="0.2">
      <c r="B45" s="99" t="s">
        <v>57</v>
      </c>
      <c r="C45" s="49" t="s">
        <v>58</v>
      </c>
      <c r="D45" s="107">
        <v>44672</v>
      </c>
      <c r="E45" s="107">
        <v>44672</v>
      </c>
      <c r="F45" s="51">
        <v>5317</v>
      </c>
      <c r="G45" s="51">
        <v>11.5596</v>
      </c>
      <c r="H45" s="49">
        <v>1</v>
      </c>
      <c r="I45" s="56">
        <v>4</v>
      </c>
      <c r="J45" s="120"/>
      <c r="K45" s="118"/>
      <c r="L45" s="118"/>
      <c r="M45" s="119"/>
      <c r="N45" s="120"/>
      <c r="O45" s="118"/>
      <c r="P45" s="118"/>
      <c r="Q45" s="118">
        <v>5317</v>
      </c>
      <c r="R45" s="118"/>
      <c r="S45" s="118"/>
      <c r="T45" s="118"/>
      <c r="U45" s="118"/>
      <c r="V45" s="118"/>
      <c r="W45" s="118"/>
    </row>
    <row r="46" spans="2:23" x14ac:dyDescent="0.2">
      <c r="B46" s="99" t="s">
        <v>59</v>
      </c>
      <c r="C46" s="49" t="s">
        <v>60</v>
      </c>
      <c r="D46" s="107">
        <v>44503</v>
      </c>
      <c r="E46" s="107">
        <v>44503</v>
      </c>
      <c r="F46" s="51">
        <v>3066</v>
      </c>
      <c r="G46" s="51">
        <v>7.77</v>
      </c>
      <c r="H46" s="49">
        <v>1</v>
      </c>
      <c r="I46" s="56">
        <v>4</v>
      </c>
      <c r="J46" s="120"/>
      <c r="K46" s="118"/>
      <c r="L46" s="118">
        <v>3066</v>
      </c>
      <c r="M46" s="119"/>
      <c r="N46" s="120"/>
      <c r="O46" s="118"/>
      <c r="P46" s="118"/>
      <c r="Q46" s="118"/>
      <c r="R46" s="118"/>
      <c r="S46" s="118"/>
      <c r="T46" s="118"/>
      <c r="U46" s="118"/>
      <c r="V46" s="118"/>
      <c r="W46" s="118"/>
    </row>
    <row r="47" spans="2:23" x14ac:dyDescent="0.2">
      <c r="B47" s="99" t="s">
        <v>61</v>
      </c>
      <c r="C47" s="49" t="s">
        <v>62</v>
      </c>
      <c r="D47" s="107">
        <v>44495</v>
      </c>
      <c r="E47" s="107">
        <v>44495</v>
      </c>
      <c r="F47" s="51">
        <v>3400</v>
      </c>
      <c r="G47" s="51">
        <v>9.6999999999999993</v>
      </c>
      <c r="H47" s="49">
        <v>1</v>
      </c>
      <c r="I47" s="56">
        <v>4</v>
      </c>
      <c r="J47" s="120"/>
      <c r="K47" s="118">
        <v>3400</v>
      </c>
      <c r="L47" s="118"/>
      <c r="M47" s="119"/>
      <c r="N47" s="120"/>
      <c r="O47" s="118"/>
      <c r="P47" s="118"/>
      <c r="Q47" s="118"/>
      <c r="R47" s="118"/>
      <c r="S47" s="118"/>
      <c r="T47" s="118"/>
      <c r="U47" s="118"/>
      <c r="V47" s="118"/>
      <c r="W47" s="118"/>
    </row>
    <row r="48" spans="2:23" x14ac:dyDescent="0.2">
      <c r="B48" s="99" t="s">
        <v>65</v>
      </c>
      <c r="C48" s="49" t="s">
        <v>66</v>
      </c>
      <c r="D48" s="107">
        <v>44692</v>
      </c>
      <c r="E48" s="107">
        <v>44692</v>
      </c>
      <c r="F48" s="51">
        <v>10360</v>
      </c>
      <c r="G48" s="51">
        <v>15.943199999999999</v>
      </c>
      <c r="H48" s="49">
        <v>1</v>
      </c>
      <c r="I48" s="56">
        <v>4</v>
      </c>
      <c r="J48" s="120"/>
      <c r="K48" s="118"/>
      <c r="L48" s="118"/>
      <c r="M48" s="119"/>
      <c r="N48" s="120"/>
      <c r="O48" s="118"/>
      <c r="P48" s="118"/>
      <c r="Q48" s="118"/>
      <c r="R48" s="118">
        <v>10360</v>
      </c>
      <c r="S48" s="118"/>
      <c r="T48" s="118"/>
      <c r="U48" s="118"/>
      <c r="V48" s="118"/>
      <c r="W48" s="118"/>
    </row>
    <row r="49" spans="2:23" x14ac:dyDescent="0.2">
      <c r="B49" s="99" t="s">
        <v>78</v>
      </c>
      <c r="C49" s="49" t="s">
        <v>79</v>
      </c>
      <c r="D49" s="107">
        <v>44649</v>
      </c>
      <c r="E49" s="107">
        <v>44649</v>
      </c>
      <c r="F49" s="51">
        <v>2706</v>
      </c>
      <c r="G49" s="51">
        <v>8.1839999999999993</v>
      </c>
      <c r="H49" s="49">
        <v>1</v>
      </c>
      <c r="I49" s="56">
        <v>4</v>
      </c>
      <c r="J49" s="111"/>
      <c r="K49" s="109"/>
      <c r="L49" s="109"/>
      <c r="M49" s="110"/>
      <c r="N49" s="111"/>
      <c r="O49" s="109"/>
      <c r="P49" s="109">
        <v>2706</v>
      </c>
      <c r="Q49" s="109"/>
      <c r="R49" s="109"/>
      <c r="S49" s="109"/>
      <c r="T49" s="109"/>
      <c r="U49" s="109"/>
      <c r="V49" s="109"/>
      <c r="W49" s="109"/>
    </row>
    <row r="50" spans="2:23" ht="13.5" thickBot="1" x14ac:dyDescent="0.25">
      <c r="B50" s="99" t="s">
        <v>80</v>
      </c>
      <c r="C50" s="49" t="s">
        <v>81</v>
      </c>
      <c r="D50" s="107">
        <v>44495</v>
      </c>
      <c r="E50" s="107">
        <v>44679</v>
      </c>
      <c r="F50" s="51">
        <v>149186.41</v>
      </c>
      <c r="G50" s="51">
        <v>289.73921000000001</v>
      </c>
      <c r="H50" s="49">
        <v>133</v>
      </c>
      <c r="I50" s="56">
        <v>4</v>
      </c>
      <c r="J50" s="111"/>
      <c r="K50" s="109">
        <v>4838.4781621621623</v>
      </c>
      <c r="L50" s="109">
        <v>24192.390810810793</v>
      </c>
      <c r="M50" s="110">
        <v>24998.803837837819</v>
      </c>
      <c r="N50" s="111">
        <v>24998.803837837819</v>
      </c>
      <c r="O50" s="109">
        <v>22579.564756756743</v>
      </c>
      <c r="P50" s="109">
        <v>24998.803837837819</v>
      </c>
      <c r="Q50" s="109">
        <v>22579.564756756743</v>
      </c>
      <c r="R50" s="109"/>
      <c r="S50" s="109"/>
      <c r="T50" s="109"/>
      <c r="U50" s="109"/>
      <c r="V50" s="109"/>
      <c r="W50" s="109"/>
    </row>
    <row r="51" spans="2:23" ht="13.5" thickBot="1" x14ac:dyDescent="0.25">
      <c r="B51" s="100"/>
      <c r="C51" s="71" t="s">
        <v>98</v>
      </c>
      <c r="D51" s="121"/>
      <c r="E51" s="121"/>
      <c r="F51" s="73"/>
      <c r="G51" s="73"/>
      <c r="H51" s="71"/>
      <c r="I51" s="84"/>
      <c r="J51" s="75">
        <f t="shared" ref="J51:W51" si="5">J9</f>
        <v>15163.600659035237</v>
      </c>
      <c r="K51" s="74">
        <f t="shared" si="5"/>
        <v>214639.46720062889</v>
      </c>
      <c r="L51" s="74">
        <f t="shared" si="5"/>
        <v>1064314.8454672648</v>
      </c>
      <c r="M51" s="122">
        <f t="shared" si="5"/>
        <v>532904.04278921557</v>
      </c>
      <c r="N51" s="75">
        <f t="shared" si="5"/>
        <v>585072.82019397733</v>
      </c>
      <c r="O51" s="74">
        <f t="shared" si="5"/>
        <v>455754.39054079686</v>
      </c>
      <c r="P51" s="74">
        <f t="shared" si="5"/>
        <v>601066.23412601766</v>
      </c>
      <c r="Q51" s="74">
        <f t="shared" si="5"/>
        <v>940023.4712612587</v>
      </c>
      <c r="R51" s="74">
        <f t="shared" si="5"/>
        <v>977931.12625451444</v>
      </c>
      <c r="S51" s="74">
        <f t="shared" si="5"/>
        <v>745958.6011381452</v>
      </c>
      <c r="T51" s="74">
        <f t="shared" si="5"/>
        <v>751735.63530428859</v>
      </c>
      <c r="U51" s="74">
        <f t="shared" si="5"/>
        <v>417846.46950052568</v>
      </c>
      <c r="V51" s="74">
        <f t="shared" si="5"/>
        <v>253351.34556433122</v>
      </c>
      <c r="W51" s="74">
        <f t="shared" si="5"/>
        <v>0</v>
      </c>
    </row>
    <row r="52" spans="2:23" ht="13.5" thickBot="1" x14ac:dyDescent="0.25">
      <c r="B52" s="102"/>
      <c r="C52" s="103" t="s">
        <v>99</v>
      </c>
      <c r="D52" s="134"/>
      <c r="E52" s="134"/>
      <c r="F52" s="105"/>
      <c r="G52" s="105"/>
      <c r="H52" s="103"/>
      <c r="I52" s="106"/>
      <c r="J52" s="140">
        <f>SUM(J9:M9)</f>
        <v>1827021.9561161445</v>
      </c>
      <c r="K52" s="141"/>
      <c r="L52" s="141"/>
      <c r="M52" s="142"/>
      <c r="N52" s="140">
        <f>SUM(N9:W9)</f>
        <v>5728740.0938838553</v>
      </c>
      <c r="O52" s="141"/>
      <c r="P52" s="141"/>
      <c r="Q52" s="141"/>
      <c r="R52" s="141"/>
      <c r="S52" s="141"/>
      <c r="T52" s="141"/>
      <c r="U52" s="141"/>
      <c r="V52" s="141"/>
      <c r="W52" s="142"/>
    </row>
  </sheetData>
  <mergeCells count="14">
    <mergeCell ref="F7:F8"/>
    <mergeCell ref="G7:G8"/>
    <mergeCell ref="H7:H8"/>
    <mergeCell ref="I7:I8"/>
    <mergeCell ref="B7:B8"/>
    <mergeCell ref="C7:C8"/>
    <mergeCell ref="D7:D8"/>
    <mergeCell ref="E7:E8"/>
    <mergeCell ref="N6:W6"/>
    <mergeCell ref="N52:W52"/>
    <mergeCell ref="N7:W7"/>
    <mergeCell ref="J7:M7"/>
    <mergeCell ref="J6:M6"/>
    <mergeCell ref="J52:M52"/>
  </mergeCells>
  <phoneticPr fontId="0" type="noConversion"/>
  <pageMargins left="0.59055118110236227" right="0.39370078740157483" top="0.59055118110236227" bottom="0.59055118110236227" header="0" footer="0.19685039370078741"/>
  <pageSetup paperSize="9" pageOrder="overThenDown" orientation="landscape" horizontalDpi="300" verticalDpi="300" r:id="rId1"/>
  <headerFooter alignWithMargins="0">
    <oddFooter>&amp;L&amp;9Zpracováno programem &amp;"Arial CE,Tučné"BUILDpower,  © RTS, a.s.&amp;R&amp;9&amp;P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IB15"/>
  <sheetViews>
    <sheetView workbookViewId="0">
      <selection activeCell="D17" sqref="D17"/>
    </sheetView>
  </sheetViews>
  <sheetFormatPr defaultRowHeight="12.75" x14ac:dyDescent="0.2"/>
  <cols>
    <col min="1" max="1" width="8.5703125" bestFit="1" customWidth="1"/>
    <col min="2" max="2" width="9" bestFit="1" customWidth="1"/>
    <col min="3" max="3" width="12" bestFit="1" customWidth="1"/>
    <col min="4" max="4" width="12.5703125" bestFit="1" customWidth="1"/>
    <col min="5" max="5" width="10" bestFit="1" customWidth="1"/>
    <col min="7" max="7" width="11.140625" bestFit="1" customWidth="1"/>
    <col min="8" max="8" width="10.5703125" bestFit="1" customWidth="1"/>
  </cols>
  <sheetData>
    <row r="2" spans="1:236" s="3" customFormat="1" x14ac:dyDescent="0.2">
      <c r="A2" s="3" t="s">
        <v>112</v>
      </c>
      <c r="B2" s="3">
        <f>SUM('Finance-měsíční'!J9)</f>
        <v>15163.600659035237</v>
      </c>
      <c r="C2" s="3">
        <f t="shared" ref="C2:C14" si="0">B2+C1</f>
        <v>15163.600659035237</v>
      </c>
    </row>
    <row r="3" spans="1:236" x14ac:dyDescent="0.2">
      <c r="A3" s="3" t="s">
        <v>113</v>
      </c>
      <c r="B3" s="3">
        <f>SUM('Finance-měsíční'!K9)</f>
        <v>214639.46720062889</v>
      </c>
      <c r="C3" s="3">
        <f t="shared" si="0"/>
        <v>229803.06785966412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x14ac:dyDescent="0.2">
      <c r="A4" t="s">
        <v>114</v>
      </c>
      <c r="B4" s="3">
        <f>SUM('Finance-měsíční'!L9)</f>
        <v>1064314.8454672648</v>
      </c>
      <c r="C4" s="3">
        <f t="shared" si="0"/>
        <v>1294117.9133269289</v>
      </c>
    </row>
    <row r="5" spans="1:236" x14ac:dyDescent="0.2">
      <c r="A5" t="s">
        <v>115</v>
      </c>
      <c r="B5" s="3">
        <f>SUM('Finance-měsíční'!M9)</f>
        <v>532904.04278921557</v>
      </c>
      <c r="C5" s="3">
        <f t="shared" si="0"/>
        <v>1827021.9561161445</v>
      </c>
    </row>
    <row r="6" spans="1:236" x14ac:dyDescent="0.2">
      <c r="A6" t="s">
        <v>116</v>
      </c>
      <c r="B6" s="3">
        <f>SUM('Finance-měsíční'!N9)</f>
        <v>585072.82019397733</v>
      </c>
      <c r="C6" s="3">
        <f t="shared" si="0"/>
        <v>2412094.7763101216</v>
      </c>
    </row>
    <row r="7" spans="1:236" x14ac:dyDescent="0.2">
      <c r="A7" t="s">
        <v>117</v>
      </c>
      <c r="B7" s="3">
        <f>SUM('Finance-měsíční'!O9)</f>
        <v>455754.39054079686</v>
      </c>
      <c r="C7" s="3">
        <f t="shared" si="0"/>
        <v>2867849.1668509184</v>
      </c>
    </row>
    <row r="8" spans="1:236" x14ac:dyDescent="0.2">
      <c r="A8" t="s">
        <v>118</v>
      </c>
      <c r="B8" s="3">
        <f>SUM('Finance-měsíční'!P9)</f>
        <v>601066.23412601766</v>
      </c>
      <c r="C8" s="3">
        <f t="shared" si="0"/>
        <v>3468915.4009769363</v>
      </c>
    </row>
    <row r="9" spans="1:236" x14ac:dyDescent="0.2">
      <c r="A9" t="s">
        <v>119</v>
      </c>
      <c r="B9" s="3">
        <f>SUM('Finance-měsíční'!Q9)</f>
        <v>940023.4712612587</v>
      </c>
      <c r="C9" s="3">
        <f t="shared" si="0"/>
        <v>4408938.8722381946</v>
      </c>
    </row>
    <row r="10" spans="1:236" x14ac:dyDescent="0.2">
      <c r="A10" t="s">
        <v>120</v>
      </c>
      <c r="B10" s="3">
        <f>SUM('Finance-měsíční'!R9)</f>
        <v>977931.12625451444</v>
      </c>
      <c r="C10" s="3">
        <f t="shared" si="0"/>
        <v>5386869.9984927094</v>
      </c>
    </row>
    <row r="11" spans="1:236" x14ac:dyDescent="0.2">
      <c r="A11" t="s">
        <v>121</v>
      </c>
      <c r="B11" s="3">
        <f>SUM('Finance-měsíční'!S9)</f>
        <v>745958.6011381452</v>
      </c>
      <c r="C11" s="3">
        <f t="shared" si="0"/>
        <v>6132828.599630855</v>
      </c>
    </row>
    <row r="12" spans="1:236" x14ac:dyDescent="0.2">
      <c r="A12" t="s">
        <v>122</v>
      </c>
      <c r="B12" s="3">
        <f>SUM('Finance-měsíční'!T9)</f>
        <v>751735.63530428859</v>
      </c>
      <c r="C12" s="3">
        <f t="shared" si="0"/>
        <v>6884564.234935144</v>
      </c>
    </row>
    <row r="13" spans="1:236" x14ac:dyDescent="0.2">
      <c r="A13" t="s">
        <v>123</v>
      </c>
      <c r="B13" s="3">
        <f>SUM('Finance-měsíční'!U9)</f>
        <v>417846.46950052568</v>
      </c>
      <c r="C13" s="3">
        <f t="shared" si="0"/>
        <v>7302410.7044356698</v>
      </c>
    </row>
    <row r="14" spans="1:236" x14ac:dyDescent="0.2">
      <c r="A14" t="s">
        <v>124</v>
      </c>
      <c r="B14" s="3">
        <f>SUM('Finance-měsíční'!V9)</f>
        <v>253351.34556433122</v>
      </c>
      <c r="C14" s="3">
        <f t="shared" si="0"/>
        <v>7555762.0500000007</v>
      </c>
    </row>
    <row r="15" spans="1:236" x14ac:dyDescent="0.2">
      <c r="A15" t="s">
        <v>125</v>
      </c>
    </row>
  </sheetData>
  <phoneticPr fontId="0" type="noConversion"/>
  <pageMargins left="0.59055118110236227" right="0.39370078740157483" top="0.59055118110236227" bottom="0.59055118110236227" header="0" footer="0.19685039370078741"/>
  <pageSetup paperSize="9" pageOrder="overThenDown" orientation="landscape" r:id="rId1"/>
  <headerFooter alignWithMargins="0">
    <oddFooter>&amp;L&amp;9Zpracováno programem &amp;"Arial CE,Tučné"BUILDpower,  © RTS, a.s.&amp;R&amp;9&amp;P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sM1r9CrbgLce4Yev8PpkBGzMTns=</DigestValue>
    </Reference>
    <Reference URI="#idOfficeObject" Type="http://www.w3.org/2000/09/xmldsig#Object">
      <DigestMethod Algorithm="http://www.w3.org/2000/09/xmldsig#sha1"/>
      <DigestValue>TFM7FNYDlRUCmwquhyH0Tt+YB/4=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DCnLfs5u7kUx3LVz0Fa7l8bsbDs=</DigestValue>
    </Reference>
    <Reference URI="#idValidSigLnImg" Type="http://www.w3.org/2000/09/xmldsig#Object">
      <DigestMethod Algorithm="http://www.w3.org/2000/09/xmldsig#sha1"/>
      <DigestValue>qdEr6d9M0g0GgSVY6Eu8YazBLwk=</DigestValue>
    </Reference>
    <Reference URI="#idInvalidSigLnImg" Type="http://www.w3.org/2000/09/xmldsig#Object">
      <DigestMethod Algorithm="http://www.w3.org/2000/09/xmldsig#sha1"/>
      <DigestValue>Pw6stk/NC+1mlDm3GzjJlrQCpU0=</DigestValue>
    </Reference>
  </SignedInfo>
  <SignatureValue>Jx3XhDR3QFpHLW8DXtPhshstuhiKxCQ8mgtGUuFV3I1mt6r7F4jG/dkyOdgPskP8Imk3ojKeDeBv
AMAmm3Dxx08JxLoQzELRwhmcfWvgvJB2n/bLnyRbZ1GcrvA2WRtHMdHi8Uyx0wB1IJ2v1HxeQCcW
fNEwxK363GkUDO2TpfhongYIGpCHv82fOuSCg0gS7Y3CC0skhmPi37XzVNSAH1rphl1KX7ZmLiVm
cVwJGzwef1lD8YL9UTMS4US/jNCtJUocqC+7IqnEjrFEmA5/iZ4Zf86zWDjfDuAEGPQ3T/laZ/u9
nNkYBpSb0k2nICaJHNWCNWJwE+YiN08FDJwGEg==</SignatureValue>
  <KeyInfo>
    <X509Data>
      <X509Certificate>MIIISDCCBjCgAwIBAgIEAVT13zANBgkqhkiG9w0BAQsFADBpMQswCQYDVQQGEwJDWjEXMBUGA1UE
YRMOTlRSQ1otNDcxMTQ5ODMxHTAbBgNVBAoMFMSMZXNrw6EgcG/FoXRhLCBzLnAuMSIwIAYDVQQD
ExlQb3N0U2lnbnVtIFF1YWxpZmllZCBDQSA0MB4XDTIxMDIxOTA2MTUyMVoXDTIyMDMxMTA2MTUy
MVowgaUxCzAJBgNVBAYTAkNaMRcwFQYDVQRhEw5OVFJDWi0yNjAwNjExMTEmMCQGA1UECgwdSElL
RUxFIHN0YXZlYm7DrSBmaXJtYSBzLnIuby4xCjAIBgNVBAsTATExGDAWBgNVBAMTD0luZy4gSmFu
IEhpa2VsZTEPMA0GA1UEBBMGSGlrZWxlMQwwCgYDVQQqEwNKYW4xEDAOBgNVBAUTB1AzNjQxNjMw
ggEiMA0GCSqGSIb3DQEBAQUAA4IBDwAwggEKAoIBAQDAA5ZV1bnpvcK2QOPSB3yzKXt9SfxZM1kt
91dN7AFgdwkMMQ4guJtAWGn409hGqK8WKcbx7bNSv3S0eElayLKTVMVnh5y4GPiCRwCEG37Z6XKM
SjRJTDa35R7ZGdAV6iBvbDSY6z4FJ4JeYyvSOf33nNUguCTf0cFGbdDuD5wAXVdBUMwbKygb2yXH
CVJXHJc7IV6KpFVChkI078hMEhSB0jTLjZj4i8lpUVR5ojgSVj/SKadjtxGRqJJR9Z0qTppwhvS8
qBZVvh+xaC1h7LgEjD3c6KOsIFcKW6Zj9Q2gIyIylZLKU8a0XTP4pN7GCnSaLrLQ0t/ZVzKhf95H
H8cPAgMBAAGjggO5MIIDtTA2BgNVHREELzAtgRBoaWtlbGVAaGlrZWxlLmN6oBkGCSsGAQQB3BkC
AaAMEwoxNjYxNjQ4OTc4MAkGA1UdEwQCMAAwggEsBgNVHSAEggEjMIIBHzCCARAGCWeBBgEEARGB
SDCCAQEwgdgGCCsGAQUFBwICMIHLGoHIVGVudG8ga3ZhbGlmaWtvdmFueSBjZXJ0aWZpa2F0IHBy
byBlbGVrdHJvbmlja3kgcG9kcGlzIGJ5bCB2eWRhbiB2IHNvdWxhZHUgcyBuYXJpemVuaW0gRVUg
Yy4gOTEwLzIwMTQuVGhpcyBpcyBhIHF1YWxpZmllZCBjZXJ0aWZpY2F0ZSBmb3IgZWxlY3Ryb25p
YyBzaWduYXR1cmUgYWNjb3JkaW5nIHRvIFJlZ3VsYXRpb24gKEVVKSBObyA5MTAvMjAxNC4wJAYI
KwYBBQUHAgEWGGh0dHA6Ly93d3cucG9zdHNpZ251bS5jejAJBgcEAIvsQAEAMIGbBggrBgEFBQcB
AwSBjjCBizAIBgYEAI5GAQEwagYGBACORgEFMGAwLhYoaHR0cHM6Ly93d3cucG9zdHNpZ251bS5j
ei9wZHMvcGRzX2VuLnBkZhMCZW4wLhYoaHR0cHM6Ly93d3cucG9zdHNpZ251bS5jei9wZHMvcGRz
X2NzLnBkZhMCY3MwEwYGBACORgEGMAkGBwQAjkYBBgEwfQYIKwYBBQUHAQEEcTBvMDsGCCsGAQUF
BzAChi9odHRwOi8vY3J0LnBvc3RzaWdudW0uY3ovY3J0L3BzcXVhbGlmaWVkY2E0LmNydDAwBggr
BgEFBQcwAYYkaHR0cDovL29jc3AucG9zdHNpZ251bS5jei9PQ1NQL1FDQTQvMA4GA1UdDwEB/wQE
AwIF4DAfBgNVHSUEGDAWBggrBgEFBQcDBAYKKwYBBAGCNwoDDDAfBgNVHSMEGDAWgBQPKHw+NgA4
EFCuPbghl4v3YFxheDCBsQYDVR0fBIGpMIGmMDWgM6Axhi9odHRwOi8vY3JsLnBvc3RzaWdudW0u
Y3ovY3JsL3BzcXVhbGlmaWVkY2E0LmNybDA2oDSgMoYwaHR0cDovL2NybDIucG9zdHNpZ251bS5j
ei9jcmwvcHNxdWFsaWZpZWRjYTQuY3JsMDWgM6Axhi9odHRwOi8vY3JsLnBvc3RzaWdudW0uZXUv
Y3JsL3BzcXVhbGlmaWVkY2E0LmNybDAdBgNVHQ4EFgQUMIHTV4l1dWdPx6DJpB0JD9rY4xwwDQYJ
KoZIhvcNAQELBQADggIBAADix6sYAqeDC1B9wWejEUH+iZK4yqgiTTAxhD1yetR9KseEOMI5goWr
VCaTMHwsjZW4nfW8Tu6ugJ1OyRhtwvtG+b4/IsJxBSGDhd2OMPbDzc8/1BU2cU4pcR89/pjGtnuo
VgVz0EMv/bAZ3Yt082U/m7u+pbIgQG3htvu950r1sF0ej7qJiI9x0Du8oZOG7ATQQGiLrurU0uul
CcGUA/AFEHHi86LDdtmw2h8sy29uLMkco0mr4Fv48CCU9bcJDw7IlH0VuiOC4qViZksh5bVPWxr3
wEiVIMpvT7lhCEC4VC8FHsWXVdiHdmbCSyjNZaFvxaqMEQGQH6msXkU2KcGn77Qd72tjG1yUShnV
NkvRCvNqrIj9BD6rfUddHNituH7zOIQyxm1CbVaiZZQrpNpJRBiDZiEqp5rLssSpWKt2B9s7Lwvm
iqufsq0I/6txFpDw9EmuElbjOKzDkNb1E2sQKG8OfCodd6X6h44fZ88ugyc3bqb+wLLM1oRyOs6f
RAsTFBUhm6UhKnQ5e1q/KpEZS60076Cuh8rYqF9GeQ7wKP9aRmsRL9/L4/7XsALV9ag4oW75pNy2
m9YBJZ8EaAKhq8UbaB1d/FqxJfcYGOR1c8mUwFH3hGjlfv7hE3bK+yZPrNMhg0wIsvXt/HEIZSAt
QlpQOFfAMDDKF4SPTzaO</X509Certificate>
    </X509Data>
  </KeyInfo>
  <Object xmlns:mdssi="http://schemas.openxmlformats.org/package/2006/digital-signature" Id="idPackageObject">
    <Manifest>
      <Reference URI="/xl/media/image1.emf?ContentType=image/x-emf">
        <DigestMethod Algorithm="http://www.w3.org/2000/09/xmldsig#sha1"/>
        <DigestValue>LQ/Q0UmWUB2dZz4IikW8cgbIVZg=</DigestValue>
      </Reference>
      <Reference URI="/xl/charts/chart1.xml?ContentType=application/vnd.openxmlformats-officedocument.drawingml.chart+xml">
        <DigestMethod Algorithm="http://www.w3.org/2000/09/xmldsig#sha1"/>
        <DigestValue>HWMKbN2s4+qOkBys7qxR1txuTus=</DigestValue>
      </Reference>
      <Reference URI="/xl/drawings/vmlDrawing1.vml?ContentType=application/vnd.openxmlformats-officedocument.vmlDrawing">
        <DigestMethod Algorithm="http://www.w3.org/2000/09/xmldsig#sha1"/>
        <DigestValue>fFDkSnA611hb28suPSP3Ri3zuLQ=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yzcgcMolmVN7lek9n+VAZxKORVc=</DigestValue>
      </Reference>
      <Reference URI="/xl/sharedStrings.xml?ContentType=application/vnd.openxmlformats-officedocument.spreadsheetml.sharedStrings+xml">
        <DigestMethod Algorithm="http://www.w3.org/2000/09/xmldsig#sha1"/>
        <DigestValue>Oaj5kYDai/y7lUWIQYVJJAnYgcI=</DigestValue>
      </Reference>
      <Reference URI="/xl/styles.xml?ContentType=application/vnd.openxmlformats-officedocument.spreadsheetml.styles+xml">
        <DigestMethod Algorithm="http://www.w3.org/2000/09/xmldsig#sha1"/>
        <DigestValue>Bc4wTOnFIpq/pGUMFnIZvMF1Kjs=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6ts5rG4gOO9qSxPtlrlixY8TrEg=</DigestValue>
      </Reference>
      <Reference URI="/xl/drawings/drawing1.xml?ContentType=application/vnd.openxmlformats-officedocument.drawing+xml">
        <DigestMethod Algorithm="http://www.w3.org/2000/09/xmldsig#sha1"/>
        <DigestValue>Z9SGjv3vveG5u6T4pFjBkdryfKc=</DigestValue>
      </Reference>
      <Reference URI="/xl/drawings/drawing2.xml?ContentType=application/vnd.openxmlformats-officedocument.drawing+xml">
        <DigestMethod Algorithm="http://www.w3.org/2000/09/xmldsig#sha1"/>
        <DigestValue>D+bjWgnLew4iFCX3GF98IHA1fKo=</DigestValue>
      </Reference>
      <Reference URI="/xl/worksheets/sheet1.xml?ContentType=application/vnd.openxmlformats-officedocument.spreadsheetml.worksheet+xml">
        <DigestMethod Algorithm="http://www.w3.org/2000/09/xmldsig#sha1"/>
        <DigestValue>Btc91/ontBCI4HH7zwtBrdbfPSs=</DigestValue>
      </Reference>
      <Reference URI="/xl/workbook.xml?ContentType=application/vnd.openxmlformats-officedocument.spreadsheetml.sheet.main+xml">
        <DigestMethod Algorithm="http://www.w3.org/2000/09/xmldsig#sha1"/>
        <DigestValue>CdQyeyBrsLytO/gkNX3tf2UEvuI=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yzcgcMolmVN7lek9n+VAZxKORVc=</DigestValue>
      </Reference>
      <Reference URI="/xl/chartsheets/sheet2.xml?ContentType=application/vnd.openxmlformats-officedocument.spreadsheetml.chartsheet+xml">
        <DigestMethod Algorithm="http://www.w3.org/2000/09/xmldsig#sha1"/>
        <DigestValue>RnVMuqHBP6bbwpfSGkVOkAYqtMU=</DigestValue>
      </Reference>
      <Reference URI="/xl/charts/chart2.xml?ContentType=application/vnd.openxmlformats-officedocument.drawingml.chart+xml">
        <DigestMethod Algorithm="http://www.w3.org/2000/09/xmldsig#sha1"/>
        <DigestValue>3izH2WkwX5UUqQe9vlookw0xor4=</DigestValue>
      </Reference>
      <Reference URI="/xl/calcChain.xml?ContentType=application/vnd.openxmlformats-officedocument.spreadsheetml.calcChain+xml">
        <DigestMethod Algorithm="http://www.w3.org/2000/09/xmldsig#sha1"/>
        <DigestValue>FbMovp8U0ZdahQTa4h3ErMTkX/g=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8pHVXgQCJohmOLaYsmL0t48JbNM=</DigestValue>
      </Reference>
      <Reference URI="/xl/worksheets/sheet2.xml?ContentType=application/vnd.openxmlformats-officedocument.spreadsheetml.worksheet+xml">
        <DigestMethod Algorithm="http://www.w3.org/2000/09/xmldsig#sha1"/>
        <DigestValue>NIZmtrAAShO5Bgb8DdKEBhS7IDE=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Rms0QoSzqa8cenN2Kgzj08fxJ7A=</DigestValue>
      </Reference>
      <Reference URI="/xl/chartsheets/sheet1.xml?ContentType=application/vnd.openxmlformats-officedocument.spreadsheetml.chartsheet+xml">
        <DigestMethod Algorithm="http://www.w3.org/2000/09/xmldsig#sha1"/>
        <DigestValue>wyer1eu6rMdud//0vkqvkGJeOfY=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XEUqgl4sIs1heRmfLsi80e0OfSY=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chart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TrK121bzPuiPYt/DU4MFxXBixfk=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NYJXZ8LBdzO7BK1szjh2TsNXv2A=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chart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hvKBNXPFYRa71ttQUJfyzKvqiqY=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rMbegxkzE1WHrUyb6bBxkOvvQ8Y=</DigestValue>
      </Reference>
    </Manifest>
    <SignatureProperties>
      <SignatureProperty Id="idSignatureTime" Target="#idPackageSignature">
        <mdssi:SignatureTime>
          <mdssi:Format>YYYY-MM-DDThh:mm:ssTZD</mdssi:Format>
          <mdssi:Value>2021-08-11T05:16:21Z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{B2ECBB30-25CE-42D7-AE45-66C1C092F568}</SetupID>
          <SignatureText>HIKELE stavební firma s.r.o.</SignatureText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2021-08-11T05:16:21Z</xd:SigningTime>
          <xd:SigningCertificate>
            <xd:Cert>
              <xd:CertDigest>
                <DigestMethod Algorithm="http://www.w3.org/2000/09/xmldsig#sha1"/>
                <DigestValue>p3xEZnbYVBApgb28rE2X6lJ6wCo=</DigestValue>
              </xd:CertDigest>
              <xd:IssuerSerial>
                <X509IssuerName>CN=PostSignum Qualified CA 4, O="Česká pošta, s.p.", OID.2.5.4.97=NTRCZ-47114983, C=CZ</X509IssuerName>
                <X509SerialNumber>22345183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  <Object Id="idValidSigLnImg">AQAAAGwAAAAAAAAAAAAAAP8AAAB/AAAAAAAAAAAAAABKIwAApREAACBFTUYAAAEAUBkAAJoAAAAG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QAYQBoAG8AbQBhAAAAAAAAAAAAAAAAAAAAAAAAAAAAAAAAAAAAAAAAAAAAAAAAAAAAAAAAAAAAAAAAAAAAAAAAAMRshMBFAO4AAACAEYUD6MFFAAAAAADMwEUArv7EbITARQCAEYUDAQAAAIARhQMBAAAANP3EbAECAADQwUUAwME4A8jBRQCAEYUDeMBFAIABqHUNXKN131ujdXjARQBkAQAAAAAAAAAAAADiZot34maLd1gpKQAACAAAAAIAAAAAAACgwEUAdW6LdwAAAAAAAAAA0sFFAAcAAADEwUUABwAAAAAAAAAAAAAAxMFFANjARQDa7Yp3AAAAAAACAAAAAEUABwAAAMTBRQAHAAAATBKMdwAAAAAAAAAAxMFFAAcAAADwsUcABMFFAJgwincAAAAAAAIAAMTBRQAHAAAAZHYACAAAAAAlAAAADAAAAAEAAAAYAAAADAAAAAAAAAISAAAADAAAAAEAAAAeAAAAGAAAAMMAAAAEAAAA9wAAABEAAAAlAAAADAAAAAEAAABUAAAAhAAAAMQAAAAEAAAA9QAAABAAAAABAAAAWyQNQlUlDULEAAAABAAAAAkAAABMAAAAAAAAAAAAAAAAAAAA//////////9gAAAAMQAxAC4AOAAuADIAMAAyADEAvOIGAAAABgAAAAQAAAAGAAAABAAAAAYAAAAGAAAABgAAAAYAAABLAAAAQAAAADAAAAAFAAAAIAAAAAEAAAABAAAAEAAAAAAAAAAAAAAAAAEAAIAAAAAAAAAAAAAAAAABAACAAAAAUgAAAHABAAACAAAAEAAAAAcAAAAAAAAAAAAAALwCAAAAAADuAQICIlMAeQBzAHQAZQBtAAAAAAAAAAAAAAAAAAAAAAAAAAAAAAAAAAAAAAAAAAAAAAAAAAAAAAAAAAAAAAAAAAAAAAAAACEABAAAAPAWDACAFgwAvDIpAEzDRQAejmhs8BYMAAAfIQDmXWhsAAAAAIAWDAC8MikAwE8tAOZdaGwAAAAAgBUMAPCxRwAAUowDcMNFAH5XaGww4kwA/AEAAKzDRQBCV2hs/AEAAAAAAADiZot34maLd/wBAAAACAAAAAIAAAAAAADEw0UAdW6LdwAAAAAAAAAA9sRFAAcAAADoxEUABwAAAAAAAAAAAAAA6MRFAPzDRQDa7Yp3AAAAAAACAAAAAEUABwAAAOjERQAHAAAATBKMdwAAAAAAAAAA6MRFAAcAAADwsUcAKMRFAJgwincAAAAAAAIAAOjERQAH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2zk4UUAVPRwbBhmgmwBAAAAVBt/bCg9iWygFXACGGaCbAEAAABUG39sbBt/bIAScAKAEnACLOJFAICga2zsNoJsAQAAAFQbf2w44kUAgAGodQ1co3XfW6N1OOJFAGQBAAAAAAAAAAAAAOJmi3fiZot3aCspAAAIAAAAAgAAAAAAAGDiRQB1bot3AAAAAAAAAACQ40UABgAAAITjRQAGAAAAAAAAAAAAAACE40UAmOJFANrtincAAAAAAAIAAAAARQAGAAAAhONFAAYAAABMEox3AAAAAAAAAACE40UABgAAAPCxRwDE4kUAmDCKdwAAAAAAAgAAhONFAAYAAABkdgAIAAAAACUAAAAMAAAAAwAAABgAAAAMAAAAAAAAAhIAAAAMAAAAAQAAABYAAAAMAAAACAAAAFQAAABUAAAACgAAACcAAAAeAAAASgAAAAEAAABbJA1CVSUNQgoAAABLAAAAAQAAAEwAAAAEAAAACQAAACcAAAAgAAAASwAAAFAAAABYAL8H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NQAAAPEAAABHAAAAKQAAADUAAADJAAAAEwAAACEA8AAAAAAAAAAAAAAAgD8AAAAAAAAAAAAAgD8AAAAAAAAAAAAAAAAAAAAAAAAAAAAAAAAAAAAAAAAAACUAAAAMAAAAAAAAgCgAAAAMAAAABAAAAFIAAABwAQAABAAAAPD///8AAAAAAAAAAAAAAACQAQAAAAAAAQAAAAB0AGEAaABvAG0AYQAAAAAAAAAAAAAAAAAAAAAAAAAAAAAAAAAAAAAAAAAAAAAAAAAAAAAAAAAAAAAAAAAAAAAAAABFAJSDcWwAAAAAFwAAALTtimykg3FsWA8KMpQRhQPAwTgDgA2OAwAAAAAAAAAAAAAAACAAAAC8AgAAAAAA7gECAiJTAHkAcwB0AJjhRQCAAah1DVyjdd9bo3WY4UUAZAEAAAAAAAAAAAAA4maLd+Jmi3cIKikAAAgAAAACAAAAAAAAwOFFAHVui3cAAAAAAAAAAPLiRQAHAAAA5OJFAAcAAAAAAAAAAAAAAOTiRQD44UUA2u2KdwAAAAAAAgAAAABFAAcAAADk4kUABwAAAEwSjHcAAAAAAAAAAOTiRQAHAAAA8LFHACTiRQCYMIp3AAAAAAACAADk4kUABwAAAGR2AAgAAAAAJQAAAAwAAAAEAAAAGAAAAAwAAAAAAAACEgAAAAwAAAABAAAAHgAAABgAAAApAAAANQAAAPIAAABIAAAAJQAAAAwAAAAEAAAAVAAAAPQAAAAqAAAANQAAAPAAAABHAAAAAQAAAFskDUJVJQ1CKgAAADUAAAAcAAAATAAAAAAAAAAAAAAAAAAAAP//////////hAAAAEgASQBLAEUATABFACAAcwB0AGEAdgBlAGIAbgDtACAAZgBpAHIAbQBhACAAcwAuAHIALgBvAC4ACwAAAAYAAAAJAAAACQAAAAgAAAAJAAAABQAAAAcAAAAFAAAACAAAAAgAAAAIAAAACQAAAAkAAAAEAAAABQAAAAUAAAAEAAAABgAAAA4AAAAIAAAABQAAAAcAAAAFAAAABgAAAAUAAAAJAAAABQ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cAAAAYAAAABQAAAAAAAAD///8AAAAAACUAAAAMAAAABQAAAEwAAABkAAAACQAAAGAAAAD2AAAAbAAAAAkAAABgAAAA7gAAAA0AAAAhAPAAAAAAAAAAAAAAAIA/AAAAAAAAAAAAAIA/AAAAAAAAAAAAAAAAAAAAAAAAAAAAAAAAAAAAAAAAAAAlAAAADAAAAAAAAIAoAAAADAAAAAUAAAAnAAAAGAAAAAUAAAAAAAAA////AAAAAAAlAAAADAAAAAUAAABMAAAAZAAAAAkAAABwAAAAkQAAAHwAAAAJAAAAcAAAAIkAAAANAAAAIQDwAAAAAAAAAAAAAACAPwAAAAAAAAAAAACAPwAAAAAAAAAAAAAAAAAAAAAAAAAAAAAAAAAAAAAAAAAAJQAAAAwAAAAAAACAKAAAAAwAAAAFAAAAJQAAAAwAAAABAAAAGAAAAAwAAAAAAAACEgAAAAwAAAABAAAAFgAAAAwAAAAAAAAAVAAAAPQAAAAKAAAAcAAAAJAAAAB8AAAAAQAAAFskDUJVJQ1CCgAAAHAAAAAcAAAATAAAAAQAAAAJAAAAcAAAAJIAAAB9AAAAhAAAAFAAbwBkAGUAcABzAGEAbAAoAGEAKQA6ACAASQBuAGcALgAgAEoAYQBuACAASABpAGsAZQBsAGUABgAAAAYAAAAGAAAABgAAAAYAAAAFAAAABgAAAAIAAAAEAAAABgAAAAQAAAAEAAAAAwAAAAQAAAAGAAAABgAAAAQAAAADAAAABQAAAAYAAAAGAAAAAwAAAAcAAAACAAAABQAAAAYAAAACAAAABgAAABYAAAAMAAAAAAAAACUAAAAMAAAAAgAAAA4AAAAUAAAAAAAAABAAAAAUAAAA</Object>
  <Object Id="idInvalidSigLnImg">AQAAAGwAAAAAAAAAAAAAAP8AAAB/AAAAAAAAAAAAAABKIwAApREAACBFTUYAAAEA8BwAAKAAAAAG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/OFPsgIesbXzHJD7bUVV6cgAGBgaHr79WdoZvkaNvj6NbdIuivsutytZ+k/cxVP9FY/M6We9ZaLEyMjRpABYWFn2er8y6rdrJvdrIvcy8tezj4vHq6Obm8oid/zld/3SI/3FzgQ4OD2kAZ26Nu93o/9jA/9jA/9jA/93L/+zd/+7gyMr9aoH/W3j/X3z/lJ3GLy8wAABAQEB2jZnjwKugcFCpfWLSsJ367+b/+PBgeP97jv/a3P+tuP9ZfP9teq14ADk5Ob3j7/nt3uXe0t/WzvDn5pyq/I2e/4KT/Ozl9v/u5uXs6JGhzWt6x2UABwcHjrHD0evxQbrjJqfPhs3epLn3pLP67OXt/+zg/+fZwMfEhpypSUpKMQAAAACly9y86PYtvOk7w+1TvNvo7Oz/9PD/7uf/6OD/5tnDz89vj5sXGBg0AAAAAKXL3Nnx+GLJ6i266VvI6Ovv7//08P/v4P/r4P/o3cPR02mImwECAmkAAAAAmLzE+f392fD4vOf21PL5+vz6//36//Dp/+3g/+Xbs7y/ZISVAQICbgAAAACt2ueEpq2hx9CZw9B2mq295fPI8v+Cnaqx0t9whJSStsRtjKEBAgJPAHCYsHSaspCowIKhsoKhspCowGaMpGCIoImiuW2LnZCowGuIm1BwgAECAmwAJwAAABgAAAABAAAAAAAAAP///wAAAAAAJQAAAAwAAAABAAAATAAAAGQAAAAiAAAABAAAAHAAAAAQAAAAIgAAAAQAAABPAAAADQAAACEA8AAAAAAAAAAAAAAAgD8AAAAAAAAAAAAAgD8AAAAAAAAAAAAAAAAAAAAAAAAAAAAAAAAAAAAAAAAAACUAAAAMAAAAAAAAgCgAAAAMAAAAAQAAAFIAAABwAQAAAQAAAPX///8AAAAAAAAAAAAAAACQAQAAAAAAAQAAAAB0AGEAaABvAG0AYQAAAAAAAAAAAAAAAAAAAAAAAAAAAAAAAAAAAAAAAAAAAAAAAAAAAAAAAAAAAAAAAAAAAAAAAADEbITARQDuAAAAgBGFA+jBRQAAAAAAzMBFAK7+xGyEwEUAgBGFAwEAAACAEYUDAQAAADT9xGwBAgAA0MFFAMDBOAPIwUUAgBGFA3jARQCAAah1DVyjdd9bo3V4wEUAZAEAAAAAAAAAAAAA4maLd+Jmi3dYKSkAAAgAAAACAAAAAAAAoMBFAHVui3cAAAAAAAAAANLBRQAHAAAAxMFFAAcAAAAAAAAAAAAAAMTBRQDYwEUA2u2KdwAAAAAAAgAAAABFAAcAAADEwUUABwAAAEwSjHcAAAAAAAAAAMTBRQAHAAAA8LFHAATBRQCYMIp3AAAAAAACAADEwUUABwAAAGR2AAgAAAAAJQAAAAwAAAABAAAAGAAAAAwAAAD/AAACEgAAAAwAAAABAAAAHgAAABgAAAAiAAAABAAAAHEAAAARAAAAJQAAAAwAAAABAAAAVAAAAKgAAAAjAAAABAAAAG8AAAAQAAAAAQAAAFskDUJVJQ1CIwAAAAQAAAAPAAAATAAAAAAAAAAAAAAAAAAAAP//////////bAAAAE4AZQBwAGwAYQB0AG4A/QAgAHAAbwBkAHAAaQBzAIA/BwAAAAYAAAAGAAAAAgAAAAYAAAAEAAAABgAAAAYAAAADAAAABgAAAAYAAAAGAAAABgAAAAIAAAAFAAAASwAAAEAAAAAwAAAABQAAACAAAAABAAAAAQAAABAAAAAAAAAAAAAAAAABAACAAAAAAAAAAAAAAAAAAQAAgAAAAFIAAABwAQAAAgAAABAAAAAHAAAAAAAAAAAAAAC8AgAAAAAA7gECAiJTAHkAcwB0AGUAbQAAAAAAAAAAAAAAAAAAAAAAAAAAAAAAAAAAAAAAAAAAAAAAAAAAAAAAAAAAAAAAAAAAAAAAAAAhAAQAAADwFgwAgBYMALwyKQBMw0UAHo5obPAWDAAAHyEA5l1obAAAAACAFgwAvDIpAMBPLQDmXWhsAAAAAIAVDADwsUcAAFKMA3DDRQB+V2hsMOJMAPwBAACsw0UAQldobPwBAAAAAAAA4maLd+Jmi3f8AQAAAAgAAAACAAAAAAAAxMNFAHVui3cAAAAAAAAAAPbERQAHAAAA6MRFAAcAAAAAAAAAAAAAAOjERQD8w0UA2u2KdwAAAAAAAgAAAABFAAcAAADoxEUABwAAAEwSjHcAAAAAAAAAAOjERQAHAAAA8LFHACjERQCYMIp3AAAAAAACAADoxEUA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ts5OFFAFT0cGwYZoJsAQAAAFQbf2woPYlsoBVwAhhmgmwBAAAAVBt/bGwbf2yAEnACgBJwAiziRQCAoGts7DaCbAEAAABUG39sOOJFAIABqHUNXKN131ujdTjiRQBkAQAAAAAAAAAAAADiZot34maLd2grKQAACAAAAAIAAAAAAABg4kUAdW6LdwAAAAAAAAAAkONFAAYAAACE40UABgAAAAAAAAAAAAAAhONFAJjiRQDa7Yp3AAAAAAACAAAAAEUABgAAAITjRQAGAAAATBKMdwAAAAAAAAAAhONFAAYAAADwsUcAxOJFAJgwincAAAAAAAIAAITjRQA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UAAADxAAAARwAAACkAAAA1AAAAyQAAABMAAAAhAPAAAAAAAAAAAAAAAIA/AAAAAAAAAAAAAIA/AAAAAAAAAAAAAAAAAAAAAAAAAAAAAAAAAAAAAAAAAAAlAAAADAAAAAAAAIAoAAAADAAAAAQAAABSAAAAcAEAAAQAAADw////AAAAAAAAAAAAAAAAkAEAAAAAAAEAAAAAdABhAGgAbwBtAGEAAAAAAAAAAAAAAAAAAAAAAAAAAAAAAAAAAAAAAAAAAAAAAAAAAAAAAAAAAAAAAAAAAAAAAAAARQCUg3FsAAAAABcAAAC07YpspINxbFgPCjKUEYUDwME4A4ANjgMAAAAAAAAAAAAAAAAgAAAAvAIAAAAAAO4BAgIiUwB5AHMAdACY4UUAgAGodQ1co3XfW6N1mOFFAGQBAAAAAAAAAAAAAOJmi3fiZot3CCopAAAIAAAAAgAAAAAAAMDhRQB1bot3AAAAAAAAAADy4kUABwAAAOTiRQAHAAAAAAAAAAAAAADk4kUA+OFFANrtincAAAAAAAIAAAAARQAHAAAA5OJFAAcAAABMEox3AAAAAAAAAADk4kUABwAAAPCxRwAk4kUAmDCKdwAAAAAAAgAA5OJFAAcAAABkdgAIAAAAACUAAAAMAAAABAAAABgAAAAMAAAAAAAAAhIAAAAMAAAAAQAAAB4AAAAYAAAAKQAAADUAAADyAAAASAAAACUAAAAMAAAABAAAAFQAAAD0AAAAKgAAADUAAADwAAAARwAAAAEAAABbJA1CVSUNQioAAAA1AAAAHAAAAEwAAAAAAAAAAAAAAAAAAAD//////////4QAAABIAEkASwBFAEwARQAgAHMAdABhAHYAZQBiAG4A7QAgAGYAaQByAG0AYQAgAHMALgByAC4AbwAuAAsAAAAGAAAACQAAAAkAAAAIAAAACQAAAAUAAAAHAAAABQAAAAgAAAAIAAAACAAAAAkAAAAJAAAABAAAAAUAAAAFAAAABAAAAAYAAAAOAAAACAAAAAUAAAAHAAAABQAAAAYAAAAFAAAACQAAAAU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nAAAAGAAAAAUAAAAAAAAA////AAAAAAAlAAAADAAAAAUAAABMAAAAZAAAAAkAAABgAAAA9gAAAGwAAAAJAAAAYAAAAO4AAAANAAAAIQDwAAAAAAAAAAAAAACAPwAAAAAAAAAAAACAPwAAAAAAAAAAAAAAAAAAAAAAAAAAAAAAAAAAAAAAAAAAJQAAAAwAAAAAAACAKAAAAAwAAAAFAAAAJwAAABgAAAAFAAAAAAAAAP///wAAAAAAJQAAAAwAAAAFAAAATAAAAGQAAAAJAAAAcAAAAJEAAAB8AAAACQAAAHAAAACJAAAADQAAACEA8AAAAAAAAAAAAAAAgD8AAAAAAAAAAAAAgD8AAAAAAAAAAAAAAAAAAAAAAAAAAAAAAAAAAAAAAAAAACUAAAAMAAAAAAAAgCgAAAAMAAAABQAAACUAAAAMAAAAAQAAABgAAAAMAAAAAAAAAhIAAAAMAAAAAQAAABYAAAAMAAAAAAAAAFQAAAD0AAAACgAAAHAAAACQAAAAfAAAAAEAAABbJA1CVSUNQgoAAABwAAAAHAAAAEwAAAAEAAAACQAAAHAAAACSAAAAfQAAAIQAAABQAG8AZABlAHAAcwBhAGwAKABhACkAOgAgAEkAbgBnAC4AIABKAGEAbgAgAEgAaQBrAGUAbABlAAYAAAAGAAAABgAAAAYAAAAGAAAABQAAAAYAAAACAAAABAAAAAYAAAAEAAAABAAAAAMAAAAEAAAABgAAAAYAAAAEAAAAAwAAAAUAAAAGAAAABgAAAAMAAAAHAAAAAgAAAAUAAAAGAAAAA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20</vt:i4>
      </vt:variant>
    </vt:vector>
  </HeadingPairs>
  <TitlesOfParts>
    <vt:vector size="25" baseType="lpstr">
      <vt:lpstr>Harmonogram</vt:lpstr>
      <vt:lpstr>Finance-měsíční</vt:lpstr>
      <vt:lpstr>Graf-hodnoty</vt:lpstr>
      <vt:lpstr>Měsíční finanční průběh</vt:lpstr>
      <vt:lpstr>Součtový finanční průběh</vt:lpstr>
      <vt:lpstr>'Finance-měsíční'!Objednatel</vt:lpstr>
      <vt:lpstr>Harmonogram!Objednatel</vt:lpstr>
      <vt:lpstr>'Finance-měsíční'!Oblast_tisku</vt:lpstr>
      <vt:lpstr>Harmonogram!Oblast_tisku</vt:lpstr>
      <vt:lpstr>'Finance-měsíční'!Print_Area</vt:lpstr>
      <vt:lpstr>Harmonogram!Print_Area</vt:lpstr>
      <vt:lpstr>'Finance-měsíční'!Print_Titles</vt:lpstr>
      <vt:lpstr>Harmonogram!Print_Titles</vt:lpstr>
      <vt:lpstr>StavbaCislo</vt:lpstr>
      <vt:lpstr>StavbaNazev</vt:lpstr>
      <vt:lpstr>'Finance-měsíční'!Zhotovitel</vt:lpstr>
      <vt:lpstr>Harmonogram!Zhotovitel</vt:lpstr>
      <vt:lpstr>ZhotovitelMisto</vt:lpstr>
      <vt:lpstr>ZhotovitelMisto2</vt:lpstr>
      <vt:lpstr>ZhotovitelNazev</vt:lpstr>
      <vt:lpstr>ZhotovitelNazev2</vt:lpstr>
      <vt:lpstr>ZhotovitelPSC</vt:lpstr>
      <vt:lpstr>ZhotovitelPSC2</vt:lpstr>
      <vt:lpstr>ZhotovitelUlice</vt:lpstr>
      <vt:lpstr>ZhotovitelUlice2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Hikele</cp:lastModifiedBy>
  <dcterms:created xsi:type="dcterms:W3CDTF">2009-09-14T15:05:34Z</dcterms:created>
  <dcterms:modified xsi:type="dcterms:W3CDTF">2021-08-11T05:16:21Z</dcterms:modified>
</cp:coreProperties>
</file>