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931"/>
  <workbookPr/>
  <bookViews>
    <workbookView xWindow="65416" yWindow="65416" windowWidth="29040" windowHeight="17640" activeTab="0"/>
  </bookViews>
  <sheets>
    <sheet name="Rekapitulace stavby" sheetId="1" r:id="rId1"/>
    <sheet name="2022_04_01 - SO 01 Cyklos..." sheetId="2" r:id="rId2"/>
    <sheet name="2022_04_02 - SO 02 Chodník" sheetId="3" r:id="rId3"/>
  </sheets>
  <definedNames>
    <definedName name="_xlnm._FilterDatabase" localSheetId="1" hidden="1">'2022_04_01 - SO 01 Cyklos...'!$C$78:$K$366</definedName>
    <definedName name="_xlnm._FilterDatabase" localSheetId="2" hidden="1">'2022_04_02 - SO 02 Chodník'!$C$78:$K$292</definedName>
    <definedName name="_xlnm.Print_Area" localSheetId="1">'2022_04_01 - SO 01 Cyklos...'!$C$4:$J$39,'2022_04_01 - SO 01 Cyklos...'!$C$66:$J$366</definedName>
    <definedName name="_xlnm.Print_Area" localSheetId="2">'2022_04_02 - SO 02 Chodník'!$C$4:$J$39,'2022_04_02 - SO 02 Chodník'!$C$66:$J$292</definedName>
    <definedName name="_xlnm.Print_Area" localSheetId="0">'Rekapitulace stavby'!$D$4:$AO$36,'Rekapitulace stavby'!$C$42:$AQ$57</definedName>
    <definedName name="_xlnm.Print_Titles" localSheetId="0">'Rekapitulace stavby'!$52:$52</definedName>
    <definedName name="_xlnm.Print_Titles" localSheetId="1">'2022_04_01 - SO 01 Cyklos...'!$78:$78</definedName>
    <definedName name="_xlnm.Print_Titles" localSheetId="2">'2022_04_02 - SO 02 Chodník'!$78:$78</definedName>
  </definedNames>
  <calcPr calcId="191029"/>
  <extLst/>
</workbook>
</file>

<file path=xl/sharedStrings.xml><?xml version="1.0" encoding="utf-8"?>
<sst xmlns="http://schemas.openxmlformats.org/spreadsheetml/2006/main" count="5497" uniqueCount="737">
  <si>
    <t>Export Komplet</t>
  </si>
  <si>
    <t>VZ</t>
  </si>
  <si>
    <t>2.0</t>
  </si>
  <si>
    <t>ZAMOK</t>
  </si>
  <si>
    <t>False</t>
  </si>
  <si>
    <t>{cf22225d-19bc-4b80-9e17-8e113b728906}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</si>
  <si>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</si>
  <si>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</si>
  <si>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</si>
  <si>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</si>
  <si>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</si>
  <si>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</si>
  <si>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</si>
  <si>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</si>
  <si>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2022_04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</si>
  <si>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</si>
  <si>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</si>
  <si>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Výstavba společné stezky pro cyklisty a pěší Starý Bydžov - Nový Bydžov</t>
  </si>
  <si>
    <t>KSO:</t>
  </si>
  <si>
    <t>822</t>
  </si>
  <si>
    <t>CC-CZ:</t>
  </si>
  <si>
    <t>2</t>
  </si>
  <si>
    <t>Místo:</t>
  </si>
  <si>
    <t>Starý Bydžov, Nový Bydžov</t>
  </si>
  <si>
    <t>Datum:</t>
  </si>
  <si>
    <t>16. 3. 2022</t>
  </si>
  <si>
    <t>CZ-CPV:</t>
  </si>
  <si>
    <t>45000000-7</t>
  </si>
  <si>
    <t>CZ-CPA:</t>
  </si>
  <si>
    <t>42</t>
  </si>
  <si>
    <t>Zadavatel:</t>
  </si>
  <si>
    <t>IČ:</t>
  </si>
  <si>
    <t/>
  </si>
  <si>
    <t>Obec Starý Bydžov</t>
  </si>
  <si>
    <t>DIČ:</t>
  </si>
  <si>
    <t>Uchazeč:</t>
  </si>
  <si>
    <t>Vyplň údaj</t>
  </si>
  <si>
    <t>Projektant:</t>
  </si>
  <si>
    <t>74156179</t>
  </si>
  <si>
    <t>Ing. Tomáš Rak</t>
  </si>
  <si>
    <t>True</t>
  </si>
  <si>
    <t>Zpracovatel:</t>
  </si>
  <si>
    <t xml:space="preserve"> 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</si>
  <si>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</si>
  <si>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</si>
  <si>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</si>
  <si>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</si>
  <si>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</si>
  <si>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</si>
  <si>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</si>
  <si>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</si>
  <si>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</si>
  <si>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</si>
  <si>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</si>
  <si>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</si>
  <si>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</si>
  <si>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</si>
  <si>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</si>
  <si>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</si>
  <si>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</si>
  <si>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</si>
  <si>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</si>
  <si>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</si>
  <si>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</si>
  <si>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</si>
  <si>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</si>
  <si>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</si>
  <si>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</si>
  <si>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</si>
  <si>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</si>
  <si>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</si>
  <si>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</si>
  <si>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</si>
  <si>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</si>
  <si>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</si>
  <si>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</si>
  <si>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</si>
  <si>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</si>
  <si>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</si>
  <si>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</si>
  <si>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</si>
  <si>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</si>
  <si>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</si>
  <si>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</si>
  <si>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2022_04_01</t>
  </si>
  <si>
    <t>SO 01 Cyklostezka</t>
  </si>
  <si>
    <t>STA</t>
  </si>
  <si>
    <t>1</t>
  </si>
  <si>
    <t>{2e796c58-e994-4da9-876a-d1441f599b6f}</t>
  </si>
  <si>
    <t>2022_04_02</t>
  </si>
  <si>
    <t>SO 02 Chodník</t>
  </si>
  <si>
    <t>{f1d38f48-76ca-4b05-ab79-80cd2d4cc7bd}</t>
  </si>
  <si>
    <t>KRYCÍ LIST SOUPISU PRACÍ</t>
  </si>
  <si>
    <t>Objekt:</t>
  </si>
  <si>
    <t>2022_04_01 - SO 01 Cyklostezka</t>
  </si>
  <si>
    <t>REKAPITULACE ČLENĚNÍ SOUPISU PRACÍ</t>
  </si>
  <si>
    <t>Kód dílu - Popis</t>
  </si>
  <si>
    <t>Cena celkem [CZK]</t>
  </si>
  <si>
    <t>-1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</si>
  <si>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</si>
  <si>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</si>
  <si>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</si>
  <si>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</si>
  <si>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</si>
  <si>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</si>
  <si>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</si>
  <si>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</si>
  <si>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</si>
  <si>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</si>
  <si>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</si>
  <si>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</si>
  <si>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</si>
  <si>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K</t>
  </si>
  <si>
    <t>014101</t>
  </si>
  <si>
    <t>Poplatky za skládku - výkopávky a odkopávky</t>
  </si>
  <si>
    <t>m3</t>
  </si>
  <si>
    <t>512</t>
  </si>
  <si>
    <t>ROZPOCET</t>
  </si>
  <si>
    <t>-1378611752</t>
  </si>
  <si>
    <t>VV</t>
  </si>
  <si>
    <t>"položka 12393" 1186,89</t>
  </si>
  <si>
    <t>"položka 13293" 625,14</t>
  </si>
  <si>
    <t>Součet</t>
  </si>
  <si>
    <t>4</t>
  </si>
  <si>
    <t>014102</t>
  </si>
  <si>
    <t>Poplatky za skládku - živice (včetně vybouraných podkladů)</t>
  </si>
  <si>
    <t>t</t>
  </si>
  <si>
    <t>-1459707733</t>
  </si>
  <si>
    <t>"položka 113742 - nebezpečný odpad" 172,36</t>
  </si>
  <si>
    <t>"položka 113745 - nebezpečný odpad" 86,19</t>
  </si>
  <si>
    <t>3</t>
  </si>
  <si>
    <t>014132</t>
  </si>
  <si>
    <t>Poplatky za skládku typ S-NO (nebezpečný odpad) - živice</t>
  </si>
  <si>
    <t>-1879258989</t>
  </si>
  <si>
    <t>"položka 113742 (nebezpečný odpad)" 43,09</t>
  </si>
  <si>
    <t>"položka 113745 (nebezpečný odpad)" 21,55</t>
  </si>
  <si>
    <t>014201</t>
  </si>
  <si>
    <t>Poplatky za zemník - zemina</t>
  </si>
  <si>
    <t>1482335727</t>
  </si>
  <si>
    <t>"zemina pro chemickou stabilizaci 50%" 0,50*2234,99</t>
  </si>
  <si>
    <t>5</t>
  </si>
  <si>
    <t>02710</t>
  </si>
  <si>
    <t>Pomocné práce - zřízení nebo zajištění objížďky a přístupové cesty - projednání opatření</t>
  </si>
  <si>
    <t>kpl</t>
  </si>
  <si>
    <t>948171216</t>
  </si>
  <si>
    <t>"projednání" 1</t>
  </si>
  <si>
    <t>6</t>
  </si>
  <si>
    <t>0,2730</t>
  </si>
  <si>
    <t>Pomocné práce - zřízení nebo zajištění ochrany inženýrských sítí</t>
  </si>
  <si>
    <t>-763784044</t>
  </si>
  <si>
    <t>P</t>
  </si>
  <si>
    <t>Poznámka k položce:
Zajištění inženýrských sítí během realizace stavby dle požadavků správců. Nutné vytýčení všech podzemních sítí s protokolárním zápisem příslušných správců. Přesnou polohu podzemních vedení ověřit ručně kopanými sondami. Podzemní plynovod, sdělovací kabely, elektrické vedení, vodovod, kanalizace, apod. V trase příčné přechody. Přechody nutno ochránit. Zajištění stavby proti škodám na okolních pozemcích.</t>
  </si>
  <si>
    <t>"sítě" 1</t>
  </si>
  <si>
    <t>7</t>
  </si>
  <si>
    <t>02821</t>
  </si>
  <si>
    <t>Průzkumné práce archeologické na povrchu - archeologický průzkum</t>
  </si>
  <si>
    <t>1941389236</t>
  </si>
  <si>
    <t>8</t>
  </si>
  <si>
    <t>02943</t>
  </si>
  <si>
    <t>Ostatní požadavky - vypracování RDS</t>
  </si>
  <si>
    <t>-331629286</t>
  </si>
  <si>
    <t>Poznámka k položce:
RDS / VDS  Realizační dokumentace objektů stavby (4x tištěné paré + 1x CD). Obsah dle směrnice pro dokumentaci staveb PK, v souladu s PDPS. Řeší podrobnosti pro kvalitní a bezpečné zhotovení stavby. Mimo jiné zahrnuje vypracování souřadnicového a výškového pokrytí komunikace, zahuštění příčných řezů pro plynulé řešení, detaily oprav poruch dle TP 82 - Katalog poruch netuhých vozovek, aktualizace a dopracování dopravního značení, aktualizace dešťové kanalizace na základě skutečného stavu sítí v místě stavby. Vypracuje autorizovaná osoba. Odsouhlasí správce stavby. Havarijní a povodňový plán (2x tištěné paré). Zadavatel poskytne dokumentaci v otevřeném formátu *.DWG.</t>
  </si>
  <si>
    <t>9</t>
  </si>
  <si>
    <t>02944</t>
  </si>
  <si>
    <t>Ostatní požadavky - dokumentace skutečného provedení v digitální formě</t>
  </si>
  <si>
    <t>-1234591776</t>
  </si>
  <si>
    <t>Poznámka k položce:
Dokumentace skutečného provedení stavby. Výkresy a související písemnosti zhotovené stavby potřebné pro evidenci pozemní komunikace. Výkresy odchylek a změn oproti DSP, PDPS pro objekty stavby. Ověřené podpisem odpovědného zástupce zhotovitele a správce stavby. Zadavatel poskytne dokumentaci v otevřeném formátu *.DWG. Způsob a počet dle SOD, pokud není řešeno v SOD, potom minimálně 4x tištěné paré + 4x CD (*.pdf + *.dwg).</t>
  </si>
  <si>
    <t>10</t>
  </si>
  <si>
    <t>02946</t>
  </si>
  <si>
    <t>Ostatní požadavky - fotodokumentace</t>
  </si>
  <si>
    <t>-1765399869</t>
  </si>
  <si>
    <t>11</t>
  </si>
  <si>
    <t>02960</t>
  </si>
  <si>
    <t>Ostatní požadavky - BOZP</t>
  </si>
  <si>
    <t>-2051543830</t>
  </si>
  <si>
    <t>Poznámka k položce:
Odborný dozor - náklady na zajičtění a udržování staveniště v souladu s požadavky nařízení týkajících se zajištění bezpečnosti na staveništi (BOZP a PO), jako i náklady na pořízení a udržování OPPP</t>
  </si>
  <si>
    <t>12</t>
  </si>
  <si>
    <t>02971</t>
  </si>
  <si>
    <t>Ostatní požadavky - geotechnický monitoring na povrchu, statické hutnící zkoušky (započítavají se pouze zkoušky prokazující požadované vlastnosti pláně)</t>
  </si>
  <si>
    <t>1117753867</t>
  </si>
  <si>
    <t>13</t>
  </si>
  <si>
    <t>03100</t>
  </si>
  <si>
    <t>Zařízení staveniště - zřízení, provoz, demontáž</t>
  </si>
  <si>
    <t>-305351882</t>
  </si>
  <si>
    <t>14</t>
  </si>
  <si>
    <t>03710</t>
  </si>
  <si>
    <t>Pomocné práce - zajištění nebo zřízení objížďky a přístupové cesty - provedení opatření, dočasné dopravní značení</t>
  </si>
  <si>
    <t>-225213457</t>
  </si>
  <si>
    <t>Poznámka k položce:
Zajištění opatření DIR včetně provozu a nájmu dočasné světelné signalizace.</t>
  </si>
  <si>
    <t>03720</t>
  </si>
  <si>
    <t>Pomocné práce - zajištění nebo zřízení regulace a ochrany dopravy, DIO, DIR</t>
  </si>
  <si>
    <t>-1409584818</t>
  </si>
  <si>
    <t>Poznámka k položce:
Úhrnná částka obsahuje veškeré náklady na dočasné úpravy a regulaci dopravy (i pěší) na staveništi a nezbytné značení a opatření vyplývající z požadavků BOZP na staveništi vč. provizorních lávek a nájezdů, apod. Trasy pro pěší v souladu s vyhl. č. 398/2009 Sb., o obecných technických požadavcích zabezpečujících bezbariérové užívání staveb. Po dobu realizace stavby musí být zajištěn přístup k objektům pro požární techniku, policii a záchrannou službu.</t>
  </si>
  <si>
    <t>16</t>
  </si>
  <si>
    <t>112028</t>
  </si>
  <si>
    <t>Kácení stromů o průměru kmene do 0,9 m s odstraněním pařezů, odvoz a likvidace včetně ekologické likvidace</t>
  </si>
  <si>
    <t>kus</t>
  </si>
  <si>
    <t>-1643577992</t>
  </si>
  <si>
    <t>17</t>
  </si>
  <si>
    <t>11372B</t>
  </si>
  <si>
    <t>Frézování zpevněných ploch asfaltových - doprava</t>
  </si>
  <si>
    <t>tkm</t>
  </si>
  <si>
    <t>-481996647</t>
  </si>
  <si>
    <t>"frézování 40 mm - pol. 113742" 6463,44</t>
  </si>
  <si>
    <t>"frézování 70 mm - pol. 113745" 3232,08</t>
  </si>
  <si>
    <t>18</t>
  </si>
  <si>
    <t>113742</t>
  </si>
  <si>
    <t>Frézování zpevněných ploch asfaltových tl. do 40 mm</t>
  </si>
  <si>
    <t>m2</t>
  </si>
  <si>
    <t>-651254521</t>
  </si>
  <si>
    <t>"frézování 40 mm" 89,77</t>
  </si>
  <si>
    <t>19</t>
  </si>
  <si>
    <t>113745</t>
  </si>
  <si>
    <t>Frézování zpevněných ploch asfaltových tl. do 80 mm</t>
  </si>
  <si>
    <t>-857323645</t>
  </si>
  <si>
    <t>"frézování 70 mm" 44,89</t>
  </si>
  <si>
    <t>20</t>
  </si>
  <si>
    <t>113764</t>
  </si>
  <si>
    <t>Frézování drážky průžezu do 400 mm2 v asfaltové vozovce</t>
  </si>
  <si>
    <t>m</t>
  </si>
  <si>
    <t>699075666</t>
  </si>
  <si>
    <t>"napojovací spára - pol. 931314" 359,08</t>
  </si>
  <si>
    <t>12110</t>
  </si>
  <si>
    <t>Sejmutí ornice nebo lesní půdy</t>
  </si>
  <si>
    <t>-798949807</t>
  </si>
  <si>
    <t>"sejmutí ornice" 0,40*5587,48+0,20*5030,21+0,15*211,45</t>
  </si>
  <si>
    <t>"zůstáva na stavbě" -0,15*5030,21</t>
  </si>
  <si>
    <t>22</t>
  </si>
  <si>
    <t>121104</t>
  </si>
  <si>
    <t>Sejmutí ornice nebo lesní půdy s odvozem do 5 km</t>
  </si>
  <si>
    <t>-2025736942</t>
  </si>
  <si>
    <t>"ohumusování a osetí - pol. 18241" 754,53</t>
  </si>
  <si>
    <t>23</t>
  </si>
  <si>
    <t>12110B</t>
  </si>
  <si>
    <t>Sejmutí ornice nebo lesní půdy - doprava</t>
  </si>
  <si>
    <t>m3/km</t>
  </si>
  <si>
    <t>-1612175575</t>
  </si>
  <si>
    <t>Poznámka k položce:
Bude uloženo na pozemek investora bez poplatku.</t>
  </si>
  <si>
    <t>"přebytečná ornice - pol. 12110" 10*2518,22</t>
  </si>
  <si>
    <t>24</t>
  </si>
  <si>
    <t>12393</t>
  </si>
  <si>
    <t>Odkop pro spodní stavbu silnic a železnic tř. III</t>
  </si>
  <si>
    <t>1469107152</t>
  </si>
  <si>
    <t>"výkopy pod ornicí" 2306,89</t>
  </si>
  <si>
    <t>"zůstává na stavbě" -1120,00</t>
  </si>
  <si>
    <t>25</t>
  </si>
  <si>
    <t>123934</t>
  </si>
  <si>
    <t>Odkop pro spodní stavbu silnic a železnic tř. III, odvoz do 5 km</t>
  </si>
  <si>
    <t>-798717129</t>
  </si>
  <si>
    <t>"přesun v rámci stavby pro zásypy" 1120,00</t>
  </si>
  <si>
    <t>26</t>
  </si>
  <si>
    <t>12393B</t>
  </si>
  <si>
    <t>Odkop pro spodní stavbu silnic a železnic tř. III - doprava</t>
  </si>
  <si>
    <t>-972834453</t>
  </si>
  <si>
    <t>"odvoz na skládku - pol. 12393" 30*1186,89</t>
  </si>
  <si>
    <t>27</t>
  </si>
  <si>
    <t>12573A</t>
  </si>
  <si>
    <t>Vykopávky ze zemníků a skládek tř. I - bez dopravy</t>
  </si>
  <si>
    <t>1794442586</t>
  </si>
  <si>
    <t>"výkop v zemníku, doprava je v položce stabilizace" 0,5*2234,99</t>
  </si>
  <si>
    <t>28</t>
  </si>
  <si>
    <t>13293</t>
  </si>
  <si>
    <t>Hloubení rýh šířky do 2 m pažených i nepažených tř. III</t>
  </si>
  <si>
    <t>-940940175</t>
  </si>
  <si>
    <t>"výkopy - sanace pod obruby" 17,55</t>
  </si>
  <si>
    <t>"odvodnění" 5,6+26,25+307,13</t>
  </si>
  <si>
    <t>"VO příprava" 268,61</t>
  </si>
  <si>
    <t>29</t>
  </si>
  <si>
    <t>13293B</t>
  </si>
  <si>
    <t>Hloubení rýh šířky do 2 m pažených i nepažených tř. III - doprava</t>
  </si>
  <si>
    <t>2088058055</t>
  </si>
  <si>
    <t>"odvoz na skládku - pol. 13293" 30*625,14</t>
  </si>
  <si>
    <t>30</t>
  </si>
  <si>
    <t>17180</t>
  </si>
  <si>
    <t>Uložení sypaniny do násypů z nakupovaných materiálů G3 G-F</t>
  </si>
  <si>
    <t>-1447680725</t>
  </si>
  <si>
    <t>"násyp G3 G-F" 3058,23</t>
  </si>
  <si>
    <t>31</t>
  </si>
  <si>
    <t>17411</t>
  </si>
  <si>
    <t>Zásyp jam a rýh zeminou se zhutněním</t>
  </si>
  <si>
    <t>-2066195200</t>
  </si>
  <si>
    <t>"zásyp vytěženou zeminou" 1120,00</t>
  </si>
  <si>
    <t>32</t>
  </si>
  <si>
    <t>17581</t>
  </si>
  <si>
    <t>Obsyp potrubí a objektů z nakupovaných materiálů</t>
  </si>
  <si>
    <t>-902398289</t>
  </si>
  <si>
    <t>"obsyp odvodnění" 0,35+26,25</t>
  </si>
  <si>
    <t>33</t>
  </si>
  <si>
    <t>18120</t>
  </si>
  <si>
    <t>Úprava pláně se zhutněním v hornině tř. II</t>
  </si>
  <si>
    <t>-273636287</t>
  </si>
  <si>
    <t>"hutnění rýhy" 138,54</t>
  </si>
  <si>
    <t>"pláň pod sanací" 5587,48</t>
  </si>
  <si>
    <t>"odvodnění" 182+3,2+26,25</t>
  </si>
  <si>
    <t>"VO příprava" 767,46</t>
  </si>
  <si>
    <t>34</t>
  </si>
  <si>
    <t>18230</t>
  </si>
  <si>
    <t>Rozprostření ornice v rovině</t>
  </si>
  <si>
    <t>2045039879</t>
  </si>
  <si>
    <t>"ohumusování a osetí" 0,15*5030,21</t>
  </si>
  <si>
    <t>35</t>
  </si>
  <si>
    <t>18241</t>
  </si>
  <si>
    <t>Založení trávníku ručním výsevem</t>
  </si>
  <si>
    <t>1006863150</t>
  </si>
  <si>
    <t>"založení trávníku" 5030,21</t>
  </si>
  <si>
    <t>36</t>
  </si>
  <si>
    <t>18247</t>
  </si>
  <si>
    <t>Ošetřování trávníku</t>
  </si>
  <si>
    <t>-1063601136</t>
  </si>
  <si>
    <t>"ohumusování a osetí - pol. 182,41" 5030,21</t>
  </si>
  <si>
    <t>37</t>
  </si>
  <si>
    <t>18331</t>
  </si>
  <si>
    <t>Sadovnické obdělání půdy</t>
  </si>
  <si>
    <t>-408906721</t>
  </si>
  <si>
    <t>"ohumusování a osetí - pol. 18241" 5030,21</t>
  </si>
  <si>
    <t>38</t>
  </si>
  <si>
    <t>18351</t>
  </si>
  <si>
    <t>Chemické odplevelení</t>
  </si>
  <si>
    <t>-618088892</t>
  </si>
  <si>
    <t>39</t>
  </si>
  <si>
    <t>18481</t>
  </si>
  <si>
    <t>Ochrana stromů bedněním</t>
  </si>
  <si>
    <t>809590826</t>
  </si>
  <si>
    <t>"ochrana stromů" 37*(4*0,75*2,5)</t>
  </si>
  <si>
    <t>40</t>
  </si>
  <si>
    <t>18600</t>
  </si>
  <si>
    <t>Zalévání vodou</t>
  </si>
  <si>
    <t>68211394</t>
  </si>
  <si>
    <t>"ohumusování a osetí" 0,05*5030,21</t>
  </si>
  <si>
    <t>41</t>
  </si>
  <si>
    <t>21450</t>
  </si>
  <si>
    <t>Sanační vrstvy z kameniva</t>
  </si>
  <si>
    <t>2104651761</t>
  </si>
  <si>
    <t>"pod obrubníky tl. 150 mm" 17,55</t>
  </si>
  <si>
    <t>"sanace ŠD tl. 200 mm" 0</t>
  </si>
  <si>
    <t>348173</t>
  </si>
  <si>
    <t>Zábradlí z dílců kovových žárově zinkovaných ponorem s nátěrem</t>
  </si>
  <si>
    <t>kg</t>
  </si>
  <si>
    <t>2081123719</t>
  </si>
  <si>
    <t>"ochranné trojmadlové zábradlí" 20*45</t>
  </si>
  <si>
    <t>43</t>
  </si>
  <si>
    <t>45131A</t>
  </si>
  <si>
    <t>Podkladní a výplňové vrstvy z prostého betonu C20/25</t>
  </si>
  <si>
    <t>869326428</t>
  </si>
  <si>
    <t>"podklad pod lomový kámen - pol. 465512"38,93</t>
  </si>
  <si>
    <t>44</t>
  </si>
  <si>
    <t>45161</t>
  </si>
  <si>
    <t>Podkladní a výplňové vrstvy ze zeminy, stabilizace cementem</t>
  </si>
  <si>
    <t>2017395135</t>
  </si>
  <si>
    <t>"stezka" 0,40*5408,02</t>
  </si>
  <si>
    <t>"sjezdy" 0,40*(152,92+26,54)</t>
  </si>
  <si>
    <t>45</t>
  </si>
  <si>
    <t>465512</t>
  </si>
  <si>
    <t>Dlažby z lomového kamene na MC</t>
  </si>
  <si>
    <t>864009408</t>
  </si>
  <si>
    <t>"lomový kámen" 0,25*155,70</t>
  </si>
  <si>
    <t>46</t>
  </si>
  <si>
    <t>56333</t>
  </si>
  <si>
    <t>Vozovkové vrstvy ze štěrkodrti tl. 150 mm</t>
  </si>
  <si>
    <t>-314576445</t>
  </si>
  <si>
    <t>"sjezdy - slepecká - pol. 58261B" 26,54</t>
  </si>
  <si>
    <t>"stezka" 4983,10</t>
  </si>
  <si>
    <t>"sjezdy" 141,99</t>
  </si>
  <si>
    <t>47</t>
  </si>
  <si>
    <t>56963</t>
  </si>
  <si>
    <t>Zpevnění krajnic z recyklovaného materiálu tl. do 150 mm</t>
  </si>
  <si>
    <t>689204688</t>
  </si>
  <si>
    <t>"cesty + krajnice" 1521,67</t>
  </si>
  <si>
    <t>48</t>
  </si>
  <si>
    <t>572121</t>
  </si>
  <si>
    <t>Infoltrační postřik asfaltový do 1,0 kg/m2</t>
  </si>
  <si>
    <t>628358487</t>
  </si>
  <si>
    <t>"vozovka - pol. 574E66" 4314,9</t>
  </si>
  <si>
    <t>49</t>
  </si>
  <si>
    <t>572212</t>
  </si>
  <si>
    <t>Spojovací postřik z modofokovaného asfaltu do 0,5 kg/m2</t>
  </si>
  <si>
    <t>97597756</t>
  </si>
  <si>
    <t>"vozovka - pol. 574A34" 4061,87"</t>
  </si>
  <si>
    <t>50</t>
  </si>
  <si>
    <t>574A34</t>
  </si>
  <si>
    <t>Asfaltový beton pro obrusné vrstvy ACO 11+, 11S tl. 40 mm</t>
  </si>
  <si>
    <t>-368178016</t>
  </si>
  <si>
    <t>"stezka" 3862,87</t>
  </si>
  <si>
    <t>"sjezdy" 109,23</t>
  </si>
  <si>
    <t>"vozovka" 89,77</t>
  </si>
  <si>
    <t>51</t>
  </si>
  <si>
    <t>574E66</t>
  </si>
  <si>
    <t>Asfaltový beton pro podkladní vrstvy ACP 16+, 16S tl. 70 mm</t>
  </si>
  <si>
    <t>-1492501716</t>
  </si>
  <si>
    <t>"stezka" 4152,58</t>
  </si>
  <si>
    <t>"sjezdy" 117,43</t>
  </si>
  <si>
    <t>"vozovka" 44,89</t>
  </si>
  <si>
    <t>52</t>
  </si>
  <si>
    <t>58252</t>
  </si>
  <si>
    <t>Dlážděné kryty z betonových dlaždic do lože z MC</t>
  </si>
  <si>
    <t>-928141299</t>
  </si>
  <si>
    <t>"vodící proužek Š=25 cm" 179,54</t>
  </si>
  <si>
    <t>53</t>
  </si>
  <si>
    <t>58261B</t>
  </si>
  <si>
    <t>Kryty z betonových dlaždic se zámkem, barevný reliéf tl. 80 mm do lože z kameniva</t>
  </si>
  <si>
    <t>-1615558187</t>
  </si>
  <si>
    <t>"sjezdy" 26,54</t>
  </si>
  <si>
    <t>54</t>
  </si>
  <si>
    <t>702211</t>
  </si>
  <si>
    <t>Kabelová chránička zemní DN do 100 mm</t>
  </si>
  <si>
    <t>-1998623274</t>
  </si>
  <si>
    <t>"VO příprava - chránička" 2*1534,91</t>
  </si>
  <si>
    <t>55</t>
  </si>
  <si>
    <t>743122</t>
  </si>
  <si>
    <t>Přeložka stávajícího stožáru veřejného osvětlení včetně odpojení a zapojení</t>
  </si>
  <si>
    <t>-5364702</t>
  </si>
  <si>
    <t>"stranová přeložka VO" 1</t>
  </si>
  <si>
    <t>56</t>
  </si>
  <si>
    <t>747705</t>
  </si>
  <si>
    <t>Manipulace na zařízeních prováděné provozovatelem</t>
  </si>
  <si>
    <t>hod</t>
  </si>
  <si>
    <t>-1612858471</t>
  </si>
  <si>
    <t>"zapojení VO" 4</t>
  </si>
  <si>
    <t>57</t>
  </si>
  <si>
    <t>74F322</t>
  </si>
  <si>
    <t>Revizní zpráva</t>
  </si>
  <si>
    <t>344071754</t>
  </si>
  <si>
    <t>"revize VO" 1</t>
  </si>
  <si>
    <t>58</t>
  </si>
  <si>
    <t>82446</t>
  </si>
  <si>
    <t>Potrubí z trub železobetonových DN do 400 mm včetně podkladních prahů IZX</t>
  </si>
  <si>
    <t>391524488</t>
  </si>
  <si>
    <t>"odvodnění" 42,50</t>
  </si>
  <si>
    <t>59</t>
  </si>
  <si>
    <t>82458</t>
  </si>
  <si>
    <t>Potrubí z trub železobetonových DN do 600 mm včetně podkladních prahů IZX</t>
  </si>
  <si>
    <t>2047647949</t>
  </si>
  <si>
    <t>"odvodnění" 185</t>
  </si>
  <si>
    <t>60</t>
  </si>
  <si>
    <t>87434</t>
  </si>
  <si>
    <t>Potrubí z trub plastových odpadních DN do 200 mm</t>
  </si>
  <si>
    <t>-923550105</t>
  </si>
  <si>
    <t>"PVC DN 200" 26,25</t>
  </si>
  <si>
    <t>61</t>
  </si>
  <si>
    <t>894446</t>
  </si>
  <si>
    <t>Šachty kanalizační ze železobetonu včetně výztuže na potrubí DN do 400 mm</t>
  </si>
  <si>
    <t>1285854401</t>
  </si>
  <si>
    <t>"na DN 400" 1</t>
  </si>
  <si>
    <t>62</t>
  </si>
  <si>
    <t>894458</t>
  </si>
  <si>
    <t>Šachty kanalizační ze železobetonu včetně výztuže na potrubí DN do 600 mm</t>
  </si>
  <si>
    <t>-1580699683</t>
  </si>
  <si>
    <t>"na DN 600" 4</t>
  </si>
  <si>
    <t>63</t>
  </si>
  <si>
    <t>89712</t>
  </si>
  <si>
    <t>Vpusť kanalizační uliční kompletní z betonových dílců</t>
  </si>
  <si>
    <t>-594150453</t>
  </si>
  <si>
    <t>"uliční vpusť" 5</t>
  </si>
  <si>
    <t>64</t>
  </si>
  <si>
    <t>89946</t>
  </si>
  <si>
    <t>Výřez, výsek, útes na potrubí DN do 400 mm</t>
  </si>
  <si>
    <t>2092346640</t>
  </si>
  <si>
    <t>"napojení" 5</t>
  </si>
  <si>
    <t>65</t>
  </si>
  <si>
    <t>899522</t>
  </si>
  <si>
    <t>Obetonování potrubí z prostého betonu do C12/15</t>
  </si>
  <si>
    <t>301990999</t>
  </si>
  <si>
    <t>"lože DN 600" 16,65</t>
  </si>
  <si>
    <t>"lože DN 400" 3,83</t>
  </si>
  <si>
    <t>66</t>
  </si>
  <si>
    <t>89952A</t>
  </si>
  <si>
    <t>Obetování potrubí z prostého betonu do C20/25</t>
  </si>
  <si>
    <t>673599555</t>
  </si>
  <si>
    <t>"obetonávka DN 600" 120,25</t>
  </si>
  <si>
    <t>"obetonávka DN 400" 27,63</t>
  </si>
  <si>
    <t>67</t>
  </si>
  <si>
    <t>9113B1</t>
  </si>
  <si>
    <t>Svodidlo ocelové silniční jednostranné, úroveň zadržení H1 - dodávka a montáž</t>
  </si>
  <si>
    <t>1793875154</t>
  </si>
  <si>
    <t>"svodidlo H1" 166</t>
  </si>
  <si>
    <t>68</t>
  </si>
  <si>
    <t>914171</t>
  </si>
  <si>
    <t>Dopravní značky základní velikosti hliníkové fólie tř. 2 - dodávka a montáž</t>
  </si>
  <si>
    <t>-1776224502</t>
  </si>
  <si>
    <t>"C9a" 4</t>
  </si>
  <si>
    <t>"C9b" 3</t>
  </si>
  <si>
    <t>"C8a" 2</t>
  </si>
  <si>
    <t>"C8b" 1</t>
  </si>
  <si>
    <t>"A19" 1</t>
  </si>
  <si>
    <t>69</t>
  </si>
  <si>
    <t>914912</t>
  </si>
  <si>
    <t>Sloupky a stojky DZ z ocelových trubek, montáž s přesunem</t>
  </si>
  <si>
    <t>242049330</t>
  </si>
  <si>
    <t>"přesun SDZ" 1</t>
  </si>
  <si>
    <t>70</t>
  </si>
  <si>
    <t>914913</t>
  </si>
  <si>
    <t>Sloupky a stojky DZ z ocelových trubek, demontáž</t>
  </si>
  <si>
    <t>1602356</t>
  </si>
  <si>
    <t>71</t>
  </si>
  <si>
    <t>914931</t>
  </si>
  <si>
    <t>Sloupky a stojky DZ z hliníkových trubek, dodávka a montáž</t>
  </si>
  <si>
    <t>1236872980</t>
  </si>
  <si>
    <t>"sloupek SDZ" 7</t>
  </si>
  <si>
    <t>72</t>
  </si>
  <si>
    <t>915111</t>
  </si>
  <si>
    <t>Vodorovné dopravní značení barvou hladké - dodávka a pokládka</t>
  </si>
  <si>
    <t>-1981288119</t>
  </si>
  <si>
    <t>"VDZ červená plocha - cyklopruh" 56,69</t>
  </si>
  <si>
    <t>73</t>
  </si>
  <si>
    <t>915211</t>
  </si>
  <si>
    <t>Vodorovné dopravní značení plastem hladké - dodávka a pokládka</t>
  </si>
  <si>
    <t>-1179291922</t>
  </si>
  <si>
    <t>"V2b (3/1,50/0,25)" 4,18</t>
  </si>
  <si>
    <t>74</t>
  </si>
  <si>
    <t>91551</t>
  </si>
  <si>
    <t>Vodorovné dopravní značení - předem připravené symboly</t>
  </si>
  <si>
    <t>-449267926</t>
  </si>
  <si>
    <t>"V20" 2</t>
  </si>
  <si>
    <t>75</t>
  </si>
  <si>
    <t>917223</t>
  </si>
  <si>
    <t>Silniční a chodníkové obruby z betonových obrubníků šířky 100 mm</t>
  </si>
  <si>
    <t>-1432189184</t>
  </si>
  <si>
    <t>"obrubník betonový do C20/25 XF3 chodníkový 1000/80/250" 117,14+6</t>
  </si>
  <si>
    <t>76</t>
  </si>
  <si>
    <t>914224</t>
  </si>
  <si>
    <t>Silniční a chodníkové obruby z betonových obrubníků šířky 150 mm</t>
  </si>
  <si>
    <t>2124277395</t>
  </si>
  <si>
    <t>"obrubník betonový do C20/25 XF3"</t>
  </si>
  <si>
    <t>"silniční 1000/150/250" 184,71-142,22-8-23</t>
  </si>
  <si>
    <t>"silniční 100/150/300" 143,22-1</t>
  </si>
  <si>
    <t>"přechodový 1000/150/150-250" 8</t>
  </si>
  <si>
    <t>"nájezdový 1000/150/150" 23+92,2</t>
  </si>
  <si>
    <t>77</t>
  </si>
  <si>
    <t>918115</t>
  </si>
  <si>
    <t>Propustek z betonu do C 30/37</t>
  </si>
  <si>
    <t>1597548934</t>
  </si>
  <si>
    <t>"propustek" 8,75</t>
  </si>
  <si>
    <t>78</t>
  </si>
  <si>
    <t>919111</t>
  </si>
  <si>
    <t>Řezání asfaltového krytu vozovek tl. do 50 mm</t>
  </si>
  <si>
    <t>389306627</t>
  </si>
  <si>
    <t>79</t>
  </si>
  <si>
    <t>919112</t>
  </si>
  <si>
    <t>Řezání asfaltového krytu vozovek tl. do 100 mm</t>
  </si>
  <si>
    <t>1748672788</t>
  </si>
  <si>
    <t>80</t>
  </si>
  <si>
    <t>919113</t>
  </si>
  <si>
    <t>Řezání asfaltového krytu vozovek tl. do 150 mm</t>
  </si>
  <si>
    <t>-649075496</t>
  </si>
  <si>
    <t>81</t>
  </si>
  <si>
    <t>919143</t>
  </si>
  <si>
    <t>Řezání železobetonových konstrukcí tl. do 150 mm</t>
  </si>
  <si>
    <t>2083220972</t>
  </si>
  <si>
    <t>"seříznutí trub" 3,1416*0,6*1,5*3</t>
  </si>
  <si>
    <t>"seříznutí trub" 3,1416*0,4*1,5*10</t>
  </si>
  <si>
    <t>82</t>
  </si>
  <si>
    <t>931314</t>
  </si>
  <si>
    <t>Těsnění dilatačních spar asfaltovou zálivkou průřezu do 400 mm2</t>
  </si>
  <si>
    <t>848641868</t>
  </si>
  <si>
    <t>"napojovací spára" 359,08</t>
  </si>
  <si>
    <t>83</t>
  </si>
  <si>
    <t>93640</t>
  </si>
  <si>
    <t>Přesun pomníku</t>
  </si>
  <si>
    <t>149797763</t>
  </si>
  <si>
    <t>2022_04_02 - SO 02 Chodník</t>
  </si>
  <si>
    <t>Poplatky za skládku - vykopávky a odkopávky</t>
  </si>
  <si>
    <t>-1143414322</t>
  </si>
  <si>
    <t>"položka 13293" 1,83</t>
  </si>
  <si>
    <t>"položka 12393" 22,55</t>
  </si>
  <si>
    <t>014101.1</t>
  </si>
  <si>
    <t>Poplatky za skládku - ornice</t>
  </si>
  <si>
    <t>2007719876</t>
  </si>
  <si>
    <t>"položka 12110" 4,54</t>
  </si>
  <si>
    <t>Poplatky za skládku - beton včetně podkladů</t>
  </si>
  <si>
    <t>36046103</t>
  </si>
  <si>
    <t>33,87</t>
  </si>
  <si>
    <t>0,25*28,28</t>
  </si>
  <si>
    <t>014102.1</t>
  </si>
  <si>
    <t>Poplatky za skládku - živice včetně vybouraných podkladů</t>
  </si>
  <si>
    <t>805459805</t>
  </si>
  <si>
    <t>"položka č. 113742" 11,52*1,92</t>
  </si>
  <si>
    <t>"položka č. 113745" 6,74*1,92</t>
  </si>
  <si>
    <t>"položka č. 11343" 13,443*1,92</t>
  </si>
  <si>
    <t>639037460</t>
  </si>
  <si>
    <t>"položka č. 113742" 11,52*0,48</t>
  </si>
  <si>
    <t>"položka č. 113745" 6,74*0,48</t>
  </si>
  <si>
    <t>"položka č. 11343" 13,443*0,48</t>
  </si>
  <si>
    <t>-511505111</t>
  </si>
  <si>
    <t>02730</t>
  </si>
  <si>
    <t>2000563583</t>
  </si>
  <si>
    <t>Poznámka k položce:
Zajištění inženýrských sítí během realizace stavby dle požadavků správců. Nutné vytýčení všech podzemních sítí s protokolárním zápisem příslušných správců. Přesnou polohu podzemních vedení ověřit ručně kopanými sondami. Podzemní plynovod, sdělovací kabely, elektrické vedení, vodovod, kanalizace, apod.. V trase příčné přechody. Přechody nutno ochránit. Zajištění stavby proti škodám na okolních pozemcích.</t>
  </si>
  <si>
    <t>-1084177225</t>
  </si>
  <si>
    <t>700857652</t>
  </si>
  <si>
    <t>Poznámka k položce:
Realizační dokumentace objektů stavky (4x tištěné paré + 1x CD). Obsah dle směrnice pro dokumentaci staveb PK, v souladu s PDPS. Řeší podrobnosti pro kvalitní a bezpečné zhotovení stavby. Mimo jiné zahrnuje vypracování souřadnicového a výškového pokrytí komunikace, zahuštění příčných řezů pro plynulé řešení, detaily oprav poruch TP 82 - Katalog poruch netuhých vozovek, aktualizace a dopracování dopravního značení, aktualizace dešťové kanalizace na základě skutečného stavu sití v místě stavby. Vypracuje autorizovaná osoba. Odsouhlasí správce stavby. Havarijní a povodňový plán (2x tištěné paré). Zadavatel poskytne dokumentaci v otevřeném formátu *.DWG.</t>
  </si>
  <si>
    <t>"RDS" 1</t>
  </si>
  <si>
    <t>Ostatní požadavky - dokumentace skutečného provedení stavby</t>
  </si>
  <si>
    <t>536517563</t>
  </si>
  <si>
    <t>Poznámka k položce:
Výkresy a související písemnosti zhotovené stavby potřebné pro evidenci pozemní komunikace. Výkresy odchylek a změn stavby oproti DSP, PDPS pro objekty stavby. Ověřené podpisem odpovědného zástupce zhotovitele a správce stavby. Zadavatel poskytne dokumentaci v otevřeném formátu *.DWG. Způsob a počet dle SOD, pokud není řešeno v SOD, potom minimálně 4x tištěné paré + 4x CD (*.pdf + *.dwg).</t>
  </si>
  <si>
    <t>"DSPS" 1</t>
  </si>
  <si>
    <t>524729198</t>
  </si>
  <si>
    <t>1307001799</t>
  </si>
  <si>
    <t>Poznámka k položce:
Náklady na zajištění a udržování staveniště v souladu s požadavky nařízení týkajících se zajištění bezpečnosti na staveništi (BOZP a PO), jako i náklady na pořízení a udržování OPPP.</t>
  </si>
  <si>
    <t>Ostatní požadavky - geotechnický monitoring na povrchu</t>
  </si>
  <si>
    <t>40734340</t>
  </si>
  <si>
    <t>"hutnící zkouška" 1</t>
  </si>
  <si>
    <t>1371369135</t>
  </si>
  <si>
    <t>Pomocné práce - zajištění nebo zřízení objížďky a přístupové cesty</t>
  </si>
  <si>
    <t>242030626</t>
  </si>
  <si>
    <t>"dočasné dopravní značení" 1</t>
  </si>
  <si>
    <t>Pomocné práce - zajištění nebo zřízení regulace a ochrany dopravy - provedení opatření - světelná signalizace</t>
  </si>
  <si>
    <t>494436212</t>
  </si>
  <si>
    <t>Poznámka k položce:
Úhrnná částka musí obsahovat veškeré náklady na dočasné úpravy a regulaci dopravy (i pěší) na staveništi a nezbytné značení a opatření vyplývající z požadavků BOZP na staveništi včetně provizorních lávek a nájezdů, apod. Trasy pro pěší v souladu s vahl. 398/2009 Sb, o obecných technických požadavcích zabezpečujících bezbaroérové užívání staveb. Po dobu realizace stavby zajištěn přístup k objektům pro požární techniku, policie, záchranné služby.</t>
  </si>
  <si>
    <t>11343</t>
  </si>
  <si>
    <t>Odstranění krytu zpevněných ploch s asfaltovým pojivem včetně podkladu</t>
  </si>
  <si>
    <t>-1958661149</t>
  </si>
  <si>
    <t>"odstranění živičné plochy" 0,12*36,33</t>
  </si>
  <si>
    <t>"odstranění živičné plochy - podklad" 0,25*36,33</t>
  </si>
  <si>
    <t>11343B</t>
  </si>
  <si>
    <t>Odstranění krytu zpevněných ploch s asfaltovým pojivem včetně podkladu - doprava</t>
  </si>
  <si>
    <t>443817639</t>
  </si>
  <si>
    <t>13,443*30*2,4</t>
  </si>
  <si>
    <t>11348</t>
  </si>
  <si>
    <t>Odstranění krytu zpevněných ploch z dlaždic včetně podkladu</t>
  </si>
  <si>
    <t>1409403965</t>
  </si>
  <si>
    <t>"odstranění betonové dlažby" 0,12*43,33</t>
  </si>
  <si>
    <t>"odstranění betonové dlažby - podklad" 0,20*43,33</t>
  </si>
  <si>
    <t>"odstranění betonového proužku" 0,12*2,05</t>
  </si>
  <si>
    <t>11348B</t>
  </si>
  <si>
    <t>Odstranění krytu zpevněných ploch z dlaždic včetně podkladu - doprava</t>
  </si>
  <si>
    <t>44271006</t>
  </si>
  <si>
    <t>"odstranění betonové dlažby" 14,112*30*2,3</t>
  </si>
  <si>
    <t>11352</t>
  </si>
  <si>
    <t>Odstranění chodníkových a silničních obrubníků betonových</t>
  </si>
  <si>
    <t>-527202845</t>
  </si>
  <si>
    <t>"betonové obrubníky" 28,28</t>
  </si>
  <si>
    <t>11352B</t>
  </si>
  <si>
    <t>Odstranění chodníkových a silničních obrubníků betonových - doprava</t>
  </si>
  <si>
    <t>1491993357</t>
  </si>
  <si>
    <t>"odvoz na skládku" 28,28*0,25*30</t>
  </si>
  <si>
    <t>643221690</t>
  </si>
  <si>
    <t>"frézování 40 mm" 11,52*30*2,4</t>
  </si>
  <si>
    <t>"frézování 70 mm" 6,74*30*2,4</t>
  </si>
  <si>
    <t>115832706</t>
  </si>
  <si>
    <t>"frézování 40 mm" 9,57+1,95</t>
  </si>
  <si>
    <t>-1568616031</t>
  </si>
  <si>
    <t>"frézování 70 mm" 4,79+1,95</t>
  </si>
  <si>
    <t>Frézování drážky průřezu do 400 mm2 v asfaltové vozovce</t>
  </si>
  <si>
    <t>1335813416</t>
  </si>
  <si>
    <t xml:space="preserve">"napojovací spára" 39,24 </t>
  </si>
  <si>
    <t>382886023</t>
  </si>
  <si>
    <t>"sejmutí ornice" 0,15*73,93</t>
  </si>
  <si>
    <t>"zůstáva na stavbě" -0,15*43,68</t>
  </si>
  <si>
    <t>1905194163</t>
  </si>
  <si>
    <t>"ohumusování a osetí" 0,15*43,68</t>
  </si>
  <si>
    <t>1382195894</t>
  </si>
  <si>
    <t>"přebytečná ornice" 4,538*30</t>
  </si>
  <si>
    <t>2103043738</t>
  </si>
  <si>
    <t>"sanace ŠD tl. 200 mm" 0,20*81,14</t>
  </si>
  <si>
    <t>"výkopy pod ornicí" 0,15*42,14</t>
  </si>
  <si>
    <t>69950781</t>
  </si>
  <si>
    <t>"odvoz na skládku" 22,549*30</t>
  </si>
  <si>
    <t>-162187718</t>
  </si>
  <si>
    <t>"výkopy - sanace pod obruby" 1,83</t>
  </si>
  <si>
    <t>-690374284</t>
  </si>
  <si>
    <t>"odvor na skládku" 1,83*30</t>
  </si>
  <si>
    <t>764059925</t>
  </si>
  <si>
    <t>"hutnění rýhy" 13,40</t>
  </si>
  <si>
    <t>"pláň pod sanaci" 81,14</t>
  </si>
  <si>
    <t>1606840231</t>
  </si>
  <si>
    <t>-687391085</t>
  </si>
  <si>
    <t>"založení trávníku" 43,68</t>
  </si>
  <si>
    <t>-5067239</t>
  </si>
  <si>
    <t>"ohumusování a osetí" 43,68</t>
  </si>
  <si>
    <t>-323136937</t>
  </si>
  <si>
    <t>-1238417973</t>
  </si>
  <si>
    <t>157102064</t>
  </si>
  <si>
    <t>"ohumusování a osetí" 0,05*43,68</t>
  </si>
  <si>
    <t>1455871849</t>
  </si>
  <si>
    <t>"pod obrubníky tl. 150 mm" 1,82</t>
  </si>
  <si>
    <t>Vozovkové vrstvy ze štěrkodrti tl. do 150 mm</t>
  </si>
  <si>
    <t>1255816190</t>
  </si>
  <si>
    <t>"chodník - šedá" 41,11</t>
  </si>
  <si>
    <t>"chodník - slepecká" 6,78</t>
  </si>
  <si>
    <t>56335</t>
  </si>
  <si>
    <t>Vozovkové vrstvy ze štěrkodrti tl. do 250 mm</t>
  </si>
  <si>
    <t>1340057525</t>
  </si>
  <si>
    <t>"sjezdy - šedá" 20,26</t>
  </si>
  <si>
    <t>"sjezdy - slepecká" 2,40</t>
  </si>
  <si>
    <t>Infiltrační postřik asfaltový do 1,0 kg/m2</t>
  </si>
  <si>
    <t>-63275132</t>
  </si>
  <si>
    <t>"vozovka" 4,79</t>
  </si>
  <si>
    <t>Spojovací postřik z modifikovaného asfaltu do O,5 kg/m2</t>
  </si>
  <si>
    <t>1833881738</t>
  </si>
  <si>
    <t>"vozovka" 9,57</t>
  </si>
  <si>
    <t>1519368976</t>
  </si>
  <si>
    <t>2066205652</t>
  </si>
  <si>
    <t>640011043</t>
  </si>
  <si>
    <t>"vodící proužek š=25 cm" 0,25*19,14</t>
  </si>
  <si>
    <t>582611</t>
  </si>
  <si>
    <t>Kryty z betonových dlaždic se zámkem šedých tl. 60 mm do lože z kameniva</t>
  </si>
  <si>
    <t>-206223874</t>
  </si>
  <si>
    <t>582612</t>
  </si>
  <si>
    <t>Kryty z betonových dlaždic se zámkem šedých tl. 80 mm do lože z kameniva</t>
  </si>
  <si>
    <t>1362585917</t>
  </si>
  <si>
    <t>"sjezdy - šedá" 22,66-2,40</t>
  </si>
  <si>
    <t>58261A</t>
  </si>
  <si>
    <t>Kryty z betonových dlaždic se zámkem barevný reliéf tl. 60 mm do lože z kameniva</t>
  </si>
  <si>
    <t>-18843695</t>
  </si>
  <si>
    <t>Kryty z betonových dlaždic se zámkem barevný reliéf tl 80 mm do lože z kameniva</t>
  </si>
  <si>
    <t>1277997930</t>
  </si>
  <si>
    <t>587205</t>
  </si>
  <si>
    <t>Předláždění krytu z betonových dlaždic</t>
  </si>
  <si>
    <t>1710398531</t>
  </si>
  <si>
    <t>"předláždění" 1,91</t>
  </si>
  <si>
    <t>711116</t>
  </si>
  <si>
    <t>Izolace běžných konstrukcí proti zemní vlhkosti z měkkého PVC</t>
  </si>
  <si>
    <t>391955567</t>
  </si>
  <si>
    <t>"nopová fólie" 7,50</t>
  </si>
  <si>
    <t>Dopravní značky základní velikosti, hliníkové fólie tř. 2 - dodávka a montáž</t>
  </si>
  <si>
    <t>2088347540</t>
  </si>
  <si>
    <t>"C7a" 1</t>
  </si>
  <si>
    <t>Sloupky a stojky DZ z hliníkových trubek zabetonované - dodávka a montáž</t>
  </si>
  <si>
    <t>499135548</t>
  </si>
  <si>
    <t>"sloupek SDZ" 1</t>
  </si>
  <si>
    <t>917211</t>
  </si>
  <si>
    <t>Záhonové obruby z betonových obrubníků šířky 50 mm</t>
  </si>
  <si>
    <t>-474594078</t>
  </si>
  <si>
    <t>"záhonový obrubník 1000/50/200" 42,65</t>
  </si>
  <si>
    <t>Silniční a chodníkové obruby z betonových obrubníků šířky 100 mm do C20/25 XF3</t>
  </si>
  <si>
    <t>-911235147</t>
  </si>
  <si>
    <t>"chodníkový 1000/80/250" 7,50</t>
  </si>
  <si>
    <t>917224</t>
  </si>
  <si>
    <t>Silniční a chodníkové obruby z betonových obrubníků šířky 150 mm do C20/25 XF3</t>
  </si>
  <si>
    <t>-1785663023</t>
  </si>
  <si>
    <t>"silniční 1000/150/250" 5,90+13,24-1-7,30</t>
  </si>
  <si>
    <t>"přechodový 1000/150/150-250" 1</t>
  </si>
  <si>
    <t>"nájezdový 1000/150/150" 7,30</t>
  </si>
  <si>
    <t>888859090</t>
  </si>
  <si>
    <t>"napojovací spára" 39,24</t>
  </si>
  <si>
    <t>-406641559</t>
  </si>
  <si>
    <t>-629913337</t>
  </si>
  <si>
    <t>991299196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</si>
</sst>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4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25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1" fillId="0" borderId="0" xfId="0" applyFont="1" applyAlignment="1" applyProtection="1">
      <alignment horizontal="left" vertical="center"/>
      <protection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top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5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5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19" fillId="4" borderId="13" xfId="0" applyFont="1" applyFill="1" applyBorder="1" applyAlignment="1" applyProtection="1">
      <alignment horizontal="center" vertical="center"/>
      <protection/>
    </xf>
    <xf numFmtId="0" fontId="20" fillId="0" borderId="14" xfId="0" applyFont="1" applyBorder="1" applyAlignment="1" applyProtection="1">
      <alignment horizontal="center" vertical="center" wrapText="1"/>
      <protection/>
    </xf>
    <xf numFmtId="0" fontId="20" fillId="0" borderId="15" xfId="0" applyFont="1" applyBorder="1" applyAlignment="1" applyProtection="1">
      <alignment horizontal="center" vertical="center" wrapText="1"/>
      <protection/>
    </xf>
    <xf numFmtId="0" fontId="20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1" fillId="0" borderId="0" xfId="0" applyFont="1" applyAlignment="1" applyProtection="1">
      <alignment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7" fillId="0" borderId="18" xfId="0" applyNumberFormat="1" applyFont="1" applyBorder="1" applyAlignment="1" applyProtection="1">
      <alignment vertical="center"/>
      <protection/>
    </xf>
    <xf numFmtId="4" fontId="17" fillId="0" borderId="0" xfId="0" applyNumberFormat="1" applyFont="1" applyBorder="1" applyAlignment="1" applyProtection="1">
      <alignment vertical="center"/>
      <protection/>
    </xf>
    <xf numFmtId="166" fontId="17" fillId="0" borderId="0" xfId="0" applyNumberFormat="1" applyFont="1" applyBorder="1" applyAlignment="1" applyProtection="1">
      <alignment vertical="center"/>
      <protection/>
    </xf>
    <xf numFmtId="4" fontId="17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6" fillId="0" borderId="18" xfId="0" applyNumberFormat="1" applyFont="1" applyBorder="1" applyAlignment="1" applyProtection="1">
      <alignment vertical="center"/>
      <protection/>
    </xf>
    <xf numFmtId="4" fontId="26" fillId="0" borderId="0" xfId="0" applyNumberFormat="1" applyFont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vertical="center"/>
      <protection/>
    </xf>
    <xf numFmtId="4" fontId="26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6" fillId="0" borderId="19" xfId="0" applyNumberFormat="1" applyFont="1" applyBorder="1" applyAlignment="1" applyProtection="1">
      <alignment vertical="center"/>
      <protection/>
    </xf>
    <xf numFmtId="4" fontId="26" fillId="0" borderId="20" xfId="0" applyNumberFormat="1" applyFont="1" applyBorder="1" applyAlignment="1" applyProtection="1">
      <alignment vertical="center"/>
      <protection/>
    </xf>
    <xf numFmtId="166" fontId="26" fillId="0" borderId="20" xfId="0" applyNumberFormat="1" applyFont="1" applyBorder="1" applyAlignment="1" applyProtection="1">
      <alignment vertical="center"/>
      <protection/>
    </xf>
    <xf numFmtId="4" fontId="26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1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4" fontId="21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9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19" fillId="4" borderId="0" xfId="0" applyFont="1" applyFill="1" applyAlignment="1" applyProtection="1">
      <alignment horizontal="right" vertical="center"/>
      <protection/>
    </xf>
    <xf numFmtId="0" fontId="28" fillId="0" borderId="0" xfId="0" applyFont="1" applyAlignment="1" applyProtection="1">
      <alignment horizontal="left" vertical="center"/>
      <protection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19" fillId="4" borderId="14" xfId="0" applyFont="1" applyFill="1" applyBorder="1" applyAlignment="1" applyProtection="1">
      <alignment horizontal="center" vertical="center" wrapText="1"/>
      <protection/>
    </xf>
    <xf numFmtId="0" fontId="19" fillId="4" borderId="15" xfId="0" applyFont="1" applyFill="1" applyBorder="1" applyAlignment="1" applyProtection="1">
      <alignment horizontal="center" vertical="center" wrapText="1"/>
      <protection/>
    </xf>
    <xf numFmtId="0" fontId="19" fillId="4" borderId="16" xfId="0" applyFont="1" applyFill="1" applyBorder="1" applyAlignment="1" applyProtection="1">
      <alignment horizontal="center" vertical="center" wrapText="1"/>
      <protection/>
    </xf>
    <xf numFmtId="0" fontId="19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1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29" fillId="0" borderId="10" xfId="0" applyNumberFormat="1" applyFont="1" applyBorder="1" applyAlignment="1" applyProtection="1">
      <alignment/>
      <protection/>
    </xf>
    <xf numFmtId="166" fontId="29" fillId="0" borderId="11" xfId="0" applyNumberFormat="1" applyFont="1" applyBorder="1" applyAlignment="1" applyProtection="1">
      <alignment/>
      <protection/>
    </xf>
    <xf numFmtId="4" fontId="30" fillId="0" borderId="0" xfId="0" applyNumberFormat="1" applyFont="1" applyAlignment="1">
      <alignment vertical="center"/>
    </xf>
    <xf numFmtId="0" fontId="19" fillId="0" borderId="22" xfId="0" applyFont="1" applyBorder="1" applyAlignment="1" applyProtection="1">
      <alignment horizontal="center" vertical="center"/>
      <protection/>
    </xf>
    <xf numFmtId="49" fontId="19" fillId="0" borderId="22" xfId="0" applyNumberFormat="1" applyFont="1" applyBorder="1" applyAlignment="1" applyProtection="1">
      <alignment horizontal="left" vertical="center" wrapText="1"/>
      <protection/>
    </xf>
    <xf numFmtId="0" fontId="19" fillId="0" borderId="22" xfId="0" applyFont="1" applyBorder="1" applyAlignment="1" applyProtection="1">
      <alignment horizontal="left" vertical="center" wrapText="1"/>
      <protection/>
    </xf>
    <xf numFmtId="0" fontId="19" fillId="0" borderId="22" xfId="0" applyFont="1" applyBorder="1" applyAlignment="1" applyProtection="1">
      <alignment horizontal="center" vertical="center" wrapText="1"/>
      <protection/>
    </xf>
    <xf numFmtId="167" fontId="19" fillId="0" borderId="22" xfId="0" applyNumberFormat="1" applyFont="1" applyBorder="1" applyAlignment="1" applyProtection="1">
      <alignment vertical="center"/>
      <protection/>
    </xf>
    <xf numFmtId="4" fontId="19" fillId="2" borderId="22" xfId="0" applyNumberFormat="1" applyFont="1" applyFill="1" applyBorder="1" applyAlignment="1" applyProtection="1">
      <alignment vertical="center"/>
      <protection locked="0"/>
    </xf>
    <xf numFmtId="4" fontId="19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0" fillId="2" borderId="18" xfId="0" applyFont="1" applyFill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center"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166" fontId="20" fillId="0" borderId="12" xfId="0" applyNumberFormat="1" applyFont="1" applyBorder="1" applyAlignment="1" applyProtection="1">
      <alignment vertical="center"/>
      <protection/>
    </xf>
    <xf numFmtId="0" fontId="19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 wrapText="1"/>
      <protection/>
    </xf>
    <xf numFmtId="167" fontId="7" fillId="0" borderId="0" xfId="0" applyNumberFormat="1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 locked="0"/>
    </xf>
    <xf numFmtId="0" fontId="7" fillId="0" borderId="3" xfId="0" applyFont="1" applyBorder="1" applyAlignment="1">
      <alignment vertical="center"/>
    </xf>
    <xf numFmtId="0" fontId="7" fillId="0" borderId="18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12" xfId="0" applyFont="1" applyBorder="1" applyAlignment="1" applyProtection="1">
      <alignment vertical="center"/>
      <protection/>
    </xf>
    <xf numFmtId="0" fontId="7" fillId="0" borderId="0" xfId="0" applyFont="1" applyAlignment="1">
      <alignment horizontal="left"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horizontal="left" vertical="center"/>
      <protection/>
    </xf>
    <xf numFmtId="0" fontId="8" fillId="0" borderId="0" xfId="0" applyFont="1" applyAlignment="1" applyProtection="1">
      <alignment horizontal="left" vertical="center" wrapText="1"/>
      <protection/>
    </xf>
    <xf numFmtId="167" fontId="8" fillId="0" borderId="0" xfId="0" applyNumberFormat="1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 locked="0"/>
    </xf>
    <xf numFmtId="0" fontId="8" fillId="0" borderId="3" xfId="0" applyFont="1" applyBorder="1" applyAlignment="1">
      <alignment vertical="center"/>
    </xf>
    <xf numFmtId="0" fontId="8" fillId="0" borderId="18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12" xfId="0" applyFont="1" applyBorder="1" applyAlignment="1" applyProtection="1">
      <alignment vertical="center"/>
      <protection/>
    </xf>
    <xf numFmtId="0" fontId="8" fillId="0" borderId="0" xfId="0" applyFont="1" applyAlignment="1">
      <alignment horizontal="left" vertical="center"/>
    </xf>
    <xf numFmtId="0" fontId="32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9" fillId="0" borderId="3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8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2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8" fillId="0" borderId="19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1" xfId="0" applyFont="1" applyBorder="1" applyAlignment="1" applyProtection="1">
      <alignment vertical="center"/>
      <protection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5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6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17" fillId="0" borderId="17" xfId="0" applyFont="1" applyBorder="1" applyAlignment="1">
      <alignment horizontal="center" vertical="center"/>
    </xf>
    <xf numFmtId="0" fontId="17" fillId="0" borderId="10" xfId="0" applyFont="1" applyBorder="1" applyAlignment="1">
      <alignment horizontal="left" vertical="center"/>
    </xf>
    <xf numFmtId="0" fontId="18" fillId="0" borderId="18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8" fillId="0" borderId="18" xfId="0" applyFont="1" applyBorder="1" applyAlignment="1" applyProtection="1">
      <alignment horizontal="left" vertical="center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19" fillId="4" borderId="6" xfId="0" applyFont="1" applyFill="1" applyBorder="1" applyAlignment="1" applyProtection="1">
      <alignment horizontal="center" vertical="center"/>
      <protection/>
    </xf>
    <xf numFmtId="0" fontId="19" fillId="4" borderId="7" xfId="0" applyFont="1" applyFill="1" applyBorder="1" applyAlignment="1" applyProtection="1">
      <alignment horizontal="left" vertical="center"/>
      <protection/>
    </xf>
    <xf numFmtId="0" fontId="19" fillId="4" borderId="7" xfId="0" applyFont="1" applyFill="1" applyBorder="1" applyAlignment="1" applyProtection="1">
      <alignment horizontal="center" vertical="center"/>
      <protection/>
    </xf>
    <xf numFmtId="0" fontId="19" fillId="4" borderId="7" xfId="0" applyFont="1" applyFill="1" applyBorder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 wrapText="1"/>
      <protection/>
    </xf>
    <xf numFmtId="4" fontId="21" fillId="0" borderId="0" xfId="0" applyNumberFormat="1" applyFont="1" applyAlignment="1" applyProtection="1">
      <alignment horizontal="right"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58"/>
  <sheetViews>
    <sheetView showGridLines="0" tabSelected="1" workbookViewId="0" topLeftCell="A13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pans="44:72" s="1" customFormat="1" ht="36.95" customHeight="1">
      <c r="AR2" s="239"/>
      <c r="AS2" s="239"/>
      <c r="AT2" s="239"/>
      <c r="AU2" s="239"/>
      <c r="AV2" s="239"/>
      <c r="AW2" s="239"/>
      <c r="AX2" s="239"/>
      <c r="AY2" s="239"/>
      <c r="AZ2" s="239"/>
      <c r="BA2" s="239"/>
      <c r="BB2" s="239"/>
      <c r="BC2" s="239"/>
      <c r="BD2" s="239"/>
      <c r="BE2" s="239"/>
      <c r="BS2" s="14" t="s">
        <v>6</v>
      </c>
      <c r="BT2" s="14" t="s">
        <v>7</v>
      </c>
    </row>
    <row r="3" spans="2:72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pans="2:71" s="1" customFormat="1" ht="24.95" customHeight="1">
      <c r="B4" s="18"/>
      <c r="C4" s="19"/>
      <c r="D4" s="20" t="s">
        <v>9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10</v>
      </c>
      <c r="BE4" s="22" t="s">
        <v>11</v>
      </c>
      <c r="BS4" s="14" t="s">
        <v>12</v>
      </c>
    </row>
    <row r="5" spans="2:71" s="1" customFormat="1" ht="12" customHeight="1">
      <c r="B5" s="18"/>
      <c r="C5" s="19"/>
      <c r="D5" s="23" t="s">
        <v>13</v>
      </c>
      <c r="E5" s="19"/>
      <c r="F5" s="19"/>
      <c r="G5" s="19"/>
      <c r="H5" s="19"/>
      <c r="I5" s="19"/>
      <c r="J5" s="19"/>
      <c r="K5" s="203" t="s">
        <v>14</v>
      </c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  <c r="AM5" s="204"/>
      <c r="AN5" s="204"/>
      <c r="AO5" s="204"/>
      <c r="AP5" s="19"/>
      <c r="AQ5" s="19"/>
      <c r="AR5" s="17"/>
      <c r="BE5" s="200" t="s">
        <v>15</v>
      </c>
      <c r="BS5" s="14" t="s">
        <v>6</v>
      </c>
    </row>
    <row r="6" spans="2:71" s="1" customFormat="1" ht="36.95" customHeight="1">
      <c r="B6" s="18"/>
      <c r="C6" s="19"/>
      <c r="D6" s="25" t="s">
        <v>16</v>
      </c>
      <c r="E6" s="19"/>
      <c r="F6" s="19"/>
      <c r="G6" s="19"/>
      <c r="H6" s="19"/>
      <c r="I6" s="19"/>
      <c r="J6" s="19"/>
      <c r="K6" s="205" t="s">
        <v>17</v>
      </c>
      <c r="L6" s="204"/>
      <c r="M6" s="204"/>
      <c r="N6" s="204"/>
      <c r="O6" s="204"/>
      <c r="P6" s="204"/>
      <c r="Q6" s="204"/>
      <c r="R6" s="204"/>
      <c r="S6" s="204"/>
      <c r="T6" s="204"/>
      <c r="U6" s="204"/>
      <c r="V6" s="204"/>
      <c r="W6" s="204"/>
      <c r="X6" s="204"/>
      <c r="Y6" s="204"/>
      <c r="Z6" s="204"/>
      <c r="AA6" s="204"/>
      <c r="AB6" s="204"/>
      <c r="AC6" s="204"/>
      <c r="AD6" s="204"/>
      <c r="AE6" s="204"/>
      <c r="AF6" s="204"/>
      <c r="AG6" s="204"/>
      <c r="AH6" s="204"/>
      <c r="AI6" s="204"/>
      <c r="AJ6" s="204"/>
      <c r="AK6" s="204"/>
      <c r="AL6" s="204"/>
      <c r="AM6" s="204"/>
      <c r="AN6" s="204"/>
      <c r="AO6" s="204"/>
      <c r="AP6" s="19"/>
      <c r="AQ6" s="19"/>
      <c r="AR6" s="17"/>
      <c r="BE6" s="201"/>
      <c r="BS6" s="14" t="s">
        <v>6</v>
      </c>
    </row>
    <row r="7" spans="2:71" s="1" customFormat="1" ht="12" customHeight="1">
      <c r="B7" s="18"/>
      <c r="C7" s="19"/>
      <c r="D7" s="26" t="s">
        <v>18</v>
      </c>
      <c r="E7" s="19"/>
      <c r="F7" s="19"/>
      <c r="G7" s="19"/>
      <c r="H7" s="19"/>
      <c r="I7" s="19"/>
      <c r="J7" s="19"/>
      <c r="K7" s="24" t="s">
        <v>19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6" t="s">
        <v>20</v>
      </c>
      <c r="AL7" s="19"/>
      <c r="AM7" s="19"/>
      <c r="AN7" s="24" t="s">
        <v>21</v>
      </c>
      <c r="AO7" s="19"/>
      <c r="AP7" s="19"/>
      <c r="AQ7" s="19"/>
      <c r="AR7" s="17"/>
      <c r="BE7" s="201"/>
      <c r="BS7" s="14" t="s">
        <v>6</v>
      </c>
    </row>
    <row r="8" spans="2:71" s="1" customFormat="1" ht="12" customHeight="1">
      <c r="B8" s="18"/>
      <c r="C8" s="19"/>
      <c r="D8" s="26" t="s">
        <v>22</v>
      </c>
      <c r="E8" s="19"/>
      <c r="F8" s="19"/>
      <c r="G8" s="19"/>
      <c r="H8" s="19"/>
      <c r="I8" s="19"/>
      <c r="J8" s="19"/>
      <c r="K8" s="24" t="s">
        <v>23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6" t="s">
        <v>24</v>
      </c>
      <c r="AL8" s="19"/>
      <c r="AM8" s="19"/>
      <c r="AN8" s="27" t="s">
        <v>25</v>
      </c>
      <c r="AO8" s="19"/>
      <c r="AP8" s="19"/>
      <c r="AQ8" s="19"/>
      <c r="AR8" s="17"/>
      <c r="BE8" s="201"/>
      <c r="BS8" s="14" t="s">
        <v>6</v>
      </c>
    </row>
    <row r="9" spans="2:71" s="1" customFormat="1" ht="29.25" customHeight="1">
      <c r="B9" s="18"/>
      <c r="C9" s="19"/>
      <c r="D9" s="23" t="s">
        <v>26</v>
      </c>
      <c r="E9" s="19"/>
      <c r="F9" s="19"/>
      <c r="G9" s="19"/>
      <c r="H9" s="19"/>
      <c r="I9" s="19"/>
      <c r="J9" s="19"/>
      <c r="K9" s="28" t="s">
        <v>27</v>
      </c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23" t="s">
        <v>28</v>
      </c>
      <c r="AL9" s="19"/>
      <c r="AM9" s="19"/>
      <c r="AN9" s="28" t="s">
        <v>29</v>
      </c>
      <c r="AO9" s="19"/>
      <c r="AP9" s="19"/>
      <c r="AQ9" s="19"/>
      <c r="AR9" s="17"/>
      <c r="BE9" s="201"/>
      <c r="BS9" s="14" t="s">
        <v>6</v>
      </c>
    </row>
    <row r="10" spans="2:71" s="1" customFormat="1" ht="12" customHeight="1">
      <c r="B10" s="18"/>
      <c r="C10" s="19"/>
      <c r="D10" s="26" t="s">
        <v>30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6" t="s">
        <v>31</v>
      </c>
      <c r="AL10" s="19"/>
      <c r="AM10" s="19"/>
      <c r="AN10" s="24" t="s">
        <v>32</v>
      </c>
      <c r="AO10" s="19"/>
      <c r="AP10" s="19"/>
      <c r="AQ10" s="19"/>
      <c r="AR10" s="17"/>
      <c r="BE10" s="201"/>
      <c r="BS10" s="14" t="s">
        <v>6</v>
      </c>
    </row>
    <row r="11" spans="2:71" s="1" customFormat="1" ht="18.4" customHeight="1">
      <c r="B11" s="18"/>
      <c r="C11" s="19"/>
      <c r="D11" s="19"/>
      <c r="E11" s="24" t="s">
        <v>33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6" t="s">
        <v>34</v>
      </c>
      <c r="AL11" s="19"/>
      <c r="AM11" s="19"/>
      <c r="AN11" s="24" t="s">
        <v>32</v>
      </c>
      <c r="AO11" s="19"/>
      <c r="AP11" s="19"/>
      <c r="AQ11" s="19"/>
      <c r="AR11" s="17"/>
      <c r="BE11" s="201"/>
      <c r="BS11" s="14" t="s">
        <v>6</v>
      </c>
    </row>
    <row r="12" spans="2:71" s="1" customFormat="1" ht="6.95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01"/>
      <c r="BS12" s="14" t="s">
        <v>6</v>
      </c>
    </row>
    <row r="13" spans="2:71" s="1" customFormat="1" ht="12" customHeight="1">
      <c r="B13" s="18"/>
      <c r="C13" s="19"/>
      <c r="D13" s="26" t="s">
        <v>35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6" t="s">
        <v>31</v>
      </c>
      <c r="AL13" s="19"/>
      <c r="AM13" s="19"/>
      <c r="AN13" s="29" t="s">
        <v>36</v>
      </c>
      <c r="AO13" s="19"/>
      <c r="AP13" s="19"/>
      <c r="AQ13" s="19"/>
      <c r="AR13" s="17"/>
      <c r="BE13" s="201"/>
      <c r="BS13" s="14" t="s">
        <v>6</v>
      </c>
    </row>
    <row r="14" spans="2:71" ht="12.75">
      <c r="B14" s="18"/>
      <c r="C14" s="19"/>
      <c r="D14" s="19"/>
      <c r="E14" s="206" t="s">
        <v>36</v>
      </c>
      <c r="F14" s="207"/>
      <c r="G14" s="207"/>
      <c r="H14" s="207"/>
      <c r="I14" s="207"/>
      <c r="J14" s="207"/>
      <c r="K14" s="207"/>
      <c r="L14" s="207"/>
      <c r="M14" s="207"/>
      <c r="N14" s="207"/>
      <c r="O14" s="207"/>
      <c r="P14" s="207"/>
      <c r="Q14" s="207"/>
      <c r="R14" s="207"/>
      <c r="S14" s="207"/>
      <c r="T14" s="207"/>
      <c r="U14" s="207"/>
      <c r="V14" s="207"/>
      <c r="W14" s="207"/>
      <c r="X14" s="207"/>
      <c r="Y14" s="207"/>
      <c r="Z14" s="207"/>
      <c r="AA14" s="207"/>
      <c r="AB14" s="207"/>
      <c r="AC14" s="207"/>
      <c r="AD14" s="207"/>
      <c r="AE14" s="207"/>
      <c r="AF14" s="207"/>
      <c r="AG14" s="207"/>
      <c r="AH14" s="207"/>
      <c r="AI14" s="207"/>
      <c r="AJ14" s="207"/>
      <c r="AK14" s="26" t="s">
        <v>34</v>
      </c>
      <c r="AL14" s="19"/>
      <c r="AM14" s="19"/>
      <c r="AN14" s="29" t="s">
        <v>36</v>
      </c>
      <c r="AO14" s="19"/>
      <c r="AP14" s="19"/>
      <c r="AQ14" s="19"/>
      <c r="AR14" s="17"/>
      <c r="BE14" s="201"/>
      <c r="BS14" s="14" t="s">
        <v>6</v>
      </c>
    </row>
    <row r="15" spans="2:71" s="1" customFormat="1" ht="6.95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01"/>
      <c r="BS15" s="14" t="s">
        <v>4</v>
      </c>
    </row>
    <row r="16" spans="2:71" s="1" customFormat="1" ht="12" customHeight="1">
      <c r="B16" s="18"/>
      <c r="C16" s="19"/>
      <c r="D16" s="26" t="s">
        <v>37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6" t="s">
        <v>31</v>
      </c>
      <c r="AL16" s="19"/>
      <c r="AM16" s="19"/>
      <c r="AN16" s="24" t="s">
        <v>38</v>
      </c>
      <c r="AO16" s="19"/>
      <c r="AP16" s="19"/>
      <c r="AQ16" s="19"/>
      <c r="AR16" s="17"/>
      <c r="BE16" s="201"/>
      <c r="BS16" s="14" t="s">
        <v>4</v>
      </c>
    </row>
    <row r="17" spans="2:71" s="1" customFormat="1" ht="18.4" customHeight="1">
      <c r="B17" s="18"/>
      <c r="C17" s="19"/>
      <c r="D17" s="19"/>
      <c r="E17" s="24" t="s">
        <v>39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6" t="s">
        <v>34</v>
      </c>
      <c r="AL17" s="19"/>
      <c r="AM17" s="19"/>
      <c r="AN17" s="24" t="s">
        <v>32</v>
      </c>
      <c r="AO17" s="19"/>
      <c r="AP17" s="19"/>
      <c r="AQ17" s="19"/>
      <c r="AR17" s="17"/>
      <c r="BE17" s="201"/>
      <c r="BS17" s="14" t="s">
        <v>40</v>
      </c>
    </row>
    <row r="18" spans="2:71" s="1" customFormat="1" ht="6.95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01"/>
      <c r="BS18" s="14" t="s">
        <v>6</v>
      </c>
    </row>
    <row r="19" spans="2:71" s="1" customFormat="1" ht="12" customHeight="1">
      <c r="B19" s="18"/>
      <c r="C19" s="19"/>
      <c r="D19" s="26" t="s">
        <v>41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6" t="s">
        <v>31</v>
      </c>
      <c r="AL19" s="19"/>
      <c r="AM19" s="19"/>
      <c r="AN19" s="24" t="s">
        <v>32</v>
      </c>
      <c r="AO19" s="19"/>
      <c r="AP19" s="19"/>
      <c r="AQ19" s="19"/>
      <c r="AR19" s="17"/>
      <c r="BE19" s="201"/>
      <c r="BS19" s="14" t="s">
        <v>6</v>
      </c>
    </row>
    <row r="20" spans="2:71" s="1" customFormat="1" ht="18.4" customHeight="1">
      <c r="B20" s="18"/>
      <c r="C20" s="19"/>
      <c r="D20" s="19"/>
      <c r="E20" s="24" t="s">
        <v>42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6" t="s">
        <v>34</v>
      </c>
      <c r="AL20" s="19"/>
      <c r="AM20" s="19"/>
      <c r="AN20" s="24" t="s">
        <v>32</v>
      </c>
      <c r="AO20" s="19"/>
      <c r="AP20" s="19"/>
      <c r="AQ20" s="19"/>
      <c r="AR20" s="17"/>
      <c r="BE20" s="201"/>
      <c r="BS20" s="14" t="s">
        <v>4</v>
      </c>
    </row>
    <row r="21" spans="2:57" s="1" customFormat="1" ht="6.95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01"/>
    </row>
    <row r="22" spans="2:57" s="1" customFormat="1" ht="12" customHeight="1">
      <c r="B22" s="18"/>
      <c r="C22" s="19"/>
      <c r="D22" s="26" t="s">
        <v>43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01"/>
    </row>
    <row r="23" spans="2:57" s="1" customFormat="1" ht="47.25" customHeight="1">
      <c r="B23" s="18"/>
      <c r="C23" s="19"/>
      <c r="D23" s="19"/>
      <c r="E23" s="208" t="s">
        <v>44</v>
      </c>
      <c r="F23" s="208"/>
      <c r="G23" s="208"/>
      <c r="H23" s="208"/>
      <c r="I23" s="208"/>
      <c r="J23" s="208"/>
      <c r="K23" s="208"/>
      <c r="L23" s="208"/>
      <c r="M23" s="208"/>
      <c r="N23" s="208"/>
      <c r="O23" s="208"/>
      <c r="P23" s="208"/>
      <c r="Q23" s="208"/>
      <c r="R23" s="208"/>
      <c r="S23" s="208"/>
      <c r="T23" s="208"/>
      <c r="U23" s="208"/>
      <c r="V23" s="208"/>
      <c r="W23" s="208"/>
      <c r="X23" s="208"/>
      <c r="Y23" s="208"/>
      <c r="Z23" s="208"/>
      <c r="AA23" s="208"/>
      <c r="AB23" s="208"/>
      <c r="AC23" s="208"/>
      <c r="AD23" s="208"/>
      <c r="AE23" s="208"/>
      <c r="AF23" s="208"/>
      <c r="AG23" s="208"/>
      <c r="AH23" s="208"/>
      <c r="AI23" s="208"/>
      <c r="AJ23" s="208"/>
      <c r="AK23" s="208"/>
      <c r="AL23" s="208"/>
      <c r="AM23" s="208"/>
      <c r="AN23" s="208"/>
      <c r="AO23" s="19"/>
      <c r="AP23" s="19"/>
      <c r="AQ23" s="19"/>
      <c r="AR23" s="17"/>
      <c r="BE23" s="201"/>
    </row>
    <row r="24" spans="2:57" s="1" customFormat="1" ht="6.95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01"/>
    </row>
    <row r="25" spans="2:57" s="1" customFormat="1" ht="6.95" customHeight="1">
      <c r="B25" s="18"/>
      <c r="C25" s="19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19"/>
      <c r="AQ25" s="19"/>
      <c r="AR25" s="17"/>
      <c r="BE25" s="201"/>
    </row>
    <row r="26" spans="1:57" s="2" customFormat="1" ht="25.9" customHeight="1">
      <c r="A26" s="32"/>
      <c r="B26" s="33"/>
      <c r="C26" s="34"/>
      <c r="D26" s="35" t="s">
        <v>45</v>
      </c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209">
        <f>ROUND(AG54,2)</f>
        <v>0</v>
      </c>
      <c r="AL26" s="210"/>
      <c r="AM26" s="210"/>
      <c r="AN26" s="210"/>
      <c r="AO26" s="210"/>
      <c r="AP26" s="34"/>
      <c r="AQ26" s="34"/>
      <c r="AR26" s="37"/>
      <c r="BE26" s="201"/>
    </row>
    <row r="27" spans="1:57" s="2" customFormat="1" ht="6.95" customHeight="1">
      <c r="A27" s="32"/>
      <c r="B27" s="33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7"/>
      <c r="BE27" s="201"/>
    </row>
    <row r="28" spans="1:57" s="2" customFormat="1" ht="12.75">
      <c r="A28" s="32"/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211" t="s">
        <v>46</v>
      </c>
      <c r="M28" s="211"/>
      <c r="N28" s="211"/>
      <c r="O28" s="211"/>
      <c r="P28" s="211"/>
      <c r="Q28" s="34"/>
      <c r="R28" s="34"/>
      <c r="S28" s="34"/>
      <c r="T28" s="34"/>
      <c r="U28" s="34"/>
      <c r="V28" s="34"/>
      <c r="W28" s="211" t="s">
        <v>47</v>
      </c>
      <c r="X28" s="211"/>
      <c r="Y28" s="211"/>
      <c r="Z28" s="211"/>
      <c r="AA28" s="211"/>
      <c r="AB28" s="211"/>
      <c r="AC28" s="211"/>
      <c r="AD28" s="211"/>
      <c r="AE28" s="211"/>
      <c r="AF28" s="34"/>
      <c r="AG28" s="34"/>
      <c r="AH28" s="34"/>
      <c r="AI28" s="34"/>
      <c r="AJ28" s="34"/>
      <c r="AK28" s="211" t="s">
        <v>48</v>
      </c>
      <c r="AL28" s="211"/>
      <c r="AM28" s="211"/>
      <c r="AN28" s="211"/>
      <c r="AO28" s="211"/>
      <c r="AP28" s="34"/>
      <c r="AQ28" s="34"/>
      <c r="AR28" s="37"/>
      <c r="BE28" s="201"/>
    </row>
    <row r="29" spans="2:57" s="3" customFormat="1" ht="14.45" customHeight="1">
      <c r="B29" s="38"/>
      <c r="C29" s="39"/>
      <c r="D29" s="26" t="s">
        <v>49</v>
      </c>
      <c r="E29" s="39"/>
      <c r="F29" s="26" t="s">
        <v>50</v>
      </c>
      <c r="G29" s="39"/>
      <c r="H29" s="39"/>
      <c r="I29" s="39"/>
      <c r="J29" s="39"/>
      <c r="K29" s="39"/>
      <c r="L29" s="214">
        <v>0.21</v>
      </c>
      <c r="M29" s="213"/>
      <c r="N29" s="213"/>
      <c r="O29" s="213"/>
      <c r="P29" s="213"/>
      <c r="Q29" s="39"/>
      <c r="R29" s="39"/>
      <c r="S29" s="39"/>
      <c r="T29" s="39"/>
      <c r="U29" s="39"/>
      <c r="V29" s="39"/>
      <c r="W29" s="212">
        <f>ROUND(AZ54,2)</f>
        <v>0</v>
      </c>
      <c r="X29" s="213"/>
      <c r="Y29" s="213"/>
      <c r="Z29" s="213"/>
      <c r="AA29" s="213"/>
      <c r="AB29" s="213"/>
      <c r="AC29" s="213"/>
      <c r="AD29" s="213"/>
      <c r="AE29" s="213"/>
      <c r="AF29" s="39"/>
      <c r="AG29" s="39"/>
      <c r="AH29" s="39"/>
      <c r="AI29" s="39"/>
      <c r="AJ29" s="39"/>
      <c r="AK29" s="212">
        <f>ROUND(AV54,2)</f>
        <v>0</v>
      </c>
      <c r="AL29" s="213"/>
      <c r="AM29" s="213"/>
      <c r="AN29" s="213"/>
      <c r="AO29" s="213"/>
      <c r="AP29" s="39"/>
      <c r="AQ29" s="39"/>
      <c r="AR29" s="40"/>
      <c r="BE29" s="202"/>
    </row>
    <row r="30" spans="2:57" s="3" customFormat="1" ht="14.45" customHeight="1">
      <c r="B30" s="38"/>
      <c r="C30" s="39"/>
      <c r="D30" s="39"/>
      <c r="E30" s="39"/>
      <c r="F30" s="26" t="s">
        <v>51</v>
      </c>
      <c r="G30" s="39"/>
      <c r="H30" s="39"/>
      <c r="I30" s="39"/>
      <c r="J30" s="39"/>
      <c r="K30" s="39"/>
      <c r="L30" s="214">
        <v>0.15</v>
      </c>
      <c r="M30" s="213"/>
      <c r="N30" s="213"/>
      <c r="O30" s="213"/>
      <c r="P30" s="213"/>
      <c r="Q30" s="39"/>
      <c r="R30" s="39"/>
      <c r="S30" s="39"/>
      <c r="T30" s="39"/>
      <c r="U30" s="39"/>
      <c r="V30" s="39"/>
      <c r="W30" s="212">
        <f>ROUND(BA54,2)</f>
        <v>0</v>
      </c>
      <c r="X30" s="213"/>
      <c r="Y30" s="213"/>
      <c r="Z30" s="213"/>
      <c r="AA30" s="213"/>
      <c r="AB30" s="213"/>
      <c r="AC30" s="213"/>
      <c r="AD30" s="213"/>
      <c r="AE30" s="213"/>
      <c r="AF30" s="39"/>
      <c r="AG30" s="39"/>
      <c r="AH30" s="39"/>
      <c r="AI30" s="39"/>
      <c r="AJ30" s="39"/>
      <c r="AK30" s="212">
        <f>ROUND(AW54,2)</f>
        <v>0</v>
      </c>
      <c r="AL30" s="213"/>
      <c r="AM30" s="213"/>
      <c r="AN30" s="213"/>
      <c r="AO30" s="213"/>
      <c r="AP30" s="39"/>
      <c r="AQ30" s="39"/>
      <c r="AR30" s="40"/>
      <c r="BE30" s="202"/>
    </row>
    <row r="31" spans="2:57" s="3" customFormat="1" ht="14.45" customHeight="1" hidden="1">
      <c r="B31" s="38"/>
      <c r="C31" s="39"/>
      <c r="D31" s="39"/>
      <c r="E31" s="39"/>
      <c r="F31" s="26" t="s">
        <v>52</v>
      </c>
      <c r="G31" s="39"/>
      <c r="H31" s="39"/>
      <c r="I31" s="39"/>
      <c r="J31" s="39"/>
      <c r="K31" s="39"/>
      <c r="L31" s="214">
        <v>0.21</v>
      </c>
      <c r="M31" s="213"/>
      <c r="N31" s="213"/>
      <c r="O31" s="213"/>
      <c r="P31" s="213"/>
      <c r="Q31" s="39"/>
      <c r="R31" s="39"/>
      <c r="S31" s="39"/>
      <c r="T31" s="39"/>
      <c r="U31" s="39"/>
      <c r="V31" s="39"/>
      <c r="W31" s="212">
        <f>ROUND(BB54,2)</f>
        <v>0</v>
      </c>
      <c r="X31" s="213"/>
      <c r="Y31" s="213"/>
      <c r="Z31" s="213"/>
      <c r="AA31" s="213"/>
      <c r="AB31" s="213"/>
      <c r="AC31" s="213"/>
      <c r="AD31" s="213"/>
      <c r="AE31" s="213"/>
      <c r="AF31" s="39"/>
      <c r="AG31" s="39"/>
      <c r="AH31" s="39"/>
      <c r="AI31" s="39"/>
      <c r="AJ31" s="39"/>
      <c r="AK31" s="212">
        <v>0</v>
      </c>
      <c r="AL31" s="213"/>
      <c r="AM31" s="213"/>
      <c r="AN31" s="213"/>
      <c r="AO31" s="213"/>
      <c r="AP31" s="39"/>
      <c r="AQ31" s="39"/>
      <c r="AR31" s="40"/>
      <c r="BE31" s="202"/>
    </row>
    <row r="32" spans="2:57" s="3" customFormat="1" ht="14.45" customHeight="1" hidden="1">
      <c r="B32" s="38"/>
      <c r="C32" s="39"/>
      <c r="D32" s="39"/>
      <c r="E32" s="39"/>
      <c r="F32" s="26" t="s">
        <v>53</v>
      </c>
      <c r="G32" s="39"/>
      <c r="H32" s="39"/>
      <c r="I32" s="39"/>
      <c r="J32" s="39"/>
      <c r="K32" s="39"/>
      <c r="L32" s="214">
        <v>0.15</v>
      </c>
      <c r="M32" s="213"/>
      <c r="N32" s="213"/>
      <c r="O32" s="213"/>
      <c r="P32" s="213"/>
      <c r="Q32" s="39"/>
      <c r="R32" s="39"/>
      <c r="S32" s="39"/>
      <c r="T32" s="39"/>
      <c r="U32" s="39"/>
      <c r="V32" s="39"/>
      <c r="W32" s="212">
        <f>ROUND(BC54,2)</f>
        <v>0</v>
      </c>
      <c r="X32" s="213"/>
      <c r="Y32" s="213"/>
      <c r="Z32" s="213"/>
      <c r="AA32" s="213"/>
      <c r="AB32" s="213"/>
      <c r="AC32" s="213"/>
      <c r="AD32" s="213"/>
      <c r="AE32" s="213"/>
      <c r="AF32" s="39"/>
      <c r="AG32" s="39"/>
      <c r="AH32" s="39"/>
      <c r="AI32" s="39"/>
      <c r="AJ32" s="39"/>
      <c r="AK32" s="212">
        <v>0</v>
      </c>
      <c r="AL32" s="213"/>
      <c r="AM32" s="213"/>
      <c r="AN32" s="213"/>
      <c r="AO32" s="213"/>
      <c r="AP32" s="39"/>
      <c r="AQ32" s="39"/>
      <c r="AR32" s="40"/>
      <c r="BE32" s="202"/>
    </row>
    <row r="33" spans="2:44" s="3" customFormat="1" ht="14.45" customHeight="1" hidden="1">
      <c r="B33" s="38"/>
      <c r="C33" s="39"/>
      <c r="D33" s="39"/>
      <c r="E33" s="39"/>
      <c r="F33" s="26" t="s">
        <v>54</v>
      </c>
      <c r="G33" s="39"/>
      <c r="H33" s="39"/>
      <c r="I33" s="39"/>
      <c r="J33" s="39"/>
      <c r="K33" s="39"/>
      <c r="L33" s="214">
        <v>0</v>
      </c>
      <c r="M33" s="213"/>
      <c r="N33" s="213"/>
      <c r="O33" s="213"/>
      <c r="P33" s="213"/>
      <c r="Q33" s="39"/>
      <c r="R33" s="39"/>
      <c r="S33" s="39"/>
      <c r="T33" s="39"/>
      <c r="U33" s="39"/>
      <c r="V33" s="39"/>
      <c r="W33" s="212">
        <f>ROUND(BD54,2)</f>
        <v>0</v>
      </c>
      <c r="X33" s="213"/>
      <c r="Y33" s="213"/>
      <c r="Z33" s="213"/>
      <c r="AA33" s="213"/>
      <c r="AB33" s="213"/>
      <c r="AC33" s="213"/>
      <c r="AD33" s="213"/>
      <c r="AE33" s="213"/>
      <c r="AF33" s="39"/>
      <c r="AG33" s="39"/>
      <c r="AH33" s="39"/>
      <c r="AI33" s="39"/>
      <c r="AJ33" s="39"/>
      <c r="AK33" s="212">
        <v>0</v>
      </c>
      <c r="AL33" s="213"/>
      <c r="AM33" s="213"/>
      <c r="AN33" s="213"/>
      <c r="AO33" s="213"/>
      <c r="AP33" s="39"/>
      <c r="AQ33" s="39"/>
      <c r="AR33" s="40"/>
    </row>
    <row r="34" spans="1:57" s="2" customFormat="1" ht="6.95" customHeight="1">
      <c r="A34" s="32"/>
      <c r="B34" s="33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7"/>
      <c r="BE34" s="32"/>
    </row>
    <row r="35" spans="1:57" s="2" customFormat="1" ht="25.9" customHeight="1">
      <c r="A35" s="32"/>
      <c r="B35" s="33"/>
      <c r="C35" s="41"/>
      <c r="D35" s="42" t="s">
        <v>55</v>
      </c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4" t="s">
        <v>56</v>
      </c>
      <c r="U35" s="43"/>
      <c r="V35" s="43"/>
      <c r="W35" s="43"/>
      <c r="X35" s="215" t="s">
        <v>57</v>
      </c>
      <c r="Y35" s="216"/>
      <c r="Z35" s="216"/>
      <c r="AA35" s="216"/>
      <c r="AB35" s="216"/>
      <c r="AC35" s="43"/>
      <c r="AD35" s="43"/>
      <c r="AE35" s="43"/>
      <c r="AF35" s="43"/>
      <c r="AG35" s="43"/>
      <c r="AH35" s="43"/>
      <c r="AI35" s="43"/>
      <c r="AJ35" s="43"/>
      <c r="AK35" s="217">
        <f>SUM(AK26:AK33)</f>
        <v>0</v>
      </c>
      <c r="AL35" s="216"/>
      <c r="AM35" s="216"/>
      <c r="AN35" s="216"/>
      <c r="AO35" s="218"/>
      <c r="AP35" s="41"/>
      <c r="AQ35" s="41"/>
      <c r="AR35" s="37"/>
      <c r="BE35" s="32"/>
    </row>
    <row r="36" spans="1:57" s="2" customFormat="1" ht="6.95" customHeight="1">
      <c r="A36" s="32"/>
      <c r="B36" s="33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7"/>
      <c r="BE36" s="32"/>
    </row>
    <row r="37" spans="1:57" s="2" customFormat="1" ht="6.95" customHeight="1">
      <c r="A37" s="32"/>
      <c r="B37" s="45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37"/>
      <c r="BE37" s="32"/>
    </row>
    <row r="41" spans="1:57" s="2" customFormat="1" ht="6.95" customHeight="1">
      <c r="A41" s="32"/>
      <c r="B41" s="47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37"/>
      <c r="BE41" s="32"/>
    </row>
    <row r="42" spans="1:57" s="2" customFormat="1" ht="24.95" customHeight="1">
      <c r="A42" s="32"/>
      <c r="B42" s="33"/>
      <c r="C42" s="20" t="s">
        <v>58</v>
      </c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7"/>
      <c r="BE42" s="32"/>
    </row>
    <row r="43" spans="1:57" s="2" customFormat="1" ht="6.95" customHeight="1">
      <c r="A43" s="32"/>
      <c r="B43" s="33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7"/>
      <c r="BE43" s="32"/>
    </row>
    <row r="44" spans="2:44" s="4" customFormat="1" ht="12" customHeight="1">
      <c r="B44" s="49"/>
      <c r="C44" s="26" t="s">
        <v>13</v>
      </c>
      <c r="D44" s="50"/>
      <c r="E44" s="50"/>
      <c r="F44" s="50"/>
      <c r="G44" s="50"/>
      <c r="H44" s="50"/>
      <c r="I44" s="50"/>
      <c r="J44" s="50"/>
      <c r="K44" s="50"/>
      <c r="L44" s="50" t="str">
        <f>K5</f>
        <v>2022_04</v>
      </c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1"/>
    </row>
    <row r="45" spans="2:44" s="5" customFormat="1" ht="36.95" customHeight="1">
      <c r="B45" s="52"/>
      <c r="C45" s="53" t="s">
        <v>16</v>
      </c>
      <c r="D45" s="54"/>
      <c r="E45" s="54"/>
      <c r="F45" s="54"/>
      <c r="G45" s="54"/>
      <c r="H45" s="54"/>
      <c r="I45" s="54"/>
      <c r="J45" s="54"/>
      <c r="K45" s="54"/>
      <c r="L45" s="219" t="str">
        <f>K6</f>
        <v>Výstavba společné stezky pro cyklisty a pěší Starý Bydžov - Nový Bydžov</v>
      </c>
      <c r="M45" s="220"/>
      <c r="N45" s="220"/>
      <c r="O45" s="220"/>
      <c r="P45" s="220"/>
      <c r="Q45" s="220"/>
      <c r="R45" s="220"/>
      <c r="S45" s="220"/>
      <c r="T45" s="220"/>
      <c r="U45" s="220"/>
      <c r="V45" s="220"/>
      <c r="W45" s="220"/>
      <c r="X45" s="220"/>
      <c r="Y45" s="220"/>
      <c r="Z45" s="220"/>
      <c r="AA45" s="220"/>
      <c r="AB45" s="220"/>
      <c r="AC45" s="220"/>
      <c r="AD45" s="220"/>
      <c r="AE45" s="220"/>
      <c r="AF45" s="220"/>
      <c r="AG45" s="220"/>
      <c r="AH45" s="220"/>
      <c r="AI45" s="220"/>
      <c r="AJ45" s="220"/>
      <c r="AK45" s="220"/>
      <c r="AL45" s="220"/>
      <c r="AM45" s="220"/>
      <c r="AN45" s="220"/>
      <c r="AO45" s="220"/>
      <c r="AP45" s="54"/>
      <c r="AQ45" s="54"/>
      <c r="AR45" s="55"/>
    </row>
    <row r="46" spans="1:57" s="2" customFormat="1" ht="6.95" customHeight="1">
      <c r="A46" s="32"/>
      <c r="B46" s="33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7"/>
      <c r="BE46" s="32"/>
    </row>
    <row r="47" spans="1:57" s="2" customFormat="1" ht="12" customHeight="1">
      <c r="A47" s="32"/>
      <c r="B47" s="33"/>
      <c r="C47" s="26" t="s">
        <v>22</v>
      </c>
      <c r="D47" s="34"/>
      <c r="E47" s="34"/>
      <c r="F47" s="34"/>
      <c r="G47" s="34"/>
      <c r="H47" s="34"/>
      <c r="I47" s="34"/>
      <c r="J47" s="34"/>
      <c r="K47" s="34"/>
      <c r="L47" s="56" t="str">
        <f>IF(K8="","",K8)</f>
        <v>Starý Bydžov, Nový Bydžov</v>
      </c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26" t="s">
        <v>24</v>
      </c>
      <c r="AJ47" s="34"/>
      <c r="AK47" s="34"/>
      <c r="AL47" s="34"/>
      <c r="AM47" s="221" t="str">
        <f>IF(AN8="","",AN8)</f>
        <v>16. 3. 2022</v>
      </c>
      <c r="AN47" s="221"/>
      <c r="AO47" s="34"/>
      <c r="AP47" s="34"/>
      <c r="AQ47" s="34"/>
      <c r="AR47" s="37"/>
      <c r="BE47" s="32"/>
    </row>
    <row r="48" spans="1:57" s="2" customFormat="1" ht="6.95" customHeight="1">
      <c r="A48" s="32"/>
      <c r="B48" s="33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7"/>
      <c r="BE48" s="32"/>
    </row>
    <row r="49" spans="1:57" s="2" customFormat="1" ht="15.2" customHeight="1">
      <c r="A49" s="32"/>
      <c r="B49" s="33"/>
      <c r="C49" s="26" t="s">
        <v>30</v>
      </c>
      <c r="D49" s="34"/>
      <c r="E49" s="34"/>
      <c r="F49" s="34"/>
      <c r="G49" s="34"/>
      <c r="H49" s="34"/>
      <c r="I49" s="34"/>
      <c r="J49" s="34"/>
      <c r="K49" s="34"/>
      <c r="L49" s="50" t="str">
        <f>IF(E11="","",E11)</f>
        <v>Obec Starý Bydžov</v>
      </c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26" t="s">
        <v>37</v>
      </c>
      <c r="AJ49" s="34"/>
      <c r="AK49" s="34"/>
      <c r="AL49" s="34"/>
      <c r="AM49" s="222" t="str">
        <f>IF(E17="","",E17)</f>
        <v>Ing. Tomáš Rak</v>
      </c>
      <c r="AN49" s="223"/>
      <c r="AO49" s="223"/>
      <c r="AP49" s="223"/>
      <c r="AQ49" s="34"/>
      <c r="AR49" s="37"/>
      <c r="AS49" s="224" t="s">
        <v>59</v>
      </c>
      <c r="AT49" s="225"/>
      <c r="AU49" s="58"/>
      <c r="AV49" s="58"/>
      <c r="AW49" s="58"/>
      <c r="AX49" s="58"/>
      <c r="AY49" s="58"/>
      <c r="AZ49" s="58"/>
      <c r="BA49" s="58"/>
      <c r="BB49" s="58"/>
      <c r="BC49" s="58"/>
      <c r="BD49" s="59"/>
      <c r="BE49" s="32"/>
    </row>
    <row r="50" spans="1:57" s="2" customFormat="1" ht="15.2" customHeight="1">
      <c r="A50" s="32"/>
      <c r="B50" s="33"/>
      <c r="C50" s="26" t="s">
        <v>35</v>
      </c>
      <c r="D50" s="34"/>
      <c r="E50" s="34"/>
      <c r="F50" s="34"/>
      <c r="G50" s="34"/>
      <c r="H50" s="34"/>
      <c r="I50" s="34"/>
      <c r="J50" s="34"/>
      <c r="K50" s="34"/>
      <c r="L50" s="50" t="str">
        <f>IF(E14="Vyplň údaj","",E14)</f>
        <v/>
      </c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26" t="s">
        <v>41</v>
      </c>
      <c r="AJ50" s="34"/>
      <c r="AK50" s="34"/>
      <c r="AL50" s="34"/>
      <c r="AM50" s="222" t="str">
        <f>IF(E20="","",E20)</f>
        <v xml:space="preserve"> </v>
      </c>
      <c r="AN50" s="223"/>
      <c r="AO50" s="223"/>
      <c r="AP50" s="223"/>
      <c r="AQ50" s="34"/>
      <c r="AR50" s="37"/>
      <c r="AS50" s="226"/>
      <c r="AT50" s="227"/>
      <c r="AU50" s="60"/>
      <c r="AV50" s="60"/>
      <c r="AW50" s="60"/>
      <c r="AX50" s="60"/>
      <c r="AY50" s="60"/>
      <c r="AZ50" s="60"/>
      <c r="BA50" s="60"/>
      <c r="BB50" s="60"/>
      <c r="BC50" s="60"/>
      <c r="BD50" s="61"/>
      <c r="BE50" s="32"/>
    </row>
    <row r="51" spans="1:57" s="2" customFormat="1" ht="10.9" customHeight="1">
      <c r="A51" s="32"/>
      <c r="B51" s="33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7"/>
      <c r="AS51" s="228"/>
      <c r="AT51" s="229"/>
      <c r="AU51" s="62"/>
      <c r="AV51" s="62"/>
      <c r="AW51" s="62"/>
      <c r="AX51" s="62"/>
      <c r="AY51" s="62"/>
      <c r="AZ51" s="62"/>
      <c r="BA51" s="62"/>
      <c r="BB51" s="62"/>
      <c r="BC51" s="62"/>
      <c r="BD51" s="63"/>
      <c r="BE51" s="32"/>
    </row>
    <row r="52" spans="1:57" s="2" customFormat="1" ht="29.25" customHeight="1">
      <c r="A52" s="32"/>
      <c r="B52" s="33"/>
      <c r="C52" s="230" t="s">
        <v>60</v>
      </c>
      <c r="D52" s="231"/>
      <c r="E52" s="231"/>
      <c r="F52" s="231"/>
      <c r="G52" s="231"/>
      <c r="H52" s="64"/>
      <c r="I52" s="232" t="s">
        <v>61</v>
      </c>
      <c r="J52" s="231"/>
      <c r="K52" s="231"/>
      <c r="L52" s="231"/>
      <c r="M52" s="231"/>
      <c r="N52" s="231"/>
      <c r="O52" s="231"/>
      <c r="P52" s="231"/>
      <c r="Q52" s="231"/>
      <c r="R52" s="231"/>
      <c r="S52" s="231"/>
      <c r="T52" s="231"/>
      <c r="U52" s="231"/>
      <c r="V52" s="231"/>
      <c r="W52" s="231"/>
      <c r="X52" s="231"/>
      <c r="Y52" s="231"/>
      <c r="Z52" s="231"/>
      <c r="AA52" s="231"/>
      <c r="AB52" s="231"/>
      <c r="AC52" s="231"/>
      <c r="AD52" s="231"/>
      <c r="AE52" s="231"/>
      <c r="AF52" s="231"/>
      <c r="AG52" s="233" t="s">
        <v>62</v>
      </c>
      <c r="AH52" s="231"/>
      <c r="AI52" s="231"/>
      <c r="AJ52" s="231"/>
      <c r="AK52" s="231"/>
      <c r="AL52" s="231"/>
      <c r="AM52" s="231"/>
      <c r="AN52" s="232" t="s">
        <v>63</v>
      </c>
      <c r="AO52" s="231"/>
      <c r="AP52" s="231"/>
      <c r="AQ52" s="65" t="s">
        <v>64</v>
      </c>
      <c r="AR52" s="37"/>
      <c r="AS52" s="66" t="s">
        <v>65</v>
      </c>
      <c r="AT52" s="67" t="s">
        <v>66</v>
      </c>
      <c r="AU52" s="67" t="s">
        <v>67</v>
      </c>
      <c r="AV52" s="67" t="s">
        <v>68</v>
      </c>
      <c r="AW52" s="67" t="s">
        <v>69</v>
      </c>
      <c r="AX52" s="67" t="s">
        <v>70</v>
      </c>
      <c r="AY52" s="67" t="s">
        <v>71</v>
      </c>
      <c r="AZ52" s="67" t="s">
        <v>72</v>
      </c>
      <c r="BA52" s="67" t="s">
        <v>73</v>
      </c>
      <c r="BB52" s="67" t="s">
        <v>74</v>
      </c>
      <c r="BC52" s="67" t="s">
        <v>75</v>
      </c>
      <c r="BD52" s="68" t="s">
        <v>76</v>
      </c>
      <c r="BE52" s="32"/>
    </row>
    <row r="53" spans="1:57" s="2" customFormat="1" ht="10.9" customHeight="1">
      <c r="A53" s="32"/>
      <c r="B53" s="33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7"/>
      <c r="AS53" s="69"/>
      <c r="AT53" s="70"/>
      <c r="AU53" s="70"/>
      <c r="AV53" s="70"/>
      <c r="AW53" s="70"/>
      <c r="AX53" s="70"/>
      <c r="AY53" s="70"/>
      <c r="AZ53" s="70"/>
      <c r="BA53" s="70"/>
      <c r="BB53" s="70"/>
      <c r="BC53" s="70"/>
      <c r="BD53" s="71"/>
      <c r="BE53" s="32"/>
    </row>
    <row r="54" spans="2:90" s="6" customFormat="1" ht="32.45" customHeight="1">
      <c r="B54" s="72"/>
      <c r="C54" s="73" t="s">
        <v>77</v>
      </c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237">
        <f>ROUND(SUM(AG55:AG56),2)</f>
        <v>0</v>
      </c>
      <c r="AH54" s="237"/>
      <c r="AI54" s="237"/>
      <c r="AJ54" s="237"/>
      <c r="AK54" s="237"/>
      <c r="AL54" s="237"/>
      <c r="AM54" s="237"/>
      <c r="AN54" s="238">
        <f>SUM(AG54,AT54)</f>
        <v>0</v>
      </c>
      <c r="AO54" s="238"/>
      <c r="AP54" s="238"/>
      <c r="AQ54" s="76" t="s">
        <v>32</v>
      </c>
      <c r="AR54" s="77"/>
      <c r="AS54" s="78">
        <f>ROUND(SUM(AS55:AS56),2)</f>
        <v>0</v>
      </c>
      <c r="AT54" s="79">
        <f>ROUND(SUM(AV54:AW54),2)</f>
        <v>0</v>
      </c>
      <c r="AU54" s="80">
        <f>ROUND(SUM(AU55:AU56),5)</f>
        <v>0</v>
      </c>
      <c r="AV54" s="79">
        <f>ROUND(AZ54*L29,2)</f>
        <v>0</v>
      </c>
      <c r="AW54" s="79">
        <f>ROUND(BA54*L30,2)</f>
        <v>0</v>
      </c>
      <c r="AX54" s="79">
        <f>ROUND(BB54*L29,2)</f>
        <v>0</v>
      </c>
      <c r="AY54" s="79">
        <f>ROUND(BC54*L30,2)</f>
        <v>0</v>
      </c>
      <c r="AZ54" s="79">
        <f>ROUND(SUM(AZ55:AZ56),2)</f>
        <v>0</v>
      </c>
      <c r="BA54" s="79">
        <f>ROUND(SUM(BA55:BA56),2)</f>
        <v>0</v>
      </c>
      <c r="BB54" s="79">
        <f>ROUND(SUM(BB55:BB56),2)</f>
        <v>0</v>
      </c>
      <c r="BC54" s="79">
        <f>ROUND(SUM(BC55:BC56),2)</f>
        <v>0</v>
      </c>
      <c r="BD54" s="81">
        <f>ROUND(SUM(BD55:BD56),2)</f>
        <v>0</v>
      </c>
      <c r="BS54" s="82" t="s">
        <v>78</v>
      </c>
      <c r="BT54" s="82" t="s">
        <v>79</v>
      </c>
      <c r="BU54" s="83" t="s">
        <v>80</v>
      </c>
      <c r="BV54" s="82" t="s">
        <v>81</v>
      </c>
      <c r="BW54" s="82" t="s">
        <v>5</v>
      </c>
      <c r="BX54" s="82" t="s">
        <v>82</v>
      </c>
      <c r="CL54" s="82" t="s">
        <v>19</v>
      </c>
    </row>
    <row r="55" spans="1:91" s="7" customFormat="1" ht="24.75" customHeight="1">
      <c r="A55" s="84" t="s">
        <v>83</v>
      </c>
      <c r="B55" s="85"/>
      <c r="C55" s="86"/>
      <c r="D55" s="236" t="s">
        <v>84</v>
      </c>
      <c r="E55" s="236"/>
      <c r="F55" s="236"/>
      <c r="G55" s="236"/>
      <c r="H55" s="236"/>
      <c r="I55" s="87"/>
      <c r="J55" s="236" t="s">
        <v>85</v>
      </c>
      <c r="K55" s="236"/>
      <c r="L55" s="236"/>
      <c r="M55" s="236"/>
      <c r="N55" s="236"/>
      <c r="O55" s="236"/>
      <c r="P55" s="236"/>
      <c r="Q55" s="236"/>
      <c r="R55" s="236"/>
      <c r="S55" s="236"/>
      <c r="T55" s="236"/>
      <c r="U55" s="236"/>
      <c r="V55" s="236"/>
      <c r="W55" s="236"/>
      <c r="X55" s="236"/>
      <c r="Y55" s="236"/>
      <c r="Z55" s="236"/>
      <c r="AA55" s="236"/>
      <c r="AB55" s="236"/>
      <c r="AC55" s="236"/>
      <c r="AD55" s="236"/>
      <c r="AE55" s="236"/>
      <c r="AF55" s="236"/>
      <c r="AG55" s="234">
        <f>'2022_04_01 - SO 01 Cyklos...'!J30</f>
        <v>0</v>
      </c>
      <c r="AH55" s="235"/>
      <c r="AI55" s="235"/>
      <c r="AJ55" s="235"/>
      <c r="AK55" s="235"/>
      <c r="AL55" s="235"/>
      <c r="AM55" s="235"/>
      <c r="AN55" s="234">
        <f>SUM(AG55,AT55)</f>
        <v>0</v>
      </c>
      <c r="AO55" s="235"/>
      <c r="AP55" s="235"/>
      <c r="AQ55" s="88" t="s">
        <v>86</v>
      </c>
      <c r="AR55" s="89"/>
      <c r="AS55" s="90">
        <v>0</v>
      </c>
      <c r="AT55" s="91">
        <f>ROUND(SUM(AV55:AW55),2)</f>
        <v>0</v>
      </c>
      <c r="AU55" s="92">
        <f>'2022_04_01 - SO 01 Cyklos...'!P79</f>
        <v>0</v>
      </c>
      <c r="AV55" s="91">
        <f>'2022_04_01 - SO 01 Cyklos...'!J33</f>
        <v>0</v>
      </c>
      <c r="AW55" s="91">
        <f>'2022_04_01 - SO 01 Cyklos...'!J34</f>
        <v>0</v>
      </c>
      <c r="AX55" s="91">
        <f>'2022_04_01 - SO 01 Cyklos...'!J35</f>
        <v>0</v>
      </c>
      <c r="AY55" s="91">
        <f>'2022_04_01 - SO 01 Cyklos...'!J36</f>
        <v>0</v>
      </c>
      <c r="AZ55" s="91">
        <f>'2022_04_01 - SO 01 Cyklos...'!F33</f>
        <v>0</v>
      </c>
      <c r="BA55" s="91">
        <f>'2022_04_01 - SO 01 Cyklos...'!F34</f>
        <v>0</v>
      </c>
      <c r="BB55" s="91">
        <f>'2022_04_01 - SO 01 Cyklos...'!F35</f>
        <v>0</v>
      </c>
      <c r="BC55" s="91">
        <f>'2022_04_01 - SO 01 Cyklos...'!F36</f>
        <v>0</v>
      </c>
      <c r="BD55" s="93">
        <f>'2022_04_01 - SO 01 Cyklos...'!F37</f>
        <v>0</v>
      </c>
      <c r="BT55" s="94" t="s">
        <v>87</v>
      </c>
      <c r="BV55" s="94" t="s">
        <v>81</v>
      </c>
      <c r="BW55" s="94" t="s">
        <v>88</v>
      </c>
      <c r="BX55" s="94" t="s">
        <v>5</v>
      </c>
      <c r="CL55" s="94" t="s">
        <v>19</v>
      </c>
      <c r="CM55" s="94" t="s">
        <v>21</v>
      </c>
    </row>
    <row r="56" spans="1:91" s="7" customFormat="1" ht="24.75" customHeight="1">
      <c r="A56" s="84" t="s">
        <v>83</v>
      </c>
      <c r="B56" s="85"/>
      <c r="C56" s="86"/>
      <c r="D56" s="236" t="s">
        <v>89</v>
      </c>
      <c r="E56" s="236"/>
      <c r="F56" s="236"/>
      <c r="G56" s="236"/>
      <c r="H56" s="236"/>
      <c r="I56" s="87"/>
      <c r="J56" s="236" t="s">
        <v>90</v>
      </c>
      <c r="K56" s="236"/>
      <c r="L56" s="236"/>
      <c r="M56" s="236"/>
      <c r="N56" s="236"/>
      <c r="O56" s="236"/>
      <c r="P56" s="236"/>
      <c r="Q56" s="236"/>
      <c r="R56" s="236"/>
      <c r="S56" s="236"/>
      <c r="T56" s="236"/>
      <c r="U56" s="236"/>
      <c r="V56" s="236"/>
      <c r="W56" s="236"/>
      <c r="X56" s="236"/>
      <c r="Y56" s="236"/>
      <c r="Z56" s="236"/>
      <c r="AA56" s="236"/>
      <c r="AB56" s="236"/>
      <c r="AC56" s="236"/>
      <c r="AD56" s="236"/>
      <c r="AE56" s="236"/>
      <c r="AF56" s="236"/>
      <c r="AG56" s="234">
        <f>'2022_04_02 - SO 02 Chodník'!J30</f>
        <v>0</v>
      </c>
      <c r="AH56" s="235"/>
      <c r="AI56" s="235"/>
      <c r="AJ56" s="235"/>
      <c r="AK56" s="235"/>
      <c r="AL56" s="235"/>
      <c r="AM56" s="235"/>
      <c r="AN56" s="234">
        <f>SUM(AG56,AT56)</f>
        <v>0</v>
      </c>
      <c r="AO56" s="235"/>
      <c r="AP56" s="235"/>
      <c r="AQ56" s="88" t="s">
        <v>86</v>
      </c>
      <c r="AR56" s="89"/>
      <c r="AS56" s="95">
        <v>0</v>
      </c>
      <c r="AT56" s="96">
        <f>ROUND(SUM(AV56:AW56),2)</f>
        <v>0</v>
      </c>
      <c r="AU56" s="97">
        <f>'2022_04_02 - SO 02 Chodník'!P79</f>
        <v>0</v>
      </c>
      <c r="AV56" s="96">
        <f>'2022_04_02 - SO 02 Chodník'!J33</f>
        <v>0</v>
      </c>
      <c r="AW56" s="96">
        <f>'2022_04_02 - SO 02 Chodník'!J34</f>
        <v>0</v>
      </c>
      <c r="AX56" s="96">
        <f>'2022_04_02 - SO 02 Chodník'!J35</f>
        <v>0</v>
      </c>
      <c r="AY56" s="96">
        <f>'2022_04_02 - SO 02 Chodník'!J36</f>
        <v>0</v>
      </c>
      <c r="AZ56" s="96">
        <f>'2022_04_02 - SO 02 Chodník'!F33</f>
        <v>0</v>
      </c>
      <c r="BA56" s="96">
        <f>'2022_04_02 - SO 02 Chodník'!F34</f>
        <v>0</v>
      </c>
      <c r="BB56" s="96">
        <f>'2022_04_02 - SO 02 Chodník'!F35</f>
        <v>0</v>
      </c>
      <c r="BC56" s="96">
        <f>'2022_04_02 - SO 02 Chodník'!F36</f>
        <v>0</v>
      </c>
      <c r="BD56" s="98">
        <f>'2022_04_02 - SO 02 Chodník'!F37</f>
        <v>0</v>
      </c>
      <c r="BT56" s="94" t="s">
        <v>87</v>
      </c>
      <c r="BV56" s="94" t="s">
        <v>81</v>
      </c>
      <c r="BW56" s="94" t="s">
        <v>91</v>
      </c>
      <c r="BX56" s="94" t="s">
        <v>5</v>
      </c>
      <c r="CL56" s="94" t="s">
        <v>19</v>
      </c>
      <c r="CM56" s="94" t="s">
        <v>21</v>
      </c>
    </row>
    <row r="57" spans="1:57" s="2" customFormat="1" ht="30" customHeight="1">
      <c r="A57" s="32"/>
      <c r="B57" s="33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7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</row>
    <row r="58" spans="1:57" s="2" customFormat="1" ht="6.95" customHeight="1">
      <c r="A58" s="32"/>
      <c r="B58" s="45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37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</row>
  </sheetData>
  <sheetProtection algorithmName="SHA-512" hashValue="PHEnNwH3WeZAUUYdoDCdAFpPE4EQobRwVpXJMoOFoS8ELEwLRa+95KXJvI7Akxlseif/EpDiFKRB0weLM3Q24A==" saltValue="SgTdMQIUX71+3KXroEdedmCo77GAv72fOnZUICZfniHqeO4uA1jPwhzgLaifQa5E8+7auZtTtYlRjjAhHwMGpg==" spinCount="100000" sheet="1" objects="1" scenarios="1" formatColumns="0" formatRows="0"/>
  <mergeCells count="46">
    <mergeCell ref="AR2:BE2"/>
    <mergeCell ref="AN56:AP56"/>
    <mergeCell ref="AG56:AM56"/>
    <mergeCell ref="D56:H56"/>
    <mergeCell ref="J56:AF56"/>
    <mergeCell ref="AG54:AM54"/>
    <mergeCell ref="AN54:AP54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L45:AO45"/>
    <mergeCell ref="AM47:AN47"/>
    <mergeCell ref="AM49:AP49"/>
    <mergeCell ref="AS49:AT51"/>
    <mergeCell ref="AM50:AP5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55" location="'2022_04_01 - SO 01 Cyklos...'!C2" display="/"/>
    <hyperlink ref="A56" location="'2022_04_02 - SO 02 Chodník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36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AT2" s="14" t="s">
        <v>88</v>
      </c>
    </row>
    <row r="3" spans="2:46" s="1" customFormat="1" ht="6.95" customHeight="1">
      <c r="B3" s="99"/>
      <c r="C3" s="100"/>
      <c r="D3" s="100"/>
      <c r="E3" s="100"/>
      <c r="F3" s="100"/>
      <c r="G3" s="100"/>
      <c r="H3" s="100"/>
      <c r="I3" s="100"/>
      <c r="J3" s="100"/>
      <c r="K3" s="100"/>
      <c r="L3" s="17"/>
      <c r="AT3" s="14" t="s">
        <v>21</v>
      </c>
    </row>
    <row r="4" spans="2:46" s="1" customFormat="1" ht="24.95" customHeight="1">
      <c r="B4" s="17"/>
      <c r="D4" s="101" t="s">
        <v>92</v>
      </c>
      <c r="L4" s="17"/>
      <c r="M4" s="102" t="s">
        <v>10</v>
      </c>
      <c r="AT4" s="14" t="s">
        <v>4</v>
      </c>
    </row>
    <row r="5" spans="2:12" s="1" customFormat="1" ht="6.95" customHeight="1">
      <c r="B5" s="17"/>
      <c r="L5" s="17"/>
    </row>
    <row r="6" spans="2:12" s="1" customFormat="1" ht="12" customHeight="1">
      <c r="B6" s="17"/>
      <c r="D6" s="103" t="s">
        <v>16</v>
      </c>
      <c r="L6" s="17"/>
    </row>
    <row r="7" spans="2:12" s="1" customFormat="1" ht="26.25" customHeight="1">
      <c r="B7" s="17"/>
      <c r="E7" s="240" t="str">
        <f>'Rekapitulace stavby'!K6</f>
        <v>Výstavba společné stezky pro cyklisty a pěší Starý Bydžov - Nový Bydžov</v>
      </c>
      <c r="F7" s="241"/>
      <c r="G7" s="241"/>
      <c r="H7" s="241"/>
      <c r="L7" s="17"/>
    </row>
    <row r="8" spans="1:31" s="2" customFormat="1" ht="12" customHeight="1">
      <c r="A8" s="32"/>
      <c r="B8" s="37"/>
      <c r="C8" s="32"/>
      <c r="D8" s="103" t="s">
        <v>93</v>
      </c>
      <c r="E8" s="32"/>
      <c r="F8" s="32"/>
      <c r="G8" s="32"/>
      <c r="H8" s="32"/>
      <c r="I8" s="32"/>
      <c r="J8" s="32"/>
      <c r="K8" s="32"/>
      <c r="L8" s="104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6.5" customHeight="1">
      <c r="A9" s="32"/>
      <c r="B9" s="37"/>
      <c r="C9" s="32"/>
      <c r="D9" s="32"/>
      <c r="E9" s="242" t="s">
        <v>94</v>
      </c>
      <c r="F9" s="243"/>
      <c r="G9" s="243"/>
      <c r="H9" s="243"/>
      <c r="I9" s="32"/>
      <c r="J9" s="32"/>
      <c r="K9" s="32"/>
      <c r="L9" s="104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1.25">
      <c r="A10" s="32"/>
      <c r="B10" s="37"/>
      <c r="C10" s="32"/>
      <c r="D10" s="32"/>
      <c r="E10" s="32"/>
      <c r="F10" s="32"/>
      <c r="G10" s="32"/>
      <c r="H10" s="32"/>
      <c r="I10" s="32"/>
      <c r="J10" s="32"/>
      <c r="K10" s="32"/>
      <c r="L10" s="104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7"/>
      <c r="C11" s="32"/>
      <c r="D11" s="103" t="s">
        <v>18</v>
      </c>
      <c r="E11" s="32"/>
      <c r="F11" s="105" t="s">
        <v>19</v>
      </c>
      <c r="G11" s="32"/>
      <c r="H11" s="32"/>
      <c r="I11" s="103" t="s">
        <v>20</v>
      </c>
      <c r="J11" s="105" t="s">
        <v>21</v>
      </c>
      <c r="K11" s="32"/>
      <c r="L11" s="104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7"/>
      <c r="C12" s="32"/>
      <c r="D12" s="103" t="s">
        <v>22</v>
      </c>
      <c r="E12" s="32"/>
      <c r="F12" s="105" t="s">
        <v>23</v>
      </c>
      <c r="G12" s="32"/>
      <c r="H12" s="32"/>
      <c r="I12" s="103" t="s">
        <v>24</v>
      </c>
      <c r="J12" s="106" t="str">
        <f>'Rekapitulace stavby'!AN8</f>
        <v>16. 3. 2022</v>
      </c>
      <c r="K12" s="32"/>
      <c r="L12" s="104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21.75" customHeight="1">
      <c r="A13" s="32"/>
      <c r="B13" s="37"/>
      <c r="C13" s="32"/>
      <c r="D13" s="107" t="s">
        <v>26</v>
      </c>
      <c r="E13" s="32"/>
      <c r="F13" s="108" t="s">
        <v>27</v>
      </c>
      <c r="G13" s="32"/>
      <c r="H13" s="32"/>
      <c r="I13" s="107" t="s">
        <v>28</v>
      </c>
      <c r="J13" s="108" t="s">
        <v>29</v>
      </c>
      <c r="K13" s="32"/>
      <c r="L13" s="104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7"/>
      <c r="C14" s="32"/>
      <c r="D14" s="103" t="s">
        <v>30</v>
      </c>
      <c r="E14" s="32"/>
      <c r="F14" s="32"/>
      <c r="G14" s="32"/>
      <c r="H14" s="32"/>
      <c r="I14" s="103" t="s">
        <v>31</v>
      </c>
      <c r="J14" s="105" t="s">
        <v>32</v>
      </c>
      <c r="K14" s="32"/>
      <c r="L14" s="104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7"/>
      <c r="C15" s="32"/>
      <c r="D15" s="32"/>
      <c r="E15" s="105" t="s">
        <v>33</v>
      </c>
      <c r="F15" s="32"/>
      <c r="G15" s="32"/>
      <c r="H15" s="32"/>
      <c r="I15" s="103" t="s">
        <v>34</v>
      </c>
      <c r="J15" s="105" t="s">
        <v>32</v>
      </c>
      <c r="K15" s="32"/>
      <c r="L15" s="104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5" customHeight="1">
      <c r="A16" s="32"/>
      <c r="B16" s="37"/>
      <c r="C16" s="32"/>
      <c r="D16" s="32"/>
      <c r="E16" s="32"/>
      <c r="F16" s="32"/>
      <c r="G16" s="32"/>
      <c r="H16" s="32"/>
      <c r="I16" s="32"/>
      <c r="J16" s="32"/>
      <c r="K16" s="32"/>
      <c r="L16" s="104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7"/>
      <c r="C17" s="32"/>
      <c r="D17" s="103" t="s">
        <v>35</v>
      </c>
      <c r="E17" s="32"/>
      <c r="F17" s="32"/>
      <c r="G17" s="32"/>
      <c r="H17" s="32"/>
      <c r="I17" s="103" t="s">
        <v>31</v>
      </c>
      <c r="J17" s="27" t="str">
        <f>'Rekapitulace stavby'!AN13</f>
        <v>Vyplň údaj</v>
      </c>
      <c r="K17" s="32"/>
      <c r="L17" s="104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7"/>
      <c r="C18" s="32"/>
      <c r="D18" s="32"/>
      <c r="E18" s="244" t="str">
        <f>'Rekapitulace stavby'!E14</f>
        <v>Vyplň údaj</v>
      </c>
      <c r="F18" s="245"/>
      <c r="G18" s="245"/>
      <c r="H18" s="245"/>
      <c r="I18" s="103" t="s">
        <v>34</v>
      </c>
      <c r="J18" s="27" t="str">
        <f>'Rekapitulace stavby'!AN14</f>
        <v>Vyplň údaj</v>
      </c>
      <c r="K18" s="32"/>
      <c r="L18" s="104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7"/>
      <c r="C19" s="32"/>
      <c r="D19" s="32"/>
      <c r="E19" s="32"/>
      <c r="F19" s="32"/>
      <c r="G19" s="32"/>
      <c r="H19" s="32"/>
      <c r="I19" s="32"/>
      <c r="J19" s="32"/>
      <c r="K19" s="32"/>
      <c r="L19" s="104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7"/>
      <c r="C20" s="32"/>
      <c r="D20" s="103" t="s">
        <v>37</v>
      </c>
      <c r="E20" s="32"/>
      <c r="F20" s="32"/>
      <c r="G20" s="32"/>
      <c r="H20" s="32"/>
      <c r="I20" s="103" t="s">
        <v>31</v>
      </c>
      <c r="J20" s="105" t="s">
        <v>38</v>
      </c>
      <c r="K20" s="32"/>
      <c r="L20" s="104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7"/>
      <c r="C21" s="32"/>
      <c r="D21" s="32"/>
      <c r="E21" s="105" t="s">
        <v>39</v>
      </c>
      <c r="F21" s="32"/>
      <c r="G21" s="32"/>
      <c r="H21" s="32"/>
      <c r="I21" s="103" t="s">
        <v>34</v>
      </c>
      <c r="J21" s="105" t="s">
        <v>32</v>
      </c>
      <c r="K21" s="32"/>
      <c r="L21" s="104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7"/>
      <c r="C22" s="32"/>
      <c r="D22" s="32"/>
      <c r="E22" s="32"/>
      <c r="F22" s="32"/>
      <c r="G22" s="32"/>
      <c r="H22" s="32"/>
      <c r="I22" s="32"/>
      <c r="J22" s="32"/>
      <c r="K22" s="32"/>
      <c r="L22" s="104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7"/>
      <c r="C23" s="32"/>
      <c r="D23" s="103" t="s">
        <v>41</v>
      </c>
      <c r="E23" s="32"/>
      <c r="F23" s="32"/>
      <c r="G23" s="32"/>
      <c r="H23" s="32"/>
      <c r="I23" s="103" t="s">
        <v>31</v>
      </c>
      <c r="J23" s="105" t="str">
        <f>IF('Rekapitulace stavby'!AN19="","",'Rekapitulace stavby'!AN19)</f>
        <v/>
      </c>
      <c r="K23" s="32"/>
      <c r="L23" s="104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7"/>
      <c r="C24" s="32"/>
      <c r="D24" s="32"/>
      <c r="E24" s="105" t="str">
        <f>IF('Rekapitulace stavby'!E20="","",'Rekapitulace stavby'!E20)</f>
        <v xml:space="preserve"> </v>
      </c>
      <c r="F24" s="32"/>
      <c r="G24" s="32"/>
      <c r="H24" s="32"/>
      <c r="I24" s="103" t="s">
        <v>34</v>
      </c>
      <c r="J24" s="105" t="str">
        <f>IF('Rekapitulace stavby'!AN20="","",'Rekapitulace stavby'!AN20)</f>
        <v/>
      </c>
      <c r="K24" s="32"/>
      <c r="L24" s="104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7"/>
      <c r="C25" s="32"/>
      <c r="D25" s="32"/>
      <c r="E25" s="32"/>
      <c r="F25" s="32"/>
      <c r="G25" s="32"/>
      <c r="H25" s="32"/>
      <c r="I25" s="32"/>
      <c r="J25" s="32"/>
      <c r="K25" s="32"/>
      <c r="L25" s="104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7"/>
      <c r="C26" s="32"/>
      <c r="D26" s="103" t="s">
        <v>43</v>
      </c>
      <c r="E26" s="32"/>
      <c r="F26" s="32"/>
      <c r="G26" s="32"/>
      <c r="H26" s="32"/>
      <c r="I26" s="32"/>
      <c r="J26" s="32"/>
      <c r="K26" s="32"/>
      <c r="L26" s="104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109"/>
      <c r="B27" s="110"/>
      <c r="C27" s="109"/>
      <c r="D27" s="109"/>
      <c r="E27" s="246" t="s">
        <v>32</v>
      </c>
      <c r="F27" s="246"/>
      <c r="G27" s="246"/>
      <c r="H27" s="246"/>
      <c r="I27" s="109"/>
      <c r="J27" s="109"/>
      <c r="K27" s="109"/>
      <c r="L27" s="111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</row>
    <row r="28" spans="1:31" s="2" customFormat="1" ht="6.95" customHeight="1">
      <c r="A28" s="32"/>
      <c r="B28" s="37"/>
      <c r="C28" s="32"/>
      <c r="D28" s="32"/>
      <c r="E28" s="32"/>
      <c r="F28" s="32"/>
      <c r="G28" s="32"/>
      <c r="H28" s="32"/>
      <c r="I28" s="32"/>
      <c r="J28" s="32"/>
      <c r="K28" s="32"/>
      <c r="L28" s="104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7"/>
      <c r="C29" s="32"/>
      <c r="D29" s="112"/>
      <c r="E29" s="112"/>
      <c r="F29" s="112"/>
      <c r="G29" s="112"/>
      <c r="H29" s="112"/>
      <c r="I29" s="112"/>
      <c r="J29" s="112"/>
      <c r="K29" s="112"/>
      <c r="L29" s="104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7"/>
      <c r="C30" s="32"/>
      <c r="D30" s="113" t="s">
        <v>45</v>
      </c>
      <c r="E30" s="32"/>
      <c r="F30" s="32"/>
      <c r="G30" s="32"/>
      <c r="H30" s="32"/>
      <c r="I30" s="32"/>
      <c r="J30" s="114">
        <f>ROUND(J79,2)</f>
        <v>0</v>
      </c>
      <c r="K30" s="32"/>
      <c r="L30" s="104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7"/>
      <c r="C31" s="32"/>
      <c r="D31" s="112"/>
      <c r="E31" s="112"/>
      <c r="F31" s="112"/>
      <c r="G31" s="112"/>
      <c r="H31" s="112"/>
      <c r="I31" s="112"/>
      <c r="J31" s="112"/>
      <c r="K31" s="112"/>
      <c r="L31" s="104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7"/>
      <c r="C32" s="32"/>
      <c r="D32" s="32"/>
      <c r="E32" s="32"/>
      <c r="F32" s="115" t="s">
        <v>47</v>
      </c>
      <c r="G32" s="32"/>
      <c r="H32" s="32"/>
      <c r="I32" s="115" t="s">
        <v>46</v>
      </c>
      <c r="J32" s="115" t="s">
        <v>48</v>
      </c>
      <c r="K32" s="32"/>
      <c r="L32" s="104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7"/>
      <c r="C33" s="32"/>
      <c r="D33" s="116" t="s">
        <v>49</v>
      </c>
      <c r="E33" s="103" t="s">
        <v>50</v>
      </c>
      <c r="F33" s="117">
        <f>ROUND((SUM(BE79:BE366)),2)</f>
        <v>0</v>
      </c>
      <c r="G33" s="32"/>
      <c r="H33" s="32"/>
      <c r="I33" s="118">
        <v>0.21</v>
      </c>
      <c r="J33" s="117">
        <f>ROUND(((SUM(BE79:BE366))*I33),2)</f>
        <v>0</v>
      </c>
      <c r="K33" s="32"/>
      <c r="L33" s="104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7"/>
      <c r="C34" s="32"/>
      <c r="D34" s="32"/>
      <c r="E34" s="103" t="s">
        <v>51</v>
      </c>
      <c r="F34" s="117">
        <f>ROUND((SUM(BF79:BF366)),2)</f>
        <v>0</v>
      </c>
      <c r="G34" s="32"/>
      <c r="H34" s="32"/>
      <c r="I34" s="118">
        <v>0.15</v>
      </c>
      <c r="J34" s="117">
        <f>ROUND(((SUM(BF79:BF366))*I34),2)</f>
        <v>0</v>
      </c>
      <c r="K34" s="32"/>
      <c r="L34" s="104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 hidden="1">
      <c r="A35" s="32"/>
      <c r="B35" s="37"/>
      <c r="C35" s="32"/>
      <c r="D35" s="32"/>
      <c r="E35" s="103" t="s">
        <v>52</v>
      </c>
      <c r="F35" s="117">
        <f>ROUND((SUM(BG79:BG366)),2)</f>
        <v>0</v>
      </c>
      <c r="G35" s="32"/>
      <c r="H35" s="32"/>
      <c r="I35" s="118">
        <v>0.21</v>
      </c>
      <c r="J35" s="117">
        <f>0</f>
        <v>0</v>
      </c>
      <c r="K35" s="32"/>
      <c r="L35" s="104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 hidden="1">
      <c r="A36" s="32"/>
      <c r="B36" s="37"/>
      <c r="C36" s="32"/>
      <c r="D36" s="32"/>
      <c r="E36" s="103" t="s">
        <v>53</v>
      </c>
      <c r="F36" s="117">
        <f>ROUND((SUM(BH79:BH366)),2)</f>
        <v>0</v>
      </c>
      <c r="G36" s="32"/>
      <c r="H36" s="32"/>
      <c r="I36" s="118">
        <v>0.15</v>
      </c>
      <c r="J36" s="117">
        <f>0</f>
        <v>0</v>
      </c>
      <c r="K36" s="32"/>
      <c r="L36" s="104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7"/>
      <c r="C37" s="32"/>
      <c r="D37" s="32"/>
      <c r="E37" s="103" t="s">
        <v>54</v>
      </c>
      <c r="F37" s="117">
        <f>ROUND((SUM(BI79:BI366)),2)</f>
        <v>0</v>
      </c>
      <c r="G37" s="32"/>
      <c r="H37" s="32"/>
      <c r="I37" s="118">
        <v>0</v>
      </c>
      <c r="J37" s="117">
        <f>0</f>
        <v>0</v>
      </c>
      <c r="K37" s="32"/>
      <c r="L37" s="104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7"/>
      <c r="C38" s="32"/>
      <c r="D38" s="32"/>
      <c r="E38" s="32"/>
      <c r="F38" s="32"/>
      <c r="G38" s="32"/>
      <c r="H38" s="32"/>
      <c r="I38" s="32"/>
      <c r="J38" s="32"/>
      <c r="K38" s="32"/>
      <c r="L38" s="104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7"/>
      <c r="C39" s="119"/>
      <c r="D39" s="120" t="s">
        <v>55</v>
      </c>
      <c r="E39" s="121"/>
      <c r="F39" s="121"/>
      <c r="G39" s="122" t="s">
        <v>56</v>
      </c>
      <c r="H39" s="123" t="s">
        <v>57</v>
      </c>
      <c r="I39" s="121"/>
      <c r="J39" s="124">
        <f>SUM(J30:J37)</f>
        <v>0</v>
      </c>
      <c r="K39" s="125"/>
      <c r="L39" s="104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126"/>
      <c r="C40" s="127"/>
      <c r="D40" s="127"/>
      <c r="E40" s="127"/>
      <c r="F40" s="127"/>
      <c r="G40" s="127"/>
      <c r="H40" s="127"/>
      <c r="I40" s="127"/>
      <c r="J40" s="127"/>
      <c r="K40" s="127"/>
      <c r="L40" s="104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4" spans="1:31" s="2" customFormat="1" ht="6.95" customHeight="1" hidden="1">
      <c r="A44" s="32"/>
      <c r="B44" s="128"/>
      <c r="C44" s="129"/>
      <c r="D44" s="129"/>
      <c r="E44" s="129"/>
      <c r="F44" s="129"/>
      <c r="G44" s="129"/>
      <c r="H44" s="129"/>
      <c r="I44" s="129"/>
      <c r="J44" s="129"/>
      <c r="K44" s="129"/>
      <c r="L44" s="104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</row>
    <row r="45" spans="1:31" s="2" customFormat="1" ht="24.95" customHeight="1" hidden="1">
      <c r="A45" s="32"/>
      <c r="B45" s="33"/>
      <c r="C45" s="20" t="s">
        <v>95</v>
      </c>
      <c r="D45" s="34"/>
      <c r="E45" s="34"/>
      <c r="F45" s="34"/>
      <c r="G45" s="34"/>
      <c r="H45" s="34"/>
      <c r="I45" s="34"/>
      <c r="J45" s="34"/>
      <c r="K45" s="34"/>
      <c r="L45" s="104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</row>
    <row r="46" spans="1:31" s="2" customFormat="1" ht="6.95" customHeight="1" hidden="1">
      <c r="A46" s="32"/>
      <c r="B46" s="33"/>
      <c r="C46" s="34"/>
      <c r="D46" s="34"/>
      <c r="E46" s="34"/>
      <c r="F46" s="34"/>
      <c r="G46" s="34"/>
      <c r="H46" s="34"/>
      <c r="I46" s="34"/>
      <c r="J46" s="34"/>
      <c r="K46" s="34"/>
      <c r="L46" s="104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</row>
    <row r="47" spans="1:31" s="2" customFormat="1" ht="12" customHeight="1" hidden="1">
      <c r="A47" s="32"/>
      <c r="B47" s="33"/>
      <c r="C47" s="26" t="s">
        <v>16</v>
      </c>
      <c r="D47" s="34"/>
      <c r="E47" s="34"/>
      <c r="F47" s="34"/>
      <c r="G47" s="34"/>
      <c r="H47" s="34"/>
      <c r="I47" s="34"/>
      <c r="J47" s="34"/>
      <c r="K47" s="34"/>
      <c r="L47" s="104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</row>
    <row r="48" spans="1:31" s="2" customFormat="1" ht="26.25" customHeight="1" hidden="1">
      <c r="A48" s="32"/>
      <c r="B48" s="33"/>
      <c r="C48" s="34"/>
      <c r="D48" s="34"/>
      <c r="E48" s="247" t="str">
        <f>E7</f>
        <v>Výstavba společné stezky pro cyklisty a pěší Starý Bydžov - Nový Bydžov</v>
      </c>
      <c r="F48" s="248"/>
      <c r="G48" s="248"/>
      <c r="H48" s="248"/>
      <c r="I48" s="34"/>
      <c r="J48" s="34"/>
      <c r="K48" s="34"/>
      <c r="L48" s="104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</row>
    <row r="49" spans="1:31" s="2" customFormat="1" ht="12" customHeight="1" hidden="1">
      <c r="A49" s="32"/>
      <c r="B49" s="33"/>
      <c r="C49" s="26" t="s">
        <v>93</v>
      </c>
      <c r="D49" s="34"/>
      <c r="E49" s="34"/>
      <c r="F49" s="34"/>
      <c r="G49" s="34"/>
      <c r="H49" s="34"/>
      <c r="I49" s="34"/>
      <c r="J49" s="34"/>
      <c r="K49" s="34"/>
      <c r="L49" s="104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</row>
    <row r="50" spans="1:31" s="2" customFormat="1" ht="16.5" customHeight="1" hidden="1">
      <c r="A50" s="32"/>
      <c r="B50" s="33"/>
      <c r="C50" s="34"/>
      <c r="D50" s="34"/>
      <c r="E50" s="219" t="str">
        <f>E9</f>
        <v>2022_04_01 - SO 01 Cyklostezka</v>
      </c>
      <c r="F50" s="249"/>
      <c r="G50" s="249"/>
      <c r="H50" s="249"/>
      <c r="I50" s="34"/>
      <c r="J50" s="34"/>
      <c r="K50" s="34"/>
      <c r="L50" s="104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</row>
    <row r="51" spans="1:31" s="2" customFormat="1" ht="6.95" customHeight="1" hidden="1">
      <c r="A51" s="32"/>
      <c r="B51" s="33"/>
      <c r="C51" s="34"/>
      <c r="D51" s="34"/>
      <c r="E51" s="34"/>
      <c r="F51" s="34"/>
      <c r="G51" s="34"/>
      <c r="H51" s="34"/>
      <c r="I51" s="34"/>
      <c r="J51" s="34"/>
      <c r="K51" s="34"/>
      <c r="L51" s="104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</row>
    <row r="52" spans="1:31" s="2" customFormat="1" ht="12" customHeight="1" hidden="1">
      <c r="A52" s="32"/>
      <c r="B52" s="33"/>
      <c r="C52" s="26" t="s">
        <v>22</v>
      </c>
      <c r="D52" s="34"/>
      <c r="E52" s="34"/>
      <c r="F52" s="24" t="str">
        <f>F12</f>
        <v>Starý Bydžov, Nový Bydžov</v>
      </c>
      <c r="G52" s="34"/>
      <c r="H52" s="34"/>
      <c r="I52" s="26" t="s">
        <v>24</v>
      </c>
      <c r="J52" s="57" t="str">
        <f>IF(J12="","",J12)</f>
        <v>16. 3. 2022</v>
      </c>
      <c r="K52" s="34"/>
      <c r="L52" s="104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</row>
    <row r="53" spans="1:31" s="2" customFormat="1" ht="6.95" customHeight="1" hidden="1">
      <c r="A53" s="32"/>
      <c r="B53" s="33"/>
      <c r="C53" s="34"/>
      <c r="D53" s="34"/>
      <c r="E53" s="34"/>
      <c r="F53" s="34"/>
      <c r="G53" s="34"/>
      <c r="H53" s="34"/>
      <c r="I53" s="34"/>
      <c r="J53" s="34"/>
      <c r="K53" s="34"/>
      <c r="L53" s="104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</row>
    <row r="54" spans="1:31" s="2" customFormat="1" ht="15.2" customHeight="1" hidden="1">
      <c r="A54" s="32"/>
      <c r="B54" s="33"/>
      <c r="C54" s="26" t="s">
        <v>30</v>
      </c>
      <c r="D54" s="34"/>
      <c r="E54" s="34"/>
      <c r="F54" s="24" t="str">
        <f>E15</f>
        <v>Obec Starý Bydžov</v>
      </c>
      <c r="G54" s="34"/>
      <c r="H54" s="34"/>
      <c r="I54" s="26" t="s">
        <v>37</v>
      </c>
      <c r="J54" s="30" t="str">
        <f>E21</f>
        <v>Ing. Tomáš Rak</v>
      </c>
      <c r="K54" s="34"/>
      <c r="L54" s="104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</row>
    <row r="55" spans="1:31" s="2" customFormat="1" ht="15.2" customHeight="1" hidden="1">
      <c r="A55" s="32"/>
      <c r="B55" s="33"/>
      <c r="C55" s="26" t="s">
        <v>35</v>
      </c>
      <c r="D55" s="34"/>
      <c r="E55" s="34"/>
      <c r="F55" s="24" t="str">
        <f>IF(E18="","",E18)</f>
        <v>Vyplň údaj</v>
      </c>
      <c r="G55" s="34"/>
      <c r="H55" s="34"/>
      <c r="I55" s="26" t="s">
        <v>41</v>
      </c>
      <c r="J55" s="30" t="str">
        <f>E24</f>
        <v xml:space="preserve"> </v>
      </c>
      <c r="K55" s="34"/>
      <c r="L55" s="104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</row>
    <row r="56" spans="1:31" s="2" customFormat="1" ht="10.35" customHeight="1" hidden="1">
      <c r="A56" s="32"/>
      <c r="B56" s="33"/>
      <c r="C56" s="34"/>
      <c r="D56" s="34"/>
      <c r="E56" s="34"/>
      <c r="F56" s="34"/>
      <c r="G56" s="34"/>
      <c r="H56" s="34"/>
      <c r="I56" s="34"/>
      <c r="J56" s="34"/>
      <c r="K56" s="34"/>
      <c r="L56" s="104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</row>
    <row r="57" spans="1:31" s="2" customFormat="1" ht="29.25" customHeight="1" hidden="1">
      <c r="A57" s="32"/>
      <c r="B57" s="33"/>
      <c r="C57" s="130" t="s">
        <v>96</v>
      </c>
      <c r="D57" s="131"/>
      <c r="E57" s="131"/>
      <c r="F57" s="131"/>
      <c r="G57" s="131"/>
      <c r="H57" s="131"/>
      <c r="I57" s="131"/>
      <c r="J57" s="132" t="s">
        <v>97</v>
      </c>
      <c r="K57" s="131"/>
      <c r="L57" s="104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</row>
    <row r="58" spans="1:31" s="2" customFormat="1" ht="10.35" customHeight="1" hidden="1">
      <c r="A58" s="32"/>
      <c r="B58" s="33"/>
      <c r="C58" s="34"/>
      <c r="D58" s="34"/>
      <c r="E58" s="34"/>
      <c r="F58" s="34"/>
      <c r="G58" s="34"/>
      <c r="H58" s="34"/>
      <c r="I58" s="34"/>
      <c r="J58" s="34"/>
      <c r="K58" s="34"/>
      <c r="L58" s="104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</row>
    <row r="59" spans="1:47" s="2" customFormat="1" ht="22.9" customHeight="1" hidden="1">
      <c r="A59" s="32"/>
      <c r="B59" s="33"/>
      <c r="C59" s="133" t="s">
        <v>77</v>
      </c>
      <c r="D59" s="34"/>
      <c r="E59" s="34"/>
      <c r="F59" s="34"/>
      <c r="G59" s="34"/>
      <c r="H59" s="34"/>
      <c r="I59" s="34"/>
      <c r="J59" s="75">
        <f>J79</f>
        <v>0</v>
      </c>
      <c r="K59" s="34"/>
      <c r="L59" s="104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U59" s="14" t="s">
        <v>98</v>
      </c>
    </row>
    <row r="60" spans="1:31" s="2" customFormat="1" ht="21.75" customHeight="1" hidden="1">
      <c r="A60" s="32"/>
      <c r="B60" s="33"/>
      <c r="C60" s="34"/>
      <c r="D60" s="34"/>
      <c r="E60" s="34"/>
      <c r="F60" s="34"/>
      <c r="G60" s="34"/>
      <c r="H60" s="34"/>
      <c r="I60" s="34"/>
      <c r="J60" s="34"/>
      <c r="K60" s="34"/>
      <c r="L60" s="104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</row>
    <row r="61" spans="1:31" s="2" customFormat="1" ht="6.95" customHeight="1" hidden="1">
      <c r="A61" s="32"/>
      <c r="B61" s="45"/>
      <c r="C61" s="46"/>
      <c r="D61" s="46"/>
      <c r="E61" s="46"/>
      <c r="F61" s="46"/>
      <c r="G61" s="46"/>
      <c r="H61" s="46"/>
      <c r="I61" s="46"/>
      <c r="J61" s="46"/>
      <c r="K61" s="46"/>
      <c r="L61" s="104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ht="11.25" hidden="1"/>
    <row r="63" ht="11.25" hidden="1"/>
    <row r="64" ht="11.25" hidden="1"/>
    <row r="65" spans="1:31" s="2" customFormat="1" ht="6.95" customHeight="1">
      <c r="A65" s="32"/>
      <c r="B65" s="47"/>
      <c r="C65" s="48"/>
      <c r="D65" s="48"/>
      <c r="E65" s="48"/>
      <c r="F65" s="48"/>
      <c r="G65" s="48"/>
      <c r="H65" s="48"/>
      <c r="I65" s="48"/>
      <c r="J65" s="48"/>
      <c r="K65" s="48"/>
      <c r="L65" s="104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 s="2" customFormat="1" ht="24.95" customHeight="1">
      <c r="A66" s="32"/>
      <c r="B66" s="33"/>
      <c r="C66" s="20" t="s">
        <v>99</v>
      </c>
      <c r="D66" s="34"/>
      <c r="E66" s="34"/>
      <c r="F66" s="34"/>
      <c r="G66" s="34"/>
      <c r="H66" s="34"/>
      <c r="I66" s="34"/>
      <c r="J66" s="34"/>
      <c r="K66" s="34"/>
      <c r="L66" s="104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</row>
    <row r="67" spans="1:31" s="2" customFormat="1" ht="6.95" customHeight="1">
      <c r="A67" s="32"/>
      <c r="B67" s="33"/>
      <c r="C67" s="34"/>
      <c r="D67" s="34"/>
      <c r="E67" s="34"/>
      <c r="F67" s="34"/>
      <c r="G67" s="34"/>
      <c r="H67" s="34"/>
      <c r="I67" s="34"/>
      <c r="J67" s="34"/>
      <c r="K67" s="34"/>
      <c r="L67" s="104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</row>
    <row r="68" spans="1:31" s="2" customFormat="1" ht="12" customHeight="1">
      <c r="A68" s="32"/>
      <c r="B68" s="33"/>
      <c r="C68" s="26" t="s">
        <v>16</v>
      </c>
      <c r="D68" s="34"/>
      <c r="E68" s="34"/>
      <c r="F68" s="34"/>
      <c r="G68" s="34"/>
      <c r="H68" s="34"/>
      <c r="I68" s="34"/>
      <c r="J68" s="34"/>
      <c r="K68" s="34"/>
      <c r="L68" s="104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</row>
    <row r="69" spans="1:31" s="2" customFormat="1" ht="26.25" customHeight="1">
      <c r="A69" s="32"/>
      <c r="B69" s="33"/>
      <c r="C69" s="34"/>
      <c r="D69" s="34"/>
      <c r="E69" s="247" t="str">
        <f>E7</f>
        <v>Výstavba společné stezky pro cyklisty a pěší Starý Bydžov - Nový Bydžov</v>
      </c>
      <c r="F69" s="248"/>
      <c r="G69" s="248"/>
      <c r="H69" s="248"/>
      <c r="I69" s="34"/>
      <c r="J69" s="34"/>
      <c r="K69" s="34"/>
      <c r="L69" s="104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</row>
    <row r="70" spans="1:31" s="2" customFormat="1" ht="12" customHeight="1">
      <c r="A70" s="32"/>
      <c r="B70" s="33"/>
      <c r="C70" s="26" t="s">
        <v>93</v>
      </c>
      <c r="D70" s="34"/>
      <c r="E70" s="34"/>
      <c r="F70" s="34"/>
      <c r="G70" s="34"/>
      <c r="H70" s="34"/>
      <c r="I70" s="34"/>
      <c r="J70" s="34"/>
      <c r="K70" s="34"/>
      <c r="L70" s="104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</row>
    <row r="71" spans="1:31" s="2" customFormat="1" ht="16.5" customHeight="1">
      <c r="A71" s="32"/>
      <c r="B71" s="33"/>
      <c r="C71" s="34"/>
      <c r="D71" s="34"/>
      <c r="E71" s="219" t="str">
        <f>E9</f>
        <v>2022_04_01 - SO 01 Cyklostezka</v>
      </c>
      <c r="F71" s="249"/>
      <c r="G71" s="249"/>
      <c r="H71" s="249"/>
      <c r="I71" s="34"/>
      <c r="J71" s="34"/>
      <c r="K71" s="34"/>
      <c r="L71" s="104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</row>
    <row r="72" spans="1:31" s="2" customFormat="1" ht="6.95" customHeight="1">
      <c r="A72" s="32"/>
      <c r="B72" s="33"/>
      <c r="C72" s="34"/>
      <c r="D72" s="34"/>
      <c r="E72" s="34"/>
      <c r="F72" s="34"/>
      <c r="G72" s="34"/>
      <c r="H72" s="34"/>
      <c r="I72" s="34"/>
      <c r="J72" s="34"/>
      <c r="K72" s="34"/>
      <c r="L72" s="104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</row>
    <row r="73" spans="1:31" s="2" customFormat="1" ht="12" customHeight="1">
      <c r="A73" s="32"/>
      <c r="B73" s="33"/>
      <c r="C73" s="26" t="s">
        <v>22</v>
      </c>
      <c r="D73" s="34"/>
      <c r="E73" s="34"/>
      <c r="F73" s="24" t="str">
        <f>F12</f>
        <v>Starý Bydžov, Nový Bydžov</v>
      </c>
      <c r="G73" s="34"/>
      <c r="H73" s="34"/>
      <c r="I73" s="26" t="s">
        <v>24</v>
      </c>
      <c r="J73" s="57" t="str">
        <f>IF(J12="","",J12)</f>
        <v>16. 3. 2022</v>
      </c>
      <c r="K73" s="34"/>
      <c r="L73" s="104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</row>
    <row r="74" spans="1:31" s="2" customFormat="1" ht="6.95" customHeight="1">
      <c r="A74" s="32"/>
      <c r="B74" s="33"/>
      <c r="C74" s="34"/>
      <c r="D74" s="34"/>
      <c r="E74" s="34"/>
      <c r="F74" s="34"/>
      <c r="G74" s="34"/>
      <c r="H74" s="34"/>
      <c r="I74" s="34"/>
      <c r="J74" s="34"/>
      <c r="K74" s="34"/>
      <c r="L74" s="104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</row>
    <row r="75" spans="1:31" s="2" customFormat="1" ht="15.2" customHeight="1">
      <c r="A75" s="32"/>
      <c r="B75" s="33"/>
      <c r="C75" s="26" t="s">
        <v>30</v>
      </c>
      <c r="D75" s="34"/>
      <c r="E75" s="34"/>
      <c r="F75" s="24" t="str">
        <f>E15</f>
        <v>Obec Starý Bydžov</v>
      </c>
      <c r="G75" s="34"/>
      <c r="H75" s="34"/>
      <c r="I75" s="26" t="s">
        <v>37</v>
      </c>
      <c r="J75" s="30" t="str">
        <f>E21</f>
        <v>Ing. Tomáš Rak</v>
      </c>
      <c r="K75" s="34"/>
      <c r="L75" s="104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</row>
    <row r="76" spans="1:31" s="2" customFormat="1" ht="15.2" customHeight="1">
      <c r="A76" s="32"/>
      <c r="B76" s="33"/>
      <c r="C76" s="26" t="s">
        <v>35</v>
      </c>
      <c r="D76" s="34"/>
      <c r="E76" s="34"/>
      <c r="F76" s="24" t="str">
        <f>IF(E18="","",E18)</f>
        <v>Vyplň údaj</v>
      </c>
      <c r="G76" s="34"/>
      <c r="H76" s="34"/>
      <c r="I76" s="26" t="s">
        <v>41</v>
      </c>
      <c r="J76" s="30" t="str">
        <f>E24</f>
        <v xml:space="preserve"> </v>
      </c>
      <c r="K76" s="34"/>
      <c r="L76" s="104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0.35" customHeight="1">
      <c r="A77" s="32"/>
      <c r="B77" s="33"/>
      <c r="C77" s="34"/>
      <c r="D77" s="34"/>
      <c r="E77" s="34"/>
      <c r="F77" s="34"/>
      <c r="G77" s="34"/>
      <c r="H77" s="34"/>
      <c r="I77" s="34"/>
      <c r="J77" s="34"/>
      <c r="K77" s="34"/>
      <c r="L77" s="104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78" spans="1:31" s="9" customFormat="1" ht="29.25" customHeight="1">
      <c r="A78" s="134"/>
      <c r="B78" s="135"/>
      <c r="C78" s="136" t="s">
        <v>100</v>
      </c>
      <c r="D78" s="137" t="s">
        <v>64</v>
      </c>
      <c r="E78" s="137" t="s">
        <v>60</v>
      </c>
      <c r="F78" s="137" t="s">
        <v>61</v>
      </c>
      <c r="G78" s="137" t="s">
        <v>101</v>
      </c>
      <c r="H78" s="137" t="s">
        <v>102</v>
      </c>
      <c r="I78" s="137" t="s">
        <v>103</v>
      </c>
      <c r="J78" s="138" t="s">
        <v>97</v>
      </c>
      <c r="K78" s="139" t="s">
        <v>104</v>
      </c>
      <c r="L78" s="140"/>
      <c r="M78" s="66" t="s">
        <v>32</v>
      </c>
      <c r="N78" s="67" t="s">
        <v>49</v>
      </c>
      <c r="O78" s="67" t="s">
        <v>105</v>
      </c>
      <c r="P78" s="67" t="s">
        <v>106</v>
      </c>
      <c r="Q78" s="67" t="s">
        <v>107</v>
      </c>
      <c r="R78" s="67" t="s">
        <v>108</v>
      </c>
      <c r="S78" s="67" t="s">
        <v>109</v>
      </c>
      <c r="T78" s="68" t="s">
        <v>110</v>
      </c>
      <c r="U78" s="134"/>
      <c r="V78" s="134"/>
      <c r="W78" s="134"/>
      <c r="X78" s="134"/>
      <c r="Y78" s="134"/>
      <c r="Z78" s="134"/>
      <c r="AA78" s="134"/>
      <c r="AB78" s="134"/>
      <c r="AC78" s="134"/>
      <c r="AD78" s="134"/>
      <c r="AE78" s="134"/>
    </row>
    <row r="79" spans="1:63" s="2" customFormat="1" ht="22.9" customHeight="1">
      <c r="A79" s="32"/>
      <c r="B79" s="33"/>
      <c r="C79" s="73" t="s">
        <v>111</v>
      </c>
      <c r="D79" s="34"/>
      <c r="E79" s="34"/>
      <c r="F79" s="34"/>
      <c r="G79" s="34"/>
      <c r="H79" s="34"/>
      <c r="I79" s="34"/>
      <c r="J79" s="141">
        <f>BK79</f>
        <v>0</v>
      </c>
      <c r="K79" s="34"/>
      <c r="L79" s="37"/>
      <c r="M79" s="69"/>
      <c r="N79" s="142"/>
      <c r="O79" s="70"/>
      <c r="P79" s="143">
        <f>SUM(P80:P366)</f>
        <v>0</v>
      </c>
      <c r="Q79" s="70"/>
      <c r="R79" s="143">
        <f>SUM(R80:R366)</f>
        <v>0</v>
      </c>
      <c r="S79" s="70"/>
      <c r="T79" s="144">
        <f>SUM(T80:T366)</f>
        <v>0</v>
      </c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T79" s="14" t="s">
        <v>78</v>
      </c>
      <c r="AU79" s="14" t="s">
        <v>98</v>
      </c>
      <c r="BK79" s="145">
        <f>SUM(BK80:BK366)</f>
        <v>0</v>
      </c>
    </row>
    <row r="80" spans="1:65" s="2" customFormat="1" ht="16.5" customHeight="1">
      <c r="A80" s="32"/>
      <c r="B80" s="33"/>
      <c r="C80" s="146" t="s">
        <v>87</v>
      </c>
      <c r="D80" s="146" t="s">
        <v>112</v>
      </c>
      <c r="E80" s="147" t="s">
        <v>113</v>
      </c>
      <c r="F80" s="148" t="s">
        <v>114</v>
      </c>
      <c r="G80" s="149" t="s">
        <v>115</v>
      </c>
      <c r="H80" s="150">
        <v>1812.03</v>
      </c>
      <c r="I80" s="151"/>
      <c r="J80" s="152">
        <f>ROUND(I80*H80,2)</f>
        <v>0</v>
      </c>
      <c r="K80" s="153"/>
      <c r="L80" s="37"/>
      <c r="M80" s="154" t="s">
        <v>32</v>
      </c>
      <c r="N80" s="155" t="s">
        <v>50</v>
      </c>
      <c r="O80" s="62"/>
      <c r="P80" s="156">
        <f>O80*H80</f>
        <v>0</v>
      </c>
      <c r="Q80" s="156">
        <v>0</v>
      </c>
      <c r="R80" s="156">
        <f>Q80*H80</f>
        <v>0</v>
      </c>
      <c r="S80" s="156">
        <v>0</v>
      </c>
      <c r="T80" s="157">
        <f>S80*H80</f>
        <v>0</v>
      </c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R80" s="158" t="s">
        <v>116</v>
      </c>
      <c r="AT80" s="158" t="s">
        <v>112</v>
      </c>
      <c r="AU80" s="158" t="s">
        <v>79</v>
      </c>
      <c r="AY80" s="14" t="s">
        <v>117</v>
      </c>
      <c r="BE80" s="159">
        <f>IF(N80="základní",J80,0)</f>
        <v>0</v>
      </c>
      <c r="BF80" s="159">
        <f>IF(N80="snížená",J80,0)</f>
        <v>0</v>
      </c>
      <c r="BG80" s="159">
        <f>IF(N80="zákl. přenesená",J80,0)</f>
        <v>0</v>
      </c>
      <c r="BH80" s="159">
        <f>IF(N80="sníž. přenesená",J80,0)</f>
        <v>0</v>
      </c>
      <c r="BI80" s="159">
        <f>IF(N80="nulová",J80,0)</f>
        <v>0</v>
      </c>
      <c r="BJ80" s="14" t="s">
        <v>87</v>
      </c>
      <c r="BK80" s="159">
        <f>ROUND(I80*H80,2)</f>
        <v>0</v>
      </c>
      <c r="BL80" s="14" t="s">
        <v>116</v>
      </c>
      <c r="BM80" s="158" t="s">
        <v>118</v>
      </c>
    </row>
    <row r="81" spans="2:51" s="10" customFormat="1" ht="11.25">
      <c r="B81" s="160"/>
      <c r="C81" s="161"/>
      <c r="D81" s="162" t="s">
        <v>119</v>
      </c>
      <c r="E81" s="163" t="s">
        <v>32</v>
      </c>
      <c r="F81" s="164" t="s">
        <v>120</v>
      </c>
      <c r="G81" s="161"/>
      <c r="H81" s="165">
        <v>1186.89</v>
      </c>
      <c r="I81" s="166"/>
      <c r="J81" s="161"/>
      <c r="K81" s="161"/>
      <c r="L81" s="167"/>
      <c r="M81" s="168"/>
      <c r="N81" s="169"/>
      <c r="O81" s="169"/>
      <c r="P81" s="169"/>
      <c r="Q81" s="169"/>
      <c r="R81" s="169"/>
      <c r="S81" s="169"/>
      <c r="T81" s="170"/>
      <c r="AT81" s="171" t="s">
        <v>119</v>
      </c>
      <c r="AU81" s="171" t="s">
        <v>79</v>
      </c>
      <c r="AV81" s="10" t="s">
        <v>21</v>
      </c>
      <c r="AW81" s="10" t="s">
        <v>40</v>
      </c>
      <c r="AX81" s="10" t="s">
        <v>79</v>
      </c>
      <c r="AY81" s="171" t="s">
        <v>117</v>
      </c>
    </row>
    <row r="82" spans="2:51" s="10" customFormat="1" ht="11.25">
      <c r="B82" s="160"/>
      <c r="C82" s="161"/>
      <c r="D82" s="162" t="s">
        <v>119</v>
      </c>
      <c r="E82" s="163" t="s">
        <v>32</v>
      </c>
      <c r="F82" s="164" t="s">
        <v>121</v>
      </c>
      <c r="G82" s="161"/>
      <c r="H82" s="165">
        <v>625.14</v>
      </c>
      <c r="I82" s="166"/>
      <c r="J82" s="161"/>
      <c r="K82" s="161"/>
      <c r="L82" s="167"/>
      <c r="M82" s="168"/>
      <c r="N82" s="169"/>
      <c r="O82" s="169"/>
      <c r="P82" s="169"/>
      <c r="Q82" s="169"/>
      <c r="R82" s="169"/>
      <c r="S82" s="169"/>
      <c r="T82" s="170"/>
      <c r="AT82" s="171" t="s">
        <v>119</v>
      </c>
      <c r="AU82" s="171" t="s">
        <v>79</v>
      </c>
      <c r="AV82" s="10" t="s">
        <v>21</v>
      </c>
      <c r="AW82" s="10" t="s">
        <v>40</v>
      </c>
      <c r="AX82" s="10" t="s">
        <v>79</v>
      </c>
      <c r="AY82" s="171" t="s">
        <v>117</v>
      </c>
    </row>
    <row r="83" spans="2:51" s="11" customFormat="1" ht="11.25">
      <c r="B83" s="172"/>
      <c r="C83" s="173"/>
      <c r="D83" s="162" t="s">
        <v>119</v>
      </c>
      <c r="E83" s="174" t="s">
        <v>32</v>
      </c>
      <c r="F83" s="175" t="s">
        <v>122</v>
      </c>
      <c r="G83" s="173"/>
      <c r="H83" s="176">
        <v>1812.0300000000002</v>
      </c>
      <c r="I83" s="177"/>
      <c r="J83" s="173"/>
      <c r="K83" s="173"/>
      <c r="L83" s="178"/>
      <c r="M83" s="179"/>
      <c r="N83" s="180"/>
      <c r="O83" s="180"/>
      <c r="P83" s="180"/>
      <c r="Q83" s="180"/>
      <c r="R83" s="180"/>
      <c r="S83" s="180"/>
      <c r="T83" s="181"/>
      <c r="AT83" s="182" t="s">
        <v>119</v>
      </c>
      <c r="AU83" s="182" t="s">
        <v>79</v>
      </c>
      <c r="AV83" s="11" t="s">
        <v>123</v>
      </c>
      <c r="AW83" s="11" t="s">
        <v>40</v>
      </c>
      <c r="AX83" s="11" t="s">
        <v>87</v>
      </c>
      <c r="AY83" s="182" t="s">
        <v>117</v>
      </c>
    </row>
    <row r="84" spans="1:65" s="2" customFormat="1" ht="24.2" customHeight="1">
      <c r="A84" s="32"/>
      <c r="B84" s="33"/>
      <c r="C84" s="146" t="s">
        <v>21</v>
      </c>
      <c r="D84" s="146" t="s">
        <v>112</v>
      </c>
      <c r="E84" s="147" t="s">
        <v>124</v>
      </c>
      <c r="F84" s="148" t="s">
        <v>125</v>
      </c>
      <c r="G84" s="149" t="s">
        <v>126</v>
      </c>
      <c r="H84" s="150">
        <v>258.55</v>
      </c>
      <c r="I84" s="151"/>
      <c r="J84" s="152">
        <f>ROUND(I84*H84,2)</f>
        <v>0</v>
      </c>
      <c r="K84" s="153"/>
      <c r="L84" s="37"/>
      <c r="M84" s="154" t="s">
        <v>32</v>
      </c>
      <c r="N84" s="155" t="s">
        <v>50</v>
      </c>
      <c r="O84" s="62"/>
      <c r="P84" s="156">
        <f>O84*H84</f>
        <v>0</v>
      </c>
      <c r="Q84" s="156">
        <v>0</v>
      </c>
      <c r="R84" s="156">
        <f>Q84*H84</f>
        <v>0</v>
      </c>
      <c r="S84" s="156">
        <v>0</v>
      </c>
      <c r="T84" s="157">
        <f>S84*H84</f>
        <v>0</v>
      </c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R84" s="158" t="s">
        <v>116</v>
      </c>
      <c r="AT84" s="158" t="s">
        <v>112</v>
      </c>
      <c r="AU84" s="158" t="s">
        <v>79</v>
      </c>
      <c r="AY84" s="14" t="s">
        <v>117</v>
      </c>
      <c r="BE84" s="159">
        <f>IF(N84="základní",J84,0)</f>
        <v>0</v>
      </c>
      <c r="BF84" s="159">
        <f>IF(N84="snížená",J84,0)</f>
        <v>0</v>
      </c>
      <c r="BG84" s="159">
        <f>IF(N84="zákl. přenesená",J84,0)</f>
        <v>0</v>
      </c>
      <c r="BH84" s="159">
        <f>IF(N84="sníž. přenesená",J84,0)</f>
        <v>0</v>
      </c>
      <c r="BI84" s="159">
        <f>IF(N84="nulová",J84,0)</f>
        <v>0</v>
      </c>
      <c r="BJ84" s="14" t="s">
        <v>87</v>
      </c>
      <c r="BK84" s="159">
        <f>ROUND(I84*H84,2)</f>
        <v>0</v>
      </c>
      <c r="BL84" s="14" t="s">
        <v>116</v>
      </c>
      <c r="BM84" s="158" t="s">
        <v>127</v>
      </c>
    </row>
    <row r="85" spans="2:51" s="10" customFormat="1" ht="11.25">
      <c r="B85" s="160"/>
      <c r="C85" s="161"/>
      <c r="D85" s="162" t="s">
        <v>119</v>
      </c>
      <c r="E85" s="163" t="s">
        <v>32</v>
      </c>
      <c r="F85" s="164" t="s">
        <v>128</v>
      </c>
      <c r="G85" s="161"/>
      <c r="H85" s="165">
        <v>172.36</v>
      </c>
      <c r="I85" s="166"/>
      <c r="J85" s="161"/>
      <c r="K85" s="161"/>
      <c r="L85" s="167"/>
      <c r="M85" s="168"/>
      <c r="N85" s="169"/>
      <c r="O85" s="169"/>
      <c r="P85" s="169"/>
      <c r="Q85" s="169"/>
      <c r="R85" s="169"/>
      <c r="S85" s="169"/>
      <c r="T85" s="170"/>
      <c r="AT85" s="171" t="s">
        <v>119</v>
      </c>
      <c r="AU85" s="171" t="s">
        <v>79</v>
      </c>
      <c r="AV85" s="10" t="s">
        <v>21</v>
      </c>
      <c r="AW85" s="10" t="s">
        <v>40</v>
      </c>
      <c r="AX85" s="10" t="s">
        <v>79</v>
      </c>
      <c r="AY85" s="171" t="s">
        <v>117</v>
      </c>
    </row>
    <row r="86" spans="2:51" s="10" customFormat="1" ht="11.25">
      <c r="B86" s="160"/>
      <c r="C86" s="161"/>
      <c r="D86" s="162" t="s">
        <v>119</v>
      </c>
      <c r="E86" s="163" t="s">
        <v>32</v>
      </c>
      <c r="F86" s="164" t="s">
        <v>129</v>
      </c>
      <c r="G86" s="161"/>
      <c r="H86" s="165">
        <v>86.19</v>
      </c>
      <c r="I86" s="166"/>
      <c r="J86" s="161"/>
      <c r="K86" s="161"/>
      <c r="L86" s="167"/>
      <c r="M86" s="168"/>
      <c r="N86" s="169"/>
      <c r="O86" s="169"/>
      <c r="P86" s="169"/>
      <c r="Q86" s="169"/>
      <c r="R86" s="169"/>
      <c r="S86" s="169"/>
      <c r="T86" s="170"/>
      <c r="AT86" s="171" t="s">
        <v>119</v>
      </c>
      <c r="AU86" s="171" t="s">
        <v>79</v>
      </c>
      <c r="AV86" s="10" t="s">
        <v>21</v>
      </c>
      <c r="AW86" s="10" t="s">
        <v>40</v>
      </c>
      <c r="AX86" s="10" t="s">
        <v>79</v>
      </c>
      <c r="AY86" s="171" t="s">
        <v>117</v>
      </c>
    </row>
    <row r="87" spans="2:51" s="11" customFormat="1" ht="11.25">
      <c r="B87" s="172"/>
      <c r="C87" s="173"/>
      <c r="D87" s="162" t="s">
        <v>119</v>
      </c>
      <c r="E87" s="174" t="s">
        <v>32</v>
      </c>
      <c r="F87" s="175" t="s">
        <v>122</v>
      </c>
      <c r="G87" s="173"/>
      <c r="H87" s="176">
        <v>258.55</v>
      </c>
      <c r="I87" s="177"/>
      <c r="J87" s="173"/>
      <c r="K87" s="173"/>
      <c r="L87" s="178"/>
      <c r="M87" s="179"/>
      <c r="N87" s="180"/>
      <c r="O87" s="180"/>
      <c r="P87" s="180"/>
      <c r="Q87" s="180"/>
      <c r="R87" s="180"/>
      <c r="S87" s="180"/>
      <c r="T87" s="181"/>
      <c r="AT87" s="182" t="s">
        <v>119</v>
      </c>
      <c r="AU87" s="182" t="s">
        <v>79</v>
      </c>
      <c r="AV87" s="11" t="s">
        <v>123</v>
      </c>
      <c r="AW87" s="11" t="s">
        <v>40</v>
      </c>
      <c r="AX87" s="11" t="s">
        <v>87</v>
      </c>
      <c r="AY87" s="182" t="s">
        <v>117</v>
      </c>
    </row>
    <row r="88" spans="1:65" s="2" customFormat="1" ht="24.2" customHeight="1">
      <c r="A88" s="32"/>
      <c r="B88" s="33"/>
      <c r="C88" s="146" t="s">
        <v>130</v>
      </c>
      <c r="D88" s="146" t="s">
        <v>112</v>
      </c>
      <c r="E88" s="147" t="s">
        <v>131</v>
      </c>
      <c r="F88" s="148" t="s">
        <v>132</v>
      </c>
      <c r="G88" s="149" t="s">
        <v>126</v>
      </c>
      <c r="H88" s="150">
        <v>64.64</v>
      </c>
      <c r="I88" s="151"/>
      <c r="J88" s="152">
        <f>ROUND(I88*H88,2)</f>
        <v>0</v>
      </c>
      <c r="K88" s="153"/>
      <c r="L88" s="37"/>
      <c r="M88" s="154" t="s">
        <v>32</v>
      </c>
      <c r="N88" s="155" t="s">
        <v>50</v>
      </c>
      <c r="O88" s="62"/>
      <c r="P88" s="156">
        <f>O88*H88</f>
        <v>0</v>
      </c>
      <c r="Q88" s="156">
        <v>0</v>
      </c>
      <c r="R88" s="156">
        <f>Q88*H88</f>
        <v>0</v>
      </c>
      <c r="S88" s="156">
        <v>0</v>
      </c>
      <c r="T88" s="157">
        <f>S88*H88</f>
        <v>0</v>
      </c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R88" s="158" t="s">
        <v>116</v>
      </c>
      <c r="AT88" s="158" t="s">
        <v>112</v>
      </c>
      <c r="AU88" s="158" t="s">
        <v>79</v>
      </c>
      <c r="AY88" s="14" t="s">
        <v>117</v>
      </c>
      <c r="BE88" s="159">
        <f>IF(N88="základní",J88,0)</f>
        <v>0</v>
      </c>
      <c r="BF88" s="159">
        <f>IF(N88="snížená",J88,0)</f>
        <v>0</v>
      </c>
      <c r="BG88" s="159">
        <f>IF(N88="zákl. přenesená",J88,0)</f>
        <v>0</v>
      </c>
      <c r="BH88" s="159">
        <f>IF(N88="sníž. přenesená",J88,0)</f>
        <v>0</v>
      </c>
      <c r="BI88" s="159">
        <f>IF(N88="nulová",J88,0)</f>
        <v>0</v>
      </c>
      <c r="BJ88" s="14" t="s">
        <v>87</v>
      </c>
      <c r="BK88" s="159">
        <f>ROUND(I88*H88,2)</f>
        <v>0</v>
      </c>
      <c r="BL88" s="14" t="s">
        <v>116</v>
      </c>
      <c r="BM88" s="158" t="s">
        <v>133</v>
      </c>
    </row>
    <row r="89" spans="2:51" s="10" customFormat="1" ht="11.25">
      <c r="B89" s="160"/>
      <c r="C89" s="161"/>
      <c r="D89" s="162" t="s">
        <v>119</v>
      </c>
      <c r="E89" s="163" t="s">
        <v>32</v>
      </c>
      <c r="F89" s="164" t="s">
        <v>134</v>
      </c>
      <c r="G89" s="161"/>
      <c r="H89" s="165">
        <v>43.09</v>
      </c>
      <c r="I89" s="166"/>
      <c r="J89" s="161"/>
      <c r="K89" s="161"/>
      <c r="L89" s="167"/>
      <c r="M89" s="168"/>
      <c r="N89" s="169"/>
      <c r="O89" s="169"/>
      <c r="P89" s="169"/>
      <c r="Q89" s="169"/>
      <c r="R89" s="169"/>
      <c r="S89" s="169"/>
      <c r="T89" s="170"/>
      <c r="AT89" s="171" t="s">
        <v>119</v>
      </c>
      <c r="AU89" s="171" t="s">
        <v>79</v>
      </c>
      <c r="AV89" s="10" t="s">
        <v>21</v>
      </c>
      <c r="AW89" s="10" t="s">
        <v>40</v>
      </c>
      <c r="AX89" s="10" t="s">
        <v>79</v>
      </c>
      <c r="AY89" s="171" t="s">
        <v>117</v>
      </c>
    </row>
    <row r="90" spans="2:51" s="10" customFormat="1" ht="11.25">
      <c r="B90" s="160"/>
      <c r="C90" s="161"/>
      <c r="D90" s="162" t="s">
        <v>119</v>
      </c>
      <c r="E90" s="163" t="s">
        <v>32</v>
      </c>
      <c r="F90" s="164" t="s">
        <v>135</v>
      </c>
      <c r="G90" s="161"/>
      <c r="H90" s="165">
        <v>21.55</v>
      </c>
      <c r="I90" s="166"/>
      <c r="J90" s="161"/>
      <c r="K90" s="161"/>
      <c r="L90" s="167"/>
      <c r="M90" s="168"/>
      <c r="N90" s="169"/>
      <c r="O90" s="169"/>
      <c r="P90" s="169"/>
      <c r="Q90" s="169"/>
      <c r="R90" s="169"/>
      <c r="S90" s="169"/>
      <c r="T90" s="170"/>
      <c r="AT90" s="171" t="s">
        <v>119</v>
      </c>
      <c r="AU90" s="171" t="s">
        <v>79</v>
      </c>
      <c r="AV90" s="10" t="s">
        <v>21</v>
      </c>
      <c r="AW90" s="10" t="s">
        <v>40</v>
      </c>
      <c r="AX90" s="10" t="s">
        <v>79</v>
      </c>
      <c r="AY90" s="171" t="s">
        <v>117</v>
      </c>
    </row>
    <row r="91" spans="2:51" s="11" customFormat="1" ht="11.25">
      <c r="B91" s="172"/>
      <c r="C91" s="173"/>
      <c r="D91" s="162" t="s">
        <v>119</v>
      </c>
      <c r="E91" s="174" t="s">
        <v>32</v>
      </c>
      <c r="F91" s="175" t="s">
        <v>122</v>
      </c>
      <c r="G91" s="173"/>
      <c r="H91" s="176">
        <v>64.64</v>
      </c>
      <c r="I91" s="177"/>
      <c r="J91" s="173"/>
      <c r="K91" s="173"/>
      <c r="L91" s="178"/>
      <c r="M91" s="179"/>
      <c r="N91" s="180"/>
      <c r="O91" s="180"/>
      <c r="P91" s="180"/>
      <c r="Q91" s="180"/>
      <c r="R91" s="180"/>
      <c r="S91" s="180"/>
      <c r="T91" s="181"/>
      <c r="AT91" s="182" t="s">
        <v>119</v>
      </c>
      <c r="AU91" s="182" t="s">
        <v>79</v>
      </c>
      <c r="AV91" s="11" t="s">
        <v>123</v>
      </c>
      <c r="AW91" s="11" t="s">
        <v>40</v>
      </c>
      <c r="AX91" s="11" t="s">
        <v>87</v>
      </c>
      <c r="AY91" s="182" t="s">
        <v>117</v>
      </c>
    </row>
    <row r="92" spans="1:65" s="2" customFormat="1" ht="16.5" customHeight="1">
      <c r="A92" s="32"/>
      <c r="B92" s="33"/>
      <c r="C92" s="146" t="s">
        <v>123</v>
      </c>
      <c r="D92" s="146" t="s">
        <v>112</v>
      </c>
      <c r="E92" s="147" t="s">
        <v>136</v>
      </c>
      <c r="F92" s="148" t="s">
        <v>137</v>
      </c>
      <c r="G92" s="149" t="s">
        <v>115</v>
      </c>
      <c r="H92" s="150">
        <v>1117.495</v>
      </c>
      <c r="I92" s="151"/>
      <c r="J92" s="152">
        <f>ROUND(I92*H92,2)</f>
        <v>0</v>
      </c>
      <c r="K92" s="153"/>
      <c r="L92" s="37"/>
      <c r="M92" s="154" t="s">
        <v>32</v>
      </c>
      <c r="N92" s="155" t="s">
        <v>50</v>
      </c>
      <c r="O92" s="62"/>
      <c r="P92" s="156">
        <f>O92*H92</f>
        <v>0</v>
      </c>
      <c r="Q92" s="156">
        <v>0</v>
      </c>
      <c r="R92" s="156">
        <f>Q92*H92</f>
        <v>0</v>
      </c>
      <c r="S92" s="156">
        <v>0</v>
      </c>
      <c r="T92" s="157">
        <f>S92*H92</f>
        <v>0</v>
      </c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R92" s="158" t="s">
        <v>116</v>
      </c>
      <c r="AT92" s="158" t="s">
        <v>112</v>
      </c>
      <c r="AU92" s="158" t="s">
        <v>79</v>
      </c>
      <c r="AY92" s="14" t="s">
        <v>117</v>
      </c>
      <c r="BE92" s="159">
        <f>IF(N92="základní",J92,0)</f>
        <v>0</v>
      </c>
      <c r="BF92" s="159">
        <f>IF(N92="snížená",J92,0)</f>
        <v>0</v>
      </c>
      <c r="BG92" s="159">
        <f>IF(N92="zákl. přenesená",J92,0)</f>
        <v>0</v>
      </c>
      <c r="BH92" s="159">
        <f>IF(N92="sníž. přenesená",J92,0)</f>
        <v>0</v>
      </c>
      <c r="BI92" s="159">
        <f>IF(N92="nulová",J92,0)</f>
        <v>0</v>
      </c>
      <c r="BJ92" s="14" t="s">
        <v>87</v>
      </c>
      <c r="BK92" s="159">
        <f>ROUND(I92*H92,2)</f>
        <v>0</v>
      </c>
      <c r="BL92" s="14" t="s">
        <v>116</v>
      </c>
      <c r="BM92" s="158" t="s">
        <v>138</v>
      </c>
    </row>
    <row r="93" spans="2:51" s="10" customFormat="1" ht="11.25">
      <c r="B93" s="160"/>
      <c r="C93" s="161"/>
      <c r="D93" s="162" t="s">
        <v>119</v>
      </c>
      <c r="E93" s="163" t="s">
        <v>32</v>
      </c>
      <c r="F93" s="164" t="s">
        <v>139</v>
      </c>
      <c r="G93" s="161"/>
      <c r="H93" s="165">
        <v>1117.495</v>
      </c>
      <c r="I93" s="166"/>
      <c r="J93" s="161"/>
      <c r="K93" s="161"/>
      <c r="L93" s="167"/>
      <c r="M93" s="168"/>
      <c r="N93" s="169"/>
      <c r="O93" s="169"/>
      <c r="P93" s="169"/>
      <c r="Q93" s="169"/>
      <c r="R93" s="169"/>
      <c r="S93" s="169"/>
      <c r="T93" s="170"/>
      <c r="AT93" s="171" t="s">
        <v>119</v>
      </c>
      <c r="AU93" s="171" t="s">
        <v>79</v>
      </c>
      <c r="AV93" s="10" t="s">
        <v>21</v>
      </c>
      <c r="AW93" s="10" t="s">
        <v>40</v>
      </c>
      <c r="AX93" s="10" t="s">
        <v>79</v>
      </c>
      <c r="AY93" s="171" t="s">
        <v>117</v>
      </c>
    </row>
    <row r="94" spans="2:51" s="11" customFormat="1" ht="11.25">
      <c r="B94" s="172"/>
      <c r="C94" s="173"/>
      <c r="D94" s="162" t="s">
        <v>119</v>
      </c>
      <c r="E94" s="174" t="s">
        <v>32</v>
      </c>
      <c r="F94" s="175" t="s">
        <v>122</v>
      </c>
      <c r="G94" s="173"/>
      <c r="H94" s="176">
        <v>1117.495</v>
      </c>
      <c r="I94" s="177"/>
      <c r="J94" s="173"/>
      <c r="K94" s="173"/>
      <c r="L94" s="178"/>
      <c r="M94" s="179"/>
      <c r="N94" s="180"/>
      <c r="O94" s="180"/>
      <c r="P94" s="180"/>
      <c r="Q94" s="180"/>
      <c r="R94" s="180"/>
      <c r="S94" s="180"/>
      <c r="T94" s="181"/>
      <c r="AT94" s="182" t="s">
        <v>119</v>
      </c>
      <c r="AU94" s="182" t="s">
        <v>79</v>
      </c>
      <c r="AV94" s="11" t="s">
        <v>123</v>
      </c>
      <c r="AW94" s="11" t="s">
        <v>40</v>
      </c>
      <c r="AX94" s="11" t="s">
        <v>87</v>
      </c>
      <c r="AY94" s="182" t="s">
        <v>117</v>
      </c>
    </row>
    <row r="95" spans="1:65" s="2" customFormat="1" ht="24.2" customHeight="1">
      <c r="A95" s="32"/>
      <c r="B95" s="33"/>
      <c r="C95" s="146" t="s">
        <v>140</v>
      </c>
      <c r="D95" s="146" t="s">
        <v>112</v>
      </c>
      <c r="E95" s="147" t="s">
        <v>141</v>
      </c>
      <c r="F95" s="148" t="s">
        <v>142</v>
      </c>
      <c r="G95" s="149" t="s">
        <v>143</v>
      </c>
      <c r="H95" s="150">
        <v>1</v>
      </c>
      <c r="I95" s="151"/>
      <c r="J95" s="152">
        <f>ROUND(I95*H95,2)</f>
        <v>0</v>
      </c>
      <c r="K95" s="153"/>
      <c r="L95" s="37"/>
      <c r="M95" s="154" t="s">
        <v>32</v>
      </c>
      <c r="N95" s="155" t="s">
        <v>50</v>
      </c>
      <c r="O95" s="62"/>
      <c r="P95" s="156">
        <f>O95*H95</f>
        <v>0</v>
      </c>
      <c r="Q95" s="156">
        <v>0</v>
      </c>
      <c r="R95" s="156">
        <f>Q95*H95</f>
        <v>0</v>
      </c>
      <c r="S95" s="156">
        <v>0</v>
      </c>
      <c r="T95" s="157">
        <f>S95*H95</f>
        <v>0</v>
      </c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R95" s="158" t="s">
        <v>116</v>
      </c>
      <c r="AT95" s="158" t="s">
        <v>112</v>
      </c>
      <c r="AU95" s="158" t="s">
        <v>79</v>
      </c>
      <c r="AY95" s="14" t="s">
        <v>117</v>
      </c>
      <c r="BE95" s="159">
        <f>IF(N95="základní",J95,0)</f>
        <v>0</v>
      </c>
      <c r="BF95" s="159">
        <f>IF(N95="snížená",J95,0)</f>
        <v>0</v>
      </c>
      <c r="BG95" s="159">
        <f>IF(N95="zákl. přenesená",J95,0)</f>
        <v>0</v>
      </c>
      <c r="BH95" s="159">
        <f>IF(N95="sníž. přenesená",J95,0)</f>
        <v>0</v>
      </c>
      <c r="BI95" s="159">
        <f>IF(N95="nulová",J95,0)</f>
        <v>0</v>
      </c>
      <c r="BJ95" s="14" t="s">
        <v>87</v>
      </c>
      <c r="BK95" s="159">
        <f>ROUND(I95*H95,2)</f>
        <v>0</v>
      </c>
      <c r="BL95" s="14" t="s">
        <v>116</v>
      </c>
      <c r="BM95" s="158" t="s">
        <v>144</v>
      </c>
    </row>
    <row r="96" spans="2:51" s="10" customFormat="1" ht="11.25">
      <c r="B96" s="160"/>
      <c r="C96" s="161"/>
      <c r="D96" s="162" t="s">
        <v>119</v>
      </c>
      <c r="E96" s="163" t="s">
        <v>32</v>
      </c>
      <c r="F96" s="164" t="s">
        <v>145</v>
      </c>
      <c r="G96" s="161"/>
      <c r="H96" s="165">
        <v>1</v>
      </c>
      <c r="I96" s="166"/>
      <c r="J96" s="161"/>
      <c r="K96" s="161"/>
      <c r="L96" s="167"/>
      <c r="M96" s="168"/>
      <c r="N96" s="169"/>
      <c r="O96" s="169"/>
      <c r="P96" s="169"/>
      <c r="Q96" s="169"/>
      <c r="R96" s="169"/>
      <c r="S96" s="169"/>
      <c r="T96" s="170"/>
      <c r="AT96" s="171" t="s">
        <v>119</v>
      </c>
      <c r="AU96" s="171" t="s">
        <v>79</v>
      </c>
      <c r="AV96" s="10" t="s">
        <v>21</v>
      </c>
      <c r="AW96" s="10" t="s">
        <v>40</v>
      </c>
      <c r="AX96" s="10" t="s">
        <v>79</v>
      </c>
      <c r="AY96" s="171" t="s">
        <v>117</v>
      </c>
    </row>
    <row r="97" spans="2:51" s="11" customFormat="1" ht="11.25">
      <c r="B97" s="172"/>
      <c r="C97" s="173"/>
      <c r="D97" s="162" t="s">
        <v>119</v>
      </c>
      <c r="E97" s="174" t="s">
        <v>32</v>
      </c>
      <c r="F97" s="175" t="s">
        <v>122</v>
      </c>
      <c r="G97" s="173"/>
      <c r="H97" s="176">
        <v>1</v>
      </c>
      <c r="I97" s="177"/>
      <c r="J97" s="173"/>
      <c r="K97" s="173"/>
      <c r="L97" s="178"/>
      <c r="M97" s="179"/>
      <c r="N97" s="180"/>
      <c r="O97" s="180"/>
      <c r="P97" s="180"/>
      <c r="Q97" s="180"/>
      <c r="R97" s="180"/>
      <c r="S97" s="180"/>
      <c r="T97" s="181"/>
      <c r="AT97" s="182" t="s">
        <v>119</v>
      </c>
      <c r="AU97" s="182" t="s">
        <v>79</v>
      </c>
      <c r="AV97" s="11" t="s">
        <v>123</v>
      </c>
      <c r="AW97" s="11" t="s">
        <v>40</v>
      </c>
      <c r="AX97" s="11" t="s">
        <v>87</v>
      </c>
      <c r="AY97" s="182" t="s">
        <v>117</v>
      </c>
    </row>
    <row r="98" spans="1:65" s="2" customFormat="1" ht="24.2" customHeight="1">
      <c r="A98" s="32"/>
      <c r="B98" s="33"/>
      <c r="C98" s="146" t="s">
        <v>146</v>
      </c>
      <c r="D98" s="146" t="s">
        <v>112</v>
      </c>
      <c r="E98" s="147" t="s">
        <v>147</v>
      </c>
      <c r="F98" s="148" t="s">
        <v>148</v>
      </c>
      <c r="G98" s="149" t="s">
        <v>143</v>
      </c>
      <c r="H98" s="150">
        <v>1</v>
      </c>
      <c r="I98" s="151"/>
      <c r="J98" s="152">
        <f>ROUND(I98*H98,2)</f>
        <v>0</v>
      </c>
      <c r="K98" s="153"/>
      <c r="L98" s="37"/>
      <c r="M98" s="154" t="s">
        <v>32</v>
      </c>
      <c r="N98" s="155" t="s">
        <v>50</v>
      </c>
      <c r="O98" s="62"/>
      <c r="P98" s="156">
        <f>O98*H98</f>
        <v>0</v>
      </c>
      <c r="Q98" s="156">
        <v>0</v>
      </c>
      <c r="R98" s="156">
        <f>Q98*H98</f>
        <v>0</v>
      </c>
      <c r="S98" s="156">
        <v>0</v>
      </c>
      <c r="T98" s="157">
        <f>S98*H98</f>
        <v>0</v>
      </c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R98" s="158" t="s">
        <v>116</v>
      </c>
      <c r="AT98" s="158" t="s">
        <v>112</v>
      </c>
      <c r="AU98" s="158" t="s">
        <v>79</v>
      </c>
      <c r="AY98" s="14" t="s">
        <v>117</v>
      </c>
      <c r="BE98" s="159">
        <f>IF(N98="základní",J98,0)</f>
        <v>0</v>
      </c>
      <c r="BF98" s="159">
        <f>IF(N98="snížená",J98,0)</f>
        <v>0</v>
      </c>
      <c r="BG98" s="159">
        <f>IF(N98="zákl. přenesená",J98,0)</f>
        <v>0</v>
      </c>
      <c r="BH98" s="159">
        <f>IF(N98="sníž. přenesená",J98,0)</f>
        <v>0</v>
      </c>
      <c r="BI98" s="159">
        <f>IF(N98="nulová",J98,0)</f>
        <v>0</v>
      </c>
      <c r="BJ98" s="14" t="s">
        <v>87</v>
      </c>
      <c r="BK98" s="159">
        <f>ROUND(I98*H98,2)</f>
        <v>0</v>
      </c>
      <c r="BL98" s="14" t="s">
        <v>116</v>
      </c>
      <c r="BM98" s="158" t="s">
        <v>149</v>
      </c>
    </row>
    <row r="99" spans="1:47" s="2" customFormat="1" ht="78">
      <c r="A99" s="32"/>
      <c r="B99" s="33"/>
      <c r="C99" s="34"/>
      <c r="D99" s="162" t="s">
        <v>150</v>
      </c>
      <c r="E99" s="34"/>
      <c r="F99" s="183" t="s">
        <v>151</v>
      </c>
      <c r="G99" s="34"/>
      <c r="H99" s="34"/>
      <c r="I99" s="184"/>
      <c r="J99" s="34"/>
      <c r="K99" s="34"/>
      <c r="L99" s="37"/>
      <c r="M99" s="185"/>
      <c r="N99" s="186"/>
      <c r="O99" s="62"/>
      <c r="P99" s="62"/>
      <c r="Q99" s="62"/>
      <c r="R99" s="62"/>
      <c r="S99" s="62"/>
      <c r="T99" s="63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T99" s="14" t="s">
        <v>150</v>
      </c>
      <c r="AU99" s="14" t="s">
        <v>79</v>
      </c>
    </row>
    <row r="100" spans="2:51" s="10" customFormat="1" ht="11.25">
      <c r="B100" s="160"/>
      <c r="C100" s="161"/>
      <c r="D100" s="162" t="s">
        <v>119</v>
      </c>
      <c r="E100" s="163" t="s">
        <v>32</v>
      </c>
      <c r="F100" s="164" t="s">
        <v>152</v>
      </c>
      <c r="G100" s="161"/>
      <c r="H100" s="165">
        <v>1</v>
      </c>
      <c r="I100" s="166"/>
      <c r="J100" s="161"/>
      <c r="K100" s="161"/>
      <c r="L100" s="167"/>
      <c r="M100" s="168"/>
      <c r="N100" s="169"/>
      <c r="O100" s="169"/>
      <c r="P100" s="169"/>
      <c r="Q100" s="169"/>
      <c r="R100" s="169"/>
      <c r="S100" s="169"/>
      <c r="T100" s="170"/>
      <c r="AT100" s="171" t="s">
        <v>119</v>
      </c>
      <c r="AU100" s="171" t="s">
        <v>79</v>
      </c>
      <c r="AV100" s="10" t="s">
        <v>21</v>
      </c>
      <c r="AW100" s="10" t="s">
        <v>40</v>
      </c>
      <c r="AX100" s="10" t="s">
        <v>79</v>
      </c>
      <c r="AY100" s="171" t="s">
        <v>117</v>
      </c>
    </row>
    <row r="101" spans="2:51" s="11" customFormat="1" ht="11.25">
      <c r="B101" s="172"/>
      <c r="C101" s="173"/>
      <c r="D101" s="162" t="s">
        <v>119</v>
      </c>
      <c r="E101" s="174" t="s">
        <v>32</v>
      </c>
      <c r="F101" s="175" t="s">
        <v>122</v>
      </c>
      <c r="G101" s="173"/>
      <c r="H101" s="176">
        <v>1</v>
      </c>
      <c r="I101" s="177"/>
      <c r="J101" s="173"/>
      <c r="K101" s="173"/>
      <c r="L101" s="178"/>
      <c r="M101" s="179"/>
      <c r="N101" s="180"/>
      <c r="O101" s="180"/>
      <c r="P101" s="180"/>
      <c r="Q101" s="180"/>
      <c r="R101" s="180"/>
      <c r="S101" s="180"/>
      <c r="T101" s="181"/>
      <c r="AT101" s="182" t="s">
        <v>119</v>
      </c>
      <c r="AU101" s="182" t="s">
        <v>79</v>
      </c>
      <c r="AV101" s="11" t="s">
        <v>123</v>
      </c>
      <c r="AW101" s="11" t="s">
        <v>40</v>
      </c>
      <c r="AX101" s="11" t="s">
        <v>87</v>
      </c>
      <c r="AY101" s="182" t="s">
        <v>117</v>
      </c>
    </row>
    <row r="102" spans="1:65" s="2" customFormat="1" ht="24.2" customHeight="1">
      <c r="A102" s="32"/>
      <c r="B102" s="33"/>
      <c r="C102" s="146" t="s">
        <v>153</v>
      </c>
      <c r="D102" s="146" t="s">
        <v>112</v>
      </c>
      <c r="E102" s="147" t="s">
        <v>154</v>
      </c>
      <c r="F102" s="148" t="s">
        <v>155</v>
      </c>
      <c r="G102" s="149" t="s">
        <v>143</v>
      </c>
      <c r="H102" s="150">
        <v>1</v>
      </c>
      <c r="I102" s="151"/>
      <c r="J102" s="152">
        <f>ROUND(I102*H102,2)</f>
        <v>0</v>
      </c>
      <c r="K102" s="153"/>
      <c r="L102" s="37"/>
      <c r="M102" s="154" t="s">
        <v>32</v>
      </c>
      <c r="N102" s="155" t="s">
        <v>50</v>
      </c>
      <c r="O102" s="62"/>
      <c r="P102" s="156">
        <f>O102*H102</f>
        <v>0</v>
      </c>
      <c r="Q102" s="156">
        <v>0</v>
      </c>
      <c r="R102" s="156">
        <f>Q102*H102</f>
        <v>0</v>
      </c>
      <c r="S102" s="156">
        <v>0</v>
      </c>
      <c r="T102" s="157">
        <f>S102*H102</f>
        <v>0</v>
      </c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R102" s="158" t="s">
        <v>116</v>
      </c>
      <c r="AT102" s="158" t="s">
        <v>112</v>
      </c>
      <c r="AU102" s="158" t="s">
        <v>79</v>
      </c>
      <c r="AY102" s="14" t="s">
        <v>117</v>
      </c>
      <c r="BE102" s="159">
        <f>IF(N102="základní",J102,0)</f>
        <v>0</v>
      </c>
      <c r="BF102" s="159">
        <f>IF(N102="snížená",J102,0)</f>
        <v>0</v>
      </c>
      <c r="BG102" s="159">
        <f>IF(N102="zákl. přenesená",J102,0)</f>
        <v>0</v>
      </c>
      <c r="BH102" s="159">
        <f>IF(N102="sníž. přenesená",J102,0)</f>
        <v>0</v>
      </c>
      <c r="BI102" s="159">
        <f>IF(N102="nulová",J102,0)</f>
        <v>0</v>
      </c>
      <c r="BJ102" s="14" t="s">
        <v>87</v>
      </c>
      <c r="BK102" s="159">
        <f>ROUND(I102*H102,2)</f>
        <v>0</v>
      </c>
      <c r="BL102" s="14" t="s">
        <v>116</v>
      </c>
      <c r="BM102" s="158" t="s">
        <v>156</v>
      </c>
    </row>
    <row r="103" spans="2:51" s="10" customFormat="1" ht="11.25">
      <c r="B103" s="160"/>
      <c r="C103" s="161"/>
      <c r="D103" s="162" t="s">
        <v>119</v>
      </c>
      <c r="E103" s="163" t="s">
        <v>32</v>
      </c>
      <c r="F103" s="164" t="s">
        <v>87</v>
      </c>
      <c r="G103" s="161"/>
      <c r="H103" s="165">
        <v>1</v>
      </c>
      <c r="I103" s="166"/>
      <c r="J103" s="161"/>
      <c r="K103" s="161"/>
      <c r="L103" s="167"/>
      <c r="M103" s="168"/>
      <c r="N103" s="169"/>
      <c r="O103" s="169"/>
      <c r="P103" s="169"/>
      <c r="Q103" s="169"/>
      <c r="R103" s="169"/>
      <c r="S103" s="169"/>
      <c r="T103" s="170"/>
      <c r="AT103" s="171" t="s">
        <v>119</v>
      </c>
      <c r="AU103" s="171" t="s">
        <v>79</v>
      </c>
      <c r="AV103" s="10" t="s">
        <v>21</v>
      </c>
      <c r="AW103" s="10" t="s">
        <v>40</v>
      </c>
      <c r="AX103" s="10" t="s">
        <v>79</v>
      </c>
      <c r="AY103" s="171" t="s">
        <v>117</v>
      </c>
    </row>
    <row r="104" spans="2:51" s="11" customFormat="1" ht="11.25">
      <c r="B104" s="172"/>
      <c r="C104" s="173"/>
      <c r="D104" s="162" t="s">
        <v>119</v>
      </c>
      <c r="E104" s="174" t="s">
        <v>32</v>
      </c>
      <c r="F104" s="175" t="s">
        <v>122</v>
      </c>
      <c r="G104" s="173"/>
      <c r="H104" s="176">
        <v>1</v>
      </c>
      <c r="I104" s="177"/>
      <c r="J104" s="173"/>
      <c r="K104" s="173"/>
      <c r="L104" s="178"/>
      <c r="M104" s="179"/>
      <c r="N104" s="180"/>
      <c r="O104" s="180"/>
      <c r="P104" s="180"/>
      <c r="Q104" s="180"/>
      <c r="R104" s="180"/>
      <c r="S104" s="180"/>
      <c r="T104" s="181"/>
      <c r="AT104" s="182" t="s">
        <v>119</v>
      </c>
      <c r="AU104" s="182" t="s">
        <v>79</v>
      </c>
      <c r="AV104" s="11" t="s">
        <v>123</v>
      </c>
      <c r="AW104" s="11" t="s">
        <v>40</v>
      </c>
      <c r="AX104" s="11" t="s">
        <v>87</v>
      </c>
      <c r="AY104" s="182" t="s">
        <v>117</v>
      </c>
    </row>
    <row r="105" spans="1:65" s="2" customFormat="1" ht="16.5" customHeight="1">
      <c r="A105" s="32"/>
      <c r="B105" s="33"/>
      <c r="C105" s="146" t="s">
        <v>157</v>
      </c>
      <c r="D105" s="146" t="s">
        <v>112</v>
      </c>
      <c r="E105" s="147" t="s">
        <v>158</v>
      </c>
      <c r="F105" s="148" t="s">
        <v>159</v>
      </c>
      <c r="G105" s="149" t="s">
        <v>143</v>
      </c>
      <c r="H105" s="150">
        <v>1</v>
      </c>
      <c r="I105" s="151"/>
      <c r="J105" s="152">
        <f>ROUND(I105*H105,2)</f>
        <v>0</v>
      </c>
      <c r="K105" s="153"/>
      <c r="L105" s="37"/>
      <c r="M105" s="154" t="s">
        <v>32</v>
      </c>
      <c r="N105" s="155" t="s">
        <v>50</v>
      </c>
      <c r="O105" s="62"/>
      <c r="P105" s="156">
        <f>O105*H105</f>
        <v>0</v>
      </c>
      <c r="Q105" s="156">
        <v>0</v>
      </c>
      <c r="R105" s="156">
        <f>Q105*H105</f>
        <v>0</v>
      </c>
      <c r="S105" s="156">
        <v>0</v>
      </c>
      <c r="T105" s="157">
        <f>S105*H105</f>
        <v>0</v>
      </c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R105" s="158" t="s">
        <v>116</v>
      </c>
      <c r="AT105" s="158" t="s">
        <v>112</v>
      </c>
      <c r="AU105" s="158" t="s">
        <v>79</v>
      </c>
      <c r="AY105" s="14" t="s">
        <v>117</v>
      </c>
      <c r="BE105" s="159">
        <f>IF(N105="základní",J105,0)</f>
        <v>0</v>
      </c>
      <c r="BF105" s="159">
        <f>IF(N105="snížená",J105,0)</f>
        <v>0</v>
      </c>
      <c r="BG105" s="159">
        <f>IF(N105="zákl. přenesená",J105,0)</f>
        <v>0</v>
      </c>
      <c r="BH105" s="159">
        <f>IF(N105="sníž. přenesená",J105,0)</f>
        <v>0</v>
      </c>
      <c r="BI105" s="159">
        <f>IF(N105="nulová",J105,0)</f>
        <v>0</v>
      </c>
      <c r="BJ105" s="14" t="s">
        <v>87</v>
      </c>
      <c r="BK105" s="159">
        <f>ROUND(I105*H105,2)</f>
        <v>0</v>
      </c>
      <c r="BL105" s="14" t="s">
        <v>116</v>
      </c>
      <c r="BM105" s="158" t="s">
        <v>160</v>
      </c>
    </row>
    <row r="106" spans="1:47" s="2" customFormat="1" ht="117">
      <c r="A106" s="32"/>
      <c r="B106" s="33"/>
      <c r="C106" s="34"/>
      <c r="D106" s="162" t="s">
        <v>150</v>
      </c>
      <c r="E106" s="34"/>
      <c r="F106" s="183" t="s">
        <v>161</v>
      </c>
      <c r="G106" s="34"/>
      <c r="H106" s="34"/>
      <c r="I106" s="184"/>
      <c r="J106" s="34"/>
      <c r="K106" s="34"/>
      <c r="L106" s="37"/>
      <c r="M106" s="185"/>
      <c r="N106" s="186"/>
      <c r="O106" s="62"/>
      <c r="P106" s="62"/>
      <c r="Q106" s="62"/>
      <c r="R106" s="62"/>
      <c r="S106" s="62"/>
      <c r="T106" s="63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T106" s="14" t="s">
        <v>150</v>
      </c>
      <c r="AU106" s="14" t="s">
        <v>79</v>
      </c>
    </row>
    <row r="107" spans="2:51" s="10" customFormat="1" ht="11.25">
      <c r="B107" s="160"/>
      <c r="C107" s="161"/>
      <c r="D107" s="162" t="s">
        <v>119</v>
      </c>
      <c r="E107" s="163" t="s">
        <v>32</v>
      </c>
      <c r="F107" s="164" t="s">
        <v>87</v>
      </c>
      <c r="G107" s="161"/>
      <c r="H107" s="165">
        <v>1</v>
      </c>
      <c r="I107" s="166"/>
      <c r="J107" s="161"/>
      <c r="K107" s="161"/>
      <c r="L107" s="167"/>
      <c r="M107" s="168"/>
      <c r="N107" s="169"/>
      <c r="O107" s="169"/>
      <c r="P107" s="169"/>
      <c r="Q107" s="169"/>
      <c r="R107" s="169"/>
      <c r="S107" s="169"/>
      <c r="T107" s="170"/>
      <c r="AT107" s="171" t="s">
        <v>119</v>
      </c>
      <c r="AU107" s="171" t="s">
        <v>79</v>
      </c>
      <c r="AV107" s="10" t="s">
        <v>21</v>
      </c>
      <c r="AW107" s="10" t="s">
        <v>40</v>
      </c>
      <c r="AX107" s="10" t="s">
        <v>79</v>
      </c>
      <c r="AY107" s="171" t="s">
        <v>117</v>
      </c>
    </row>
    <row r="108" spans="2:51" s="11" customFormat="1" ht="11.25">
      <c r="B108" s="172"/>
      <c r="C108" s="173"/>
      <c r="D108" s="162" t="s">
        <v>119</v>
      </c>
      <c r="E108" s="174" t="s">
        <v>32</v>
      </c>
      <c r="F108" s="175" t="s">
        <v>122</v>
      </c>
      <c r="G108" s="173"/>
      <c r="H108" s="176">
        <v>1</v>
      </c>
      <c r="I108" s="177"/>
      <c r="J108" s="173"/>
      <c r="K108" s="173"/>
      <c r="L108" s="178"/>
      <c r="M108" s="179"/>
      <c r="N108" s="180"/>
      <c r="O108" s="180"/>
      <c r="P108" s="180"/>
      <c r="Q108" s="180"/>
      <c r="R108" s="180"/>
      <c r="S108" s="180"/>
      <c r="T108" s="181"/>
      <c r="AT108" s="182" t="s">
        <v>119</v>
      </c>
      <c r="AU108" s="182" t="s">
        <v>79</v>
      </c>
      <c r="AV108" s="11" t="s">
        <v>123</v>
      </c>
      <c r="AW108" s="11" t="s">
        <v>40</v>
      </c>
      <c r="AX108" s="11" t="s">
        <v>87</v>
      </c>
      <c r="AY108" s="182" t="s">
        <v>117</v>
      </c>
    </row>
    <row r="109" spans="1:65" s="2" customFormat="1" ht="24.2" customHeight="1">
      <c r="A109" s="32"/>
      <c r="B109" s="33"/>
      <c r="C109" s="146" t="s">
        <v>162</v>
      </c>
      <c r="D109" s="146" t="s">
        <v>112</v>
      </c>
      <c r="E109" s="147" t="s">
        <v>163</v>
      </c>
      <c r="F109" s="148" t="s">
        <v>164</v>
      </c>
      <c r="G109" s="149" t="s">
        <v>143</v>
      </c>
      <c r="H109" s="150">
        <v>1</v>
      </c>
      <c r="I109" s="151"/>
      <c r="J109" s="152">
        <f>ROUND(I109*H109,2)</f>
        <v>0</v>
      </c>
      <c r="K109" s="153"/>
      <c r="L109" s="37"/>
      <c r="M109" s="154" t="s">
        <v>32</v>
      </c>
      <c r="N109" s="155" t="s">
        <v>50</v>
      </c>
      <c r="O109" s="62"/>
      <c r="P109" s="156">
        <f>O109*H109</f>
        <v>0</v>
      </c>
      <c r="Q109" s="156">
        <v>0</v>
      </c>
      <c r="R109" s="156">
        <f>Q109*H109</f>
        <v>0</v>
      </c>
      <c r="S109" s="156">
        <v>0</v>
      </c>
      <c r="T109" s="157">
        <f>S109*H109</f>
        <v>0</v>
      </c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R109" s="158" t="s">
        <v>116</v>
      </c>
      <c r="AT109" s="158" t="s">
        <v>112</v>
      </c>
      <c r="AU109" s="158" t="s">
        <v>79</v>
      </c>
      <c r="AY109" s="14" t="s">
        <v>117</v>
      </c>
      <c r="BE109" s="159">
        <f>IF(N109="základní",J109,0)</f>
        <v>0</v>
      </c>
      <c r="BF109" s="159">
        <f>IF(N109="snížená",J109,0)</f>
        <v>0</v>
      </c>
      <c r="BG109" s="159">
        <f>IF(N109="zákl. přenesená",J109,0)</f>
        <v>0</v>
      </c>
      <c r="BH109" s="159">
        <f>IF(N109="sníž. přenesená",J109,0)</f>
        <v>0</v>
      </c>
      <c r="BI109" s="159">
        <f>IF(N109="nulová",J109,0)</f>
        <v>0</v>
      </c>
      <c r="BJ109" s="14" t="s">
        <v>87</v>
      </c>
      <c r="BK109" s="159">
        <f>ROUND(I109*H109,2)</f>
        <v>0</v>
      </c>
      <c r="BL109" s="14" t="s">
        <v>116</v>
      </c>
      <c r="BM109" s="158" t="s">
        <v>165</v>
      </c>
    </row>
    <row r="110" spans="1:47" s="2" customFormat="1" ht="78">
      <c r="A110" s="32"/>
      <c r="B110" s="33"/>
      <c r="C110" s="34"/>
      <c r="D110" s="162" t="s">
        <v>150</v>
      </c>
      <c r="E110" s="34"/>
      <c r="F110" s="183" t="s">
        <v>166</v>
      </c>
      <c r="G110" s="34"/>
      <c r="H110" s="34"/>
      <c r="I110" s="184"/>
      <c r="J110" s="34"/>
      <c r="K110" s="34"/>
      <c r="L110" s="37"/>
      <c r="M110" s="185"/>
      <c r="N110" s="186"/>
      <c r="O110" s="62"/>
      <c r="P110" s="62"/>
      <c r="Q110" s="62"/>
      <c r="R110" s="62"/>
      <c r="S110" s="62"/>
      <c r="T110" s="63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T110" s="14" t="s">
        <v>150</v>
      </c>
      <c r="AU110" s="14" t="s">
        <v>79</v>
      </c>
    </row>
    <row r="111" spans="2:51" s="10" customFormat="1" ht="11.25">
      <c r="B111" s="160"/>
      <c r="C111" s="161"/>
      <c r="D111" s="162" t="s">
        <v>119</v>
      </c>
      <c r="E111" s="163" t="s">
        <v>32</v>
      </c>
      <c r="F111" s="164" t="s">
        <v>87</v>
      </c>
      <c r="G111" s="161"/>
      <c r="H111" s="165">
        <v>1</v>
      </c>
      <c r="I111" s="166"/>
      <c r="J111" s="161"/>
      <c r="K111" s="161"/>
      <c r="L111" s="167"/>
      <c r="M111" s="168"/>
      <c r="N111" s="169"/>
      <c r="O111" s="169"/>
      <c r="P111" s="169"/>
      <c r="Q111" s="169"/>
      <c r="R111" s="169"/>
      <c r="S111" s="169"/>
      <c r="T111" s="170"/>
      <c r="AT111" s="171" t="s">
        <v>119</v>
      </c>
      <c r="AU111" s="171" t="s">
        <v>79</v>
      </c>
      <c r="AV111" s="10" t="s">
        <v>21</v>
      </c>
      <c r="AW111" s="10" t="s">
        <v>40</v>
      </c>
      <c r="AX111" s="10" t="s">
        <v>79</v>
      </c>
      <c r="AY111" s="171" t="s">
        <v>117</v>
      </c>
    </row>
    <row r="112" spans="2:51" s="11" customFormat="1" ht="11.25">
      <c r="B112" s="172"/>
      <c r="C112" s="173"/>
      <c r="D112" s="162" t="s">
        <v>119</v>
      </c>
      <c r="E112" s="174" t="s">
        <v>32</v>
      </c>
      <c r="F112" s="175" t="s">
        <v>122</v>
      </c>
      <c r="G112" s="173"/>
      <c r="H112" s="176">
        <v>1</v>
      </c>
      <c r="I112" s="177"/>
      <c r="J112" s="173"/>
      <c r="K112" s="173"/>
      <c r="L112" s="178"/>
      <c r="M112" s="179"/>
      <c r="N112" s="180"/>
      <c r="O112" s="180"/>
      <c r="P112" s="180"/>
      <c r="Q112" s="180"/>
      <c r="R112" s="180"/>
      <c r="S112" s="180"/>
      <c r="T112" s="181"/>
      <c r="AT112" s="182" t="s">
        <v>119</v>
      </c>
      <c r="AU112" s="182" t="s">
        <v>79</v>
      </c>
      <c r="AV112" s="11" t="s">
        <v>123</v>
      </c>
      <c r="AW112" s="11" t="s">
        <v>40</v>
      </c>
      <c r="AX112" s="11" t="s">
        <v>87</v>
      </c>
      <c r="AY112" s="182" t="s">
        <v>117</v>
      </c>
    </row>
    <row r="113" spans="1:65" s="2" customFormat="1" ht="16.5" customHeight="1">
      <c r="A113" s="32"/>
      <c r="B113" s="33"/>
      <c r="C113" s="146" t="s">
        <v>167</v>
      </c>
      <c r="D113" s="146" t="s">
        <v>112</v>
      </c>
      <c r="E113" s="147" t="s">
        <v>168</v>
      </c>
      <c r="F113" s="148" t="s">
        <v>169</v>
      </c>
      <c r="G113" s="149" t="s">
        <v>143</v>
      </c>
      <c r="H113" s="150">
        <v>1</v>
      </c>
      <c r="I113" s="151"/>
      <c r="J113" s="152">
        <f>ROUND(I113*H113,2)</f>
        <v>0</v>
      </c>
      <c r="K113" s="153"/>
      <c r="L113" s="37"/>
      <c r="M113" s="154" t="s">
        <v>32</v>
      </c>
      <c r="N113" s="155" t="s">
        <v>50</v>
      </c>
      <c r="O113" s="62"/>
      <c r="P113" s="156">
        <f>O113*H113</f>
        <v>0</v>
      </c>
      <c r="Q113" s="156">
        <v>0</v>
      </c>
      <c r="R113" s="156">
        <f>Q113*H113</f>
        <v>0</v>
      </c>
      <c r="S113" s="156">
        <v>0</v>
      </c>
      <c r="T113" s="157">
        <f>S113*H113</f>
        <v>0</v>
      </c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R113" s="158" t="s">
        <v>116</v>
      </c>
      <c r="AT113" s="158" t="s">
        <v>112</v>
      </c>
      <c r="AU113" s="158" t="s">
        <v>79</v>
      </c>
      <c r="AY113" s="14" t="s">
        <v>117</v>
      </c>
      <c r="BE113" s="159">
        <f>IF(N113="základní",J113,0)</f>
        <v>0</v>
      </c>
      <c r="BF113" s="159">
        <f>IF(N113="snížená",J113,0)</f>
        <v>0</v>
      </c>
      <c r="BG113" s="159">
        <f>IF(N113="zákl. přenesená",J113,0)</f>
        <v>0</v>
      </c>
      <c r="BH113" s="159">
        <f>IF(N113="sníž. přenesená",J113,0)</f>
        <v>0</v>
      </c>
      <c r="BI113" s="159">
        <f>IF(N113="nulová",J113,0)</f>
        <v>0</v>
      </c>
      <c r="BJ113" s="14" t="s">
        <v>87</v>
      </c>
      <c r="BK113" s="159">
        <f>ROUND(I113*H113,2)</f>
        <v>0</v>
      </c>
      <c r="BL113" s="14" t="s">
        <v>116</v>
      </c>
      <c r="BM113" s="158" t="s">
        <v>170</v>
      </c>
    </row>
    <row r="114" spans="2:51" s="10" customFormat="1" ht="11.25">
      <c r="B114" s="160"/>
      <c r="C114" s="161"/>
      <c r="D114" s="162" t="s">
        <v>119</v>
      </c>
      <c r="E114" s="163" t="s">
        <v>32</v>
      </c>
      <c r="F114" s="164" t="s">
        <v>87</v>
      </c>
      <c r="G114" s="161"/>
      <c r="H114" s="165">
        <v>1</v>
      </c>
      <c r="I114" s="166"/>
      <c r="J114" s="161"/>
      <c r="K114" s="161"/>
      <c r="L114" s="167"/>
      <c r="M114" s="168"/>
      <c r="N114" s="169"/>
      <c r="O114" s="169"/>
      <c r="P114" s="169"/>
      <c r="Q114" s="169"/>
      <c r="R114" s="169"/>
      <c r="S114" s="169"/>
      <c r="T114" s="170"/>
      <c r="AT114" s="171" t="s">
        <v>119</v>
      </c>
      <c r="AU114" s="171" t="s">
        <v>79</v>
      </c>
      <c r="AV114" s="10" t="s">
        <v>21</v>
      </c>
      <c r="AW114" s="10" t="s">
        <v>40</v>
      </c>
      <c r="AX114" s="10" t="s">
        <v>79</v>
      </c>
      <c r="AY114" s="171" t="s">
        <v>117</v>
      </c>
    </row>
    <row r="115" spans="2:51" s="11" customFormat="1" ht="11.25">
      <c r="B115" s="172"/>
      <c r="C115" s="173"/>
      <c r="D115" s="162" t="s">
        <v>119</v>
      </c>
      <c r="E115" s="174" t="s">
        <v>32</v>
      </c>
      <c r="F115" s="175" t="s">
        <v>122</v>
      </c>
      <c r="G115" s="173"/>
      <c r="H115" s="176">
        <v>1</v>
      </c>
      <c r="I115" s="177"/>
      <c r="J115" s="173"/>
      <c r="K115" s="173"/>
      <c r="L115" s="178"/>
      <c r="M115" s="179"/>
      <c r="N115" s="180"/>
      <c r="O115" s="180"/>
      <c r="P115" s="180"/>
      <c r="Q115" s="180"/>
      <c r="R115" s="180"/>
      <c r="S115" s="180"/>
      <c r="T115" s="181"/>
      <c r="AT115" s="182" t="s">
        <v>119</v>
      </c>
      <c r="AU115" s="182" t="s">
        <v>79</v>
      </c>
      <c r="AV115" s="11" t="s">
        <v>123</v>
      </c>
      <c r="AW115" s="11" t="s">
        <v>40</v>
      </c>
      <c r="AX115" s="11" t="s">
        <v>87</v>
      </c>
      <c r="AY115" s="182" t="s">
        <v>117</v>
      </c>
    </row>
    <row r="116" spans="1:65" s="2" customFormat="1" ht="16.5" customHeight="1">
      <c r="A116" s="32"/>
      <c r="B116" s="33"/>
      <c r="C116" s="146" t="s">
        <v>171</v>
      </c>
      <c r="D116" s="146" t="s">
        <v>112</v>
      </c>
      <c r="E116" s="147" t="s">
        <v>172</v>
      </c>
      <c r="F116" s="148" t="s">
        <v>173</v>
      </c>
      <c r="G116" s="149" t="s">
        <v>143</v>
      </c>
      <c r="H116" s="150">
        <v>1</v>
      </c>
      <c r="I116" s="151"/>
      <c r="J116" s="152">
        <f>ROUND(I116*H116,2)</f>
        <v>0</v>
      </c>
      <c r="K116" s="153"/>
      <c r="L116" s="37"/>
      <c r="M116" s="154" t="s">
        <v>32</v>
      </c>
      <c r="N116" s="155" t="s">
        <v>50</v>
      </c>
      <c r="O116" s="62"/>
      <c r="P116" s="156">
        <f>O116*H116</f>
        <v>0</v>
      </c>
      <c r="Q116" s="156">
        <v>0</v>
      </c>
      <c r="R116" s="156">
        <f>Q116*H116</f>
        <v>0</v>
      </c>
      <c r="S116" s="156">
        <v>0</v>
      </c>
      <c r="T116" s="157">
        <f>S116*H116</f>
        <v>0</v>
      </c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R116" s="158" t="s">
        <v>116</v>
      </c>
      <c r="AT116" s="158" t="s">
        <v>112</v>
      </c>
      <c r="AU116" s="158" t="s">
        <v>79</v>
      </c>
      <c r="AY116" s="14" t="s">
        <v>117</v>
      </c>
      <c r="BE116" s="159">
        <f>IF(N116="základní",J116,0)</f>
        <v>0</v>
      </c>
      <c r="BF116" s="159">
        <f>IF(N116="snížená",J116,0)</f>
        <v>0</v>
      </c>
      <c r="BG116" s="159">
        <f>IF(N116="zákl. přenesená",J116,0)</f>
        <v>0</v>
      </c>
      <c r="BH116" s="159">
        <f>IF(N116="sníž. přenesená",J116,0)</f>
        <v>0</v>
      </c>
      <c r="BI116" s="159">
        <f>IF(N116="nulová",J116,0)</f>
        <v>0</v>
      </c>
      <c r="BJ116" s="14" t="s">
        <v>87</v>
      </c>
      <c r="BK116" s="159">
        <f>ROUND(I116*H116,2)</f>
        <v>0</v>
      </c>
      <c r="BL116" s="14" t="s">
        <v>116</v>
      </c>
      <c r="BM116" s="158" t="s">
        <v>174</v>
      </c>
    </row>
    <row r="117" spans="1:47" s="2" customFormat="1" ht="48.75">
      <c r="A117" s="32"/>
      <c r="B117" s="33"/>
      <c r="C117" s="34"/>
      <c r="D117" s="162" t="s">
        <v>150</v>
      </c>
      <c r="E117" s="34"/>
      <c r="F117" s="183" t="s">
        <v>175</v>
      </c>
      <c r="G117" s="34"/>
      <c r="H117" s="34"/>
      <c r="I117" s="184"/>
      <c r="J117" s="34"/>
      <c r="K117" s="34"/>
      <c r="L117" s="37"/>
      <c r="M117" s="185"/>
      <c r="N117" s="186"/>
      <c r="O117" s="62"/>
      <c r="P117" s="62"/>
      <c r="Q117" s="62"/>
      <c r="R117" s="62"/>
      <c r="S117" s="62"/>
      <c r="T117" s="63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T117" s="14" t="s">
        <v>150</v>
      </c>
      <c r="AU117" s="14" t="s">
        <v>79</v>
      </c>
    </row>
    <row r="118" spans="2:51" s="10" customFormat="1" ht="11.25">
      <c r="B118" s="160"/>
      <c r="C118" s="161"/>
      <c r="D118" s="162" t="s">
        <v>119</v>
      </c>
      <c r="E118" s="163" t="s">
        <v>32</v>
      </c>
      <c r="F118" s="164" t="s">
        <v>87</v>
      </c>
      <c r="G118" s="161"/>
      <c r="H118" s="165">
        <v>1</v>
      </c>
      <c r="I118" s="166"/>
      <c r="J118" s="161"/>
      <c r="K118" s="161"/>
      <c r="L118" s="167"/>
      <c r="M118" s="168"/>
      <c r="N118" s="169"/>
      <c r="O118" s="169"/>
      <c r="P118" s="169"/>
      <c r="Q118" s="169"/>
      <c r="R118" s="169"/>
      <c r="S118" s="169"/>
      <c r="T118" s="170"/>
      <c r="AT118" s="171" t="s">
        <v>119</v>
      </c>
      <c r="AU118" s="171" t="s">
        <v>79</v>
      </c>
      <c r="AV118" s="10" t="s">
        <v>21</v>
      </c>
      <c r="AW118" s="10" t="s">
        <v>40</v>
      </c>
      <c r="AX118" s="10" t="s">
        <v>79</v>
      </c>
      <c r="AY118" s="171" t="s">
        <v>117</v>
      </c>
    </row>
    <row r="119" spans="2:51" s="11" customFormat="1" ht="11.25">
      <c r="B119" s="172"/>
      <c r="C119" s="173"/>
      <c r="D119" s="162" t="s">
        <v>119</v>
      </c>
      <c r="E119" s="174" t="s">
        <v>32</v>
      </c>
      <c r="F119" s="175" t="s">
        <v>122</v>
      </c>
      <c r="G119" s="173"/>
      <c r="H119" s="176">
        <v>1</v>
      </c>
      <c r="I119" s="177"/>
      <c r="J119" s="173"/>
      <c r="K119" s="173"/>
      <c r="L119" s="178"/>
      <c r="M119" s="179"/>
      <c r="N119" s="180"/>
      <c r="O119" s="180"/>
      <c r="P119" s="180"/>
      <c r="Q119" s="180"/>
      <c r="R119" s="180"/>
      <c r="S119" s="180"/>
      <c r="T119" s="181"/>
      <c r="AT119" s="182" t="s">
        <v>119</v>
      </c>
      <c r="AU119" s="182" t="s">
        <v>79</v>
      </c>
      <c r="AV119" s="11" t="s">
        <v>123</v>
      </c>
      <c r="AW119" s="11" t="s">
        <v>40</v>
      </c>
      <c r="AX119" s="11" t="s">
        <v>87</v>
      </c>
      <c r="AY119" s="182" t="s">
        <v>117</v>
      </c>
    </row>
    <row r="120" spans="1:65" s="2" customFormat="1" ht="44.25" customHeight="1">
      <c r="A120" s="32"/>
      <c r="B120" s="33"/>
      <c r="C120" s="146" t="s">
        <v>176</v>
      </c>
      <c r="D120" s="146" t="s">
        <v>112</v>
      </c>
      <c r="E120" s="147" t="s">
        <v>177</v>
      </c>
      <c r="F120" s="148" t="s">
        <v>178</v>
      </c>
      <c r="G120" s="149" t="s">
        <v>143</v>
      </c>
      <c r="H120" s="150">
        <v>10</v>
      </c>
      <c r="I120" s="151"/>
      <c r="J120" s="152">
        <f>ROUND(I120*H120,2)</f>
        <v>0</v>
      </c>
      <c r="K120" s="153"/>
      <c r="L120" s="37"/>
      <c r="M120" s="154" t="s">
        <v>32</v>
      </c>
      <c r="N120" s="155" t="s">
        <v>50</v>
      </c>
      <c r="O120" s="62"/>
      <c r="P120" s="156">
        <f>O120*H120</f>
        <v>0</v>
      </c>
      <c r="Q120" s="156">
        <v>0</v>
      </c>
      <c r="R120" s="156">
        <f>Q120*H120</f>
        <v>0</v>
      </c>
      <c r="S120" s="156">
        <v>0</v>
      </c>
      <c r="T120" s="157">
        <f>S120*H120</f>
        <v>0</v>
      </c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R120" s="158" t="s">
        <v>116</v>
      </c>
      <c r="AT120" s="158" t="s">
        <v>112</v>
      </c>
      <c r="AU120" s="158" t="s">
        <v>79</v>
      </c>
      <c r="AY120" s="14" t="s">
        <v>117</v>
      </c>
      <c r="BE120" s="159">
        <f>IF(N120="základní",J120,0)</f>
        <v>0</v>
      </c>
      <c r="BF120" s="159">
        <f>IF(N120="snížená",J120,0)</f>
        <v>0</v>
      </c>
      <c r="BG120" s="159">
        <f>IF(N120="zákl. přenesená",J120,0)</f>
        <v>0</v>
      </c>
      <c r="BH120" s="159">
        <f>IF(N120="sníž. přenesená",J120,0)</f>
        <v>0</v>
      </c>
      <c r="BI120" s="159">
        <f>IF(N120="nulová",J120,0)</f>
        <v>0</v>
      </c>
      <c r="BJ120" s="14" t="s">
        <v>87</v>
      </c>
      <c r="BK120" s="159">
        <f>ROUND(I120*H120,2)</f>
        <v>0</v>
      </c>
      <c r="BL120" s="14" t="s">
        <v>116</v>
      </c>
      <c r="BM120" s="158" t="s">
        <v>179</v>
      </c>
    </row>
    <row r="121" spans="2:51" s="10" customFormat="1" ht="11.25">
      <c r="B121" s="160"/>
      <c r="C121" s="161"/>
      <c r="D121" s="162" t="s">
        <v>119</v>
      </c>
      <c r="E121" s="163" t="s">
        <v>32</v>
      </c>
      <c r="F121" s="164" t="s">
        <v>167</v>
      </c>
      <c r="G121" s="161"/>
      <c r="H121" s="165">
        <v>10</v>
      </c>
      <c r="I121" s="166"/>
      <c r="J121" s="161"/>
      <c r="K121" s="161"/>
      <c r="L121" s="167"/>
      <c r="M121" s="168"/>
      <c r="N121" s="169"/>
      <c r="O121" s="169"/>
      <c r="P121" s="169"/>
      <c r="Q121" s="169"/>
      <c r="R121" s="169"/>
      <c r="S121" s="169"/>
      <c r="T121" s="170"/>
      <c r="AT121" s="171" t="s">
        <v>119</v>
      </c>
      <c r="AU121" s="171" t="s">
        <v>79</v>
      </c>
      <c r="AV121" s="10" t="s">
        <v>21</v>
      </c>
      <c r="AW121" s="10" t="s">
        <v>40</v>
      </c>
      <c r="AX121" s="10" t="s">
        <v>79</v>
      </c>
      <c r="AY121" s="171" t="s">
        <v>117</v>
      </c>
    </row>
    <row r="122" spans="2:51" s="11" customFormat="1" ht="11.25">
      <c r="B122" s="172"/>
      <c r="C122" s="173"/>
      <c r="D122" s="162" t="s">
        <v>119</v>
      </c>
      <c r="E122" s="174" t="s">
        <v>32</v>
      </c>
      <c r="F122" s="175" t="s">
        <v>122</v>
      </c>
      <c r="G122" s="173"/>
      <c r="H122" s="176">
        <v>10</v>
      </c>
      <c r="I122" s="177"/>
      <c r="J122" s="173"/>
      <c r="K122" s="173"/>
      <c r="L122" s="178"/>
      <c r="M122" s="179"/>
      <c r="N122" s="180"/>
      <c r="O122" s="180"/>
      <c r="P122" s="180"/>
      <c r="Q122" s="180"/>
      <c r="R122" s="180"/>
      <c r="S122" s="180"/>
      <c r="T122" s="181"/>
      <c r="AT122" s="182" t="s">
        <v>119</v>
      </c>
      <c r="AU122" s="182" t="s">
        <v>79</v>
      </c>
      <c r="AV122" s="11" t="s">
        <v>123</v>
      </c>
      <c r="AW122" s="11" t="s">
        <v>40</v>
      </c>
      <c r="AX122" s="11" t="s">
        <v>87</v>
      </c>
      <c r="AY122" s="182" t="s">
        <v>117</v>
      </c>
    </row>
    <row r="123" spans="1:65" s="2" customFormat="1" ht="16.5" customHeight="1">
      <c r="A123" s="32"/>
      <c r="B123" s="33"/>
      <c r="C123" s="146" t="s">
        <v>180</v>
      </c>
      <c r="D123" s="146" t="s">
        <v>112</v>
      </c>
      <c r="E123" s="147" t="s">
        <v>181</v>
      </c>
      <c r="F123" s="148" t="s">
        <v>182</v>
      </c>
      <c r="G123" s="149" t="s">
        <v>143</v>
      </c>
      <c r="H123" s="150">
        <v>1</v>
      </c>
      <c r="I123" s="151"/>
      <c r="J123" s="152">
        <f>ROUND(I123*H123,2)</f>
        <v>0</v>
      </c>
      <c r="K123" s="153"/>
      <c r="L123" s="37"/>
      <c r="M123" s="154" t="s">
        <v>32</v>
      </c>
      <c r="N123" s="155" t="s">
        <v>50</v>
      </c>
      <c r="O123" s="62"/>
      <c r="P123" s="156">
        <f>O123*H123</f>
        <v>0</v>
      </c>
      <c r="Q123" s="156">
        <v>0</v>
      </c>
      <c r="R123" s="156">
        <f>Q123*H123</f>
        <v>0</v>
      </c>
      <c r="S123" s="156">
        <v>0</v>
      </c>
      <c r="T123" s="157">
        <f>S123*H123</f>
        <v>0</v>
      </c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R123" s="158" t="s">
        <v>116</v>
      </c>
      <c r="AT123" s="158" t="s">
        <v>112</v>
      </c>
      <c r="AU123" s="158" t="s">
        <v>79</v>
      </c>
      <c r="AY123" s="14" t="s">
        <v>117</v>
      </c>
      <c r="BE123" s="159">
        <f>IF(N123="základní",J123,0)</f>
        <v>0</v>
      </c>
      <c r="BF123" s="159">
        <f>IF(N123="snížená",J123,0)</f>
        <v>0</v>
      </c>
      <c r="BG123" s="159">
        <f>IF(N123="zákl. přenesená",J123,0)</f>
        <v>0</v>
      </c>
      <c r="BH123" s="159">
        <f>IF(N123="sníž. přenesená",J123,0)</f>
        <v>0</v>
      </c>
      <c r="BI123" s="159">
        <f>IF(N123="nulová",J123,0)</f>
        <v>0</v>
      </c>
      <c r="BJ123" s="14" t="s">
        <v>87</v>
      </c>
      <c r="BK123" s="159">
        <f>ROUND(I123*H123,2)</f>
        <v>0</v>
      </c>
      <c r="BL123" s="14" t="s">
        <v>116</v>
      </c>
      <c r="BM123" s="158" t="s">
        <v>183</v>
      </c>
    </row>
    <row r="124" spans="2:51" s="10" customFormat="1" ht="11.25">
      <c r="B124" s="160"/>
      <c r="C124" s="161"/>
      <c r="D124" s="162" t="s">
        <v>119</v>
      </c>
      <c r="E124" s="163" t="s">
        <v>32</v>
      </c>
      <c r="F124" s="164" t="s">
        <v>87</v>
      </c>
      <c r="G124" s="161"/>
      <c r="H124" s="165">
        <v>1</v>
      </c>
      <c r="I124" s="166"/>
      <c r="J124" s="161"/>
      <c r="K124" s="161"/>
      <c r="L124" s="167"/>
      <c r="M124" s="168"/>
      <c r="N124" s="169"/>
      <c r="O124" s="169"/>
      <c r="P124" s="169"/>
      <c r="Q124" s="169"/>
      <c r="R124" s="169"/>
      <c r="S124" s="169"/>
      <c r="T124" s="170"/>
      <c r="AT124" s="171" t="s">
        <v>119</v>
      </c>
      <c r="AU124" s="171" t="s">
        <v>79</v>
      </c>
      <c r="AV124" s="10" t="s">
        <v>21</v>
      </c>
      <c r="AW124" s="10" t="s">
        <v>40</v>
      </c>
      <c r="AX124" s="10" t="s">
        <v>79</v>
      </c>
      <c r="AY124" s="171" t="s">
        <v>117</v>
      </c>
    </row>
    <row r="125" spans="2:51" s="11" customFormat="1" ht="11.25">
      <c r="B125" s="172"/>
      <c r="C125" s="173"/>
      <c r="D125" s="162" t="s">
        <v>119</v>
      </c>
      <c r="E125" s="174" t="s">
        <v>32</v>
      </c>
      <c r="F125" s="175" t="s">
        <v>122</v>
      </c>
      <c r="G125" s="173"/>
      <c r="H125" s="176">
        <v>1</v>
      </c>
      <c r="I125" s="177"/>
      <c r="J125" s="173"/>
      <c r="K125" s="173"/>
      <c r="L125" s="178"/>
      <c r="M125" s="179"/>
      <c r="N125" s="180"/>
      <c r="O125" s="180"/>
      <c r="P125" s="180"/>
      <c r="Q125" s="180"/>
      <c r="R125" s="180"/>
      <c r="S125" s="180"/>
      <c r="T125" s="181"/>
      <c r="AT125" s="182" t="s">
        <v>119</v>
      </c>
      <c r="AU125" s="182" t="s">
        <v>79</v>
      </c>
      <c r="AV125" s="11" t="s">
        <v>123</v>
      </c>
      <c r="AW125" s="11" t="s">
        <v>40</v>
      </c>
      <c r="AX125" s="11" t="s">
        <v>87</v>
      </c>
      <c r="AY125" s="182" t="s">
        <v>117</v>
      </c>
    </row>
    <row r="126" spans="1:65" s="2" customFormat="1" ht="37.9" customHeight="1">
      <c r="A126" s="32"/>
      <c r="B126" s="33"/>
      <c r="C126" s="146" t="s">
        <v>184</v>
      </c>
      <c r="D126" s="146" t="s">
        <v>112</v>
      </c>
      <c r="E126" s="147" t="s">
        <v>185</v>
      </c>
      <c r="F126" s="148" t="s">
        <v>186</v>
      </c>
      <c r="G126" s="149" t="s">
        <v>143</v>
      </c>
      <c r="H126" s="150">
        <v>1</v>
      </c>
      <c r="I126" s="151"/>
      <c r="J126" s="152">
        <f>ROUND(I126*H126,2)</f>
        <v>0</v>
      </c>
      <c r="K126" s="153"/>
      <c r="L126" s="37"/>
      <c r="M126" s="154" t="s">
        <v>32</v>
      </c>
      <c r="N126" s="155" t="s">
        <v>50</v>
      </c>
      <c r="O126" s="62"/>
      <c r="P126" s="156">
        <f>O126*H126</f>
        <v>0</v>
      </c>
      <c r="Q126" s="156">
        <v>0</v>
      </c>
      <c r="R126" s="156">
        <f>Q126*H126</f>
        <v>0</v>
      </c>
      <c r="S126" s="156">
        <v>0</v>
      </c>
      <c r="T126" s="157">
        <f>S126*H126</f>
        <v>0</v>
      </c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R126" s="158" t="s">
        <v>116</v>
      </c>
      <c r="AT126" s="158" t="s">
        <v>112</v>
      </c>
      <c r="AU126" s="158" t="s">
        <v>79</v>
      </c>
      <c r="AY126" s="14" t="s">
        <v>117</v>
      </c>
      <c r="BE126" s="159">
        <f>IF(N126="základní",J126,0)</f>
        <v>0</v>
      </c>
      <c r="BF126" s="159">
        <f>IF(N126="snížená",J126,0)</f>
        <v>0</v>
      </c>
      <c r="BG126" s="159">
        <f>IF(N126="zákl. přenesená",J126,0)</f>
        <v>0</v>
      </c>
      <c r="BH126" s="159">
        <f>IF(N126="sníž. přenesená",J126,0)</f>
        <v>0</v>
      </c>
      <c r="BI126" s="159">
        <f>IF(N126="nulová",J126,0)</f>
        <v>0</v>
      </c>
      <c r="BJ126" s="14" t="s">
        <v>87</v>
      </c>
      <c r="BK126" s="159">
        <f>ROUND(I126*H126,2)</f>
        <v>0</v>
      </c>
      <c r="BL126" s="14" t="s">
        <v>116</v>
      </c>
      <c r="BM126" s="158" t="s">
        <v>187</v>
      </c>
    </row>
    <row r="127" spans="1:47" s="2" customFormat="1" ht="29.25">
      <c r="A127" s="32"/>
      <c r="B127" s="33"/>
      <c r="C127" s="34"/>
      <c r="D127" s="162" t="s">
        <v>150</v>
      </c>
      <c r="E127" s="34"/>
      <c r="F127" s="183" t="s">
        <v>188</v>
      </c>
      <c r="G127" s="34"/>
      <c r="H127" s="34"/>
      <c r="I127" s="184"/>
      <c r="J127" s="34"/>
      <c r="K127" s="34"/>
      <c r="L127" s="37"/>
      <c r="M127" s="185"/>
      <c r="N127" s="186"/>
      <c r="O127" s="62"/>
      <c r="P127" s="62"/>
      <c r="Q127" s="62"/>
      <c r="R127" s="62"/>
      <c r="S127" s="62"/>
      <c r="T127" s="63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T127" s="14" t="s">
        <v>150</v>
      </c>
      <c r="AU127" s="14" t="s">
        <v>79</v>
      </c>
    </row>
    <row r="128" spans="2:51" s="10" customFormat="1" ht="11.25">
      <c r="B128" s="160"/>
      <c r="C128" s="161"/>
      <c r="D128" s="162" t="s">
        <v>119</v>
      </c>
      <c r="E128" s="163" t="s">
        <v>32</v>
      </c>
      <c r="F128" s="164" t="s">
        <v>87</v>
      </c>
      <c r="G128" s="161"/>
      <c r="H128" s="165">
        <v>1</v>
      </c>
      <c r="I128" s="166"/>
      <c r="J128" s="161"/>
      <c r="K128" s="161"/>
      <c r="L128" s="167"/>
      <c r="M128" s="168"/>
      <c r="N128" s="169"/>
      <c r="O128" s="169"/>
      <c r="P128" s="169"/>
      <c r="Q128" s="169"/>
      <c r="R128" s="169"/>
      <c r="S128" s="169"/>
      <c r="T128" s="170"/>
      <c r="AT128" s="171" t="s">
        <v>119</v>
      </c>
      <c r="AU128" s="171" t="s">
        <v>79</v>
      </c>
      <c r="AV128" s="10" t="s">
        <v>21</v>
      </c>
      <c r="AW128" s="10" t="s">
        <v>40</v>
      </c>
      <c r="AX128" s="10" t="s">
        <v>79</v>
      </c>
      <c r="AY128" s="171" t="s">
        <v>117</v>
      </c>
    </row>
    <row r="129" spans="2:51" s="11" customFormat="1" ht="11.25">
      <c r="B129" s="172"/>
      <c r="C129" s="173"/>
      <c r="D129" s="162" t="s">
        <v>119</v>
      </c>
      <c r="E129" s="174" t="s">
        <v>32</v>
      </c>
      <c r="F129" s="175" t="s">
        <v>122</v>
      </c>
      <c r="G129" s="173"/>
      <c r="H129" s="176">
        <v>1</v>
      </c>
      <c r="I129" s="177"/>
      <c r="J129" s="173"/>
      <c r="K129" s="173"/>
      <c r="L129" s="178"/>
      <c r="M129" s="179"/>
      <c r="N129" s="180"/>
      <c r="O129" s="180"/>
      <c r="P129" s="180"/>
      <c r="Q129" s="180"/>
      <c r="R129" s="180"/>
      <c r="S129" s="180"/>
      <c r="T129" s="181"/>
      <c r="AT129" s="182" t="s">
        <v>119</v>
      </c>
      <c r="AU129" s="182" t="s">
        <v>79</v>
      </c>
      <c r="AV129" s="11" t="s">
        <v>123</v>
      </c>
      <c r="AW129" s="11" t="s">
        <v>40</v>
      </c>
      <c r="AX129" s="11" t="s">
        <v>87</v>
      </c>
      <c r="AY129" s="182" t="s">
        <v>117</v>
      </c>
    </row>
    <row r="130" spans="1:65" s="2" customFormat="1" ht="24.2" customHeight="1">
      <c r="A130" s="32"/>
      <c r="B130" s="33"/>
      <c r="C130" s="146" t="s">
        <v>8</v>
      </c>
      <c r="D130" s="146" t="s">
        <v>112</v>
      </c>
      <c r="E130" s="147" t="s">
        <v>189</v>
      </c>
      <c r="F130" s="148" t="s">
        <v>190</v>
      </c>
      <c r="G130" s="149" t="s">
        <v>143</v>
      </c>
      <c r="H130" s="150">
        <v>1</v>
      </c>
      <c r="I130" s="151"/>
      <c r="J130" s="152">
        <f>ROUND(I130*H130,2)</f>
        <v>0</v>
      </c>
      <c r="K130" s="153"/>
      <c r="L130" s="37"/>
      <c r="M130" s="154" t="s">
        <v>32</v>
      </c>
      <c r="N130" s="155" t="s">
        <v>50</v>
      </c>
      <c r="O130" s="62"/>
      <c r="P130" s="156">
        <f>O130*H130</f>
        <v>0</v>
      </c>
      <c r="Q130" s="156">
        <v>0</v>
      </c>
      <c r="R130" s="156">
        <f>Q130*H130</f>
        <v>0</v>
      </c>
      <c r="S130" s="156">
        <v>0</v>
      </c>
      <c r="T130" s="157">
        <f>S130*H130</f>
        <v>0</v>
      </c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R130" s="158" t="s">
        <v>116</v>
      </c>
      <c r="AT130" s="158" t="s">
        <v>112</v>
      </c>
      <c r="AU130" s="158" t="s">
        <v>79</v>
      </c>
      <c r="AY130" s="14" t="s">
        <v>117</v>
      </c>
      <c r="BE130" s="159">
        <f>IF(N130="základní",J130,0)</f>
        <v>0</v>
      </c>
      <c r="BF130" s="159">
        <f>IF(N130="snížená",J130,0)</f>
        <v>0</v>
      </c>
      <c r="BG130" s="159">
        <f>IF(N130="zákl. přenesená",J130,0)</f>
        <v>0</v>
      </c>
      <c r="BH130" s="159">
        <f>IF(N130="sníž. přenesená",J130,0)</f>
        <v>0</v>
      </c>
      <c r="BI130" s="159">
        <f>IF(N130="nulová",J130,0)</f>
        <v>0</v>
      </c>
      <c r="BJ130" s="14" t="s">
        <v>87</v>
      </c>
      <c r="BK130" s="159">
        <f>ROUND(I130*H130,2)</f>
        <v>0</v>
      </c>
      <c r="BL130" s="14" t="s">
        <v>116</v>
      </c>
      <c r="BM130" s="158" t="s">
        <v>191</v>
      </c>
    </row>
    <row r="131" spans="1:47" s="2" customFormat="1" ht="78">
      <c r="A131" s="32"/>
      <c r="B131" s="33"/>
      <c r="C131" s="34"/>
      <c r="D131" s="162" t="s">
        <v>150</v>
      </c>
      <c r="E131" s="34"/>
      <c r="F131" s="183" t="s">
        <v>192</v>
      </c>
      <c r="G131" s="34"/>
      <c r="H131" s="34"/>
      <c r="I131" s="184"/>
      <c r="J131" s="34"/>
      <c r="K131" s="34"/>
      <c r="L131" s="37"/>
      <c r="M131" s="185"/>
      <c r="N131" s="186"/>
      <c r="O131" s="62"/>
      <c r="P131" s="62"/>
      <c r="Q131" s="62"/>
      <c r="R131" s="62"/>
      <c r="S131" s="62"/>
      <c r="T131" s="63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T131" s="14" t="s">
        <v>150</v>
      </c>
      <c r="AU131" s="14" t="s">
        <v>79</v>
      </c>
    </row>
    <row r="132" spans="2:51" s="10" customFormat="1" ht="11.25">
      <c r="B132" s="160"/>
      <c r="C132" s="161"/>
      <c r="D132" s="162" t="s">
        <v>119</v>
      </c>
      <c r="E132" s="163" t="s">
        <v>32</v>
      </c>
      <c r="F132" s="164" t="s">
        <v>87</v>
      </c>
      <c r="G132" s="161"/>
      <c r="H132" s="165">
        <v>1</v>
      </c>
      <c r="I132" s="166"/>
      <c r="J132" s="161"/>
      <c r="K132" s="161"/>
      <c r="L132" s="167"/>
      <c r="M132" s="168"/>
      <c r="N132" s="169"/>
      <c r="O132" s="169"/>
      <c r="P132" s="169"/>
      <c r="Q132" s="169"/>
      <c r="R132" s="169"/>
      <c r="S132" s="169"/>
      <c r="T132" s="170"/>
      <c r="AT132" s="171" t="s">
        <v>119</v>
      </c>
      <c r="AU132" s="171" t="s">
        <v>79</v>
      </c>
      <c r="AV132" s="10" t="s">
        <v>21</v>
      </c>
      <c r="AW132" s="10" t="s">
        <v>40</v>
      </c>
      <c r="AX132" s="10" t="s">
        <v>79</v>
      </c>
      <c r="AY132" s="171" t="s">
        <v>117</v>
      </c>
    </row>
    <row r="133" spans="2:51" s="11" customFormat="1" ht="11.25">
      <c r="B133" s="172"/>
      <c r="C133" s="173"/>
      <c r="D133" s="162" t="s">
        <v>119</v>
      </c>
      <c r="E133" s="174" t="s">
        <v>32</v>
      </c>
      <c r="F133" s="175" t="s">
        <v>122</v>
      </c>
      <c r="G133" s="173"/>
      <c r="H133" s="176">
        <v>1</v>
      </c>
      <c r="I133" s="177"/>
      <c r="J133" s="173"/>
      <c r="K133" s="173"/>
      <c r="L133" s="178"/>
      <c r="M133" s="179"/>
      <c r="N133" s="180"/>
      <c r="O133" s="180"/>
      <c r="P133" s="180"/>
      <c r="Q133" s="180"/>
      <c r="R133" s="180"/>
      <c r="S133" s="180"/>
      <c r="T133" s="181"/>
      <c r="AT133" s="182" t="s">
        <v>119</v>
      </c>
      <c r="AU133" s="182" t="s">
        <v>79</v>
      </c>
      <c r="AV133" s="11" t="s">
        <v>123</v>
      </c>
      <c r="AW133" s="11" t="s">
        <v>40</v>
      </c>
      <c r="AX133" s="11" t="s">
        <v>87</v>
      </c>
      <c r="AY133" s="182" t="s">
        <v>117</v>
      </c>
    </row>
    <row r="134" spans="1:65" s="2" customFormat="1" ht="37.9" customHeight="1">
      <c r="A134" s="32"/>
      <c r="B134" s="33"/>
      <c r="C134" s="146" t="s">
        <v>193</v>
      </c>
      <c r="D134" s="146" t="s">
        <v>112</v>
      </c>
      <c r="E134" s="147" t="s">
        <v>194</v>
      </c>
      <c r="F134" s="148" t="s">
        <v>195</v>
      </c>
      <c r="G134" s="149" t="s">
        <v>196</v>
      </c>
      <c r="H134" s="150">
        <v>11</v>
      </c>
      <c r="I134" s="151"/>
      <c r="J134" s="152">
        <f>ROUND(I134*H134,2)</f>
        <v>0</v>
      </c>
      <c r="K134" s="153"/>
      <c r="L134" s="37"/>
      <c r="M134" s="154" t="s">
        <v>32</v>
      </c>
      <c r="N134" s="155" t="s">
        <v>50</v>
      </c>
      <c r="O134" s="62"/>
      <c r="P134" s="156">
        <f>O134*H134</f>
        <v>0</v>
      </c>
      <c r="Q134" s="156">
        <v>0</v>
      </c>
      <c r="R134" s="156">
        <f>Q134*H134</f>
        <v>0</v>
      </c>
      <c r="S134" s="156">
        <v>0</v>
      </c>
      <c r="T134" s="157">
        <f>S134*H134</f>
        <v>0</v>
      </c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R134" s="158" t="s">
        <v>116</v>
      </c>
      <c r="AT134" s="158" t="s">
        <v>112</v>
      </c>
      <c r="AU134" s="158" t="s">
        <v>79</v>
      </c>
      <c r="AY134" s="14" t="s">
        <v>117</v>
      </c>
      <c r="BE134" s="159">
        <f>IF(N134="základní",J134,0)</f>
        <v>0</v>
      </c>
      <c r="BF134" s="159">
        <f>IF(N134="snížená",J134,0)</f>
        <v>0</v>
      </c>
      <c r="BG134" s="159">
        <f>IF(N134="zákl. přenesená",J134,0)</f>
        <v>0</v>
      </c>
      <c r="BH134" s="159">
        <f>IF(N134="sníž. přenesená",J134,0)</f>
        <v>0</v>
      </c>
      <c r="BI134" s="159">
        <f>IF(N134="nulová",J134,0)</f>
        <v>0</v>
      </c>
      <c r="BJ134" s="14" t="s">
        <v>87</v>
      </c>
      <c r="BK134" s="159">
        <f>ROUND(I134*H134,2)</f>
        <v>0</v>
      </c>
      <c r="BL134" s="14" t="s">
        <v>116</v>
      </c>
      <c r="BM134" s="158" t="s">
        <v>197</v>
      </c>
    </row>
    <row r="135" spans="2:51" s="10" customFormat="1" ht="11.25">
      <c r="B135" s="160"/>
      <c r="C135" s="161"/>
      <c r="D135" s="162" t="s">
        <v>119</v>
      </c>
      <c r="E135" s="163" t="s">
        <v>32</v>
      </c>
      <c r="F135" s="164" t="s">
        <v>171</v>
      </c>
      <c r="G135" s="161"/>
      <c r="H135" s="165">
        <v>11</v>
      </c>
      <c r="I135" s="166"/>
      <c r="J135" s="161"/>
      <c r="K135" s="161"/>
      <c r="L135" s="167"/>
      <c r="M135" s="168"/>
      <c r="N135" s="169"/>
      <c r="O135" s="169"/>
      <c r="P135" s="169"/>
      <c r="Q135" s="169"/>
      <c r="R135" s="169"/>
      <c r="S135" s="169"/>
      <c r="T135" s="170"/>
      <c r="AT135" s="171" t="s">
        <v>119</v>
      </c>
      <c r="AU135" s="171" t="s">
        <v>79</v>
      </c>
      <c r="AV135" s="10" t="s">
        <v>21</v>
      </c>
      <c r="AW135" s="10" t="s">
        <v>40</v>
      </c>
      <c r="AX135" s="10" t="s">
        <v>79</v>
      </c>
      <c r="AY135" s="171" t="s">
        <v>117</v>
      </c>
    </row>
    <row r="136" spans="2:51" s="11" customFormat="1" ht="11.25">
      <c r="B136" s="172"/>
      <c r="C136" s="173"/>
      <c r="D136" s="162" t="s">
        <v>119</v>
      </c>
      <c r="E136" s="174" t="s">
        <v>32</v>
      </c>
      <c r="F136" s="175" t="s">
        <v>122</v>
      </c>
      <c r="G136" s="173"/>
      <c r="H136" s="176">
        <v>11</v>
      </c>
      <c r="I136" s="177"/>
      <c r="J136" s="173"/>
      <c r="K136" s="173"/>
      <c r="L136" s="178"/>
      <c r="M136" s="179"/>
      <c r="N136" s="180"/>
      <c r="O136" s="180"/>
      <c r="P136" s="180"/>
      <c r="Q136" s="180"/>
      <c r="R136" s="180"/>
      <c r="S136" s="180"/>
      <c r="T136" s="181"/>
      <c r="AT136" s="182" t="s">
        <v>119</v>
      </c>
      <c r="AU136" s="182" t="s">
        <v>79</v>
      </c>
      <c r="AV136" s="11" t="s">
        <v>123</v>
      </c>
      <c r="AW136" s="11" t="s">
        <v>40</v>
      </c>
      <c r="AX136" s="11" t="s">
        <v>87</v>
      </c>
      <c r="AY136" s="182" t="s">
        <v>117</v>
      </c>
    </row>
    <row r="137" spans="1:65" s="2" customFormat="1" ht="16.5" customHeight="1">
      <c r="A137" s="32"/>
      <c r="B137" s="33"/>
      <c r="C137" s="146" t="s">
        <v>198</v>
      </c>
      <c r="D137" s="146" t="s">
        <v>112</v>
      </c>
      <c r="E137" s="147" t="s">
        <v>199</v>
      </c>
      <c r="F137" s="148" t="s">
        <v>200</v>
      </c>
      <c r="G137" s="149" t="s">
        <v>201</v>
      </c>
      <c r="H137" s="150">
        <v>9695.52</v>
      </c>
      <c r="I137" s="151"/>
      <c r="J137" s="152">
        <f>ROUND(I137*H137,2)</f>
        <v>0</v>
      </c>
      <c r="K137" s="153"/>
      <c r="L137" s="37"/>
      <c r="M137" s="154" t="s">
        <v>32</v>
      </c>
      <c r="N137" s="155" t="s">
        <v>50</v>
      </c>
      <c r="O137" s="62"/>
      <c r="P137" s="156">
        <f>O137*H137</f>
        <v>0</v>
      </c>
      <c r="Q137" s="156">
        <v>0</v>
      </c>
      <c r="R137" s="156">
        <f>Q137*H137</f>
        <v>0</v>
      </c>
      <c r="S137" s="156">
        <v>0</v>
      </c>
      <c r="T137" s="157">
        <f>S137*H137</f>
        <v>0</v>
      </c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R137" s="158" t="s">
        <v>116</v>
      </c>
      <c r="AT137" s="158" t="s">
        <v>112</v>
      </c>
      <c r="AU137" s="158" t="s">
        <v>79</v>
      </c>
      <c r="AY137" s="14" t="s">
        <v>117</v>
      </c>
      <c r="BE137" s="159">
        <f>IF(N137="základní",J137,0)</f>
        <v>0</v>
      </c>
      <c r="BF137" s="159">
        <f>IF(N137="snížená",J137,0)</f>
        <v>0</v>
      </c>
      <c r="BG137" s="159">
        <f>IF(N137="zákl. přenesená",J137,0)</f>
        <v>0</v>
      </c>
      <c r="BH137" s="159">
        <f>IF(N137="sníž. přenesená",J137,0)</f>
        <v>0</v>
      </c>
      <c r="BI137" s="159">
        <f>IF(N137="nulová",J137,0)</f>
        <v>0</v>
      </c>
      <c r="BJ137" s="14" t="s">
        <v>87</v>
      </c>
      <c r="BK137" s="159">
        <f>ROUND(I137*H137,2)</f>
        <v>0</v>
      </c>
      <c r="BL137" s="14" t="s">
        <v>116</v>
      </c>
      <c r="BM137" s="158" t="s">
        <v>202</v>
      </c>
    </row>
    <row r="138" spans="2:51" s="10" customFormat="1" ht="11.25">
      <c r="B138" s="160"/>
      <c r="C138" s="161"/>
      <c r="D138" s="162" t="s">
        <v>119</v>
      </c>
      <c r="E138" s="163" t="s">
        <v>32</v>
      </c>
      <c r="F138" s="164" t="s">
        <v>203</v>
      </c>
      <c r="G138" s="161"/>
      <c r="H138" s="165">
        <v>6463.44</v>
      </c>
      <c r="I138" s="166"/>
      <c r="J138" s="161"/>
      <c r="K138" s="161"/>
      <c r="L138" s="167"/>
      <c r="M138" s="168"/>
      <c r="N138" s="169"/>
      <c r="O138" s="169"/>
      <c r="P138" s="169"/>
      <c r="Q138" s="169"/>
      <c r="R138" s="169"/>
      <c r="S138" s="169"/>
      <c r="T138" s="170"/>
      <c r="AT138" s="171" t="s">
        <v>119</v>
      </c>
      <c r="AU138" s="171" t="s">
        <v>79</v>
      </c>
      <c r="AV138" s="10" t="s">
        <v>21</v>
      </c>
      <c r="AW138" s="10" t="s">
        <v>40</v>
      </c>
      <c r="AX138" s="10" t="s">
        <v>79</v>
      </c>
      <c r="AY138" s="171" t="s">
        <v>117</v>
      </c>
    </row>
    <row r="139" spans="2:51" s="10" customFormat="1" ht="11.25">
      <c r="B139" s="160"/>
      <c r="C139" s="161"/>
      <c r="D139" s="162" t="s">
        <v>119</v>
      </c>
      <c r="E139" s="163" t="s">
        <v>32</v>
      </c>
      <c r="F139" s="164" t="s">
        <v>204</v>
      </c>
      <c r="G139" s="161"/>
      <c r="H139" s="165">
        <v>3232.08</v>
      </c>
      <c r="I139" s="166"/>
      <c r="J139" s="161"/>
      <c r="K139" s="161"/>
      <c r="L139" s="167"/>
      <c r="M139" s="168"/>
      <c r="N139" s="169"/>
      <c r="O139" s="169"/>
      <c r="P139" s="169"/>
      <c r="Q139" s="169"/>
      <c r="R139" s="169"/>
      <c r="S139" s="169"/>
      <c r="T139" s="170"/>
      <c r="AT139" s="171" t="s">
        <v>119</v>
      </c>
      <c r="AU139" s="171" t="s">
        <v>79</v>
      </c>
      <c r="AV139" s="10" t="s">
        <v>21</v>
      </c>
      <c r="AW139" s="10" t="s">
        <v>40</v>
      </c>
      <c r="AX139" s="10" t="s">
        <v>79</v>
      </c>
      <c r="AY139" s="171" t="s">
        <v>117</v>
      </c>
    </row>
    <row r="140" spans="2:51" s="11" customFormat="1" ht="11.25">
      <c r="B140" s="172"/>
      <c r="C140" s="173"/>
      <c r="D140" s="162" t="s">
        <v>119</v>
      </c>
      <c r="E140" s="174" t="s">
        <v>32</v>
      </c>
      <c r="F140" s="175" t="s">
        <v>122</v>
      </c>
      <c r="G140" s="173"/>
      <c r="H140" s="176">
        <v>9695.52</v>
      </c>
      <c r="I140" s="177"/>
      <c r="J140" s="173"/>
      <c r="K140" s="173"/>
      <c r="L140" s="178"/>
      <c r="M140" s="179"/>
      <c r="N140" s="180"/>
      <c r="O140" s="180"/>
      <c r="P140" s="180"/>
      <c r="Q140" s="180"/>
      <c r="R140" s="180"/>
      <c r="S140" s="180"/>
      <c r="T140" s="181"/>
      <c r="AT140" s="182" t="s">
        <v>119</v>
      </c>
      <c r="AU140" s="182" t="s">
        <v>79</v>
      </c>
      <c r="AV140" s="11" t="s">
        <v>123</v>
      </c>
      <c r="AW140" s="11" t="s">
        <v>40</v>
      </c>
      <c r="AX140" s="11" t="s">
        <v>87</v>
      </c>
      <c r="AY140" s="182" t="s">
        <v>117</v>
      </c>
    </row>
    <row r="141" spans="1:65" s="2" customFormat="1" ht="21.75" customHeight="1">
      <c r="A141" s="32"/>
      <c r="B141" s="33"/>
      <c r="C141" s="146" t="s">
        <v>205</v>
      </c>
      <c r="D141" s="146" t="s">
        <v>112</v>
      </c>
      <c r="E141" s="147" t="s">
        <v>206</v>
      </c>
      <c r="F141" s="148" t="s">
        <v>207</v>
      </c>
      <c r="G141" s="149" t="s">
        <v>208</v>
      </c>
      <c r="H141" s="150">
        <v>89.77</v>
      </c>
      <c r="I141" s="151"/>
      <c r="J141" s="152">
        <f>ROUND(I141*H141,2)</f>
        <v>0</v>
      </c>
      <c r="K141" s="153"/>
      <c r="L141" s="37"/>
      <c r="M141" s="154" t="s">
        <v>32</v>
      </c>
      <c r="N141" s="155" t="s">
        <v>50</v>
      </c>
      <c r="O141" s="62"/>
      <c r="P141" s="156">
        <f>O141*H141</f>
        <v>0</v>
      </c>
      <c r="Q141" s="156">
        <v>0</v>
      </c>
      <c r="R141" s="156">
        <f>Q141*H141</f>
        <v>0</v>
      </c>
      <c r="S141" s="156">
        <v>0</v>
      </c>
      <c r="T141" s="157">
        <f>S141*H141</f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158" t="s">
        <v>116</v>
      </c>
      <c r="AT141" s="158" t="s">
        <v>112</v>
      </c>
      <c r="AU141" s="158" t="s">
        <v>79</v>
      </c>
      <c r="AY141" s="14" t="s">
        <v>117</v>
      </c>
      <c r="BE141" s="159">
        <f>IF(N141="základní",J141,0)</f>
        <v>0</v>
      </c>
      <c r="BF141" s="159">
        <f>IF(N141="snížená",J141,0)</f>
        <v>0</v>
      </c>
      <c r="BG141" s="159">
        <f>IF(N141="zákl. přenesená",J141,0)</f>
        <v>0</v>
      </c>
      <c r="BH141" s="159">
        <f>IF(N141="sníž. přenesená",J141,0)</f>
        <v>0</v>
      </c>
      <c r="BI141" s="159">
        <f>IF(N141="nulová",J141,0)</f>
        <v>0</v>
      </c>
      <c r="BJ141" s="14" t="s">
        <v>87</v>
      </c>
      <c r="BK141" s="159">
        <f>ROUND(I141*H141,2)</f>
        <v>0</v>
      </c>
      <c r="BL141" s="14" t="s">
        <v>116</v>
      </c>
      <c r="BM141" s="158" t="s">
        <v>209</v>
      </c>
    </row>
    <row r="142" spans="2:51" s="10" customFormat="1" ht="11.25">
      <c r="B142" s="160"/>
      <c r="C142" s="161"/>
      <c r="D142" s="162" t="s">
        <v>119</v>
      </c>
      <c r="E142" s="163" t="s">
        <v>32</v>
      </c>
      <c r="F142" s="164" t="s">
        <v>210</v>
      </c>
      <c r="G142" s="161"/>
      <c r="H142" s="165">
        <v>89.77</v>
      </c>
      <c r="I142" s="166"/>
      <c r="J142" s="161"/>
      <c r="K142" s="161"/>
      <c r="L142" s="167"/>
      <c r="M142" s="168"/>
      <c r="N142" s="169"/>
      <c r="O142" s="169"/>
      <c r="P142" s="169"/>
      <c r="Q142" s="169"/>
      <c r="R142" s="169"/>
      <c r="S142" s="169"/>
      <c r="T142" s="170"/>
      <c r="AT142" s="171" t="s">
        <v>119</v>
      </c>
      <c r="AU142" s="171" t="s">
        <v>79</v>
      </c>
      <c r="AV142" s="10" t="s">
        <v>21</v>
      </c>
      <c r="AW142" s="10" t="s">
        <v>40</v>
      </c>
      <c r="AX142" s="10" t="s">
        <v>79</v>
      </c>
      <c r="AY142" s="171" t="s">
        <v>117</v>
      </c>
    </row>
    <row r="143" spans="2:51" s="11" customFormat="1" ht="11.25">
      <c r="B143" s="172"/>
      <c r="C143" s="173"/>
      <c r="D143" s="162" t="s">
        <v>119</v>
      </c>
      <c r="E143" s="174" t="s">
        <v>32</v>
      </c>
      <c r="F143" s="175" t="s">
        <v>122</v>
      </c>
      <c r="G143" s="173"/>
      <c r="H143" s="176">
        <v>89.77</v>
      </c>
      <c r="I143" s="177"/>
      <c r="J143" s="173"/>
      <c r="K143" s="173"/>
      <c r="L143" s="178"/>
      <c r="M143" s="179"/>
      <c r="N143" s="180"/>
      <c r="O143" s="180"/>
      <c r="P143" s="180"/>
      <c r="Q143" s="180"/>
      <c r="R143" s="180"/>
      <c r="S143" s="180"/>
      <c r="T143" s="181"/>
      <c r="AT143" s="182" t="s">
        <v>119</v>
      </c>
      <c r="AU143" s="182" t="s">
        <v>79</v>
      </c>
      <c r="AV143" s="11" t="s">
        <v>123</v>
      </c>
      <c r="AW143" s="11" t="s">
        <v>40</v>
      </c>
      <c r="AX143" s="11" t="s">
        <v>87</v>
      </c>
      <c r="AY143" s="182" t="s">
        <v>117</v>
      </c>
    </row>
    <row r="144" spans="1:65" s="2" customFormat="1" ht="21.75" customHeight="1">
      <c r="A144" s="32"/>
      <c r="B144" s="33"/>
      <c r="C144" s="146" t="s">
        <v>211</v>
      </c>
      <c r="D144" s="146" t="s">
        <v>112</v>
      </c>
      <c r="E144" s="147" t="s">
        <v>212</v>
      </c>
      <c r="F144" s="148" t="s">
        <v>213</v>
      </c>
      <c r="G144" s="149" t="s">
        <v>208</v>
      </c>
      <c r="H144" s="150">
        <v>44.89</v>
      </c>
      <c r="I144" s="151"/>
      <c r="J144" s="152">
        <f>ROUND(I144*H144,2)</f>
        <v>0</v>
      </c>
      <c r="K144" s="153"/>
      <c r="L144" s="37"/>
      <c r="M144" s="154" t="s">
        <v>32</v>
      </c>
      <c r="N144" s="155" t="s">
        <v>50</v>
      </c>
      <c r="O144" s="62"/>
      <c r="P144" s="156">
        <f>O144*H144</f>
        <v>0</v>
      </c>
      <c r="Q144" s="156">
        <v>0</v>
      </c>
      <c r="R144" s="156">
        <f>Q144*H144</f>
        <v>0</v>
      </c>
      <c r="S144" s="156">
        <v>0</v>
      </c>
      <c r="T144" s="157">
        <f>S144*H144</f>
        <v>0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158" t="s">
        <v>116</v>
      </c>
      <c r="AT144" s="158" t="s">
        <v>112</v>
      </c>
      <c r="AU144" s="158" t="s">
        <v>79</v>
      </c>
      <c r="AY144" s="14" t="s">
        <v>117</v>
      </c>
      <c r="BE144" s="159">
        <f>IF(N144="základní",J144,0)</f>
        <v>0</v>
      </c>
      <c r="BF144" s="159">
        <f>IF(N144="snížená",J144,0)</f>
        <v>0</v>
      </c>
      <c r="BG144" s="159">
        <f>IF(N144="zákl. přenesená",J144,0)</f>
        <v>0</v>
      </c>
      <c r="BH144" s="159">
        <f>IF(N144="sníž. přenesená",J144,0)</f>
        <v>0</v>
      </c>
      <c r="BI144" s="159">
        <f>IF(N144="nulová",J144,0)</f>
        <v>0</v>
      </c>
      <c r="BJ144" s="14" t="s">
        <v>87</v>
      </c>
      <c r="BK144" s="159">
        <f>ROUND(I144*H144,2)</f>
        <v>0</v>
      </c>
      <c r="BL144" s="14" t="s">
        <v>116</v>
      </c>
      <c r="BM144" s="158" t="s">
        <v>214</v>
      </c>
    </row>
    <row r="145" spans="2:51" s="10" customFormat="1" ht="11.25">
      <c r="B145" s="160"/>
      <c r="C145" s="161"/>
      <c r="D145" s="162" t="s">
        <v>119</v>
      </c>
      <c r="E145" s="163" t="s">
        <v>32</v>
      </c>
      <c r="F145" s="164" t="s">
        <v>215</v>
      </c>
      <c r="G145" s="161"/>
      <c r="H145" s="165">
        <v>44.89</v>
      </c>
      <c r="I145" s="166"/>
      <c r="J145" s="161"/>
      <c r="K145" s="161"/>
      <c r="L145" s="167"/>
      <c r="M145" s="168"/>
      <c r="N145" s="169"/>
      <c r="O145" s="169"/>
      <c r="P145" s="169"/>
      <c r="Q145" s="169"/>
      <c r="R145" s="169"/>
      <c r="S145" s="169"/>
      <c r="T145" s="170"/>
      <c r="AT145" s="171" t="s">
        <v>119</v>
      </c>
      <c r="AU145" s="171" t="s">
        <v>79</v>
      </c>
      <c r="AV145" s="10" t="s">
        <v>21</v>
      </c>
      <c r="AW145" s="10" t="s">
        <v>40</v>
      </c>
      <c r="AX145" s="10" t="s">
        <v>79</v>
      </c>
      <c r="AY145" s="171" t="s">
        <v>117</v>
      </c>
    </row>
    <row r="146" spans="2:51" s="11" customFormat="1" ht="11.25">
      <c r="B146" s="172"/>
      <c r="C146" s="173"/>
      <c r="D146" s="162" t="s">
        <v>119</v>
      </c>
      <c r="E146" s="174" t="s">
        <v>32</v>
      </c>
      <c r="F146" s="175" t="s">
        <v>122</v>
      </c>
      <c r="G146" s="173"/>
      <c r="H146" s="176">
        <v>44.89</v>
      </c>
      <c r="I146" s="177"/>
      <c r="J146" s="173"/>
      <c r="K146" s="173"/>
      <c r="L146" s="178"/>
      <c r="M146" s="179"/>
      <c r="N146" s="180"/>
      <c r="O146" s="180"/>
      <c r="P146" s="180"/>
      <c r="Q146" s="180"/>
      <c r="R146" s="180"/>
      <c r="S146" s="180"/>
      <c r="T146" s="181"/>
      <c r="AT146" s="182" t="s">
        <v>119</v>
      </c>
      <c r="AU146" s="182" t="s">
        <v>79</v>
      </c>
      <c r="AV146" s="11" t="s">
        <v>123</v>
      </c>
      <c r="AW146" s="11" t="s">
        <v>40</v>
      </c>
      <c r="AX146" s="11" t="s">
        <v>87</v>
      </c>
      <c r="AY146" s="182" t="s">
        <v>117</v>
      </c>
    </row>
    <row r="147" spans="1:65" s="2" customFormat="1" ht="24.2" customHeight="1">
      <c r="A147" s="32"/>
      <c r="B147" s="33"/>
      <c r="C147" s="146" t="s">
        <v>216</v>
      </c>
      <c r="D147" s="146" t="s">
        <v>112</v>
      </c>
      <c r="E147" s="147" t="s">
        <v>217</v>
      </c>
      <c r="F147" s="148" t="s">
        <v>218</v>
      </c>
      <c r="G147" s="149" t="s">
        <v>219</v>
      </c>
      <c r="H147" s="150">
        <v>359.08</v>
      </c>
      <c r="I147" s="151"/>
      <c r="J147" s="152">
        <f>ROUND(I147*H147,2)</f>
        <v>0</v>
      </c>
      <c r="K147" s="153"/>
      <c r="L147" s="37"/>
      <c r="M147" s="154" t="s">
        <v>32</v>
      </c>
      <c r="N147" s="155" t="s">
        <v>50</v>
      </c>
      <c r="O147" s="62"/>
      <c r="P147" s="156">
        <f>O147*H147</f>
        <v>0</v>
      </c>
      <c r="Q147" s="156">
        <v>0</v>
      </c>
      <c r="R147" s="156">
        <f>Q147*H147</f>
        <v>0</v>
      </c>
      <c r="S147" s="156">
        <v>0</v>
      </c>
      <c r="T147" s="157">
        <f>S147*H147</f>
        <v>0</v>
      </c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158" t="s">
        <v>116</v>
      </c>
      <c r="AT147" s="158" t="s">
        <v>112</v>
      </c>
      <c r="AU147" s="158" t="s">
        <v>79</v>
      </c>
      <c r="AY147" s="14" t="s">
        <v>117</v>
      </c>
      <c r="BE147" s="159">
        <f>IF(N147="základní",J147,0)</f>
        <v>0</v>
      </c>
      <c r="BF147" s="159">
        <f>IF(N147="snížená",J147,0)</f>
        <v>0</v>
      </c>
      <c r="BG147" s="159">
        <f>IF(N147="zákl. přenesená",J147,0)</f>
        <v>0</v>
      </c>
      <c r="BH147" s="159">
        <f>IF(N147="sníž. přenesená",J147,0)</f>
        <v>0</v>
      </c>
      <c r="BI147" s="159">
        <f>IF(N147="nulová",J147,0)</f>
        <v>0</v>
      </c>
      <c r="BJ147" s="14" t="s">
        <v>87</v>
      </c>
      <c r="BK147" s="159">
        <f>ROUND(I147*H147,2)</f>
        <v>0</v>
      </c>
      <c r="BL147" s="14" t="s">
        <v>116</v>
      </c>
      <c r="BM147" s="158" t="s">
        <v>220</v>
      </c>
    </row>
    <row r="148" spans="2:51" s="10" customFormat="1" ht="11.25">
      <c r="B148" s="160"/>
      <c r="C148" s="161"/>
      <c r="D148" s="162" t="s">
        <v>119</v>
      </c>
      <c r="E148" s="163" t="s">
        <v>32</v>
      </c>
      <c r="F148" s="164" t="s">
        <v>221</v>
      </c>
      <c r="G148" s="161"/>
      <c r="H148" s="165">
        <v>359.08</v>
      </c>
      <c r="I148" s="166"/>
      <c r="J148" s="161"/>
      <c r="K148" s="161"/>
      <c r="L148" s="167"/>
      <c r="M148" s="168"/>
      <c r="N148" s="169"/>
      <c r="O148" s="169"/>
      <c r="P148" s="169"/>
      <c r="Q148" s="169"/>
      <c r="R148" s="169"/>
      <c r="S148" s="169"/>
      <c r="T148" s="170"/>
      <c r="AT148" s="171" t="s">
        <v>119</v>
      </c>
      <c r="AU148" s="171" t="s">
        <v>79</v>
      </c>
      <c r="AV148" s="10" t="s">
        <v>21</v>
      </c>
      <c r="AW148" s="10" t="s">
        <v>40</v>
      </c>
      <c r="AX148" s="10" t="s">
        <v>79</v>
      </c>
      <c r="AY148" s="171" t="s">
        <v>117</v>
      </c>
    </row>
    <row r="149" spans="2:51" s="11" customFormat="1" ht="11.25">
      <c r="B149" s="172"/>
      <c r="C149" s="173"/>
      <c r="D149" s="162" t="s">
        <v>119</v>
      </c>
      <c r="E149" s="174" t="s">
        <v>32</v>
      </c>
      <c r="F149" s="175" t="s">
        <v>122</v>
      </c>
      <c r="G149" s="173"/>
      <c r="H149" s="176">
        <v>359.08</v>
      </c>
      <c r="I149" s="177"/>
      <c r="J149" s="173"/>
      <c r="K149" s="173"/>
      <c r="L149" s="178"/>
      <c r="M149" s="179"/>
      <c r="N149" s="180"/>
      <c r="O149" s="180"/>
      <c r="P149" s="180"/>
      <c r="Q149" s="180"/>
      <c r="R149" s="180"/>
      <c r="S149" s="180"/>
      <c r="T149" s="181"/>
      <c r="AT149" s="182" t="s">
        <v>119</v>
      </c>
      <c r="AU149" s="182" t="s">
        <v>79</v>
      </c>
      <c r="AV149" s="11" t="s">
        <v>123</v>
      </c>
      <c r="AW149" s="11" t="s">
        <v>40</v>
      </c>
      <c r="AX149" s="11" t="s">
        <v>87</v>
      </c>
      <c r="AY149" s="182" t="s">
        <v>117</v>
      </c>
    </row>
    <row r="150" spans="1:65" s="2" customFormat="1" ht="16.5" customHeight="1">
      <c r="A150" s="32"/>
      <c r="B150" s="33"/>
      <c r="C150" s="146" t="s">
        <v>7</v>
      </c>
      <c r="D150" s="146" t="s">
        <v>112</v>
      </c>
      <c r="E150" s="147" t="s">
        <v>222</v>
      </c>
      <c r="F150" s="148" t="s">
        <v>223</v>
      </c>
      <c r="G150" s="149" t="s">
        <v>115</v>
      </c>
      <c r="H150" s="150">
        <v>2518.22</v>
      </c>
      <c r="I150" s="151"/>
      <c r="J150" s="152">
        <f>ROUND(I150*H150,2)</f>
        <v>0</v>
      </c>
      <c r="K150" s="153"/>
      <c r="L150" s="37"/>
      <c r="M150" s="154" t="s">
        <v>32</v>
      </c>
      <c r="N150" s="155" t="s">
        <v>50</v>
      </c>
      <c r="O150" s="62"/>
      <c r="P150" s="156">
        <f>O150*H150</f>
        <v>0</v>
      </c>
      <c r="Q150" s="156">
        <v>0</v>
      </c>
      <c r="R150" s="156">
        <f>Q150*H150</f>
        <v>0</v>
      </c>
      <c r="S150" s="156">
        <v>0</v>
      </c>
      <c r="T150" s="157">
        <f>S150*H150</f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158" t="s">
        <v>116</v>
      </c>
      <c r="AT150" s="158" t="s">
        <v>112</v>
      </c>
      <c r="AU150" s="158" t="s">
        <v>79</v>
      </c>
      <c r="AY150" s="14" t="s">
        <v>117</v>
      </c>
      <c r="BE150" s="159">
        <f>IF(N150="základní",J150,0)</f>
        <v>0</v>
      </c>
      <c r="BF150" s="159">
        <f>IF(N150="snížená",J150,0)</f>
        <v>0</v>
      </c>
      <c r="BG150" s="159">
        <f>IF(N150="zákl. přenesená",J150,0)</f>
        <v>0</v>
      </c>
      <c r="BH150" s="159">
        <f>IF(N150="sníž. přenesená",J150,0)</f>
        <v>0</v>
      </c>
      <c r="BI150" s="159">
        <f>IF(N150="nulová",J150,0)</f>
        <v>0</v>
      </c>
      <c r="BJ150" s="14" t="s">
        <v>87</v>
      </c>
      <c r="BK150" s="159">
        <f>ROUND(I150*H150,2)</f>
        <v>0</v>
      </c>
      <c r="BL150" s="14" t="s">
        <v>116</v>
      </c>
      <c r="BM150" s="158" t="s">
        <v>224</v>
      </c>
    </row>
    <row r="151" spans="2:51" s="10" customFormat="1" ht="11.25">
      <c r="B151" s="160"/>
      <c r="C151" s="161"/>
      <c r="D151" s="162" t="s">
        <v>119</v>
      </c>
      <c r="E151" s="163" t="s">
        <v>32</v>
      </c>
      <c r="F151" s="164" t="s">
        <v>225</v>
      </c>
      <c r="G151" s="161"/>
      <c r="H151" s="165">
        <v>3272.752</v>
      </c>
      <c r="I151" s="166"/>
      <c r="J151" s="161"/>
      <c r="K151" s="161"/>
      <c r="L151" s="167"/>
      <c r="M151" s="168"/>
      <c r="N151" s="169"/>
      <c r="O151" s="169"/>
      <c r="P151" s="169"/>
      <c r="Q151" s="169"/>
      <c r="R151" s="169"/>
      <c r="S151" s="169"/>
      <c r="T151" s="170"/>
      <c r="AT151" s="171" t="s">
        <v>119</v>
      </c>
      <c r="AU151" s="171" t="s">
        <v>79</v>
      </c>
      <c r="AV151" s="10" t="s">
        <v>21</v>
      </c>
      <c r="AW151" s="10" t="s">
        <v>40</v>
      </c>
      <c r="AX151" s="10" t="s">
        <v>79</v>
      </c>
      <c r="AY151" s="171" t="s">
        <v>117</v>
      </c>
    </row>
    <row r="152" spans="2:51" s="10" customFormat="1" ht="11.25">
      <c r="B152" s="160"/>
      <c r="C152" s="161"/>
      <c r="D152" s="162" t="s">
        <v>119</v>
      </c>
      <c r="E152" s="163" t="s">
        <v>32</v>
      </c>
      <c r="F152" s="164" t="s">
        <v>226</v>
      </c>
      <c r="G152" s="161"/>
      <c r="H152" s="165">
        <v>-754.532</v>
      </c>
      <c r="I152" s="166"/>
      <c r="J152" s="161"/>
      <c r="K152" s="161"/>
      <c r="L152" s="167"/>
      <c r="M152" s="168"/>
      <c r="N152" s="169"/>
      <c r="O152" s="169"/>
      <c r="P152" s="169"/>
      <c r="Q152" s="169"/>
      <c r="R152" s="169"/>
      <c r="S152" s="169"/>
      <c r="T152" s="170"/>
      <c r="AT152" s="171" t="s">
        <v>119</v>
      </c>
      <c r="AU152" s="171" t="s">
        <v>79</v>
      </c>
      <c r="AV152" s="10" t="s">
        <v>21</v>
      </c>
      <c r="AW152" s="10" t="s">
        <v>40</v>
      </c>
      <c r="AX152" s="10" t="s">
        <v>79</v>
      </c>
      <c r="AY152" s="171" t="s">
        <v>117</v>
      </c>
    </row>
    <row r="153" spans="2:51" s="11" customFormat="1" ht="11.25">
      <c r="B153" s="172"/>
      <c r="C153" s="173"/>
      <c r="D153" s="162" t="s">
        <v>119</v>
      </c>
      <c r="E153" s="174" t="s">
        <v>32</v>
      </c>
      <c r="F153" s="175" t="s">
        <v>122</v>
      </c>
      <c r="G153" s="173"/>
      <c r="H153" s="176">
        <v>2518.22</v>
      </c>
      <c r="I153" s="177"/>
      <c r="J153" s="173"/>
      <c r="K153" s="173"/>
      <c r="L153" s="178"/>
      <c r="M153" s="179"/>
      <c r="N153" s="180"/>
      <c r="O153" s="180"/>
      <c r="P153" s="180"/>
      <c r="Q153" s="180"/>
      <c r="R153" s="180"/>
      <c r="S153" s="180"/>
      <c r="T153" s="181"/>
      <c r="AT153" s="182" t="s">
        <v>119</v>
      </c>
      <c r="AU153" s="182" t="s">
        <v>79</v>
      </c>
      <c r="AV153" s="11" t="s">
        <v>123</v>
      </c>
      <c r="AW153" s="11" t="s">
        <v>40</v>
      </c>
      <c r="AX153" s="11" t="s">
        <v>87</v>
      </c>
      <c r="AY153" s="182" t="s">
        <v>117</v>
      </c>
    </row>
    <row r="154" spans="1:65" s="2" customFormat="1" ht="21.75" customHeight="1">
      <c r="A154" s="32"/>
      <c r="B154" s="33"/>
      <c r="C154" s="146" t="s">
        <v>227</v>
      </c>
      <c r="D154" s="146" t="s">
        <v>112</v>
      </c>
      <c r="E154" s="147" t="s">
        <v>228</v>
      </c>
      <c r="F154" s="148" t="s">
        <v>229</v>
      </c>
      <c r="G154" s="149" t="s">
        <v>115</v>
      </c>
      <c r="H154" s="150">
        <v>754.53</v>
      </c>
      <c r="I154" s="151"/>
      <c r="J154" s="152">
        <f>ROUND(I154*H154,2)</f>
        <v>0</v>
      </c>
      <c r="K154" s="153"/>
      <c r="L154" s="37"/>
      <c r="M154" s="154" t="s">
        <v>32</v>
      </c>
      <c r="N154" s="155" t="s">
        <v>50</v>
      </c>
      <c r="O154" s="62"/>
      <c r="P154" s="156">
        <f>O154*H154</f>
        <v>0</v>
      </c>
      <c r="Q154" s="156">
        <v>0</v>
      </c>
      <c r="R154" s="156">
        <f>Q154*H154</f>
        <v>0</v>
      </c>
      <c r="S154" s="156">
        <v>0</v>
      </c>
      <c r="T154" s="157">
        <f>S154*H154</f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158" t="s">
        <v>116</v>
      </c>
      <c r="AT154" s="158" t="s">
        <v>112</v>
      </c>
      <c r="AU154" s="158" t="s">
        <v>79</v>
      </c>
      <c r="AY154" s="14" t="s">
        <v>117</v>
      </c>
      <c r="BE154" s="159">
        <f>IF(N154="základní",J154,0)</f>
        <v>0</v>
      </c>
      <c r="BF154" s="159">
        <f>IF(N154="snížená",J154,0)</f>
        <v>0</v>
      </c>
      <c r="BG154" s="159">
        <f>IF(N154="zákl. přenesená",J154,0)</f>
        <v>0</v>
      </c>
      <c r="BH154" s="159">
        <f>IF(N154="sníž. přenesená",J154,0)</f>
        <v>0</v>
      </c>
      <c r="BI154" s="159">
        <f>IF(N154="nulová",J154,0)</f>
        <v>0</v>
      </c>
      <c r="BJ154" s="14" t="s">
        <v>87</v>
      </c>
      <c r="BK154" s="159">
        <f>ROUND(I154*H154,2)</f>
        <v>0</v>
      </c>
      <c r="BL154" s="14" t="s">
        <v>116</v>
      </c>
      <c r="BM154" s="158" t="s">
        <v>230</v>
      </c>
    </row>
    <row r="155" spans="2:51" s="10" customFormat="1" ht="11.25">
      <c r="B155" s="160"/>
      <c r="C155" s="161"/>
      <c r="D155" s="162" t="s">
        <v>119</v>
      </c>
      <c r="E155" s="163" t="s">
        <v>32</v>
      </c>
      <c r="F155" s="164" t="s">
        <v>231</v>
      </c>
      <c r="G155" s="161"/>
      <c r="H155" s="165">
        <v>754.53</v>
      </c>
      <c r="I155" s="166"/>
      <c r="J155" s="161"/>
      <c r="K155" s="161"/>
      <c r="L155" s="167"/>
      <c r="M155" s="168"/>
      <c r="N155" s="169"/>
      <c r="O155" s="169"/>
      <c r="P155" s="169"/>
      <c r="Q155" s="169"/>
      <c r="R155" s="169"/>
      <c r="S155" s="169"/>
      <c r="T155" s="170"/>
      <c r="AT155" s="171" t="s">
        <v>119</v>
      </c>
      <c r="AU155" s="171" t="s">
        <v>79</v>
      </c>
      <c r="AV155" s="10" t="s">
        <v>21</v>
      </c>
      <c r="AW155" s="10" t="s">
        <v>40</v>
      </c>
      <c r="AX155" s="10" t="s">
        <v>79</v>
      </c>
      <c r="AY155" s="171" t="s">
        <v>117</v>
      </c>
    </row>
    <row r="156" spans="2:51" s="11" customFormat="1" ht="11.25">
      <c r="B156" s="172"/>
      <c r="C156" s="173"/>
      <c r="D156" s="162" t="s">
        <v>119</v>
      </c>
      <c r="E156" s="174" t="s">
        <v>32</v>
      </c>
      <c r="F156" s="175" t="s">
        <v>122</v>
      </c>
      <c r="G156" s="173"/>
      <c r="H156" s="176">
        <v>754.53</v>
      </c>
      <c r="I156" s="177"/>
      <c r="J156" s="173"/>
      <c r="K156" s="173"/>
      <c r="L156" s="178"/>
      <c r="M156" s="179"/>
      <c r="N156" s="180"/>
      <c r="O156" s="180"/>
      <c r="P156" s="180"/>
      <c r="Q156" s="180"/>
      <c r="R156" s="180"/>
      <c r="S156" s="180"/>
      <c r="T156" s="181"/>
      <c r="AT156" s="182" t="s">
        <v>119</v>
      </c>
      <c r="AU156" s="182" t="s">
        <v>79</v>
      </c>
      <c r="AV156" s="11" t="s">
        <v>123</v>
      </c>
      <c r="AW156" s="11" t="s">
        <v>40</v>
      </c>
      <c r="AX156" s="11" t="s">
        <v>87</v>
      </c>
      <c r="AY156" s="182" t="s">
        <v>117</v>
      </c>
    </row>
    <row r="157" spans="1:65" s="2" customFormat="1" ht="16.5" customHeight="1">
      <c r="A157" s="32"/>
      <c r="B157" s="33"/>
      <c r="C157" s="146" t="s">
        <v>232</v>
      </c>
      <c r="D157" s="146" t="s">
        <v>112</v>
      </c>
      <c r="E157" s="147" t="s">
        <v>233</v>
      </c>
      <c r="F157" s="148" t="s">
        <v>234</v>
      </c>
      <c r="G157" s="149" t="s">
        <v>235</v>
      </c>
      <c r="H157" s="150">
        <v>25182.2</v>
      </c>
      <c r="I157" s="151"/>
      <c r="J157" s="152">
        <f>ROUND(I157*H157,2)</f>
        <v>0</v>
      </c>
      <c r="K157" s="153"/>
      <c r="L157" s="37"/>
      <c r="M157" s="154" t="s">
        <v>32</v>
      </c>
      <c r="N157" s="155" t="s">
        <v>50</v>
      </c>
      <c r="O157" s="62"/>
      <c r="P157" s="156">
        <f>O157*H157</f>
        <v>0</v>
      </c>
      <c r="Q157" s="156">
        <v>0</v>
      </c>
      <c r="R157" s="156">
        <f>Q157*H157</f>
        <v>0</v>
      </c>
      <c r="S157" s="156">
        <v>0</v>
      </c>
      <c r="T157" s="157">
        <f>S157*H157</f>
        <v>0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158" t="s">
        <v>116</v>
      </c>
      <c r="AT157" s="158" t="s">
        <v>112</v>
      </c>
      <c r="AU157" s="158" t="s">
        <v>79</v>
      </c>
      <c r="AY157" s="14" t="s">
        <v>117</v>
      </c>
      <c r="BE157" s="159">
        <f>IF(N157="základní",J157,0)</f>
        <v>0</v>
      </c>
      <c r="BF157" s="159">
        <f>IF(N157="snížená",J157,0)</f>
        <v>0</v>
      </c>
      <c r="BG157" s="159">
        <f>IF(N157="zákl. přenesená",J157,0)</f>
        <v>0</v>
      </c>
      <c r="BH157" s="159">
        <f>IF(N157="sníž. přenesená",J157,0)</f>
        <v>0</v>
      </c>
      <c r="BI157" s="159">
        <f>IF(N157="nulová",J157,0)</f>
        <v>0</v>
      </c>
      <c r="BJ157" s="14" t="s">
        <v>87</v>
      </c>
      <c r="BK157" s="159">
        <f>ROUND(I157*H157,2)</f>
        <v>0</v>
      </c>
      <c r="BL157" s="14" t="s">
        <v>116</v>
      </c>
      <c r="BM157" s="158" t="s">
        <v>236</v>
      </c>
    </row>
    <row r="158" spans="1:47" s="2" customFormat="1" ht="19.5">
      <c r="A158" s="32"/>
      <c r="B158" s="33"/>
      <c r="C158" s="34"/>
      <c r="D158" s="162" t="s">
        <v>150</v>
      </c>
      <c r="E158" s="34"/>
      <c r="F158" s="183" t="s">
        <v>237</v>
      </c>
      <c r="G158" s="34"/>
      <c r="H158" s="34"/>
      <c r="I158" s="184"/>
      <c r="J158" s="34"/>
      <c r="K158" s="34"/>
      <c r="L158" s="37"/>
      <c r="M158" s="185"/>
      <c r="N158" s="186"/>
      <c r="O158" s="62"/>
      <c r="P158" s="62"/>
      <c r="Q158" s="62"/>
      <c r="R158" s="62"/>
      <c r="S158" s="62"/>
      <c r="T158" s="63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T158" s="14" t="s">
        <v>150</v>
      </c>
      <c r="AU158" s="14" t="s">
        <v>79</v>
      </c>
    </row>
    <row r="159" spans="2:51" s="10" customFormat="1" ht="11.25">
      <c r="B159" s="160"/>
      <c r="C159" s="161"/>
      <c r="D159" s="162" t="s">
        <v>119</v>
      </c>
      <c r="E159" s="163" t="s">
        <v>32</v>
      </c>
      <c r="F159" s="164" t="s">
        <v>238</v>
      </c>
      <c r="G159" s="161"/>
      <c r="H159" s="165">
        <v>25182.2</v>
      </c>
      <c r="I159" s="166"/>
      <c r="J159" s="161"/>
      <c r="K159" s="161"/>
      <c r="L159" s="167"/>
      <c r="M159" s="168"/>
      <c r="N159" s="169"/>
      <c r="O159" s="169"/>
      <c r="P159" s="169"/>
      <c r="Q159" s="169"/>
      <c r="R159" s="169"/>
      <c r="S159" s="169"/>
      <c r="T159" s="170"/>
      <c r="AT159" s="171" t="s">
        <v>119</v>
      </c>
      <c r="AU159" s="171" t="s">
        <v>79</v>
      </c>
      <c r="AV159" s="10" t="s">
        <v>21</v>
      </c>
      <c r="AW159" s="10" t="s">
        <v>40</v>
      </c>
      <c r="AX159" s="10" t="s">
        <v>79</v>
      </c>
      <c r="AY159" s="171" t="s">
        <v>117</v>
      </c>
    </row>
    <row r="160" spans="2:51" s="11" customFormat="1" ht="11.25">
      <c r="B160" s="172"/>
      <c r="C160" s="173"/>
      <c r="D160" s="162" t="s">
        <v>119</v>
      </c>
      <c r="E160" s="174" t="s">
        <v>32</v>
      </c>
      <c r="F160" s="175" t="s">
        <v>122</v>
      </c>
      <c r="G160" s="173"/>
      <c r="H160" s="176">
        <v>25182.2</v>
      </c>
      <c r="I160" s="177"/>
      <c r="J160" s="173"/>
      <c r="K160" s="173"/>
      <c r="L160" s="178"/>
      <c r="M160" s="179"/>
      <c r="N160" s="180"/>
      <c r="O160" s="180"/>
      <c r="P160" s="180"/>
      <c r="Q160" s="180"/>
      <c r="R160" s="180"/>
      <c r="S160" s="180"/>
      <c r="T160" s="181"/>
      <c r="AT160" s="182" t="s">
        <v>119</v>
      </c>
      <c r="AU160" s="182" t="s">
        <v>79</v>
      </c>
      <c r="AV160" s="11" t="s">
        <v>123</v>
      </c>
      <c r="AW160" s="11" t="s">
        <v>40</v>
      </c>
      <c r="AX160" s="11" t="s">
        <v>87</v>
      </c>
      <c r="AY160" s="182" t="s">
        <v>117</v>
      </c>
    </row>
    <row r="161" spans="1:65" s="2" customFormat="1" ht="16.5" customHeight="1">
      <c r="A161" s="32"/>
      <c r="B161" s="33"/>
      <c r="C161" s="146" t="s">
        <v>239</v>
      </c>
      <c r="D161" s="146" t="s">
        <v>112</v>
      </c>
      <c r="E161" s="147" t="s">
        <v>240</v>
      </c>
      <c r="F161" s="148" t="s">
        <v>241</v>
      </c>
      <c r="G161" s="149" t="s">
        <v>115</v>
      </c>
      <c r="H161" s="150">
        <v>1186.89</v>
      </c>
      <c r="I161" s="151"/>
      <c r="J161" s="152">
        <f>ROUND(I161*H161,2)</f>
        <v>0</v>
      </c>
      <c r="K161" s="153"/>
      <c r="L161" s="37"/>
      <c r="M161" s="154" t="s">
        <v>32</v>
      </c>
      <c r="N161" s="155" t="s">
        <v>50</v>
      </c>
      <c r="O161" s="62"/>
      <c r="P161" s="156">
        <f>O161*H161</f>
        <v>0</v>
      </c>
      <c r="Q161" s="156">
        <v>0</v>
      </c>
      <c r="R161" s="156">
        <f>Q161*H161</f>
        <v>0</v>
      </c>
      <c r="S161" s="156">
        <v>0</v>
      </c>
      <c r="T161" s="157">
        <f>S161*H161</f>
        <v>0</v>
      </c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R161" s="158" t="s">
        <v>116</v>
      </c>
      <c r="AT161" s="158" t="s">
        <v>112</v>
      </c>
      <c r="AU161" s="158" t="s">
        <v>79</v>
      </c>
      <c r="AY161" s="14" t="s">
        <v>117</v>
      </c>
      <c r="BE161" s="159">
        <f>IF(N161="základní",J161,0)</f>
        <v>0</v>
      </c>
      <c r="BF161" s="159">
        <f>IF(N161="snížená",J161,0)</f>
        <v>0</v>
      </c>
      <c r="BG161" s="159">
        <f>IF(N161="zákl. přenesená",J161,0)</f>
        <v>0</v>
      </c>
      <c r="BH161" s="159">
        <f>IF(N161="sníž. přenesená",J161,0)</f>
        <v>0</v>
      </c>
      <c r="BI161" s="159">
        <f>IF(N161="nulová",J161,0)</f>
        <v>0</v>
      </c>
      <c r="BJ161" s="14" t="s">
        <v>87</v>
      </c>
      <c r="BK161" s="159">
        <f>ROUND(I161*H161,2)</f>
        <v>0</v>
      </c>
      <c r="BL161" s="14" t="s">
        <v>116</v>
      </c>
      <c r="BM161" s="158" t="s">
        <v>242</v>
      </c>
    </row>
    <row r="162" spans="2:51" s="10" customFormat="1" ht="11.25">
      <c r="B162" s="160"/>
      <c r="C162" s="161"/>
      <c r="D162" s="162" t="s">
        <v>119</v>
      </c>
      <c r="E162" s="163" t="s">
        <v>32</v>
      </c>
      <c r="F162" s="164" t="s">
        <v>243</v>
      </c>
      <c r="G162" s="161"/>
      <c r="H162" s="165">
        <v>2306.89</v>
      </c>
      <c r="I162" s="166"/>
      <c r="J162" s="161"/>
      <c r="K162" s="161"/>
      <c r="L162" s="167"/>
      <c r="M162" s="168"/>
      <c r="N162" s="169"/>
      <c r="O162" s="169"/>
      <c r="P162" s="169"/>
      <c r="Q162" s="169"/>
      <c r="R162" s="169"/>
      <c r="S162" s="169"/>
      <c r="T162" s="170"/>
      <c r="AT162" s="171" t="s">
        <v>119</v>
      </c>
      <c r="AU162" s="171" t="s">
        <v>79</v>
      </c>
      <c r="AV162" s="10" t="s">
        <v>21</v>
      </c>
      <c r="AW162" s="10" t="s">
        <v>40</v>
      </c>
      <c r="AX162" s="10" t="s">
        <v>79</v>
      </c>
      <c r="AY162" s="171" t="s">
        <v>117</v>
      </c>
    </row>
    <row r="163" spans="2:51" s="10" customFormat="1" ht="11.25">
      <c r="B163" s="160"/>
      <c r="C163" s="161"/>
      <c r="D163" s="162" t="s">
        <v>119</v>
      </c>
      <c r="E163" s="163" t="s">
        <v>32</v>
      </c>
      <c r="F163" s="164" t="s">
        <v>244</v>
      </c>
      <c r="G163" s="161"/>
      <c r="H163" s="165">
        <v>-1120</v>
      </c>
      <c r="I163" s="166"/>
      <c r="J163" s="161"/>
      <c r="K163" s="161"/>
      <c r="L163" s="167"/>
      <c r="M163" s="168"/>
      <c r="N163" s="169"/>
      <c r="O163" s="169"/>
      <c r="P163" s="169"/>
      <c r="Q163" s="169"/>
      <c r="R163" s="169"/>
      <c r="S163" s="169"/>
      <c r="T163" s="170"/>
      <c r="AT163" s="171" t="s">
        <v>119</v>
      </c>
      <c r="AU163" s="171" t="s">
        <v>79</v>
      </c>
      <c r="AV163" s="10" t="s">
        <v>21</v>
      </c>
      <c r="AW163" s="10" t="s">
        <v>40</v>
      </c>
      <c r="AX163" s="10" t="s">
        <v>79</v>
      </c>
      <c r="AY163" s="171" t="s">
        <v>117</v>
      </c>
    </row>
    <row r="164" spans="2:51" s="11" customFormat="1" ht="11.25">
      <c r="B164" s="172"/>
      <c r="C164" s="173"/>
      <c r="D164" s="162" t="s">
        <v>119</v>
      </c>
      <c r="E164" s="174" t="s">
        <v>32</v>
      </c>
      <c r="F164" s="175" t="s">
        <v>122</v>
      </c>
      <c r="G164" s="173"/>
      <c r="H164" s="176">
        <v>1186.8899999999999</v>
      </c>
      <c r="I164" s="177"/>
      <c r="J164" s="173"/>
      <c r="K164" s="173"/>
      <c r="L164" s="178"/>
      <c r="M164" s="179"/>
      <c r="N164" s="180"/>
      <c r="O164" s="180"/>
      <c r="P164" s="180"/>
      <c r="Q164" s="180"/>
      <c r="R164" s="180"/>
      <c r="S164" s="180"/>
      <c r="T164" s="181"/>
      <c r="AT164" s="182" t="s">
        <v>119</v>
      </c>
      <c r="AU164" s="182" t="s">
        <v>79</v>
      </c>
      <c r="AV164" s="11" t="s">
        <v>123</v>
      </c>
      <c r="AW164" s="11" t="s">
        <v>40</v>
      </c>
      <c r="AX164" s="11" t="s">
        <v>87</v>
      </c>
      <c r="AY164" s="182" t="s">
        <v>117</v>
      </c>
    </row>
    <row r="165" spans="1:65" s="2" customFormat="1" ht="24.2" customHeight="1">
      <c r="A165" s="32"/>
      <c r="B165" s="33"/>
      <c r="C165" s="146" t="s">
        <v>245</v>
      </c>
      <c r="D165" s="146" t="s">
        <v>112</v>
      </c>
      <c r="E165" s="147" t="s">
        <v>246</v>
      </c>
      <c r="F165" s="148" t="s">
        <v>247</v>
      </c>
      <c r="G165" s="149" t="s">
        <v>115</v>
      </c>
      <c r="H165" s="150">
        <v>1120</v>
      </c>
      <c r="I165" s="151"/>
      <c r="J165" s="152">
        <f>ROUND(I165*H165,2)</f>
        <v>0</v>
      </c>
      <c r="K165" s="153"/>
      <c r="L165" s="37"/>
      <c r="M165" s="154" t="s">
        <v>32</v>
      </c>
      <c r="N165" s="155" t="s">
        <v>50</v>
      </c>
      <c r="O165" s="62"/>
      <c r="P165" s="156">
        <f>O165*H165</f>
        <v>0</v>
      </c>
      <c r="Q165" s="156">
        <v>0</v>
      </c>
      <c r="R165" s="156">
        <f>Q165*H165</f>
        <v>0</v>
      </c>
      <c r="S165" s="156">
        <v>0</v>
      </c>
      <c r="T165" s="157">
        <f>S165*H165</f>
        <v>0</v>
      </c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R165" s="158" t="s">
        <v>116</v>
      </c>
      <c r="AT165" s="158" t="s">
        <v>112</v>
      </c>
      <c r="AU165" s="158" t="s">
        <v>79</v>
      </c>
      <c r="AY165" s="14" t="s">
        <v>117</v>
      </c>
      <c r="BE165" s="159">
        <f>IF(N165="základní",J165,0)</f>
        <v>0</v>
      </c>
      <c r="BF165" s="159">
        <f>IF(N165="snížená",J165,0)</f>
        <v>0</v>
      </c>
      <c r="BG165" s="159">
        <f>IF(N165="zákl. přenesená",J165,0)</f>
        <v>0</v>
      </c>
      <c r="BH165" s="159">
        <f>IF(N165="sníž. přenesená",J165,0)</f>
        <v>0</v>
      </c>
      <c r="BI165" s="159">
        <f>IF(N165="nulová",J165,0)</f>
        <v>0</v>
      </c>
      <c r="BJ165" s="14" t="s">
        <v>87</v>
      </c>
      <c r="BK165" s="159">
        <f>ROUND(I165*H165,2)</f>
        <v>0</v>
      </c>
      <c r="BL165" s="14" t="s">
        <v>116</v>
      </c>
      <c r="BM165" s="158" t="s">
        <v>248</v>
      </c>
    </row>
    <row r="166" spans="2:51" s="10" customFormat="1" ht="11.25">
      <c r="B166" s="160"/>
      <c r="C166" s="161"/>
      <c r="D166" s="162" t="s">
        <v>119</v>
      </c>
      <c r="E166" s="163" t="s">
        <v>32</v>
      </c>
      <c r="F166" s="164" t="s">
        <v>249</v>
      </c>
      <c r="G166" s="161"/>
      <c r="H166" s="165">
        <v>1120</v>
      </c>
      <c r="I166" s="166"/>
      <c r="J166" s="161"/>
      <c r="K166" s="161"/>
      <c r="L166" s="167"/>
      <c r="M166" s="168"/>
      <c r="N166" s="169"/>
      <c r="O166" s="169"/>
      <c r="P166" s="169"/>
      <c r="Q166" s="169"/>
      <c r="R166" s="169"/>
      <c r="S166" s="169"/>
      <c r="T166" s="170"/>
      <c r="AT166" s="171" t="s">
        <v>119</v>
      </c>
      <c r="AU166" s="171" t="s">
        <v>79</v>
      </c>
      <c r="AV166" s="10" t="s">
        <v>21</v>
      </c>
      <c r="AW166" s="10" t="s">
        <v>40</v>
      </c>
      <c r="AX166" s="10" t="s">
        <v>79</v>
      </c>
      <c r="AY166" s="171" t="s">
        <v>117</v>
      </c>
    </row>
    <row r="167" spans="2:51" s="11" customFormat="1" ht="11.25">
      <c r="B167" s="172"/>
      <c r="C167" s="173"/>
      <c r="D167" s="162" t="s">
        <v>119</v>
      </c>
      <c r="E167" s="174" t="s">
        <v>32</v>
      </c>
      <c r="F167" s="175" t="s">
        <v>122</v>
      </c>
      <c r="G167" s="173"/>
      <c r="H167" s="176">
        <v>1120</v>
      </c>
      <c r="I167" s="177"/>
      <c r="J167" s="173"/>
      <c r="K167" s="173"/>
      <c r="L167" s="178"/>
      <c r="M167" s="179"/>
      <c r="N167" s="180"/>
      <c r="O167" s="180"/>
      <c r="P167" s="180"/>
      <c r="Q167" s="180"/>
      <c r="R167" s="180"/>
      <c r="S167" s="180"/>
      <c r="T167" s="181"/>
      <c r="AT167" s="182" t="s">
        <v>119</v>
      </c>
      <c r="AU167" s="182" t="s">
        <v>79</v>
      </c>
      <c r="AV167" s="11" t="s">
        <v>123</v>
      </c>
      <c r="AW167" s="11" t="s">
        <v>40</v>
      </c>
      <c r="AX167" s="11" t="s">
        <v>87</v>
      </c>
      <c r="AY167" s="182" t="s">
        <v>117</v>
      </c>
    </row>
    <row r="168" spans="1:65" s="2" customFormat="1" ht="24.2" customHeight="1">
      <c r="A168" s="32"/>
      <c r="B168" s="33"/>
      <c r="C168" s="146" t="s">
        <v>250</v>
      </c>
      <c r="D168" s="146" t="s">
        <v>112</v>
      </c>
      <c r="E168" s="147" t="s">
        <v>251</v>
      </c>
      <c r="F168" s="148" t="s">
        <v>252</v>
      </c>
      <c r="G168" s="149" t="s">
        <v>235</v>
      </c>
      <c r="H168" s="150">
        <v>35606.7</v>
      </c>
      <c r="I168" s="151"/>
      <c r="J168" s="152">
        <f>ROUND(I168*H168,2)</f>
        <v>0</v>
      </c>
      <c r="K168" s="153"/>
      <c r="L168" s="37"/>
      <c r="M168" s="154" t="s">
        <v>32</v>
      </c>
      <c r="N168" s="155" t="s">
        <v>50</v>
      </c>
      <c r="O168" s="62"/>
      <c r="P168" s="156">
        <f>O168*H168</f>
        <v>0</v>
      </c>
      <c r="Q168" s="156">
        <v>0</v>
      </c>
      <c r="R168" s="156">
        <f>Q168*H168</f>
        <v>0</v>
      </c>
      <c r="S168" s="156">
        <v>0</v>
      </c>
      <c r="T168" s="157">
        <f>S168*H168</f>
        <v>0</v>
      </c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R168" s="158" t="s">
        <v>116</v>
      </c>
      <c r="AT168" s="158" t="s">
        <v>112</v>
      </c>
      <c r="AU168" s="158" t="s">
        <v>79</v>
      </c>
      <c r="AY168" s="14" t="s">
        <v>117</v>
      </c>
      <c r="BE168" s="159">
        <f>IF(N168="základní",J168,0)</f>
        <v>0</v>
      </c>
      <c r="BF168" s="159">
        <f>IF(N168="snížená",J168,0)</f>
        <v>0</v>
      </c>
      <c r="BG168" s="159">
        <f>IF(N168="zákl. přenesená",J168,0)</f>
        <v>0</v>
      </c>
      <c r="BH168" s="159">
        <f>IF(N168="sníž. přenesená",J168,0)</f>
        <v>0</v>
      </c>
      <c r="BI168" s="159">
        <f>IF(N168="nulová",J168,0)</f>
        <v>0</v>
      </c>
      <c r="BJ168" s="14" t="s">
        <v>87</v>
      </c>
      <c r="BK168" s="159">
        <f>ROUND(I168*H168,2)</f>
        <v>0</v>
      </c>
      <c r="BL168" s="14" t="s">
        <v>116</v>
      </c>
      <c r="BM168" s="158" t="s">
        <v>253</v>
      </c>
    </row>
    <row r="169" spans="2:51" s="10" customFormat="1" ht="11.25">
      <c r="B169" s="160"/>
      <c r="C169" s="161"/>
      <c r="D169" s="162" t="s">
        <v>119</v>
      </c>
      <c r="E169" s="163" t="s">
        <v>32</v>
      </c>
      <c r="F169" s="164" t="s">
        <v>254</v>
      </c>
      <c r="G169" s="161"/>
      <c r="H169" s="165">
        <v>35606.7</v>
      </c>
      <c r="I169" s="166"/>
      <c r="J169" s="161"/>
      <c r="K169" s="161"/>
      <c r="L169" s="167"/>
      <c r="M169" s="168"/>
      <c r="N169" s="169"/>
      <c r="O169" s="169"/>
      <c r="P169" s="169"/>
      <c r="Q169" s="169"/>
      <c r="R169" s="169"/>
      <c r="S169" s="169"/>
      <c r="T169" s="170"/>
      <c r="AT169" s="171" t="s">
        <v>119</v>
      </c>
      <c r="AU169" s="171" t="s">
        <v>79</v>
      </c>
      <c r="AV169" s="10" t="s">
        <v>21</v>
      </c>
      <c r="AW169" s="10" t="s">
        <v>40</v>
      </c>
      <c r="AX169" s="10" t="s">
        <v>79</v>
      </c>
      <c r="AY169" s="171" t="s">
        <v>117</v>
      </c>
    </row>
    <row r="170" spans="2:51" s="11" customFormat="1" ht="11.25">
      <c r="B170" s="172"/>
      <c r="C170" s="173"/>
      <c r="D170" s="162" t="s">
        <v>119</v>
      </c>
      <c r="E170" s="174" t="s">
        <v>32</v>
      </c>
      <c r="F170" s="175" t="s">
        <v>122</v>
      </c>
      <c r="G170" s="173"/>
      <c r="H170" s="176">
        <v>35606.7</v>
      </c>
      <c r="I170" s="177"/>
      <c r="J170" s="173"/>
      <c r="K170" s="173"/>
      <c r="L170" s="178"/>
      <c r="M170" s="179"/>
      <c r="N170" s="180"/>
      <c r="O170" s="180"/>
      <c r="P170" s="180"/>
      <c r="Q170" s="180"/>
      <c r="R170" s="180"/>
      <c r="S170" s="180"/>
      <c r="T170" s="181"/>
      <c r="AT170" s="182" t="s">
        <v>119</v>
      </c>
      <c r="AU170" s="182" t="s">
        <v>79</v>
      </c>
      <c r="AV170" s="11" t="s">
        <v>123</v>
      </c>
      <c r="AW170" s="11" t="s">
        <v>40</v>
      </c>
      <c r="AX170" s="11" t="s">
        <v>87</v>
      </c>
      <c r="AY170" s="182" t="s">
        <v>117</v>
      </c>
    </row>
    <row r="171" spans="1:65" s="2" customFormat="1" ht="21.75" customHeight="1">
      <c r="A171" s="32"/>
      <c r="B171" s="33"/>
      <c r="C171" s="146" t="s">
        <v>255</v>
      </c>
      <c r="D171" s="146" t="s">
        <v>112</v>
      </c>
      <c r="E171" s="147" t="s">
        <v>256</v>
      </c>
      <c r="F171" s="148" t="s">
        <v>257</v>
      </c>
      <c r="G171" s="149" t="s">
        <v>115</v>
      </c>
      <c r="H171" s="150">
        <v>1117.495</v>
      </c>
      <c r="I171" s="151"/>
      <c r="J171" s="152">
        <f>ROUND(I171*H171,2)</f>
        <v>0</v>
      </c>
      <c r="K171" s="153"/>
      <c r="L171" s="37"/>
      <c r="M171" s="154" t="s">
        <v>32</v>
      </c>
      <c r="N171" s="155" t="s">
        <v>50</v>
      </c>
      <c r="O171" s="62"/>
      <c r="P171" s="156">
        <f>O171*H171</f>
        <v>0</v>
      </c>
      <c r="Q171" s="156">
        <v>0</v>
      </c>
      <c r="R171" s="156">
        <f>Q171*H171</f>
        <v>0</v>
      </c>
      <c r="S171" s="156">
        <v>0</v>
      </c>
      <c r="T171" s="157">
        <f>S171*H171</f>
        <v>0</v>
      </c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R171" s="158" t="s">
        <v>116</v>
      </c>
      <c r="AT171" s="158" t="s">
        <v>112</v>
      </c>
      <c r="AU171" s="158" t="s">
        <v>79</v>
      </c>
      <c r="AY171" s="14" t="s">
        <v>117</v>
      </c>
      <c r="BE171" s="159">
        <f>IF(N171="základní",J171,0)</f>
        <v>0</v>
      </c>
      <c r="BF171" s="159">
        <f>IF(N171="snížená",J171,0)</f>
        <v>0</v>
      </c>
      <c r="BG171" s="159">
        <f>IF(N171="zákl. přenesená",J171,0)</f>
        <v>0</v>
      </c>
      <c r="BH171" s="159">
        <f>IF(N171="sníž. přenesená",J171,0)</f>
        <v>0</v>
      </c>
      <c r="BI171" s="159">
        <f>IF(N171="nulová",J171,0)</f>
        <v>0</v>
      </c>
      <c r="BJ171" s="14" t="s">
        <v>87</v>
      </c>
      <c r="BK171" s="159">
        <f>ROUND(I171*H171,2)</f>
        <v>0</v>
      </c>
      <c r="BL171" s="14" t="s">
        <v>116</v>
      </c>
      <c r="BM171" s="158" t="s">
        <v>258</v>
      </c>
    </row>
    <row r="172" spans="2:51" s="10" customFormat="1" ht="22.5">
      <c r="B172" s="160"/>
      <c r="C172" s="161"/>
      <c r="D172" s="162" t="s">
        <v>119</v>
      </c>
      <c r="E172" s="163" t="s">
        <v>32</v>
      </c>
      <c r="F172" s="164" t="s">
        <v>259</v>
      </c>
      <c r="G172" s="161"/>
      <c r="H172" s="165">
        <v>1117.495</v>
      </c>
      <c r="I172" s="166"/>
      <c r="J172" s="161"/>
      <c r="K172" s="161"/>
      <c r="L172" s="167"/>
      <c r="M172" s="168"/>
      <c r="N172" s="169"/>
      <c r="O172" s="169"/>
      <c r="P172" s="169"/>
      <c r="Q172" s="169"/>
      <c r="R172" s="169"/>
      <c r="S172" s="169"/>
      <c r="T172" s="170"/>
      <c r="AT172" s="171" t="s">
        <v>119</v>
      </c>
      <c r="AU172" s="171" t="s">
        <v>79</v>
      </c>
      <c r="AV172" s="10" t="s">
        <v>21</v>
      </c>
      <c r="AW172" s="10" t="s">
        <v>40</v>
      </c>
      <c r="AX172" s="10" t="s">
        <v>79</v>
      </c>
      <c r="AY172" s="171" t="s">
        <v>117</v>
      </c>
    </row>
    <row r="173" spans="2:51" s="11" customFormat="1" ht="11.25">
      <c r="B173" s="172"/>
      <c r="C173" s="173"/>
      <c r="D173" s="162" t="s">
        <v>119</v>
      </c>
      <c r="E173" s="174" t="s">
        <v>32</v>
      </c>
      <c r="F173" s="175" t="s">
        <v>122</v>
      </c>
      <c r="G173" s="173"/>
      <c r="H173" s="176">
        <v>1117.495</v>
      </c>
      <c r="I173" s="177"/>
      <c r="J173" s="173"/>
      <c r="K173" s="173"/>
      <c r="L173" s="178"/>
      <c r="M173" s="179"/>
      <c r="N173" s="180"/>
      <c r="O173" s="180"/>
      <c r="P173" s="180"/>
      <c r="Q173" s="180"/>
      <c r="R173" s="180"/>
      <c r="S173" s="180"/>
      <c r="T173" s="181"/>
      <c r="AT173" s="182" t="s">
        <v>119</v>
      </c>
      <c r="AU173" s="182" t="s">
        <v>79</v>
      </c>
      <c r="AV173" s="11" t="s">
        <v>123</v>
      </c>
      <c r="AW173" s="11" t="s">
        <v>40</v>
      </c>
      <c r="AX173" s="11" t="s">
        <v>87</v>
      </c>
      <c r="AY173" s="182" t="s">
        <v>117</v>
      </c>
    </row>
    <row r="174" spans="1:65" s="2" customFormat="1" ht="21.75" customHeight="1">
      <c r="A174" s="32"/>
      <c r="B174" s="33"/>
      <c r="C174" s="146" t="s">
        <v>260</v>
      </c>
      <c r="D174" s="146" t="s">
        <v>112</v>
      </c>
      <c r="E174" s="147" t="s">
        <v>261</v>
      </c>
      <c r="F174" s="148" t="s">
        <v>262</v>
      </c>
      <c r="G174" s="149" t="s">
        <v>115</v>
      </c>
      <c r="H174" s="150">
        <v>625.14</v>
      </c>
      <c r="I174" s="151"/>
      <c r="J174" s="152">
        <f>ROUND(I174*H174,2)</f>
        <v>0</v>
      </c>
      <c r="K174" s="153"/>
      <c r="L174" s="37"/>
      <c r="M174" s="154" t="s">
        <v>32</v>
      </c>
      <c r="N174" s="155" t="s">
        <v>50</v>
      </c>
      <c r="O174" s="62"/>
      <c r="P174" s="156">
        <f>O174*H174</f>
        <v>0</v>
      </c>
      <c r="Q174" s="156">
        <v>0</v>
      </c>
      <c r="R174" s="156">
        <f>Q174*H174</f>
        <v>0</v>
      </c>
      <c r="S174" s="156">
        <v>0</v>
      </c>
      <c r="T174" s="157">
        <f>S174*H174</f>
        <v>0</v>
      </c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R174" s="158" t="s">
        <v>116</v>
      </c>
      <c r="AT174" s="158" t="s">
        <v>112</v>
      </c>
      <c r="AU174" s="158" t="s">
        <v>79</v>
      </c>
      <c r="AY174" s="14" t="s">
        <v>117</v>
      </c>
      <c r="BE174" s="159">
        <f>IF(N174="základní",J174,0)</f>
        <v>0</v>
      </c>
      <c r="BF174" s="159">
        <f>IF(N174="snížená",J174,0)</f>
        <v>0</v>
      </c>
      <c r="BG174" s="159">
        <f>IF(N174="zákl. přenesená",J174,0)</f>
        <v>0</v>
      </c>
      <c r="BH174" s="159">
        <f>IF(N174="sníž. přenesená",J174,0)</f>
        <v>0</v>
      </c>
      <c r="BI174" s="159">
        <f>IF(N174="nulová",J174,0)</f>
        <v>0</v>
      </c>
      <c r="BJ174" s="14" t="s">
        <v>87</v>
      </c>
      <c r="BK174" s="159">
        <f>ROUND(I174*H174,2)</f>
        <v>0</v>
      </c>
      <c r="BL174" s="14" t="s">
        <v>116</v>
      </c>
      <c r="BM174" s="158" t="s">
        <v>263</v>
      </c>
    </row>
    <row r="175" spans="2:51" s="10" customFormat="1" ht="11.25">
      <c r="B175" s="160"/>
      <c r="C175" s="161"/>
      <c r="D175" s="162" t="s">
        <v>119</v>
      </c>
      <c r="E175" s="163" t="s">
        <v>32</v>
      </c>
      <c r="F175" s="164" t="s">
        <v>264</v>
      </c>
      <c r="G175" s="161"/>
      <c r="H175" s="165">
        <v>17.55</v>
      </c>
      <c r="I175" s="166"/>
      <c r="J175" s="161"/>
      <c r="K175" s="161"/>
      <c r="L175" s="167"/>
      <c r="M175" s="168"/>
      <c r="N175" s="169"/>
      <c r="O175" s="169"/>
      <c r="P175" s="169"/>
      <c r="Q175" s="169"/>
      <c r="R175" s="169"/>
      <c r="S175" s="169"/>
      <c r="T175" s="170"/>
      <c r="AT175" s="171" t="s">
        <v>119</v>
      </c>
      <c r="AU175" s="171" t="s">
        <v>79</v>
      </c>
      <c r="AV175" s="10" t="s">
        <v>21</v>
      </c>
      <c r="AW175" s="10" t="s">
        <v>40</v>
      </c>
      <c r="AX175" s="10" t="s">
        <v>79</v>
      </c>
      <c r="AY175" s="171" t="s">
        <v>117</v>
      </c>
    </row>
    <row r="176" spans="2:51" s="10" customFormat="1" ht="11.25">
      <c r="B176" s="160"/>
      <c r="C176" s="161"/>
      <c r="D176" s="162" t="s">
        <v>119</v>
      </c>
      <c r="E176" s="163" t="s">
        <v>32</v>
      </c>
      <c r="F176" s="164" t="s">
        <v>265</v>
      </c>
      <c r="G176" s="161"/>
      <c r="H176" s="165">
        <v>338.98</v>
      </c>
      <c r="I176" s="166"/>
      <c r="J176" s="161"/>
      <c r="K176" s="161"/>
      <c r="L176" s="167"/>
      <c r="M176" s="168"/>
      <c r="N176" s="169"/>
      <c r="O176" s="169"/>
      <c r="P176" s="169"/>
      <c r="Q176" s="169"/>
      <c r="R176" s="169"/>
      <c r="S176" s="169"/>
      <c r="T176" s="170"/>
      <c r="AT176" s="171" t="s">
        <v>119</v>
      </c>
      <c r="AU176" s="171" t="s">
        <v>79</v>
      </c>
      <c r="AV176" s="10" t="s">
        <v>21</v>
      </c>
      <c r="AW176" s="10" t="s">
        <v>40</v>
      </c>
      <c r="AX176" s="10" t="s">
        <v>79</v>
      </c>
      <c r="AY176" s="171" t="s">
        <v>117</v>
      </c>
    </row>
    <row r="177" spans="2:51" s="10" customFormat="1" ht="11.25">
      <c r="B177" s="160"/>
      <c r="C177" s="161"/>
      <c r="D177" s="162" t="s">
        <v>119</v>
      </c>
      <c r="E177" s="163" t="s">
        <v>32</v>
      </c>
      <c r="F177" s="164" t="s">
        <v>266</v>
      </c>
      <c r="G177" s="161"/>
      <c r="H177" s="165">
        <v>268.61</v>
      </c>
      <c r="I177" s="166"/>
      <c r="J177" s="161"/>
      <c r="K177" s="161"/>
      <c r="L177" s="167"/>
      <c r="M177" s="168"/>
      <c r="N177" s="169"/>
      <c r="O177" s="169"/>
      <c r="P177" s="169"/>
      <c r="Q177" s="169"/>
      <c r="R177" s="169"/>
      <c r="S177" s="169"/>
      <c r="T177" s="170"/>
      <c r="AT177" s="171" t="s">
        <v>119</v>
      </c>
      <c r="AU177" s="171" t="s">
        <v>79</v>
      </c>
      <c r="AV177" s="10" t="s">
        <v>21</v>
      </c>
      <c r="AW177" s="10" t="s">
        <v>40</v>
      </c>
      <c r="AX177" s="10" t="s">
        <v>79</v>
      </c>
      <c r="AY177" s="171" t="s">
        <v>117</v>
      </c>
    </row>
    <row r="178" spans="2:51" s="11" customFormat="1" ht="11.25">
      <c r="B178" s="172"/>
      <c r="C178" s="173"/>
      <c r="D178" s="162" t="s">
        <v>119</v>
      </c>
      <c r="E178" s="174" t="s">
        <v>32</v>
      </c>
      <c r="F178" s="175" t="s">
        <v>122</v>
      </c>
      <c r="G178" s="173"/>
      <c r="H178" s="176">
        <v>625.1400000000001</v>
      </c>
      <c r="I178" s="177"/>
      <c r="J178" s="173"/>
      <c r="K178" s="173"/>
      <c r="L178" s="178"/>
      <c r="M178" s="179"/>
      <c r="N178" s="180"/>
      <c r="O178" s="180"/>
      <c r="P178" s="180"/>
      <c r="Q178" s="180"/>
      <c r="R178" s="180"/>
      <c r="S178" s="180"/>
      <c r="T178" s="181"/>
      <c r="AT178" s="182" t="s">
        <v>119</v>
      </c>
      <c r="AU178" s="182" t="s">
        <v>79</v>
      </c>
      <c r="AV178" s="11" t="s">
        <v>123</v>
      </c>
      <c r="AW178" s="11" t="s">
        <v>40</v>
      </c>
      <c r="AX178" s="11" t="s">
        <v>87</v>
      </c>
      <c r="AY178" s="182" t="s">
        <v>117</v>
      </c>
    </row>
    <row r="179" spans="1:65" s="2" customFormat="1" ht="24.2" customHeight="1">
      <c r="A179" s="32"/>
      <c r="B179" s="33"/>
      <c r="C179" s="146" t="s">
        <v>267</v>
      </c>
      <c r="D179" s="146" t="s">
        <v>112</v>
      </c>
      <c r="E179" s="147" t="s">
        <v>268</v>
      </c>
      <c r="F179" s="148" t="s">
        <v>269</v>
      </c>
      <c r="G179" s="149" t="s">
        <v>235</v>
      </c>
      <c r="H179" s="150">
        <v>18754.2</v>
      </c>
      <c r="I179" s="151"/>
      <c r="J179" s="152">
        <f>ROUND(I179*H179,2)</f>
        <v>0</v>
      </c>
      <c r="K179" s="153"/>
      <c r="L179" s="37"/>
      <c r="M179" s="154" t="s">
        <v>32</v>
      </c>
      <c r="N179" s="155" t="s">
        <v>50</v>
      </c>
      <c r="O179" s="62"/>
      <c r="P179" s="156">
        <f>O179*H179</f>
        <v>0</v>
      </c>
      <c r="Q179" s="156">
        <v>0</v>
      </c>
      <c r="R179" s="156">
        <f>Q179*H179</f>
        <v>0</v>
      </c>
      <c r="S179" s="156">
        <v>0</v>
      </c>
      <c r="T179" s="157">
        <f>S179*H179</f>
        <v>0</v>
      </c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R179" s="158" t="s">
        <v>116</v>
      </c>
      <c r="AT179" s="158" t="s">
        <v>112</v>
      </c>
      <c r="AU179" s="158" t="s">
        <v>79</v>
      </c>
      <c r="AY179" s="14" t="s">
        <v>117</v>
      </c>
      <c r="BE179" s="159">
        <f>IF(N179="základní",J179,0)</f>
        <v>0</v>
      </c>
      <c r="BF179" s="159">
        <f>IF(N179="snížená",J179,0)</f>
        <v>0</v>
      </c>
      <c r="BG179" s="159">
        <f>IF(N179="zákl. přenesená",J179,0)</f>
        <v>0</v>
      </c>
      <c r="BH179" s="159">
        <f>IF(N179="sníž. přenesená",J179,0)</f>
        <v>0</v>
      </c>
      <c r="BI179" s="159">
        <f>IF(N179="nulová",J179,0)</f>
        <v>0</v>
      </c>
      <c r="BJ179" s="14" t="s">
        <v>87</v>
      </c>
      <c r="BK179" s="159">
        <f>ROUND(I179*H179,2)</f>
        <v>0</v>
      </c>
      <c r="BL179" s="14" t="s">
        <v>116</v>
      </c>
      <c r="BM179" s="158" t="s">
        <v>270</v>
      </c>
    </row>
    <row r="180" spans="2:51" s="10" customFormat="1" ht="11.25">
      <c r="B180" s="160"/>
      <c r="C180" s="161"/>
      <c r="D180" s="162" t="s">
        <v>119</v>
      </c>
      <c r="E180" s="163" t="s">
        <v>32</v>
      </c>
      <c r="F180" s="164" t="s">
        <v>271</v>
      </c>
      <c r="G180" s="161"/>
      <c r="H180" s="165">
        <v>18754.2</v>
      </c>
      <c r="I180" s="166"/>
      <c r="J180" s="161"/>
      <c r="K180" s="161"/>
      <c r="L180" s="167"/>
      <c r="M180" s="168"/>
      <c r="N180" s="169"/>
      <c r="O180" s="169"/>
      <c r="P180" s="169"/>
      <c r="Q180" s="169"/>
      <c r="R180" s="169"/>
      <c r="S180" s="169"/>
      <c r="T180" s="170"/>
      <c r="AT180" s="171" t="s">
        <v>119</v>
      </c>
      <c r="AU180" s="171" t="s">
        <v>79</v>
      </c>
      <c r="AV180" s="10" t="s">
        <v>21</v>
      </c>
      <c r="AW180" s="10" t="s">
        <v>40</v>
      </c>
      <c r="AX180" s="10" t="s">
        <v>79</v>
      </c>
      <c r="AY180" s="171" t="s">
        <v>117</v>
      </c>
    </row>
    <row r="181" spans="2:51" s="11" customFormat="1" ht="11.25">
      <c r="B181" s="172"/>
      <c r="C181" s="173"/>
      <c r="D181" s="162" t="s">
        <v>119</v>
      </c>
      <c r="E181" s="174" t="s">
        <v>32</v>
      </c>
      <c r="F181" s="175" t="s">
        <v>122</v>
      </c>
      <c r="G181" s="173"/>
      <c r="H181" s="176">
        <v>18754.2</v>
      </c>
      <c r="I181" s="177"/>
      <c r="J181" s="173"/>
      <c r="K181" s="173"/>
      <c r="L181" s="178"/>
      <c r="M181" s="179"/>
      <c r="N181" s="180"/>
      <c r="O181" s="180"/>
      <c r="P181" s="180"/>
      <c r="Q181" s="180"/>
      <c r="R181" s="180"/>
      <c r="S181" s="180"/>
      <c r="T181" s="181"/>
      <c r="AT181" s="182" t="s">
        <v>119</v>
      </c>
      <c r="AU181" s="182" t="s">
        <v>79</v>
      </c>
      <c r="AV181" s="11" t="s">
        <v>123</v>
      </c>
      <c r="AW181" s="11" t="s">
        <v>40</v>
      </c>
      <c r="AX181" s="11" t="s">
        <v>87</v>
      </c>
      <c r="AY181" s="182" t="s">
        <v>117</v>
      </c>
    </row>
    <row r="182" spans="1:65" s="2" customFormat="1" ht="24.2" customHeight="1">
      <c r="A182" s="32"/>
      <c r="B182" s="33"/>
      <c r="C182" s="146" t="s">
        <v>272</v>
      </c>
      <c r="D182" s="146" t="s">
        <v>112</v>
      </c>
      <c r="E182" s="147" t="s">
        <v>273</v>
      </c>
      <c r="F182" s="148" t="s">
        <v>274</v>
      </c>
      <c r="G182" s="149" t="s">
        <v>115</v>
      </c>
      <c r="H182" s="150">
        <v>3058.23</v>
      </c>
      <c r="I182" s="151"/>
      <c r="J182" s="152">
        <f>ROUND(I182*H182,2)</f>
        <v>0</v>
      </c>
      <c r="K182" s="153"/>
      <c r="L182" s="37"/>
      <c r="M182" s="154" t="s">
        <v>32</v>
      </c>
      <c r="N182" s="155" t="s">
        <v>50</v>
      </c>
      <c r="O182" s="62"/>
      <c r="P182" s="156">
        <f>O182*H182</f>
        <v>0</v>
      </c>
      <c r="Q182" s="156">
        <v>0</v>
      </c>
      <c r="R182" s="156">
        <f>Q182*H182</f>
        <v>0</v>
      </c>
      <c r="S182" s="156">
        <v>0</v>
      </c>
      <c r="T182" s="157">
        <f>S182*H182</f>
        <v>0</v>
      </c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R182" s="158" t="s">
        <v>116</v>
      </c>
      <c r="AT182" s="158" t="s">
        <v>112</v>
      </c>
      <c r="AU182" s="158" t="s">
        <v>79</v>
      </c>
      <c r="AY182" s="14" t="s">
        <v>117</v>
      </c>
      <c r="BE182" s="159">
        <f>IF(N182="základní",J182,0)</f>
        <v>0</v>
      </c>
      <c r="BF182" s="159">
        <f>IF(N182="snížená",J182,0)</f>
        <v>0</v>
      </c>
      <c r="BG182" s="159">
        <f>IF(N182="zákl. přenesená",J182,0)</f>
        <v>0</v>
      </c>
      <c r="BH182" s="159">
        <f>IF(N182="sníž. přenesená",J182,0)</f>
        <v>0</v>
      </c>
      <c r="BI182" s="159">
        <f>IF(N182="nulová",J182,0)</f>
        <v>0</v>
      </c>
      <c r="BJ182" s="14" t="s">
        <v>87</v>
      </c>
      <c r="BK182" s="159">
        <f>ROUND(I182*H182,2)</f>
        <v>0</v>
      </c>
      <c r="BL182" s="14" t="s">
        <v>116</v>
      </c>
      <c r="BM182" s="158" t="s">
        <v>275</v>
      </c>
    </row>
    <row r="183" spans="2:51" s="10" customFormat="1" ht="11.25">
      <c r="B183" s="160"/>
      <c r="C183" s="161"/>
      <c r="D183" s="162" t="s">
        <v>119</v>
      </c>
      <c r="E183" s="163" t="s">
        <v>32</v>
      </c>
      <c r="F183" s="164" t="s">
        <v>276</v>
      </c>
      <c r="G183" s="161"/>
      <c r="H183" s="165">
        <v>3058.23</v>
      </c>
      <c r="I183" s="166"/>
      <c r="J183" s="161"/>
      <c r="K183" s="161"/>
      <c r="L183" s="167"/>
      <c r="M183" s="168"/>
      <c r="N183" s="169"/>
      <c r="O183" s="169"/>
      <c r="P183" s="169"/>
      <c r="Q183" s="169"/>
      <c r="R183" s="169"/>
      <c r="S183" s="169"/>
      <c r="T183" s="170"/>
      <c r="AT183" s="171" t="s">
        <v>119</v>
      </c>
      <c r="AU183" s="171" t="s">
        <v>79</v>
      </c>
      <c r="AV183" s="10" t="s">
        <v>21</v>
      </c>
      <c r="AW183" s="10" t="s">
        <v>40</v>
      </c>
      <c r="AX183" s="10" t="s">
        <v>79</v>
      </c>
      <c r="AY183" s="171" t="s">
        <v>117</v>
      </c>
    </row>
    <row r="184" spans="2:51" s="11" customFormat="1" ht="11.25">
      <c r="B184" s="172"/>
      <c r="C184" s="173"/>
      <c r="D184" s="162" t="s">
        <v>119</v>
      </c>
      <c r="E184" s="174" t="s">
        <v>32</v>
      </c>
      <c r="F184" s="175" t="s">
        <v>122</v>
      </c>
      <c r="G184" s="173"/>
      <c r="H184" s="176">
        <v>3058.23</v>
      </c>
      <c r="I184" s="177"/>
      <c r="J184" s="173"/>
      <c r="K184" s="173"/>
      <c r="L184" s="178"/>
      <c r="M184" s="179"/>
      <c r="N184" s="180"/>
      <c r="O184" s="180"/>
      <c r="P184" s="180"/>
      <c r="Q184" s="180"/>
      <c r="R184" s="180"/>
      <c r="S184" s="180"/>
      <c r="T184" s="181"/>
      <c r="AT184" s="182" t="s">
        <v>119</v>
      </c>
      <c r="AU184" s="182" t="s">
        <v>79</v>
      </c>
      <c r="AV184" s="11" t="s">
        <v>123</v>
      </c>
      <c r="AW184" s="11" t="s">
        <v>40</v>
      </c>
      <c r="AX184" s="11" t="s">
        <v>87</v>
      </c>
      <c r="AY184" s="182" t="s">
        <v>117</v>
      </c>
    </row>
    <row r="185" spans="1:65" s="2" customFormat="1" ht="16.5" customHeight="1">
      <c r="A185" s="32"/>
      <c r="B185" s="33"/>
      <c r="C185" s="146" t="s">
        <v>277</v>
      </c>
      <c r="D185" s="146" t="s">
        <v>112</v>
      </c>
      <c r="E185" s="147" t="s">
        <v>278</v>
      </c>
      <c r="F185" s="148" t="s">
        <v>279</v>
      </c>
      <c r="G185" s="149" t="s">
        <v>115</v>
      </c>
      <c r="H185" s="150">
        <v>1120</v>
      </c>
      <c r="I185" s="151"/>
      <c r="J185" s="152">
        <f>ROUND(I185*H185,2)</f>
        <v>0</v>
      </c>
      <c r="K185" s="153"/>
      <c r="L185" s="37"/>
      <c r="M185" s="154" t="s">
        <v>32</v>
      </c>
      <c r="N185" s="155" t="s">
        <v>50</v>
      </c>
      <c r="O185" s="62"/>
      <c r="P185" s="156">
        <f>O185*H185</f>
        <v>0</v>
      </c>
      <c r="Q185" s="156">
        <v>0</v>
      </c>
      <c r="R185" s="156">
        <f>Q185*H185</f>
        <v>0</v>
      </c>
      <c r="S185" s="156">
        <v>0</v>
      </c>
      <c r="T185" s="157">
        <f>S185*H185</f>
        <v>0</v>
      </c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R185" s="158" t="s">
        <v>116</v>
      </c>
      <c r="AT185" s="158" t="s">
        <v>112</v>
      </c>
      <c r="AU185" s="158" t="s">
        <v>79</v>
      </c>
      <c r="AY185" s="14" t="s">
        <v>117</v>
      </c>
      <c r="BE185" s="159">
        <f>IF(N185="základní",J185,0)</f>
        <v>0</v>
      </c>
      <c r="BF185" s="159">
        <f>IF(N185="snížená",J185,0)</f>
        <v>0</v>
      </c>
      <c r="BG185" s="159">
        <f>IF(N185="zákl. přenesená",J185,0)</f>
        <v>0</v>
      </c>
      <c r="BH185" s="159">
        <f>IF(N185="sníž. přenesená",J185,0)</f>
        <v>0</v>
      </c>
      <c r="BI185" s="159">
        <f>IF(N185="nulová",J185,0)</f>
        <v>0</v>
      </c>
      <c r="BJ185" s="14" t="s">
        <v>87</v>
      </c>
      <c r="BK185" s="159">
        <f>ROUND(I185*H185,2)</f>
        <v>0</v>
      </c>
      <c r="BL185" s="14" t="s">
        <v>116</v>
      </c>
      <c r="BM185" s="158" t="s">
        <v>280</v>
      </c>
    </row>
    <row r="186" spans="2:51" s="10" customFormat="1" ht="11.25">
      <c r="B186" s="160"/>
      <c r="C186" s="161"/>
      <c r="D186" s="162" t="s">
        <v>119</v>
      </c>
      <c r="E186" s="163" t="s">
        <v>32</v>
      </c>
      <c r="F186" s="164" t="s">
        <v>281</v>
      </c>
      <c r="G186" s="161"/>
      <c r="H186" s="165">
        <v>1120</v>
      </c>
      <c r="I186" s="166"/>
      <c r="J186" s="161"/>
      <c r="K186" s="161"/>
      <c r="L186" s="167"/>
      <c r="M186" s="168"/>
      <c r="N186" s="169"/>
      <c r="O186" s="169"/>
      <c r="P186" s="169"/>
      <c r="Q186" s="169"/>
      <c r="R186" s="169"/>
      <c r="S186" s="169"/>
      <c r="T186" s="170"/>
      <c r="AT186" s="171" t="s">
        <v>119</v>
      </c>
      <c r="AU186" s="171" t="s">
        <v>79</v>
      </c>
      <c r="AV186" s="10" t="s">
        <v>21</v>
      </c>
      <c r="AW186" s="10" t="s">
        <v>40</v>
      </c>
      <c r="AX186" s="10" t="s">
        <v>79</v>
      </c>
      <c r="AY186" s="171" t="s">
        <v>117</v>
      </c>
    </row>
    <row r="187" spans="2:51" s="11" customFormat="1" ht="11.25">
      <c r="B187" s="172"/>
      <c r="C187" s="173"/>
      <c r="D187" s="162" t="s">
        <v>119</v>
      </c>
      <c r="E187" s="174" t="s">
        <v>32</v>
      </c>
      <c r="F187" s="175" t="s">
        <v>122</v>
      </c>
      <c r="G187" s="173"/>
      <c r="H187" s="176">
        <v>1120</v>
      </c>
      <c r="I187" s="177"/>
      <c r="J187" s="173"/>
      <c r="K187" s="173"/>
      <c r="L187" s="178"/>
      <c r="M187" s="179"/>
      <c r="N187" s="180"/>
      <c r="O187" s="180"/>
      <c r="P187" s="180"/>
      <c r="Q187" s="180"/>
      <c r="R187" s="180"/>
      <c r="S187" s="180"/>
      <c r="T187" s="181"/>
      <c r="AT187" s="182" t="s">
        <v>119</v>
      </c>
      <c r="AU187" s="182" t="s">
        <v>79</v>
      </c>
      <c r="AV187" s="11" t="s">
        <v>123</v>
      </c>
      <c r="AW187" s="11" t="s">
        <v>40</v>
      </c>
      <c r="AX187" s="11" t="s">
        <v>87</v>
      </c>
      <c r="AY187" s="182" t="s">
        <v>117</v>
      </c>
    </row>
    <row r="188" spans="1:65" s="2" customFormat="1" ht="21.75" customHeight="1">
      <c r="A188" s="32"/>
      <c r="B188" s="33"/>
      <c r="C188" s="146" t="s">
        <v>282</v>
      </c>
      <c r="D188" s="146" t="s">
        <v>112</v>
      </c>
      <c r="E188" s="147" t="s">
        <v>283</v>
      </c>
      <c r="F188" s="148" t="s">
        <v>284</v>
      </c>
      <c r="G188" s="149" t="s">
        <v>115</v>
      </c>
      <c r="H188" s="150">
        <v>295.21</v>
      </c>
      <c r="I188" s="151"/>
      <c r="J188" s="152">
        <f>ROUND(I188*H188,2)</f>
        <v>0</v>
      </c>
      <c r="K188" s="153"/>
      <c r="L188" s="37"/>
      <c r="M188" s="154" t="s">
        <v>32</v>
      </c>
      <c r="N188" s="155" t="s">
        <v>50</v>
      </c>
      <c r="O188" s="62"/>
      <c r="P188" s="156">
        <f>O188*H188</f>
        <v>0</v>
      </c>
      <c r="Q188" s="156">
        <v>0</v>
      </c>
      <c r="R188" s="156">
        <f>Q188*H188</f>
        <v>0</v>
      </c>
      <c r="S188" s="156">
        <v>0</v>
      </c>
      <c r="T188" s="157">
        <f>S188*H188</f>
        <v>0</v>
      </c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R188" s="158" t="s">
        <v>116</v>
      </c>
      <c r="AT188" s="158" t="s">
        <v>112</v>
      </c>
      <c r="AU188" s="158" t="s">
        <v>79</v>
      </c>
      <c r="AY188" s="14" t="s">
        <v>117</v>
      </c>
      <c r="BE188" s="159">
        <f>IF(N188="základní",J188,0)</f>
        <v>0</v>
      </c>
      <c r="BF188" s="159">
        <f>IF(N188="snížená",J188,0)</f>
        <v>0</v>
      </c>
      <c r="BG188" s="159">
        <f>IF(N188="zákl. přenesená",J188,0)</f>
        <v>0</v>
      </c>
      <c r="BH188" s="159">
        <f>IF(N188="sníž. přenesená",J188,0)</f>
        <v>0</v>
      </c>
      <c r="BI188" s="159">
        <f>IF(N188="nulová",J188,0)</f>
        <v>0</v>
      </c>
      <c r="BJ188" s="14" t="s">
        <v>87</v>
      </c>
      <c r="BK188" s="159">
        <f>ROUND(I188*H188,2)</f>
        <v>0</v>
      </c>
      <c r="BL188" s="14" t="s">
        <v>116</v>
      </c>
      <c r="BM188" s="158" t="s">
        <v>285</v>
      </c>
    </row>
    <row r="189" spans="2:51" s="10" customFormat="1" ht="11.25">
      <c r="B189" s="160"/>
      <c r="C189" s="161"/>
      <c r="D189" s="162" t="s">
        <v>119</v>
      </c>
      <c r="E189" s="163" t="s">
        <v>32</v>
      </c>
      <c r="F189" s="164" t="s">
        <v>286</v>
      </c>
      <c r="G189" s="161"/>
      <c r="H189" s="165">
        <v>26.6</v>
      </c>
      <c r="I189" s="166"/>
      <c r="J189" s="161"/>
      <c r="K189" s="161"/>
      <c r="L189" s="167"/>
      <c r="M189" s="168"/>
      <c r="N189" s="169"/>
      <c r="O189" s="169"/>
      <c r="P189" s="169"/>
      <c r="Q189" s="169"/>
      <c r="R189" s="169"/>
      <c r="S189" s="169"/>
      <c r="T189" s="170"/>
      <c r="AT189" s="171" t="s">
        <v>119</v>
      </c>
      <c r="AU189" s="171" t="s">
        <v>79</v>
      </c>
      <c r="AV189" s="10" t="s">
        <v>21</v>
      </c>
      <c r="AW189" s="10" t="s">
        <v>40</v>
      </c>
      <c r="AX189" s="10" t="s">
        <v>79</v>
      </c>
      <c r="AY189" s="171" t="s">
        <v>117</v>
      </c>
    </row>
    <row r="190" spans="2:51" s="10" customFormat="1" ht="11.25">
      <c r="B190" s="160"/>
      <c r="C190" s="161"/>
      <c r="D190" s="162" t="s">
        <v>119</v>
      </c>
      <c r="E190" s="163" t="s">
        <v>32</v>
      </c>
      <c r="F190" s="164" t="s">
        <v>266</v>
      </c>
      <c r="G190" s="161"/>
      <c r="H190" s="165">
        <v>268.61</v>
      </c>
      <c r="I190" s="166"/>
      <c r="J190" s="161"/>
      <c r="K190" s="161"/>
      <c r="L190" s="167"/>
      <c r="M190" s="168"/>
      <c r="N190" s="169"/>
      <c r="O190" s="169"/>
      <c r="P190" s="169"/>
      <c r="Q190" s="169"/>
      <c r="R190" s="169"/>
      <c r="S190" s="169"/>
      <c r="T190" s="170"/>
      <c r="AT190" s="171" t="s">
        <v>119</v>
      </c>
      <c r="AU190" s="171" t="s">
        <v>79</v>
      </c>
      <c r="AV190" s="10" t="s">
        <v>21</v>
      </c>
      <c r="AW190" s="10" t="s">
        <v>40</v>
      </c>
      <c r="AX190" s="10" t="s">
        <v>79</v>
      </c>
      <c r="AY190" s="171" t="s">
        <v>117</v>
      </c>
    </row>
    <row r="191" spans="2:51" s="11" customFormat="1" ht="11.25">
      <c r="B191" s="172"/>
      <c r="C191" s="173"/>
      <c r="D191" s="162" t="s">
        <v>119</v>
      </c>
      <c r="E191" s="174" t="s">
        <v>32</v>
      </c>
      <c r="F191" s="175" t="s">
        <v>122</v>
      </c>
      <c r="G191" s="173"/>
      <c r="H191" s="176">
        <v>295.21000000000004</v>
      </c>
      <c r="I191" s="177"/>
      <c r="J191" s="173"/>
      <c r="K191" s="173"/>
      <c r="L191" s="178"/>
      <c r="M191" s="179"/>
      <c r="N191" s="180"/>
      <c r="O191" s="180"/>
      <c r="P191" s="180"/>
      <c r="Q191" s="180"/>
      <c r="R191" s="180"/>
      <c r="S191" s="180"/>
      <c r="T191" s="181"/>
      <c r="AT191" s="182" t="s">
        <v>119</v>
      </c>
      <c r="AU191" s="182" t="s">
        <v>79</v>
      </c>
      <c r="AV191" s="11" t="s">
        <v>123</v>
      </c>
      <c r="AW191" s="11" t="s">
        <v>40</v>
      </c>
      <c r="AX191" s="11" t="s">
        <v>87</v>
      </c>
      <c r="AY191" s="182" t="s">
        <v>117</v>
      </c>
    </row>
    <row r="192" spans="1:65" s="2" customFormat="1" ht="16.5" customHeight="1">
      <c r="A192" s="32"/>
      <c r="B192" s="33"/>
      <c r="C192" s="146" t="s">
        <v>287</v>
      </c>
      <c r="D192" s="146" t="s">
        <v>112</v>
      </c>
      <c r="E192" s="147" t="s">
        <v>288</v>
      </c>
      <c r="F192" s="148" t="s">
        <v>289</v>
      </c>
      <c r="G192" s="149" t="s">
        <v>208</v>
      </c>
      <c r="H192" s="150">
        <v>6704.93</v>
      </c>
      <c r="I192" s="151"/>
      <c r="J192" s="152">
        <f>ROUND(I192*H192,2)</f>
        <v>0</v>
      </c>
      <c r="K192" s="153"/>
      <c r="L192" s="37"/>
      <c r="M192" s="154" t="s">
        <v>32</v>
      </c>
      <c r="N192" s="155" t="s">
        <v>50</v>
      </c>
      <c r="O192" s="62"/>
      <c r="P192" s="156">
        <f>O192*H192</f>
        <v>0</v>
      </c>
      <c r="Q192" s="156">
        <v>0</v>
      </c>
      <c r="R192" s="156">
        <f>Q192*H192</f>
        <v>0</v>
      </c>
      <c r="S192" s="156">
        <v>0</v>
      </c>
      <c r="T192" s="157">
        <f>S192*H192</f>
        <v>0</v>
      </c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R192" s="158" t="s">
        <v>116</v>
      </c>
      <c r="AT192" s="158" t="s">
        <v>112</v>
      </c>
      <c r="AU192" s="158" t="s">
        <v>79</v>
      </c>
      <c r="AY192" s="14" t="s">
        <v>117</v>
      </c>
      <c r="BE192" s="159">
        <f>IF(N192="základní",J192,0)</f>
        <v>0</v>
      </c>
      <c r="BF192" s="159">
        <f>IF(N192="snížená",J192,0)</f>
        <v>0</v>
      </c>
      <c r="BG192" s="159">
        <f>IF(N192="zákl. přenesená",J192,0)</f>
        <v>0</v>
      </c>
      <c r="BH192" s="159">
        <f>IF(N192="sníž. přenesená",J192,0)</f>
        <v>0</v>
      </c>
      <c r="BI192" s="159">
        <f>IF(N192="nulová",J192,0)</f>
        <v>0</v>
      </c>
      <c r="BJ192" s="14" t="s">
        <v>87</v>
      </c>
      <c r="BK192" s="159">
        <f>ROUND(I192*H192,2)</f>
        <v>0</v>
      </c>
      <c r="BL192" s="14" t="s">
        <v>116</v>
      </c>
      <c r="BM192" s="158" t="s">
        <v>290</v>
      </c>
    </row>
    <row r="193" spans="2:51" s="10" customFormat="1" ht="11.25">
      <c r="B193" s="160"/>
      <c r="C193" s="161"/>
      <c r="D193" s="162" t="s">
        <v>119</v>
      </c>
      <c r="E193" s="163" t="s">
        <v>32</v>
      </c>
      <c r="F193" s="164" t="s">
        <v>291</v>
      </c>
      <c r="G193" s="161"/>
      <c r="H193" s="165">
        <v>138.54</v>
      </c>
      <c r="I193" s="166"/>
      <c r="J193" s="161"/>
      <c r="K193" s="161"/>
      <c r="L193" s="167"/>
      <c r="M193" s="168"/>
      <c r="N193" s="169"/>
      <c r="O193" s="169"/>
      <c r="P193" s="169"/>
      <c r="Q193" s="169"/>
      <c r="R193" s="169"/>
      <c r="S193" s="169"/>
      <c r="T193" s="170"/>
      <c r="AT193" s="171" t="s">
        <v>119</v>
      </c>
      <c r="AU193" s="171" t="s">
        <v>79</v>
      </c>
      <c r="AV193" s="10" t="s">
        <v>21</v>
      </c>
      <c r="AW193" s="10" t="s">
        <v>40</v>
      </c>
      <c r="AX193" s="10" t="s">
        <v>79</v>
      </c>
      <c r="AY193" s="171" t="s">
        <v>117</v>
      </c>
    </row>
    <row r="194" spans="2:51" s="10" customFormat="1" ht="11.25">
      <c r="B194" s="160"/>
      <c r="C194" s="161"/>
      <c r="D194" s="162" t="s">
        <v>119</v>
      </c>
      <c r="E194" s="163" t="s">
        <v>32</v>
      </c>
      <c r="F194" s="164" t="s">
        <v>292</v>
      </c>
      <c r="G194" s="161"/>
      <c r="H194" s="165">
        <v>5587.48</v>
      </c>
      <c r="I194" s="166"/>
      <c r="J194" s="161"/>
      <c r="K194" s="161"/>
      <c r="L194" s="167"/>
      <c r="M194" s="168"/>
      <c r="N194" s="169"/>
      <c r="O194" s="169"/>
      <c r="P194" s="169"/>
      <c r="Q194" s="169"/>
      <c r="R194" s="169"/>
      <c r="S194" s="169"/>
      <c r="T194" s="170"/>
      <c r="AT194" s="171" t="s">
        <v>119</v>
      </c>
      <c r="AU194" s="171" t="s">
        <v>79</v>
      </c>
      <c r="AV194" s="10" t="s">
        <v>21</v>
      </c>
      <c r="AW194" s="10" t="s">
        <v>40</v>
      </c>
      <c r="AX194" s="10" t="s">
        <v>79</v>
      </c>
      <c r="AY194" s="171" t="s">
        <v>117</v>
      </c>
    </row>
    <row r="195" spans="2:51" s="10" customFormat="1" ht="11.25">
      <c r="B195" s="160"/>
      <c r="C195" s="161"/>
      <c r="D195" s="162" t="s">
        <v>119</v>
      </c>
      <c r="E195" s="163" t="s">
        <v>32</v>
      </c>
      <c r="F195" s="164" t="s">
        <v>293</v>
      </c>
      <c r="G195" s="161"/>
      <c r="H195" s="165">
        <v>211.45</v>
      </c>
      <c r="I195" s="166"/>
      <c r="J195" s="161"/>
      <c r="K195" s="161"/>
      <c r="L195" s="167"/>
      <c r="M195" s="168"/>
      <c r="N195" s="169"/>
      <c r="O195" s="169"/>
      <c r="P195" s="169"/>
      <c r="Q195" s="169"/>
      <c r="R195" s="169"/>
      <c r="S195" s="169"/>
      <c r="T195" s="170"/>
      <c r="AT195" s="171" t="s">
        <v>119</v>
      </c>
      <c r="AU195" s="171" t="s">
        <v>79</v>
      </c>
      <c r="AV195" s="10" t="s">
        <v>21</v>
      </c>
      <c r="AW195" s="10" t="s">
        <v>40</v>
      </c>
      <c r="AX195" s="10" t="s">
        <v>79</v>
      </c>
      <c r="AY195" s="171" t="s">
        <v>117</v>
      </c>
    </row>
    <row r="196" spans="2:51" s="10" customFormat="1" ht="11.25">
      <c r="B196" s="160"/>
      <c r="C196" s="161"/>
      <c r="D196" s="162" t="s">
        <v>119</v>
      </c>
      <c r="E196" s="163" t="s">
        <v>32</v>
      </c>
      <c r="F196" s="164" t="s">
        <v>294</v>
      </c>
      <c r="G196" s="161"/>
      <c r="H196" s="165">
        <v>767.46</v>
      </c>
      <c r="I196" s="166"/>
      <c r="J196" s="161"/>
      <c r="K196" s="161"/>
      <c r="L196" s="167"/>
      <c r="M196" s="168"/>
      <c r="N196" s="169"/>
      <c r="O196" s="169"/>
      <c r="P196" s="169"/>
      <c r="Q196" s="169"/>
      <c r="R196" s="169"/>
      <c r="S196" s="169"/>
      <c r="T196" s="170"/>
      <c r="AT196" s="171" t="s">
        <v>119</v>
      </c>
      <c r="AU196" s="171" t="s">
        <v>79</v>
      </c>
      <c r="AV196" s="10" t="s">
        <v>21</v>
      </c>
      <c r="AW196" s="10" t="s">
        <v>40</v>
      </c>
      <c r="AX196" s="10" t="s">
        <v>79</v>
      </c>
      <c r="AY196" s="171" t="s">
        <v>117</v>
      </c>
    </row>
    <row r="197" spans="2:51" s="11" customFormat="1" ht="11.25">
      <c r="B197" s="172"/>
      <c r="C197" s="173"/>
      <c r="D197" s="162" t="s">
        <v>119</v>
      </c>
      <c r="E197" s="174" t="s">
        <v>32</v>
      </c>
      <c r="F197" s="175" t="s">
        <v>122</v>
      </c>
      <c r="G197" s="173"/>
      <c r="H197" s="176">
        <v>6704.929999999999</v>
      </c>
      <c r="I197" s="177"/>
      <c r="J197" s="173"/>
      <c r="K197" s="173"/>
      <c r="L197" s="178"/>
      <c r="M197" s="179"/>
      <c r="N197" s="180"/>
      <c r="O197" s="180"/>
      <c r="P197" s="180"/>
      <c r="Q197" s="180"/>
      <c r="R197" s="180"/>
      <c r="S197" s="180"/>
      <c r="T197" s="181"/>
      <c r="AT197" s="182" t="s">
        <v>119</v>
      </c>
      <c r="AU197" s="182" t="s">
        <v>79</v>
      </c>
      <c r="AV197" s="11" t="s">
        <v>123</v>
      </c>
      <c r="AW197" s="11" t="s">
        <v>40</v>
      </c>
      <c r="AX197" s="11" t="s">
        <v>87</v>
      </c>
      <c r="AY197" s="182" t="s">
        <v>117</v>
      </c>
    </row>
    <row r="198" spans="1:65" s="2" customFormat="1" ht="16.5" customHeight="1">
      <c r="A198" s="32"/>
      <c r="B198" s="33"/>
      <c r="C198" s="146" t="s">
        <v>295</v>
      </c>
      <c r="D198" s="146" t="s">
        <v>112</v>
      </c>
      <c r="E198" s="147" t="s">
        <v>296</v>
      </c>
      <c r="F198" s="148" t="s">
        <v>297</v>
      </c>
      <c r="G198" s="149" t="s">
        <v>115</v>
      </c>
      <c r="H198" s="150">
        <v>754.532</v>
      </c>
      <c r="I198" s="151"/>
      <c r="J198" s="152">
        <f>ROUND(I198*H198,2)</f>
        <v>0</v>
      </c>
      <c r="K198" s="153"/>
      <c r="L198" s="37"/>
      <c r="M198" s="154" t="s">
        <v>32</v>
      </c>
      <c r="N198" s="155" t="s">
        <v>50</v>
      </c>
      <c r="O198" s="62"/>
      <c r="P198" s="156">
        <f>O198*H198</f>
        <v>0</v>
      </c>
      <c r="Q198" s="156">
        <v>0</v>
      </c>
      <c r="R198" s="156">
        <f>Q198*H198</f>
        <v>0</v>
      </c>
      <c r="S198" s="156">
        <v>0</v>
      </c>
      <c r="T198" s="157">
        <f>S198*H198</f>
        <v>0</v>
      </c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R198" s="158" t="s">
        <v>116</v>
      </c>
      <c r="AT198" s="158" t="s">
        <v>112</v>
      </c>
      <c r="AU198" s="158" t="s">
        <v>79</v>
      </c>
      <c r="AY198" s="14" t="s">
        <v>117</v>
      </c>
      <c r="BE198" s="159">
        <f>IF(N198="základní",J198,0)</f>
        <v>0</v>
      </c>
      <c r="BF198" s="159">
        <f>IF(N198="snížená",J198,0)</f>
        <v>0</v>
      </c>
      <c r="BG198" s="159">
        <f>IF(N198="zákl. přenesená",J198,0)</f>
        <v>0</v>
      </c>
      <c r="BH198" s="159">
        <f>IF(N198="sníž. přenesená",J198,0)</f>
        <v>0</v>
      </c>
      <c r="BI198" s="159">
        <f>IF(N198="nulová",J198,0)</f>
        <v>0</v>
      </c>
      <c r="BJ198" s="14" t="s">
        <v>87</v>
      </c>
      <c r="BK198" s="159">
        <f>ROUND(I198*H198,2)</f>
        <v>0</v>
      </c>
      <c r="BL198" s="14" t="s">
        <v>116</v>
      </c>
      <c r="BM198" s="158" t="s">
        <v>298</v>
      </c>
    </row>
    <row r="199" spans="2:51" s="10" customFormat="1" ht="11.25">
      <c r="B199" s="160"/>
      <c r="C199" s="161"/>
      <c r="D199" s="162" t="s">
        <v>119</v>
      </c>
      <c r="E199" s="163" t="s">
        <v>32</v>
      </c>
      <c r="F199" s="164" t="s">
        <v>299</v>
      </c>
      <c r="G199" s="161"/>
      <c r="H199" s="165">
        <v>754.532</v>
      </c>
      <c r="I199" s="166"/>
      <c r="J199" s="161"/>
      <c r="K199" s="161"/>
      <c r="L199" s="167"/>
      <c r="M199" s="168"/>
      <c r="N199" s="169"/>
      <c r="O199" s="169"/>
      <c r="P199" s="169"/>
      <c r="Q199" s="169"/>
      <c r="R199" s="169"/>
      <c r="S199" s="169"/>
      <c r="T199" s="170"/>
      <c r="AT199" s="171" t="s">
        <v>119</v>
      </c>
      <c r="AU199" s="171" t="s">
        <v>79</v>
      </c>
      <c r="AV199" s="10" t="s">
        <v>21</v>
      </c>
      <c r="AW199" s="10" t="s">
        <v>40</v>
      </c>
      <c r="AX199" s="10" t="s">
        <v>79</v>
      </c>
      <c r="AY199" s="171" t="s">
        <v>117</v>
      </c>
    </row>
    <row r="200" spans="2:51" s="11" customFormat="1" ht="11.25">
      <c r="B200" s="172"/>
      <c r="C200" s="173"/>
      <c r="D200" s="162" t="s">
        <v>119</v>
      </c>
      <c r="E200" s="174" t="s">
        <v>32</v>
      </c>
      <c r="F200" s="175" t="s">
        <v>122</v>
      </c>
      <c r="G200" s="173"/>
      <c r="H200" s="176">
        <v>754.532</v>
      </c>
      <c r="I200" s="177"/>
      <c r="J200" s="173"/>
      <c r="K200" s="173"/>
      <c r="L200" s="178"/>
      <c r="M200" s="179"/>
      <c r="N200" s="180"/>
      <c r="O200" s="180"/>
      <c r="P200" s="180"/>
      <c r="Q200" s="180"/>
      <c r="R200" s="180"/>
      <c r="S200" s="180"/>
      <c r="T200" s="181"/>
      <c r="AT200" s="182" t="s">
        <v>119</v>
      </c>
      <c r="AU200" s="182" t="s">
        <v>79</v>
      </c>
      <c r="AV200" s="11" t="s">
        <v>123</v>
      </c>
      <c r="AW200" s="11" t="s">
        <v>40</v>
      </c>
      <c r="AX200" s="11" t="s">
        <v>87</v>
      </c>
      <c r="AY200" s="182" t="s">
        <v>117</v>
      </c>
    </row>
    <row r="201" spans="1:65" s="2" customFormat="1" ht="16.5" customHeight="1">
      <c r="A201" s="32"/>
      <c r="B201" s="33"/>
      <c r="C201" s="146" t="s">
        <v>300</v>
      </c>
      <c r="D201" s="146" t="s">
        <v>112</v>
      </c>
      <c r="E201" s="147" t="s">
        <v>301</v>
      </c>
      <c r="F201" s="148" t="s">
        <v>302</v>
      </c>
      <c r="G201" s="149" t="s">
        <v>208</v>
      </c>
      <c r="H201" s="150">
        <v>5030.21</v>
      </c>
      <c r="I201" s="151"/>
      <c r="J201" s="152">
        <f>ROUND(I201*H201,2)</f>
        <v>0</v>
      </c>
      <c r="K201" s="153"/>
      <c r="L201" s="37"/>
      <c r="M201" s="154" t="s">
        <v>32</v>
      </c>
      <c r="N201" s="155" t="s">
        <v>50</v>
      </c>
      <c r="O201" s="62"/>
      <c r="P201" s="156">
        <f>O201*H201</f>
        <v>0</v>
      </c>
      <c r="Q201" s="156">
        <v>0</v>
      </c>
      <c r="R201" s="156">
        <f>Q201*H201</f>
        <v>0</v>
      </c>
      <c r="S201" s="156">
        <v>0</v>
      </c>
      <c r="T201" s="157">
        <f>S201*H201</f>
        <v>0</v>
      </c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R201" s="158" t="s">
        <v>116</v>
      </c>
      <c r="AT201" s="158" t="s">
        <v>112</v>
      </c>
      <c r="AU201" s="158" t="s">
        <v>79</v>
      </c>
      <c r="AY201" s="14" t="s">
        <v>117</v>
      </c>
      <c r="BE201" s="159">
        <f>IF(N201="základní",J201,0)</f>
        <v>0</v>
      </c>
      <c r="BF201" s="159">
        <f>IF(N201="snížená",J201,0)</f>
        <v>0</v>
      </c>
      <c r="BG201" s="159">
        <f>IF(N201="zákl. přenesená",J201,0)</f>
        <v>0</v>
      </c>
      <c r="BH201" s="159">
        <f>IF(N201="sníž. přenesená",J201,0)</f>
        <v>0</v>
      </c>
      <c r="BI201" s="159">
        <f>IF(N201="nulová",J201,0)</f>
        <v>0</v>
      </c>
      <c r="BJ201" s="14" t="s">
        <v>87</v>
      </c>
      <c r="BK201" s="159">
        <f>ROUND(I201*H201,2)</f>
        <v>0</v>
      </c>
      <c r="BL201" s="14" t="s">
        <v>116</v>
      </c>
      <c r="BM201" s="158" t="s">
        <v>303</v>
      </c>
    </row>
    <row r="202" spans="2:51" s="10" customFormat="1" ht="11.25">
      <c r="B202" s="160"/>
      <c r="C202" s="161"/>
      <c r="D202" s="162" t="s">
        <v>119</v>
      </c>
      <c r="E202" s="163" t="s">
        <v>32</v>
      </c>
      <c r="F202" s="164" t="s">
        <v>304</v>
      </c>
      <c r="G202" s="161"/>
      <c r="H202" s="165">
        <v>5030.21</v>
      </c>
      <c r="I202" s="166"/>
      <c r="J202" s="161"/>
      <c r="K202" s="161"/>
      <c r="L202" s="167"/>
      <c r="M202" s="168"/>
      <c r="N202" s="169"/>
      <c r="O202" s="169"/>
      <c r="P202" s="169"/>
      <c r="Q202" s="169"/>
      <c r="R202" s="169"/>
      <c r="S202" s="169"/>
      <c r="T202" s="170"/>
      <c r="AT202" s="171" t="s">
        <v>119</v>
      </c>
      <c r="AU202" s="171" t="s">
        <v>79</v>
      </c>
      <c r="AV202" s="10" t="s">
        <v>21</v>
      </c>
      <c r="AW202" s="10" t="s">
        <v>40</v>
      </c>
      <c r="AX202" s="10" t="s">
        <v>79</v>
      </c>
      <c r="AY202" s="171" t="s">
        <v>117</v>
      </c>
    </row>
    <row r="203" spans="2:51" s="11" customFormat="1" ht="11.25">
      <c r="B203" s="172"/>
      <c r="C203" s="173"/>
      <c r="D203" s="162" t="s">
        <v>119</v>
      </c>
      <c r="E203" s="174" t="s">
        <v>32</v>
      </c>
      <c r="F203" s="175" t="s">
        <v>122</v>
      </c>
      <c r="G203" s="173"/>
      <c r="H203" s="176">
        <v>5030.21</v>
      </c>
      <c r="I203" s="177"/>
      <c r="J203" s="173"/>
      <c r="K203" s="173"/>
      <c r="L203" s="178"/>
      <c r="M203" s="179"/>
      <c r="N203" s="180"/>
      <c r="O203" s="180"/>
      <c r="P203" s="180"/>
      <c r="Q203" s="180"/>
      <c r="R203" s="180"/>
      <c r="S203" s="180"/>
      <c r="T203" s="181"/>
      <c r="AT203" s="182" t="s">
        <v>119</v>
      </c>
      <c r="AU203" s="182" t="s">
        <v>79</v>
      </c>
      <c r="AV203" s="11" t="s">
        <v>123</v>
      </c>
      <c r="AW203" s="11" t="s">
        <v>40</v>
      </c>
      <c r="AX203" s="11" t="s">
        <v>87</v>
      </c>
      <c r="AY203" s="182" t="s">
        <v>117</v>
      </c>
    </row>
    <row r="204" spans="1:65" s="2" customFormat="1" ht="16.5" customHeight="1">
      <c r="A204" s="32"/>
      <c r="B204" s="33"/>
      <c r="C204" s="146" t="s">
        <v>305</v>
      </c>
      <c r="D204" s="146" t="s">
        <v>112</v>
      </c>
      <c r="E204" s="147" t="s">
        <v>306</v>
      </c>
      <c r="F204" s="148" t="s">
        <v>307</v>
      </c>
      <c r="G204" s="149" t="s">
        <v>208</v>
      </c>
      <c r="H204" s="150">
        <v>5030.21</v>
      </c>
      <c r="I204" s="151"/>
      <c r="J204" s="152">
        <f>ROUND(I204*H204,2)</f>
        <v>0</v>
      </c>
      <c r="K204" s="153"/>
      <c r="L204" s="37"/>
      <c r="M204" s="154" t="s">
        <v>32</v>
      </c>
      <c r="N204" s="155" t="s">
        <v>50</v>
      </c>
      <c r="O204" s="62"/>
      <c r="P204" s="156">
        <f>O204*H204</f>
        <v>0</v>
      </c>
      <c r="Q204" s="156">
        <v>0</v>
      </c>
      <c r="R204" s="156">
        <f>Q204*H204</f>
        <v>0</v>
      </c>
      <c r="S204" s="156">
        <v>0</v>
      </c>
      <c r="T204" s="157">
        <f>S204*H204</f>
        <v>0</v>
      </c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R204" s="158" t="s">
        <v>116</v>
      </c>
      <c r="AT204" s="158" t="s">
        <v>112</v>
      </c>
      <c r="AU204" s="158" t="s">
        <v>79</v>
      </c>
      <c r="AY204" s="14" t="s">
        <v>117</v>
      </c>
      <c r="BE204" s="159">
        <f>IF(N204="základní",J204,0)</f>
        <v>0</v>
      </c>
      <c r="BF204" s="159">
        <f>IF(N204="snížená",J204,0)</f>
        <v>0</v>
      </c>
      <c r="BG204" s="159">
        <f>IF(N204="zákl. přenesená",J204,0)</f>
        <v>0</v>
      </c>
      <c r="BH204" s="159">
        <f>IF(N204="sníž. přenesená",J204,0)</f>
        <v>0</v>
      </c>
      <c r="BI204" s="159">
        <f>IF(N204="nulová",J204,0)</f>
        <v>0</v>
      </c>
      <c r="BJ204" s="14" t="s">
        <v>87</v>
      </c>
      <c r="BK204" s="159">
        <f>ROUND(I204*H204,2)</f>
        <v>0</v>
      </c>
      <c r="BL204" s="14" t="s">
        <v>116</v>
      </c>
      <c r="BM204" s="158" t="s">
        <v>308</v>
      </c>
    </row>
    <row r="205" spans="2:51" s="10" customFormat="1" ht="11.25">
      <c r="B205" s="160"/>
      <c r="C205" s="161"/>
      <c r="D205" s="162" t="s">
        <v>119</v>
      </c>
      <c r="E205" s="163" t="s">
        <v>32</v>
      </c>
      <c r="F205" s="164" t="s">
        <v>309</v>
      </c>
      <c r="G205" s="161"/>
      <c r="H205" s="165">
        <v>5030.21</v>
      </c>
      <c r="I205" s="166"/>
      <c r="J205" s="161"/>
      <c r="K205" s="161"/>
      <c r="L205" s="167"/>
      <c r="M205" s="168"/>
      <c r="N205" s="169"/>
      <c r="O205" s="169"/>
      <c r="P205" s="169"/>
      <c r="Q205" s="169"/>
      <c r="R205" s="169"/>
      <c r="S205" s="169"/>
      <c r="T205" s="170"/>
      <c r="AT205" s="171" t="s">
        <v>119</v>
      </c>
      <c r="AU205" s="171" t="s">
        <v>79</v>
      </c>
      <c r="AV205" s="10" t="s">
        <v>21</v>
      </c>
      <c r="AW205" s="10" t="s">
        <v>40</v>
      </c>
      <c r="AX205" s="10" t="s">
        <v>79</v>
      </c>
      <c r="AY205" s="171" t="s">
        <v>117</v>
      </c>
    </row>
    <row r="206" spans="2:51" s="11" customFormat="1" ht="11.25">
      <c r="B206" s="172"/>
      <c r="C206" s="173"/>
      <c r="D206" s="162" t="s">
        <v>119</v>
      </c>
      <c r="E206" s="174" t="s">
        <v>32</v>
      </c>
      <c r="F206" s="175" t="s">
        <v>122</v>
      </c>
      <c r="G206" s="173"/>
      <c r="H206" s="176">
        <v>5030.21</v>
      </c>
      <c r="I206" s="177"/>
      <c r="J206" s="173"/>
      <c r="K206" s="173"/>
      <c r="L206" s="178"/>
      <c r="M206" s="179"/>
      <c r="N206" s="180"/>
      <c r="O206" s="180"/>
      <c r="P206" s="180"/>
      <c r="Q206" s="180"/>
      <c r="R206" s="180"/>
      <c r="S206" s="180"/>
      <c r="T206" s="181"/>
      <c r="AT206" s="182" t="s">
        <v>119</v>
      </c>
      <c r="AU206" s="182" t="s">
        <v>79</v>
      </c>
      <c r="AV206" s="11" t="s">
        <v>123</v>
      </c>
      <c r="AW206" s="11" t="s">
        <v>40</v>
      </c>
      <c r="AX206" s="11" t="s">
        <v>87</v>
      </c>
      <c r="AY206" s="182" t="s">
        <v>117</v>
      </c>
    </row>
    <row r="207" spans="1:65" s="2" customFormat="1" ht="16.5" customHeight="1">
      <c r="A207" s="32"/>
      <c r="B207" s="33"/>
      <c r="C207" s="146" t="s">
        <v>310</v>
      </c>
      <c r="D207" s="146" t="s">
        <v>112</v>
      </c>
      <c r="E207" s="147" t="s">
        <v>311</v>
      </c>
      <c r="F207" s="148" t="s">
        <v>312</v>
      </c>
      <c r="G207" s="149" t="s">
        <v>208</v>
      </c>
      <c r="H207" s="150">
        <v>5030.21</v>
      </c>
      <c r="I207" s="151"/>
      <c r="J207" s="152">
        <f>ROUND(I207*H207,2)</f>
        <v>0</v>
      </c>
      <c r="K207" s="153"/>
      <c r="L207" s="37"/>
      <c r="M207" s="154" t="s">
        <v>32</v>
      </c>
      <c r="N207" s="155" t="s">
        <v>50</v>
      </c>
      <c r="O207" s="62"/>
      <c r="P207" s="156">
        <f>O207*H207</f>
        <v>0</v>
      </c>
      <c r="Q207" s="156">
        <v>0</v>
      </c>
      <c r="R207" s="156">
        <f>Q207*H207</f>
        <v>0</v>
      </c>
      <c r="S207" s="156">
        <v>0</v>
      </c>
      <c r="T207" s="157">
        <f>S207*H207</f>
        <v>0</v>
      </c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R207" s="158" t="s">
        <v>116</v>
      </c>
      <c r="AT207" s="158" t="s">
        <v>112</v>
      </c>
      <c r="AU207" s="158" t="s">
        <v>79</v>
      </c>
      <c r="AY207" s="14" t="s">
        <v>117</v>
      </c>
      <c r="BE207" s="159">
        <f>IF(N207="základní",J207,0)</f>
        <v>0</v>
      </c>
      <c r="BF207" s="159">
        <f>IF(N207="snížená",J207,0)</f>
        <v>0</v>
      </c>
      <c r="BG207" s="159">
        <f>IF(N207="zákl. přenesená",J207,0)</f>
        <v>0</v>
      </c>
      <c r="BH207" s="159">
        <f>IF(N207="sníž. přenesená",J207,0)</f>
        <v>0</v>
      </c>
      <c r="BI207" s="159">
        <f>IF(N207="nulová",J207,0)</f>
        <v>0</v>
      </c>
      <c r="BJ207" s="14" t="s">
        <v>87</v>
      </c>
      <c r="BK207" s="159">
        <f>ROUND(I207*H207,2)</f>
        <v>0</v>
      </c>
      <c r="BL207" s="14" t="s">
        <v>116</v>
      </c>
      <c r="BM207" s="158" t="s">
        <v>313</v>
      </c>
    </row>
    <row r="208" spans="2:51" s="10" customFormat="1" ht="11.25">
      <c r="B208" s="160"/>
      <c r="C208" s="161"/>
      <c r="D208" s="162" t="s">
        <v>119</v>
      </c>
      <c r="E208" s="163" t="s">
        <v>32</v>
      </c>
      <c r="F208" s="164" t="s">
        <v>314</v>
      </c>
      <c r="G208" s="161"/>
      <c r="H208" s="165">
        <v>5030.21</v>
      </c>
      <c r="I208" s="166"/>
      <c r="J208" s="161"/>
      <c r="K208" s="161"/>
      <c r="L208" s="167"/>
      <c r="M208" s="168"/>
      <c r="N208" s="169"/>
      <c r="O208" s="169"/>
      <c r="P208" s="169"/>
      <c r="Q208" s="169"/>
      <c r="R208" s="169"/>
      <c r="S208" s="169"/>
      <c r="T208" s="170"/>
      <c r="AT208" s="171" t="s">
        <v>119</v>
      </c>
      <c r="AU208" s="171" t="s">
        <v>79</v>
      </c>
      <c r="AV208" s="10" t="s">
        <v>21</v>
      </c>
      <c r="AW208" s="10" t="s">
        <v>40</v>
      </c>
      <c r="AX208" s="10" t="s">
        <v>79</v>
      </c>
      <c r="AY208" s="171" t="s">
        <v>117</v>
      </c>
    </row>
    <row r="209" spans="2:51" s="11" customFormat="1" ht="11.25">
      <c r="B209" s="172"/>
      <c r="C209" s="173"/>
      <c r="D209" s="162" t="s">
        <v>119</v>
      </c>
      <c r="E209" s="174" t="s">
        <v>32</v>
      </c>
      <c r="F209" s="175" t="s">
        <v>122</v>
      </c>
      <c r="G209" s="173"/>
      <c r="H209" s="176">
        <v>5030.21</v>
      </c>
      <c r="I209" s="177"/>
      <c r="J209" s="173"/>
      <c r="K209" s="173"/>
      <c r="L209" s="178"/>
      <c r="M209" s="179"/>
      <c r="N209" s="180"/>
      <c r="O209" s="180"/>
      <c r="P209" s="180"/>
      <c r="Q209" s="180"/>
      <c r="R209" s="180"/>
      <c r="S209" s="180"/>
      <c r="T209" s="181"/>
      <c r="AT209" s="182" t="s">
        <v>119</v>
      </c>
      <c r="AU209" s="182" t="s">
        <v>79</v>
      </c>
      <c r="AV209" s="11" t="s">
        <v>123</v>
      </c>
      <c r="AW209" s="11" t="s">
        <v>40</v>
      </c>
      <c r="AX209" s="11" t="s">
        <v>87</v>
      </c>
      <c r="AY209" s="182" t="s">
        <v>117</v>
      </c>
    </row>
    <row r="210" spans="1:65" s="2" customFormat="1" ht="16.5" customHeight="1">
      <c r="A210" s="32"/>
      <c r="B210" s="33"/>
      <c r="C210" s="146" t="s">
        <v>315</v>
      </c>
      <c r="D210" s="146" t="s">
        <v>112</v>
      </c>
      <c r="E210" s="147" t="s">
        <v>316</v>
      </c>
      <c r="F210" s="148" t="s">
        <v>317</v>
      </c>
      <c r="G210" s="149" t="s">
        <v>208</v>
      </c>
      <c r="H210" s="150">
        <v>5030.21</v>
      </c>
      <c r="I210" s="151"/>
      <c r="J210" s="152">
        <f>ROUND(I210*H210,2)</f>
        <v>0</v>
      </c>
      <c r="K210" s="153"/>
      <c r="L210" s="37"/>
      <c r="M210" s="154" t="s">
        <v>32</v>
      </c>
      <c r="N210" s="155" t="s">
        <v>50</v>
      </c>
      <c r="O210" s="62"/>
      <c r="P210" s="156">
        <f>O210*H210</f>
        <v>0</v>
      </c>
      <c r="Q210" s="156">
        <v>0</v>
      </c>
      <c r="R210" s="156">
        <f>Q210*H210</f>
        <v>0</v>
      </c>
      <c r="S210" s="156">
        <v>0</v>
      </c>
      <c r="T210" s="157">
        <f>S210*H210</f>
        <v>0</v>
      </c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R210" s="158" t="s">
        <v>116</v>
      </c>
      <c r="AT210" s="158" t="s">
        <v>112</v>
      </c>
      <c r="AU210" s="158" t="s">
        <v>79</v>
      </c>
      <c r="AY210" s="14" t="s">
        <v>117</v>
      </c>
      <c r="BE210" s="159">
        <f>IF(N210="základní",J210,0)</f>
        <v>0</v>
      </c>
      <c r="BF210" s="159">
        <f>IF(N210="snížená",J210,0)</f>
        <v>0</v>
      </c>
      <c r="BG210" s="159">
        <f>IF(N210="zákl. přenesená",J210,0)</f>
        <v>0</v>
      </c>
      <c r="BH210" s="159">
        <f>IF(N210="sníž. přenesená",J210,0)</f>
        <v>0</v>
      </c>
      <c r="BI210" s="159">
        <f>IF(N210="nulová",J210,0)</f>
        <v>0</v>
      </c>
      <c r="BJ210" s="14" t="s">
        <v>87</v>
      </c>
      <c r="BK210" s="159">
        <f>ROUND(I210*H210,2)</f>
        <v>0</v>
      </c>
      <c r="BL210" s="14" t="s">
        <v>116</v>
      </c>
      <c r="BM210" s="158" t="s">
        <v>318</v>
      </c>
    </row>
    <row r="211" spans="2:51" s="10" customFormat="1" ht="11.25">
      <c r="B211" s="160"/>
      <c r="C211" s="161"/>
      <c r="D211" s="162" t="s">
        <v>119</v>
      </c>
      <c r="E211" s="163" t="s">
        <v>32</v>
      </c>
      <c r="F211" s="164" t="s">
        <v>314</v>
      </c>
      <c r="G211" s="161"/>
      <c r="H211" s="165">
        <v>5030.21</v>
      </c>
      <c r="I211" s="166"/>
      <c r="J211" s="161"/>
      <c r="K211" s="161"/>
      <c r="L211" s="167"/>
      <c r="M211" s="168"/>
      <c r="N211" s="169"/>
      <c r="O211" s="169"/>
      <c r="P211" s="169"/>
      <c r="Q211" s="169"/>
      <c r="R211" s="169"/>
      <c r="S211" s="169"/>
      <c r="T211" s="170"/>
      <c r="AT211" s="171" t="s">
        <v>119</v>
      </c>
      <c r="AU211" s="171" t="s">
        <v>79</v>
      </c>
      <c r="AV211" s="10" t="s">
        <v>21</v>
      </c>
      <c r="AW211" s="10" t="s">
        <v>40</v>
      </c>
      <c r="AX211" s="10" t="s">
        <v>79</v>
      </c>
      <c r="AY211" s="171" t="s">
        <v>117</v>
      </c>
    </row>
    <row r="212" spans="2:51" s="11" customFormat="1" ht="11.25">
      <c r="B212" s="172"/>
      <c r="C212" s="173"/>
      <c r="D212" s="162" t="s">
        <v>119</v>
      </c>
      <c r="E212" s="174" t="s">
        <v>32</v>
      </c>
      <c r="F212" s="175" t="s">
        <v>122</v>
      </c>
      <c r="G212" s="173"/>
      <c r="H212" s="176">
        <v>5030.21</v>
      </c>
      <c r="I212" s="177"/>
      <c r="J212" s="173"/>
      <c r="K212" s="173"/>
      <c r="L212" s="178"/>
      <c r="M212" s="179"/>
      <c r="N212" s="180"/>
      <c r="O212" s="180"/>
      <c r="P212" s="180"/>
      <c r="Q212" s="180"/>
      <c r="R212" s="180"/>
      <c r="S212" s="180"/>
      <c r="T212" s="181"/>
      <c r="AT212" s="182" t="s">
        <v>119</v>
      </c>
      <c r="AU212" s="182" t="s">
        <v>79</v>
      </c>
      <c r="AV212" s="11" t="s">
        <v>123</v>
      </c>
      <c r="AW212" s="11" t="s">
        <v>40</v>
      </c>
      <c r="AX212" s="11" t="s">
        <v>87</v>
      </c>
      <c r="AY212" s="182" t="s">
        <v>117</v>
      </c>
    </row>
    <row r="213" spans="1:65" s="2" customFormat="1" ht="16.5" customHeight="1">
      <c r="A213" s="32"/>
      <c r="B213" s="33"/>
      <c r="C213" s="146" t="s">
        <v>319</v>
      </c>
      <c r="D213" s="146" t="s">
        <v>112</v>
      </c>
      <c r="E213" s="147" t="s">
        <v>320</v>
      </c>
      <c r="F213" s="148" t="s">
        <v>321</v>
      </c>
      <c r="G213" s="149" t="s">
        <v>208</v>
      </c>
      <c r="H213" s="150">
        <v>277.5</v>
      </c>
      <c r="I213" s="151"/>
      <c r="J213" s="152">
        <f>ROUND(I213*H213,2)</f>
        <v>0</v>
      </c>
      <c r="K213" s="153"/>
      <c r="L213" s="37"/>
      <c r="M213" s="154" t="s">
        <v>32</v>
      </c>
      <c r="N213" s="155" t="s">
        <v>50</v>
      </c>
      <c r="O213" s="62"/>
      <c r="P213" s="156">
        <f>O213*H213</f>
        <v>0</v>
      </c>
      <c r="Q213" s="156">
        <v>0</v>
      </c>
      <c r="R213" s="156">
        <f>Q213*H213</f>
        <v>0</v>
      </c>
      <c r="S213" s="156">
        <v>0</v>
      </c>
      <c r="T213" s="157">
        <f>S213*H213</f>
        <v>0</v>
      </c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R213" s="158" t="s">
        <v>116</v>
      </c>
      <c r="AT213" s="158" t="s">
        <v>112</v>
      </c>
      <c r="AU213" s="158" t="s">
        <v>79</v>
      </c>
      <c r="AY213" s="14" t="s">
        <v>117</v>
      </c>
      <c r="BE213" s="159">
        <f>IF(N213="základní",J213,0)</f>
        <v>0</v>
      </c>
      <c r="BF213" s="159">
        <f>IF(N213="snížená",J213,0)</f>
        <v>0</v>
      </c>
      <c r="BG213" s="159">
        <f>IF(N213="zákl. přenesená",J213,0)</f>
        <v>0</v>
      </c>
      <c r="BH213" s="159">
        <f>IF(N213="sníž. přenesená",J213,0)</f>
        <v>0</v>
      </c>
      <c r="BI213" s="159">
        <f>IF(N213="nulová",J213,0)</f>
        <v>0</v>
      </c>
      <c r="BJ213" s="14" t="s">
        <v>87</v>
      </c>
      <c r="BK213" s="159">
        <f>ROUND(I213*H213,2)</f>
        <v>0</v>
      </c>
      <c r="BL213" s="14" t="s">
        <v>116</v>
      </c>
      <c r="BM213" s="158" t="s">
        <v>322</v>
      </c>
    </row>
    <row r="214" spans="2:51" s="10" customFormat="1" ht="11.25">
      <c r="B214" s="160"/>
      <c r="C214" s="161"/>
      <c r="D214" s="162" t="s">
        <v>119</v>
      </c>
      <c r="E214" s="163" t="s">
        <v>32</v>
      </c>
      <c r="F214" s="164" t="s">
        <v>323</v>
      </c>
      <c r="G214" s="161"/>
      <c r="H214" s="165">
        <v>277.5</v>
      </c>
      <c r="I214" s="166"/>
      <c r="J214" s="161"/>
      <c r="K214" s="161"/>
      <c r="L214" s="167"/>
      <c r="M214" s="168"/>
      <c r="N214" s="169"/>
      <c r="O214" s="169"/>
      <c r="P214" s="169"/>
      <c r="Q214" s="169"/>
      <c r="R214" s="169"/>
      <c r="S214" s="169"/>
      <c r="T214" s="170"/>
      <c r="AT214" s="171" t="s">
        <v>119</v>
      </c>
      <c r="AU214" s="171" t="s">
        <v>79</v>
      </c>
      <c r="AV214" s="10" t="s">
        <v>21</v>
      </c>
      <c r="AW214" s="10" t="s">
        <v>40</v>
      </c>
      <c r="AX214" s="10" t="s">
        <v>79</v>
      </c>
      <c r="AY214" s="171" t="s">
        <v>117</v>
      </c>
    </row>
    <row r="215" spans="2:51" s="11" customFormat="1" ht="11.25">
      <c r="B215" s="172"/>
      <c r="C215" s="173"/>
      <c r="D215" s="162" t="s">
        <v>119</v>
      </c>
      <c r="E215" s="174" t="s">
        <v>32</v>
      </c>
      <c r="F215" s="175" t="s">
        <v>122</v>
      </c>
      <c r="G215" s="173"/>
      <c r="H215" s="176">
        <v>277.5</v>
      </c>
      <c r="I215" s="177"/>
      <c r="J215" s="173"/>
      <c r="K215" s="173"/>
      <c r="L215" s="178"/>
      <c r="M215" s="179"/>
      <c r="N215" s="180"/>
      <c r="O215" s="180"/>
      <c r="P215" s="180"/>
      <c r="Q215" s="180"/>
      <c r="R215" s="180"/>
      <c r="S215" s="180"/>
      <c r="T215" s="181"/>
      <c r="AT215" s="182" t="s">
        <v>119</v>
      </c>
      <c r="AU215" s="182" t="s">
        <v>79</v>
      </c>
      <c r="AV215" s="11" t="s">
        <v>123</v>
      </c>
      <c r="AW215" s="11" t="s">
        <v>40</v>
      </c>
      <c r="AX215" s="11" t="s">
        <v>87</v>
      </c>
      <c r="AY215" s="182" t="s">
        <v>117</v>
      </c>
    </row>
    <row r="216" spans="1:65" s="2" customFormat="1" ht="16.5" customHeight="1">
      <c r="A216" s="32"/>
      <c r="B216" s="33"/>
      <c r="C216" s="146" t="s">
        <v>324</v>
      </c>
      <c r="D216" s="146" t="s">
        <v>112</v>
      </c>
      <c r="E216" s="147" t="s">
        <v>325</v>
      </c>
      <c r="F216" s="148" t="s">
        <v>326</v>
      </c>
      <c r="G216" s="149" t="s">
        <v>115</v>
      </c>
      <c r="H216" s="150">
        <v>251.511</v>
      </c>
      <c r="I216" s="151"/>
      <c r="J216" s="152">
        <f>ROUND(I216*H216,2)</f>
        <v>0</v>
      </c>
      <c r="K216" s="153"/>
      <c r="L216" s="37"/>
      <c r="M216" s="154" t="s">
        <v>32</v>
      </c>
      <c r="N216" s="155" t="s">
        <v>50</v>
      </c>
      <c r="O216" s="62"/>
      <c r="P216" s="156">
        <f>O216*H216</f>
        <v>0</v>
      </c>
      <c r="Q216" s="156">
        <v>0</v>
      </c>
      <c r="R216" s="156">
        <f>Q216*H216</f>
        <v>0</v>
      </c>
      <c r="S216" s="156">
        <v>0</v>
      </c>
      <c r="T216" s="157">
        <f>S216*H216</f>
        <v>0</v>
      </c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R216" s="158" t="s">
        <v>116</v>
      </c>
      <c r="AT216" s="158" t="s">
        <v>112</v>
      </c>
      <c r="AU216" s="158" t="s">
        <v>79</v>
      </c>
      <c r="AY216" s="14" t="s">
        <v>117</v>
      </c>
      <c r="BE216" s="159">
        <f>IF(N216="základní",J216,0)</f>
        <v>0</v>
      </c>
      <c r="BF216" s="159">
        <f>IF(N216="snížená",J216,0)</f>
        <v>0</v>
      </c>
      <c r="BG216" s="159">
        <f>IF(N216="zákl. přenesená",J216,0)</f>
        <v>0</v>
      </c>
      <c r="BH216" s="159">
        <f>IF(N216="sníž. přenesená",J216,0)</f>
        <v>0</v>
      </c>
      <c r="BI216" s="159">
        <f>IF(N216="nulová",J216,0)</f>
        <v>0</v>
      </c>
      <c r="BJ216" s="14" t="s">
        <v>87</v>
      </c>
      <c r="BK216" s="159">
        <f>ROUND(I216*H216,2)</f>
        <v>0</v>
      </c>
      <c r="BL216" s="14" t="s">
        <v>116</v>
      </c>
      <c r="BM216" s="158" t="s">
        <v>327</v>
      </c>
    </row>
    <row r="217" spans="2:51" s="10" customFormat="1" ht="11.25">
      <c r="B217" s="160"/>
      <c r="C217" s="161"/>
      <c r="D217" s="162" t="s">
        <v>119</v>
      </c>
      <c r="E217" s="163" t="s">
        <v>32</v>
      </c>
      <c r="F217" s="164" t="s">
        <v>328</v>
      </c>
      <c r="G217" s="161"/>
      <c r="H217" s="165">
        <v>251.511</v>
      </c>
      <c r="I217" s="166"/>
      <c r="J217" s="161"/>
      <c r="K217" s="161"/>
      <c r="L217" s="167"/>
      <c r="M217" s="168"/>
      <c r="N217" s="169"/>
      <c r="O217" s="169"/>
      <c r="P217" s="169"/>
      <c r="Q217" s="169"/>
      <c r="R217" s="169"/>
      <c r="S217" s="169"/>
      <c r="T217" s="170"/>
      <c r="AT217" s="171" t="s">
        <v>119</v>
      </c>
      <c r="AU217" s="171" t="s">
        <v>79</v>
      </c>
      <c r="AV217" s="10" t="s">
        <v>21</v>
      </c>
      <c r="AW217" s="10" t="s">
        <v>40</v>
      </c>
      <c r="AX217" s="10" t="s">
        <v>79</v>
      </c>
      <c r="AY217" s="171" t="s">
        <v>117</v>
      </c>
    </row>
    <row r="218" spans="2:51" s="11" customFormat="1" ht="11.25">
      <c r="B218" s="172"/>
      <c r="C218" s="173"/>
      <c r="D218" s="162" t="s">
        <v>119</v>
      </c>
      <c r="E218" s="174" t="s">
        <v>32</v>
      </c>
      <c r="F218" s="175" t="s">
        <v>122</v>
      </c>
      <c r="G218" s="173"/>
      <c r="H218" s="176">
        <v>251.511</v>
      </c>
      <c r="I218" s="177"/>
      <c r="J218" s="173"/>
      <c r="K218" s="173"/>
      <c r="L218" s="178"/>
      <c r="M218" s="179"/>
      <c r="N218" s="180"/>
      <c r="O218" s="180"/>
      <c r="P218" s="180"/>
      <c r="Q218" s="180"/>
      <c r="R218" s="180"/>
      <c r="S218" s="180"/>
      <c r="T218" s="181"/>
      <c r="AT218" s="182" t="s">
        <v>119</v>
      </c>
      <c r="AU218" s="182" t="s">
        <v>79</v>
      </c>
      <c r="AV218" s="11" t="s">
        <v>123</v>
      </c>
      <c r="AW218" s="11" t="s">
        <v>40</v>
      </c>
      <c r="AX218" s="11" t="s">
        <v>87</v>
      </c>
      <c r="AY218" s="182" t="s">
        <v>117</v>
      </c>
    </row>
    <row r="219" spans="1:65" s="2" customFormat="1" ht="16.5" customHeight="1">
      <c r="A219" s="32"/>
      <c r="B219" s="33"/>
      <c r="C219" s="146" t="s">
        <v>329</v>
      </c>
      <c r="D219" s="146" t="s">
        <v>112</v>
      </c>
      <c r="E219" s="147" t="s">
        <v>330</v>
      </c>
      <c r="F219" s="148" t="s">
        <v>331</v>
      </c>
      <c r="G219" s="149" t="s">
        <v>115</v>
      </c>
      <c r="H219" s="150">
        <v>17.55</v>
      </c>
      <c r="I219" s="151"/>
      <c r="J219" s="152">
        <f>ROUND(I219*H219,2)</f>
        <v>0</v>
      </c>
      <c r="K219" s="153"/>
      <c r="L219" s="37"/>
      <c r="M219" s="154" t="s">
        <v>32</v>
      </c>
      <c r="N219" s="155" t="s">
        <v>50</v>
      </c>
      <c r="O219" s="62"/>
      <c r="P219" s="156">
        <f>O219*H219</f>
        <v>0</v>
      </c>
      <c r="Q219" s="156">
        <v>0</v>
      </c>
      <c r="R219" s="156">
        <f>Q219*H219</f>
        <v>0</v>
      </c>
      <c r="S219" s="156">
        <v>0</v>
      </c>
      <c r="T219" s="157">
        <f>S219*H219</f>
        <v>0</v>
      </c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R219" s="158" t="s">
        <v>116</v>
      </c>
      <c r="AT219" s="158" t="s">
        <v>112</v>
      </c>
      <c r="AU219" s="158" t="s">
        <v>79</v>
      </c>
      <c r="AY219" s="14" t="s">
        <v>117</v>
      </c>
      <c r="BE219" s="159">
        <f>IF(N219="základní",J219,0)</f>
        <v>0</v>
      </c>
      <c r="BF219" s="159">
        <f>IF(N219="snížená",J219,0)</f>
        <v>0</v>
      </c>
      <c r="BG219" s="159">
        <f>IF(N219="zákl. přenesená",J219,0)</f>
        <v>0</v>
      </c>
      <c r="BH219" s="159">
        <f>IF(N219="sníž. přenesená",J219,0)</f>
        <v>0</v>
      </c>
      <c r="BI219" s="159">
        <f>IF(N219="nulová",J219,0)</f>
        <v>0</v>
      </c>
      <c r="BJ219" s="14" t="s">
        <v>87</v>
      </c>
      <c r="BK219" s="159">
        <f>ROUND(I219*H219,2)</f>
        <v>0</v>
      </c>
      <c r="BL219" s="14" t="s">
        <v>116</v>
      </c>
      <c r="BM219" s="158" t="s">
        <v>332</v>
      </c>
    </row>
    <row r="220" spans="2:51" s="10" customFormat="1" ht="11.25">
      <c r="B220" s="160"/>
      <c r="C220" s="161"/>
      <c r="D220" s="162" t="s">
        <v>119</v>
      </c>
      <c r="E220" s="163" t="s">
        <v>32</v>
      </c>
      <c r="F220" s="164" t="s">
        <v>333</v>
      </c>
      <c r="G220" s="161"/>
      <c r="H220" s="165">
        <v>17.55</v>
      </c>
      <c r="I220" s="166"/>
      <c r="J220" s="161"/>
      <c r="K220" s="161"/>
      <c r="L220" s="167"/>
      <c r="M220" s="168"/>
      <c r="N220" s="169"/>
      <c r="O220" s="169"/>
      <c r="P220" s="169"/>
      <c r="Q220" s="169"/>
      <c r="R220" s="169"/>
      <c r="S220" s="169"/>
      <c r="T220" s="170"/>
      <c r="AT220" s="171" t="s">
        <v>119</v>
      </c>
      <c r="AU220" s="171" t="s">
        <v>79</v>
      </c>
      <c r="AV220" s="10" t="s">
        <v>21</v>
      </c>
      <c r="AW220" s="10" t="s">
        <v>40</v>
      </c>
      <c r="AX220" s="10" t="s">
        <v>79</v>
      </c>
      <c r="AY220" s="171" t="s">
        <v>117</v>
      </c>
    </row>
    <row r="221" spans="2:51" s="10" customFormat="1" ht="11.25">
      <c r="B221" s="160"/>
      <c r="C221" s="161"/>
      <c r="D221" s="162" t="s">
        <v>119</v>
      </c>
      <c r="E221" s="163" t="s">
        <v>32</v>
      </c>
      <c r="F221" s="164" t="s">
        <v>334</v>
      </c>
      <c r="G221" s="161"/>
      <c r="H221" s="165">
        <v>0</v>
      </c>
      <c r="I221" s="166"/>
      <c r="J221" s="161"/>
      <c r="K221" s="161"/>
      <c r="L221" s="167"/>
      <c r="M221" s="168"/>
      <c r="N221" s="169"/>
      <c r="O221" s="169"/>
      <c r="P221" s="169"/>
      <c r="Q221" s="169"/>
      <c r="R221" s="169"/>
      <c r="S221" s="169"/>
      <c r="T221" s="170"/>
      <c r="AT221" s="171" t="s">
        <v>119</v>
      </c>
      <c r="AU221" s="171" t="s">
        <v>79</v>
      </c>
      <c r="AV221" s="10" t="s">
        <v>21</v>
      </c>
      <c r="AW221" s="10" t="s">
        <v>40</v>
      </c>
      <c r="AX221" s="10" t="s">
        <v>79</v>
      </c>
      <c r="AY221" s="171" t="s">
        <v>117</v>
      </c>
    </row>
    <row r="222" spans="2:51" s="11" customFormat="1" ht="11.25">
      <c r="B222" s="172"/>
      <c r="C222" s="173"/>
      <c r="D222" s="162" t="s">
        <v>119</v>
      </c>
      <c r="E222" s="174" t="s">
        <v>32</v>
      </c>
      <c r="F222" s="175" t="s">
        <v>122</v>
      </c>
      <c r="G222" s="173"/>
      <c r="H222" s="176">
        <v>17.55</v>
      </c>
      <c r="I222" s="177"/>
      <c r="J222" s="173"/>
      <c r="K222" s="173"/>
      <c r="L222" s="178"/>
      <c r="M222" s="179"/>
      <c r="N222" s="180"/>
      <c r="O222" s="180"/>
      <c r="P222" s="180"/>
      <c r="Q222" s="180"/>
      <c r="R222" s="180"/>
      <c r="S222" s="180"/>
      <c r="T222" s="181"/>
      <c r="AT222" s="182" t="s">
        <v>119</v>
      </c>
      <c r="AU222" s="182" t="s">
        <v>79</v>
      </c>
      <c r="AV222" s="11" t="s">
        <v>123</v>
      </c>
      <c r="AW222" s="11" t="s">
        <v>40</v>
      </c>
      <c r="AX222" s="11" t="s">
        <v>87</v>
      </c>
      <c r="AY222" s="182" t="s">
        <v>117</v>
      </c>
    </row>
    <row r="223" spans="1:65" s="2" customFormat="1" ht="24.2" customHeight="1">
      <c r="A223" s="32"/>
      <c r="B223" s="33"/>
      <c r="C223" s="146" t="s">
        <v>29</v>
      </c>
      <c r="D223" s="146" t="s">
        <v>112</v>
      </c>
      <c r="E223" s="147" t="s">
        <v>335</v>
      </c>
      <c r="F223" s="148" t="s">
        <v>336</v>
      </c>
      <c r="G223" s="149" t="s">
        <v>337</v>
      </c>
      <c r="H223" s="150">
        <v>900</v>
      </c>
      <c r="I223" s="151"/>
      <c r="J223" s="152">
        <f>ROUND(I223*H223,2)</f>
        <v>0</v>
      </c>
      <c r="K223" s="153"/>
      <c r="L223" s="37"/>
      <c r="M223" s="154" t="s">
        <v>32</v>
      </c>
      <c r="N223" s="155" t="s">
        <v>50</v>
      </c>
      <c r="O223" s="62"/>
      <c r="P223" s="156">
        <f>O223*H223</f>
        <v>0</v>
      </c>
      <c r="Q223" s="156">
        <v>0</v>
      </c>
      <c r="R223" s="156">
        <f>Q223*H223</f>
        <v>0</v>
      </c>
      <c r="S223" s="156">
        <v>0</v>
      </c>
      <c r="T223" s="157">
        <f>S223*H223</f>
        <v>0</v>
      </c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R223" s="158" t="s">
        <v>116</v>
      </c>
      <c r="AT223" s="158" t="s">
        <v>112</v>
      </c>
      <c r="AU223" s="158" t="s">
        <v>79</v>
      </c>
      <c r="AY223" s="14" t="s">
        <v>117</v>
      </c>
      <c r="BE223" s="159">
        <f>IF(N223="základní",J223,0)</f>
        <v>0</v>
      </c>
      <c r="BF223" s="159">
        <f>IF(N223="snížená",J223,0)</f>
        <v>0</v>
      </c>
      <c r="BG223" s="159">
        <f>IF(N223="zákl. přenesená",J223,0)</f>
        <v>0</v>
      </c>
      <c r="BH223" s="159">
        <f>IF(N223="sníž. přenesená",J223,0)</f>
        <v>0</v>
      </c>
      <c r="BI223" s="159">
        <f>IF(N223="nulová",J223,0)</f>
        <v>0</v>
      </c>
      <c r="BJ223" s="14" t="s">
        <v>87</v>
      </c>
      <c r="BK223" s="159">
        <f>ROUND(I223*H223,2)</f>
        <v>0</v>
      </c>
      <c r="BL223" s="14" t="s">
        <v>116</v>
      </c>
      <c r="BM223" s="158" t="s">
        <v>338</v>
      </c>
    </row>
    <row r="224" spans="2:51" s="10" customFormat="1" ht="11.25">
      <c r="B224" s="160"/>
      <c r="C224" s="161"/>
      <c r="D224" s="162" t="s">
        <v>119</v>
      </c>
      <c r="E224" s="163" t="s">
        <v>32</v>
      </c>
      <c r="F224" s="164" t="s">
        <v>339</v>
      </c>
      <c r="G224" s="161"/>
      <c r="H224" s="165">
        <v>900</v>
      </c>
      <c r="I224" s="166"/>
      <c r="J224" s="161"/>
      <c r="K224" s="161"/>
      <c r="L224" s="167"/>
      <c r="M224" s="168"/>
      <c r="N224" s="169"/>
      <c r="O224" s="169"/>
      <c r="P224" s="169"/>
      <c r="Q224" s="169"/>
      <c r="R224" s="169"/>
      <c r="S224" s="169"/>
      <c r="T224" s="170"/>
      <c r="AT224" s="171" t="s">
        <v>119</v>
      </c>
      <c r="AU224" s="171" t="s">
        <v>79</v>
      </c>
      <c r="AV224" s="10" t="s">
        <v>21</v>
      </c>
      <c r="AW224" s="10" t="s">
        <v>40</v>
      </c>
      <c r="AX224" s="10" t="s">
        <v>79</v>
      </c>
      <c r="AY224" s="171" t="s">
        <v>117</v>
      </c>
    </row>
    <row r="225" spans="2:51" s="11" customFormat="1" ht="11.25">
      <c r="B225" s="172"/>
      <c r="C225" s="173"/>
      <c r="D225" s="162" t="s">
        <v>119</v>
      </c>
      <c r="E225" s="174" t="s">
        <v>32</v>
      </c>
      <c r="F225" s="175" t="s">
        <v>122</v>
      </c>
      <c r="G225" s="173"/>
      <c r="H225" s="176">
        <v>900</v>
      </c>
      <c r="I225" s="177"/>
      <c r="J225" s="173"/>
      <c r="K225" s="173"/>
      <c r="L225" s="178"/>
      <c r="M225" s="179"/>
      <c r="N225" s="180"/>
      <c r="O225" s="180"/>
      <c r="P225" s="180"/>
      <c r="Q225" s="180"/>
      <c r="R225" s="180"/>
      <c r="S225" s="180"/>
      <c r="T225" s="181"/>
      <c r="AT225" s="182" t="s">
        <v>119</v>
      </c>
      <c r="AU225" s="182" t="s">
        <v>79</v>
      </c>
      <c r="AV225" s="11" t="s">
        <v>123</v>
      </c>
      <c r="AW225" s="11" t="s">
        <v>40</v>
      </c>
      <c r="AX225" s="11" t="s">
        <v>87</v>
      </c>
      <c r="AY225" s="182" t="s">
        <v>117</v>
      </c>
    </row>
    <row r="226" spans="1:65" s="2" customFormat="1" ht="21.75" customHeight="1">
      <c r="A226" s="32"/>
      <c r="B226" s="33"/>
      <c r="C226" s="146" t="s">
        <v>340</v>
      </c>
      <c r="D226" s="146" t="s">
        <v>112</v>
      </c>
      <c r="E226" s="147" t="s">
        <v>341</v>
      </c>
      <c r="F226" s="148" t="s">
        <v>342</v>
      </c>
      <c r="G226" s="149" t="s">
        <v>115</v>
      </c>
      <c r="H226" s="150">
        <v>38.93</v>
      </c>
      <c r="I226" s="151"/>
      <c r="J226" s="152">
        <f>ROUND(I226*H226,2)</f>
        <v>0</v>
      </c>
      <c r="K226" s="153"/>
      <c r="L226" s="37"/>
      <c r="M226" s="154" t="s">
        <v>32</v>
      </c>
      <c r="N226" s="155" t="s">
        <v>50</v>
      </c>
      <c r="O226" s="62"/>
      <c r="P226" s="156">
        <f>O226*H226</f>
        <v>0</v>
      </c>
      <c r="Q226" s="156">
        <v>0</v>
      </c>
      <c r="R226" s="156">
        <f>Q226*H226</f>
        <v>0</v>
      </c>
      <c r="S226" s="156">
        <v>0</v>
      </c>
      <c r="T226" s="157">
        <f>S226*H226</f>
        <v>0</v>
      </c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R226" s="158" t="s">
        <v>116</v>
      </c>
      <c r="AT226" s="158" t="s">
        <v>112</v>
      </c>
      <c r="AU226" s="158" t="s">
        <v>79</v>
      </c>
      <c r="AY226" s="14" t="s">
        <v>117</v>
      </c>
      <c r="BE226" s="159">
        <f>IF(N226="základní",J226,0)</f>
        <v>0</v>
      </c>
      <c r="BF226" s="159">
        <f>IF(N226="snížená",J226,0)</f>
        <v>0</v>
      </c>
      <c r="BG226" s="159">
        <f>IF(N226="zákl. přenesená",J226,0)</f>
        <v>0</v>
      </c>
      <c r="BH226" s="159">
        <f>IF(N226="sníž. přenesená",J226,0)</f>
        <v>0</v>
      </c>
      <c r="BI226" s="159">
        <f>IF(N226="nulová",J226,0)</f>
        <v>0</v>
      </c>
      <c r="BJ226" s="14" t="s">
        <v>87</v>
      </c>
      <c r="BK226" s="159">
        <f>ROUND(I226*H226,2)</f>
        <v>0</v>
      </c>
      <c r="BL226" s="14" t="s">
        <v>116</v>
      </c>
      <c r="BM226" s="158" t="s">
        <v>343</v>
      </c>
    </row>
    <row r="227" spans="2:51" s="10" customFormat="1" ht="11.25">
      <c r="B227" s="160"/>
      <c r="C227" s="161"/>
      <c r="D227" s="162" t="s">
        <v>119</v>
      </c>
      <c r="E227" s="163" t="s">
        <v>32</v>
      </c>
      <c r="F227" s="164" t="s">
        <v>344</v>
      </c>
      <c r="G227" s="161"/>
      <c r="H227" s="165">
        <v>38.93</v>
      </c>
      <c r="I227" s="166"/>
      <c r="J227" s="161"/>
      <c r="K227" s="161"/>
      <c r="L227" s="167"/>
      <c r="M227" s="168"/>
      <c r="N227" s="169"/>
      <c r="O227" s="169"/>
      <c r="P227" s="169"/>
      <c r="Q227" s="169"/>
      <c r="R227" s="169"/>
      <c r="S227" s="169"/>
      <c r="T227" s="170"/>
      <c r="AT227" s="171" t="s">
        <v>119</v>
      </c>
      <c r="AU227" s="171" t="s">
        <v>79</v>
      </c>
      <c r="AV227" s="10" t="s">
        <v>21</v>
      </c>
      <c r="AW227" s="10" t="s">
        <v>40</v>
      </c>
      <c r="AX227" s="10" t="s">
        <v>79</v>
      </c>
      <c r="AY227" s="171" t="s">
        <v>117</v>
      </c>
    </row>
    <row r="228" spans="2:51" s="11" customFormat="1" ht="11.25">
      <c r="B228" s="172"/>
      <c r="C228" s="173"/>
      <c r="D228" s="162" t="s">
        <v>119</v>
      </c>
      <c r="E228" s="174" t="s">
        <v>32</v>
      </c>
      <c r="F228" s="175" t="s">
        <v>122</v>
      </c>
      <c r="G228" s="173"/>
      <c r="H228" s="176">
        <v>38.93</v>
      </c>
      <c r="I228" s="177"/>
      <c r="J228" s="173"/>
      <c r="K228" s="173"/>
      <c r="L228" s="178"/>
      <c r="M228" s="179"/>
      <c r="N228" s="180"/>
      <c r="O228" s="180"/>
      <c r="P228" s="180"/>
      <c r="Q228" s="180"/>
      <c r="R228" s="180"/>
      <c r="S228" s="180"/>
      <c r="T228" s="181"/>
      <c r="AT228" s="182" t="s">
        <v>119</v>
      </c>
      <c r="AU228" s="182" t="s">
        <v>79</v>
      </c>
      <c r="AV228" s="11" t="s">
        <v>123</v>
      </c>
      <c r="AW228" s="11" t="s">
        <v>40</v>
      </c>
      <c r="AX228" s="11" t="s">
        <v>87</v>
      </c>
      <c r="AY228" s="182" t="s">
        <v>117</v>
      </c>
    </row>
    <row r="229" spans="1:65" s="2" customFormat="1" ht="24.2" customHeight="1">
      <c r="A229" s="32"/>
      <c r="B229" s="33"/>
      <c r="C229" s="146" t="s">
        <v>345</v>
      </c>
      <c r="D229" s="146" t="s">
        <v>112</v>
      </c>
      <c r="E229" s="147" t="s">
        <v>346</v>
      </c>
      <c r="F229" s="148" t="s">
        <v>347</v>
      </c>
      <c r="G229" s="149" t="s">
        <v>115</v>
      </c>
      <c r="H229" s="150">
        <v>2234.992</v>
      </c>
      <c r="I229" s="151"/>
      <c r="J229" s="152">
        <f>ROUND(I229*H229,2)</f>
        <v>0</v>
      </c>
      <c r="K229" s="153"/>
      <c r="L229" s="37"/>
      <c r="M229" s="154" t="s">
        <v>32</v>
      </c>
      <c r="N229" s="155" t="s">
        <v>50</v>
      </c>
      <c r="O229" s="62"/>
      <c r="P229" s="156">
        <f>O229*H229</f>
        <v>0</v>
      </c>
      <c r="Q229" s="156">
        <v>0</v>
      </c>
      <c r="R229" s="156">
        <f>Q229*H229</f>
        <v>0</v>
      </c>
      <c r="S229" s="156">
        <v>0</v>
      </c>
      <c r="T229" s="157">
        <f>S229*H229</f>
        <v>0</v>
      </c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R229" s="158" t="s">
        <v>116</v>
      </c>
      <c r="AT229" s="158" t="s">
        <v>112</v>
      </c>
      <c r="AU229" s="158" t="s">
        <v>79</v>
      </c>
      <c r="AY229" s="14" t="s">
        <v>117</v>
      </c>
      <c r="BE229" s="159">
        <f>IF(N229="základní",J229,0)</f>
        <v>0</v>
      </c>
      <c r="BF229" s="159">
        <f>IF(N229="snížená",J229,0)</f>
        <v>0</v>
      </c>
      <c r="BG229" s="159">
        <f>IF(N229="zákl. přenesená",J229,0)</f>
        <v>0</v>
      </c>
      <c r="BH229" s="159">
        <f>IF(N229="sníž. přenesená",J229,0)</f>
        <v>0</v>
      </c>
      <c r="BI229" s="159">
        <f>IF(N229="nulová",J229,0)</f>
        <v>0</v>
      </c>
      <c r="BJ229" s="14" t="s">
        <v>87</v>
      </c>
      <c r="BK229" s="159">
        <f>ROUND(I229*H229,2)</f>
        <v>0</v>
      </c>
      <c r="BL229" s="14" t="s">
        <v>116</v>
      </c>
      <c r="BM229" s="158" t="s">
        <v>348</v>
      </c>
    </row>
    <row r="230" spans="2:51" s="10" customFormat="1" ht="11.25">
      <c r="B230" s="160"/>
      <c r="C230" s="161"/>
      <c r="D230" s="162" t="s">
        <v>119</v>
      </c>
      <c r="E230" s="163" t="s">
        <v>32</v>
      </c>
      <c r="F230" s="164" t="s">
        <v>349</v>
      </c>
      <c r="G230" s="161"/>
      <c r="H230" s="165">
        <v>2163.208</v>
      </c>
      <c r="I230" s="166"/>
      <c r="J230" s="161"/>
      <c r="K230" s="161"/>
      <c r="L230" s="167"/>
      <c r="M230" s="168"/>
      <c r="N230" s="169"/>
      <c r="O230" s="169"/>
      <c r="P230" s="169"/>
      <c r="Q230" s="169"/>
      <c r="R230" s="169"/>
      <c r="S230" s="169"/>
      <c r="T230" s="170"/>
      <c r="AT230" s="171" t="s">
        <v>119</v>
      </c>
      <c r="AU230" s="171" t="s">
        <v>79</v>
      </c>
      <c r="AV230" s="10" t="s">
        <v>21</v>
      </c>
      <c r="AW230" s="10" t="s">
        <v>40</v>
      </c>
      <c r="AX230" s="10" t="s">
        <v>79</v>
      </c>
      <c r="AY230" s="171" t="s">
        <v>117</v>
      </c>
    </row>
    <row r="231" spans="2:51" s="10" customFormat="1" ht="11.25">
      <c r="B231" s="160"/>
      <c r="C231" s="161"/>
      <c r="D231" s="162" t="s">
        <v>119</v>
      </c>
      <c r="E231" s="163" t="s">
        <v>32</v>
      </c>
      <c r="F231" s="164" t="s">
        <v>350</v>
      </c>
      <c r="G231" s="161"/>
      <c r="H231" s="165">
        <v>71.784</v>
      </c>
      <c r="I231" s="166"/>
      <c r="J231" s="161"/>
      <c r="K231" s="161"/>
      <c r="L231" s="167"/>
      <c r="M231" s="168"/>
      <c r="N231" s="169"/>
      <c r="O231" s="169"/>
      <c r="P231" s="169"/>
      <c r="Q231" s="169"/>
      <c r="R231" s="169"/>
      <c r="S231" s="169"/>
      <c r="T231" s="170"/>
      <c r="AT231" s="171" t="s">
        <v>119</v>
      </c>
      <c r="AU231" s="171" t="s">
        <v>79</v>
      </c>
      <c r="AV231" s="10" t="s">
        <v>21</v>
      </c>
      <c r="AW231" s="10" t="s">
        <v>40</v>
      </c>
      <c r="AX231" s="10" t="s">
        <v>79</v>
      </c>
      <c r="AY231" s="171" t="s">
        <v>117</v>
      </c>
    </row>
    <row r="232" spans="2:51" s="11" customFormat="1" ht="11.25">
      <c r="B232" s="172"/>
      <c r="C232" s="173"/>
      <c r="D232" s="162" t="s">
        <v>119</v>
      </c>
      <c r="E232" s="174" t="s">
        <v>32</v>
      </c>
      <c r="F232" s="175" t="s">
        <v>122</v>
      </c>
      <c r="G232" s="173"/>
      <c r="H232" s="176">
        <v>2234.992</v>
      </c>
      <c r="I232" s="177"/>
      <c r="J232" s="173"/>
      <c r="K232" s="173"/>
      <c r="L232" s="178"/>
      <c r="M232" s="179"/>
      <c r="N232" s="180"/>
      <c r="O232" s="180"/>
      <c r="P232" s="180"/>
      <c r="Q232" s="180"/>
      <c r="R232" s="180"/>
      <c r="S232" s="180"/>
      <c r="T232" s="181"/>
      <c r="AT232" s="182" t="s">
        <v>119</v>
      </c>
      <c r="AU232" s="182" t="s">
        <v>79</v>
      </c>
      <c r="AV232" s="11" t="s">
        <v>123</v>
      </c>
      <c r="AW232" s="11" t="s">
        <v>40</v>
      </c>
      <c r="AX232" s="11" t="s">
        <v>87</v>
      </c>
      <c r="AY232" s="182" t="s">
        <v>117</v>
      </c>
    </row>
    <row r="233" spans="1:65" s="2" customFormat="1" ht="16.5" customHeight="1">
      <c r="A233" s="32"/>
      <c r="B233" s="33"/>
      <c r="C233" s="146" t="s">
        <v>351</v>
      </c>
      <c r="D233" s="146" t="s">
        <v>112</v>
      </c>
      <c r="E233" s="147" t="s">
        <v>352</v>
      </c>
      <c r="F233" s="148" t="s">
        <v>353</v>
      </c>
      <c r="G233" s="149" t="s">
        <v>115</v>
      </c>
      <c r="H233" s="150">
        <v>38.925</v>
      </c>
      <c r="I233" s="151"/>
      <c r="J233" s="152">
        <f>ROUND(I233*H233,2)</f>
        <v>0</v>
      </c>
      <c r="K233" s="153"/>
      <c r="L233" s="37"/>
      <c r="M233" s="154" t="s">
        <v>32</v>
      </c>
      <c r="N233" s="155" t="s">
        <v>50</v>
      </c>
      <c r="O233" s="62"/>
      <c r="P233" s="156">
        <f>O233*H233</f>
        <v>0</v>
      </c>
      <c r="Q233" s="156">
        <v>0</v>
      </c>
      <c r="R233" s="156">
        <f>Q233*H233</f>
        <v>0</v>
      </c>
      <c r="S233" s="156">
        <v>0</v>
      </c>
      <c r="T233" s="157">
        <f>S233*H233</f>
        <v>0</v>
      </c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R233" s="158" t="s">
        <v>116</v>
      </c>
      <c r="AT233" s="158" t="s">
        <v>112</v>
      </c>
      <c r="AU233" s="158" t="s">
        <v>79</v>
      </c>
      <c r="AY233" s="14" t="s">
        <v>117</v>
      </c>
      <c r="BE233" s="159">
        <f>IF(N233="základní",J233,0)</f>
        <v>0</v>
      </c>
      <c r="BF233" s="159">
        <f>IF(N233="snížená",J233,0)</f>
        <v>0</v>
      </c>
      <c r="BG233" s="159">
        <f>IF(N233="zákl. přenesená",J233,0)</f>
        <v>0</v>
      </c>
      <c r="BH233" s="159">
        <f>IF(N233="sníž. přenesená",J233,0)</f>
        <v>0</v>
      </c>
      <c r="BI233" s="159">
        <f>IF(N233="nulová",J233,0)</f>
        <v>0</v>
      </c>
      <c r="BJ233" s="14" t="s">
        <v>87</v>
      </c>
      <c r="BK233" s="159">
        <f>ROUND(I233*H233,2)</f>
        <v>0</v>
      </c>
      <c r="BL233" s="14" t="s">
        <v>116</v>
      </c>
      <c r="BM233" s="158" t="s">
        <v>354</v>
      </c>
    </row>
    <row r="234" spans="2:51" s="10" customFormat="1" ht="11.25">
      <c r="B234" s="160"/>
      <c r="C234" s="161"/>
      <c r="D234" s="162" t="s">
        <v>119</v>
      </c>
      <c r="E234" s="163" t="s">
        <v>32</v>
      </c>
      <c r="F234" s="164" t="s">
        <v>355</v>
      </c>
      <c r="G234" s="161"/>
      <c r="H234" s="165">
        <v>38.925</v>
      </c>
      <c r="I234" s="166"/>
      <c r="J234" s="161"/>
      <c r="K234" s="161"/>
      <c r="L234" s="167"/>
      <c r="M234" s="168"/>
      <c r="N234" s="169"/>
      <c r="O234" s="169"/>
      <c r="P234" s="169"/>
      <c r="Q234" s="169"/>
      <c r="R234" s="169"/>
      <c r="S234" s="169"/>
      <c r="T234" s="170"/>
      <c r="AT234" s="171" t="s">
        <v>119</v>
      </c>
      <c r="AU234" s="171" t="s">
        <v>79</v>
      </c>
      <c r="AV234" s="10" t="s">
        <v>21</v>
      </c>
      <c r="AW234" s="10" t="s">
        <v>40</v>
      </c>
      <c r="AX234" s="10" t="s">
        <v>79</v>
      </c>
      <c r="AY234" s="171" t="s">
        <v>117</v>
      </c>
    </row>
    <row r="235" spans="2:51" s="11" customFormat="1" ht="11.25">
      <c r="B235" s="172"/>
      <c r="C235" s="173"/>
      <c r="D235" s="162" t="s">
        <v>119</v>
      </c>
      <c r="E235" s="174" t="s">
        <v>32</v>
      </c>
      <c r="F235" s="175" t="s">
        <v>122</v>
      </c>
      <c r="G235" s="173"/>
      <c r="H235" s="176">
        <v>38.925</v>
      </c>
      <c r="I235" s="177"/>
      <c r="J235" s="173"/>
      <c r="K235" s="173"/>
      <c r="L235" s="178"/>
      <c r="M235" s="179"/>
      <c r="N235" s="180"/>
      <c r="O235" s="180"/>
      <c r="P235" s="180"/>
      <c r="Q235" s="180"/>
      <c r="R235" s="180"/>
      <c r="S235" s="180"/>
      <c r="T235" s="181"/>
      <c r="AT235" s="182" t="s">
        <v>119</v>
      </c>
      <c r="AU235" s="182" t="s">
        <v>79</v>
      </c>
      <c r="AV235" s="11" t="s">
        <v>123</v>
      </c>
      <c r="AW235" s="11" t="s">
        <v>40</v>
      </c>
      <c r="AX235" s="11" t="s">
        <v>87</v>
      </c>
      <c r="AY235" s="182" t="s">
        <v>117</v>
      </c>
    </row>
    <row r="236" spans="1:65" s="2" customFormat="1" ht="16.5" customHeight="1">
      <c r="A236" s="32"/>
      <c r="B236" s="33"/>
      <c r="C236" s="146" t="s">
        <v>356</v>
      </c>
      <c r="D236" s="146" t="s">
        <v>112</v>
      </c>
      <c r="E236" s="147" t="s">
        <v>357</v>
      </c>
      <c r="F236" s="148" t="s">
        <v>358</v>
      </c>
      <c r="G236" s="149" t="s">
        <v>208</v>
      </c>
      <c r="H236" s="150">
        <v>5151.63</v>
      </c>
      <c r="I236" s="151"/>
      <c r="J236" s="152">
        <f>ROUND(I236*H236,2)</f>
        <v>0</v>
      </c>
      <c r="K236" s="153"/>
      <c r="L236" s="37"/>
      <c r="M236" s="154" t="s">
        <v>32</v>
      </c>
      <c r="N236" s="155" t="s">
        <v>50</v>
      </c>
      <c r="O236" s="62"/>
      <c r="P236" s="156">
        <f>O236*H236</f>
        <v>0</v>
      </c>
      <c r="Q236" s="156">
        <v>0</v>
      </c>
      <c r="R236" s="156">
        <f>Q236*H236</f>
        <v>0</v>
      </c>
      <c r="S236" s="156">
        <v>0</v>
      </c>
      <c r="T236" s="157">
        <f>S236*H236</f>
        <v>0</v>
      </c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R236" s="158" t="s">
        <v>116</v>
      </c>
      <c r="AT236" s="158" t="s">
        <v>112</v>
      </c>
      <c r="AU236" s="158" t="s">
        <v>79</v>
      </c>
      <c r="AY236" s="14" t="s">
        <v>117</v>
      </c>
      <c r="BE236" s="159">
        <f>IF(N236="základní",J236,0)</f>
        <v>0</v>
      </c>
      <c r="BF236" s="159">
        <f>IF(N236="snížená",J236,0)</f>
        <v>0</v>
      </c>
      <c r="BG236" s="159">
        <f>IF(N236="zákl. přenesená",J236,0)</f>
        <v>0</v>
      </c>
      <c r="BH236" s="159">
        <f>IF(N236="sníž. přenesená",J236,0)</f>
        <v>0</v>
      </c>
      <c r="BI236" s="159">
        <f>IF(N236="nulová",J236,0)</f>
        <v>0</v>
      </c>
      <c r="BJ236" s="14" t="s">
        <v>87</v>
      </c>
      <c r="BK236" s="159">
        <f>ROUND(I236*H236,2)</f>
        <v>0</v>
      </c>
      <c r="BL236" s="14" t="s">
        <v>116</v>
      </c>
      <c r="BM236" s="158" t="s">
        <v>359</v>
      </c>
    </row>
    <row r="237" spans="2:51" s="10" customFormat="1" ht="11.25">
      <c r="B237" s="160"/>
      <c r="C237" s="161"/>
      <c r="D237" s="162" t="s">
        <v>119</v>
      </c>
      <c r="E237" s="163" t="s">
        <v>32</v>
      </c>
      <c r="F237" s="164" t="s">
        <v>360</v>
      </c>
      <c r="G237" s="161"/>
      <c r="H237" s="165">
        <v>26.54</v>
      </c>
      <c r="I237" s="166"/>
      <c r="J237" s="161"/>
      <c r="K237" s="161"/>
      <c r="L237" s="167"/>
      <c r="M237" s="168"/>
      <c r="N237" s="169"/>
      <c r="O237" s="169"/>
      <c r="P237" s="169"/>
      <c r="Q237" s="169"/>
      <c r="R237" s="169"/>
      <c r="S237" s="169"/>
      <c r="T237" s="170"/>
      <c r="AT237" s="171" t="s">
        <v>119</v>
      </c>
      <c r="AU237" s="171" t="s">
        <v>79</v>
      </c>
      <c r="AV237" s="10" t="s">
        <v>21</v>
      </c>
      <c r="AW237" s="10" t="s">
        <v>40</v>
      </c>
      <c r="AX237" s="10" t="s">
        <v>79</v>
      </c>
      <c r="AY237" s="171" t="s">
        <v>117</v>
      </c>
    </row>
    <row r="238" spans="2:51" s="10" customFormat="1" ht="11.25">
      <c r="B238" s="160"/>
      <c r="C238" s="161"/>
      <c r="D238" s="162" t="s">
        <v>119</v>
      </c>
      <c r="E238" s="163" t="s">
        <v>32</v>
      </c>
      <c r="F238" s="164" t="s">
        <v>361</v>
      </c>
      <c r="G238" s="161"/>
      <c r="H238" s="165">
        <v>4983.1</v>
      </c>
      <c r="I238" s="166"/>
      <c r="J238" s="161"/>
      <c r="K238" s="161"/>
      <c r="L238" s="167"/>
      <c r="M238" s="168"/>
      <c r="N238" s="169"/>
      <c r="O238" s="169"/>
      <c r="P238" s="169"/>
      <c r="Q238" s="169"/>
      <c r="R238" s="169"/>
      <c r="S238" s="169"/>
      <c r="T238" s="170"/>
      <c r="AT238" s="171" t="s">
        <v>119</v>
      </c>
      <c r="AU238" s="171" t="s">
        <v>79</v>
      </c>
      <c r="AV238" s="10" t="s">
        <v>21</v>
      </c>
      <c r="AW238" s="10" t="s">
        <v>40</v>
      </c>
      <c r="AX238" s="10" t="s">
        <v>79</v>
      </c>
      <c r="AY238" s="171" t="s">
        <v>117</v>
      </c>
    </row>
    <row r="239" spans="2:51" s="10" customFormat="1" ht="11.25">
      <c r="B239" s="160"/>
      <c r="C239" s="161"/>
      <c r="D239" s="162" t="s">
        <v>119</v>
      </c>
      <c r="E239" s="163" t="s">
        <v>32</v>
      </c>
      <c r="F239" s="164" t="s">
        <v>362</v>
      </c>
      <c r="G239" s="161"/>
      <c r="H239" s="165">
        <v>141.99</v>
      </c>
      <c r="I239" s="166"/>
      <c r="J239" s="161"/>
      <c r="K239" s="161"/>
      <c r="L239" s="167"/>
      <c r="M239" s="168"/>
      <c r="N239" s="169"/>
      <c r="O239" s="169"/>
      <c r="P239" s="169"/>
      <c r="Q239" s="169"/>
      <c r="R239" s="169"/>
      <c r="S239" s="169"/>
      <c r="T239" s="170"/>
      <c r="AT239" s="171" t="s">
        <v>119</v>
      </c>
      <c r="AU239" s="171" t="s">
        <v>79</v>
      </c>
      <c r="AV239" s="10" t="s">
        <v>21</v>
      </c>
      <c r="AW239" s="10" t="s">
        <v>40</v>
      </c>
      <c r="AX239" s="10" t="s">
        <v>79</v>
      </c>
      <c r="AY239" s="171" t="s">
        <v>117</v>
      </c>
    </row>
    <row r="240" spans="2:51" s="11" customFormat="1" ht="11.25">
      <c r="B240" s="172"/>
      <c r="C240" s="173"/>
      <c r="D240" s="162" t="s">
        <v>119</v>
      </c>
      <c r="E240" s="174" t="s">
        <v>32</v>
      </c>
      <c r="F240" s="175" t="s">
        <v>122</v>
      </c>
      <c r="G240" s="173"/>
      <c r="H240" s="176">
        <v>5151.63</v>
      </c>
      <c r="I240" s="177"/>
      <c r="J240" s="173"/>
      <c r="K240" s="173"/>
      <c r="L240" s="178"/>
      <c r="M240" s="179"/>
      <c r="N240" s="180"/>
      <c r="O240" s="180"/>
      <c r="P240" s="180"/>
      <c r="Q240" s="180"/>
      <c r="R240" s="180"/>
      <c r="S240" s="180"/>
      <c r="T240" s="181"/>
      <c r="AT240" s="182" t="s">
        <v>119</v>
      </c>
      <c r="AU240" s="182" t="s">
        <v>79</v>
      </c>
      <c r="AV240" s="11" t="s">
        <v>123</v>
      </c>
      <c r="AW240" s="11" t="s">
        <v>40</v>
      </c>
      <c r="AX240" s="11" t="s">
        <v>87</v>
      </c>
      <c r="AY240" s="182" t="s">
        <v>117</v>
      </c>
    </row>
    <row r="241" spans="1:65" s="2" customFormat="1" ht="24.2" customHeight="1">
      <c r="A241" s="32"/>
      <c r="B241" s="33"/>
      <c r="C241" s="146" t="s">
        <v>363</v>
      </c>
      <c r="D241" s="146" t="s">
        <v>112</v>
      </c>
      <c r="E241" s="147" t="s">
        <v>364</v>
      </c>
      <c r="F241" s="148" t="s">
        <v>365</v>
      </c>
      <c r="G241" s="149" t="s">
        <v>208</v>
      </c>
      <c r="H241" s="150">
        <v>1521.67</v>
      </c>
      <c r="I241" s="151"/>
      <c r="J241" s="152">
        <f>ROUND(I241*H241,2)</f>
        <v>0</v>
      </c>
      <c r="K241" s="153"/>
      <c r="L241" s="37"/>
      <c r="M241" s="154" t="s">
        <v>32</v>
      </c>
      <c r="N241" s="155" t="s">
        <v>50</v>
      </c>
      <c r="O241" s="62"/>
      <c r="P241" s="156">
        <f>O241*H241</f>
        <v>0</v>
      </c>
      <c r="Q241" s="156">
        <v>0</v>
      </c>
      <c r="R241" s="156">
        <f>Q241*H241</f>
        <v>0</v>
      </c>
      <c r="S241" s="156">
        <v>0</v>
      </c>
      <c r="T241" s="157">
        <f>S241*H241</f>
        <v>0</v>
      </c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R241" s="158" t="s">
        <v>116</v>
      </c>
      <c r="AT241" s="158" t="s">
        <v>112</v>
      </c>
      <c r="AU241" s="158" t="s">
        <v>79</v>
      </c>
      <c r="AY241" s="14" t="s">
        <v>117</v>
      </c>
      <c r="BE241" s="159">
        <f>IF(N241="základní",J241,0)</f>
        <v>0</v>
      </c>
      <c r="BF241" s="159">
        <f>IF(N241="snížená",J241,0)</f>
        <v>0</v>
      </c>
      <c r="BG241" s="159">
        <f>IF(N241="zákl. přenesená",J241,0)</f>
        <v>0</v>
      </c>
      <c r="BH241" s="159">
        <f>IF(N241="sníž. přenesená",J241,0)</f>
        <v>0</v>
      </c>
      <c r="BI241" s="159">
        <f>IF(N241="nulová",J241,0)</f>
        <v>0</v>
      </c>
      <c r="BJ241" s="14" t="s">
        <v>87</v>
      </c>
      <c r="BK241" s="159">
        <f>ROUND(I241*H241,2)</f>
        <v>0</v>
      </c>
      <c r="BL241" s="14" t="s">
        <v>116</v>
      </c>
      <c r="BM241" s="158" t="s">
        <v>366</v>
      </c>
    </row>
    <row r="242" spans="2:51" s="10" customFormat="1" ht="11.25">
      <c r="B242" s="160"/>
      <c r="C242" s="161"/>
      <c r="D242" s="162" t="s">
        <v>119</v>
      </c>
      <c r="E242" s="163" t="s">
        <v>32</v>
      </c>
      <c r="F242" s="164" t="s">
        <v>367</v>
      </c>
      <c r="G242" s="161"/>
      <c r="H242" s="165">
        <v>1521.67</v>
      </c>
      <c r="I242" s="166"/>
      <c r="J242" s="161"/>
      <c r="K242" s="161"/>
      <c r="L242" s="167"/>
      <c r="M242" s="168"/>
      <c r="N242" s="169"/>
      <c r="O242" s="169"/>
      <c r="P242" s="169"/>
      <c r="Q242" s="169"/>
      <c r="R242" s="169"/>
      <c r="S242" s="169"/>
      <c r="T242" s="170"/>
      <c r="AT242" s="171" t="s">
        <v>119</v>
      </c>
      <c r="AU242" s="171" t="s">
        <v>79</v>
      </c>
      <c r="AV242" s="10" t="s">
        <v>21</v>
      </c>
      <c r="AW242" s="10" t="s">
        <v>40</v>
      </c>
      <c r="AX242" s="10" t="s">
        <v>79</v>
      </c>
      <c r="AY242" s="171" t="s">
        <v>117</v>
      </c>
    </row>
    <row r="243" spans="2:51" s="11" customFormat="1" ht="11.25">
      <c r="B243" s="172"/>
      <c r="C243" s="173"/>
      <c r="D243" s="162" t="s">
        <v>119</v>
      </c>
      <c r="E243" s="174" t="s">
        <v>32</v>
      </c>
      <c r="F243" s="175" t="s">
        <v>122</v>
      </c>
      <c r="G243" s="173"/>
      <c r="H243" s="176">
        <v>1521.67</v>
      </c>
      <c r="I243" s="177"/>
      <c r="J243" s="173"/>
      <c r="K243" s="173"/>
      <c r="L243" s="178"/>
      <c r="M243" s="179"/>
      <c r="N243" s="180"/>
      <c r="O243" s="180"/>
      <c r="P243" s="180"/>
      <c r="Q243" s="180"/>
      <c r="R243" s="180"/>
      <c r="S243" s="180"/>
      <c r="T243" s="181"/>
      <c r="AT243" s="182" t="s">
        <v>119</v>
      </c>
      <c r="AU243" s="182" t="s">
        <v>79</v>
      </c>
      <c r="AV243" s="11" t="s">
        <v>123</v>
      </c>
      <c r="AW243" s="11" t="s">
        <v>40</v>
      </c>
      <c r="AX243" s="11" t="s">
        <v>87</v>
      </c>
      <c r="AY243" s="182" t="s">
        <v>117</v>
      </c>
    </row>
    <row r="244" spans="1:65" s="2" customFormat="1" ht="16.5" customHeight="1">
      <c r="A244" s="32"/>
      <c r="B244" s="33"/>
      <c r="C244" s="146" t="s">
        <v>368</v>
      </c>
      <c r="D244" s="146" t="s">
        <v>112</v>
      </c>
      <c r="E244" s="147" t="s">
        <v>369</v>
      </c>
      <c r="F244" s="148" t="s">
        <v>370</v>
      </c>
      <c r="G244" s="149" t="s">
        <v>208</v>
      </c>
      <c r="H244" s="150">
        <v>4314.9</v>
      </c>
      <c r="I244" s="151"/>
      <c r="J244" s="152">
        <f>ROUND(I244*H244,2)</f>
        <v>0</v>
      </c>
      <c r="K244" s="153"/>
      <c r="L244" s="37"/>
      <c r="M244" s="154" t="s">
        <v>32</v>
      </c>
      <c r="N244" s="155" t="s">
        <v>50</v>
      </c>
      <c r="O244" s="62"/>
      <c r="P244" s="156">
        <f>O244*H244</f>
        <v>0</v>
      </c>
      <c r="Q244" s="156">
        <v>0</v>
      </c>
      <c r="R244" s="156">
        <f>Q244*H244</f>
        <v>0</v>
      </c>
      <c r="S244" s="156">
        <v>0</v>
      </c>
      <c r="T244" s="157">
        <f>S244*H244</f>
        <v>0</v>
      </c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R244" s="158" t="s">
        <v>116</v>
      </c>
      <c r="AT244" s="158" t="s">
        <v>112</v>
      </c>
      <c r="AU244" s="158" t="s">
        <v>79</v>
      </c>
      <c r="AY244" s="14" t="s">
        <v>117</v>
      </c>
      <c r="BE244" s="159">
        <f>IF(N244="základní",J244,0)</f>
        <v>0</v>
      </c>
      <c r="BF244" s="159">
        <f>IF(N244="snížená",J244,0)</f>
        <v>0</v>
      </c>
      <c r="BG244" s="159">
        <f>IF(N244="zákl. přenesená",J244,0)</f>
        <v>0</v>
      </c>
      <c r="BH244" s="159">
        <f>IF(N244="sníž. přenesená",J244,0)</f>
        <v>0</v>
      </c>
      <c r="BI244" s="159">
        <f>IF(N244="nulová",J244,0)</f>
        <v>0</v>
      </c>
      <c r="BJ244" s="14" t="s">
        <v>87</v>
      </c>
      <c r="BK244" s="159">
        <f>ROUND(I244*H244,2)</f>
        <v>0</v>
      </c>
      <c r="BL244" s="14" t="s">
        <v>116</v>
      </c>
      <c r="BM244" s="158" t="s">
        <v>371</v>
      </c>
    </row>
    <row r="245" spans="2:51" s="10" customFormat="1" ht="11.25">
      <c r="B245" s="160"/>
      <c r="C245" s="161"/>
      <c r="D245" s="162" t="s">
        <v>119</v>
      </c>
      <c r="E245" s="163" t="s">
        <v>32</v>
      </c>
      <c r="F245" s="164" t="s">
        <v>372</v>
      </c>
      <c r="G245" s="161"/>
      <c r="H245" s="165">
        <v>4314.9</v>
      </c>
      <c r="I245" s="166"/>
      <c r="J245" s="161"/>
      <c r="K245" s="161"/>
      <c r="L245" s="167"/>
      <c r="M245" s="168"/>
      <c r="N245" s="169"/>
      <c r="O245" s="169"/>
      <c r="P245" s="169"/>
      <c r="Q245" s="169"/>
      <c r="R245" s="169"/>
      <c r="S245" s="169"/>
      <c r="T245" s="170"/>
      <c r="AT245" s="171" t="s">
        <v>119</v>
      </c>
      <c r="AU245" s="171" t="s">
        <v>79</v>
      </c>
      <c r="AV245" s="10" t="s">
        <v>21</v>
      </c>
      <c r="AW245" s="10" t="s">
        <v>40</v>
      </c>
      <c r="AX245" s="10" t="s">
        <v>79</v>
      </c>
      <c r="AY245" s="171" t="s">
        <v>117</v>
      </c>
    </row>
    <row r="246" spans="2:51" s="11" customFormat="1" ht="11.25">
      <c r="B246" s="172"/>
      <c r="C246" s="173"/>
      <c r="D246" s="162" t="s">
        <v>119</v>
      </c>
      <c r="E246" s="174" t="s">
        <v>32</v>
      </c>
      <c r="F246" s="175" t="s">
        <v>122</v>
      </c>
      <c r="G246" s="173"/>
      <c r="H246" s="176">
        <v>4314.9</v>
      </c>
      <c r="I246" s="177"/>
      <c r="J246" s="173"/>
      <c r="K246" s="173"/>
      <c r="L246" s="178"/>
      <c r="M246" s="179"/>
      <c r="N246" s="180"/>
      <c r="O246" s="180"/>
      <c r="P246" s="180"/>
      <c r="Q246" s="180"/>
      <c r="R246" s="180"/>
      <c r="S246" s="180"/>
      <c r="T246" s="181"/>
      <c r="AT246" s="182" t="s">
        <v>119</v>
      </c>
      <c r="AU246" s="182" t="s">
        <v>79</v>
      </c>
      <c r="AV246" s="11" t="s">
        <v>123</v>
      </c>
      <c r="AW246" s="11" t="s">
        <v>40</v>
      </c>
      <c r="AX246" s="11" t="s">
        <v>87</v>
      </c>
      <c r="AY246" s="182" t="s">
        <v>117</v>
      </c>
    </row>
    <row r="247" spans="1:65" s="2" customFormat="1" ht="24.2" customHeight="1">
      <c r="A247" s="32"/>
      <c r="B247" s="33"/>
      <c r="C247" s="146" t="s">
        <v>373</v>
      </c>
      <c r="D247" s="146" t="s">
        <v>112</v>
      </c>
      <c r="E247" s="147" t="s">
        <v>374</v>
      </c>
      <c r="F247" s="148" t="s">
        <v>375</v>
      </c>
      <c r="G247" s="149" t="s">
        <v>208</v>
      </c>
      <c r="H247" s="150">
        <v>4061.87</v>
      </c>
      <c r="I247" s="151"/>
      <c r="J247" s="152">
        <f>ROUND(I247*H247,2)</f>
        <v>0</v>
      </c>
      <c r="K247" s="153"/>
      <c r="L247" s="37"/>
      <c r="M247" s="154" t="s">
        <v>32</v>
      </c>
      <c r="N247" s="155" t="s">
        <v>50</v>
      </c>
      <c r="O247" s="62"/>
      <c r="P247" s="156">
        <f>O247*H247</f>
        <v>0</v>
      </c>
      <c r="Q247" s="156">
        <v>0</v>
      </c>
      <c r="R247" s="156">
        <f>Q247*H247</f>
        <v>0</v>
      </c>
      <c r="S247" s="156">
        <v>0</v>
      </c>
      <c r="T247" s="157">
        <f>S247*H247</f>
        <v>0</v>
      </c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R247" s="158" t="s">
        <v>116</v>
      </c>
      <c r="AT247" s="158" t="s">
        <v>112</v>
      </c>
      <c r="AU247" s="158" t="s">
        <v>79</v>
      </c>
      <c r="AY247" s="14" t="s">
        <v>117</v>
      </c>
      <c r="BE247" s="159">
        <f>IF(N247="základní",J247,0)</f>
        <v>0</v>
      </c>
      <c r="BF247" s="159">
        <f>IF(N247="snížená",J247,0)</f>
        <v>0</v>
      </c>
      <c r="BG247" s="159">
        <f>IF(N247="zákl. přenesená",J247,0)</f>
        <v>0</v>
      </c>
      <c r="BH247" s="159">
        <f>IF(N247="sníž. přenesená",J247,0)</f>
        <v>0</v>
      </c>
      <c r="BI247" s="159">
        <f>IF(N247="nulová",J247,0)</f>
        <v>0</v>
      </c>
      <c r="BJ247" s="14" t="s">
        <v>87</v>
      </c>
      <c r="BK247" s="159">
        <f>ROUND(I247*H247,2)</f>
        <v>0</v>
      </c>
      <c r="BL247" s="14" t="s">
        <v>116</v>
      </c>
      <c r="BM247" s="158" t="s">
        <v>376</v>
      </c>
    </row>
    <row r="248" spans="2:51" s="10" customFormat="1" ht="11.25">
      <c r="B248" s="160"/>
      <c r="C248" s="161"/>
      <c r="D248" s="162" t="s">
        <v>119</v>
      </c>
      <c r="E248" s="163" t="s">
        <v>32</v>
      </c>
      <c r="F248" s="164" t="s">
        <v>377</v>
      </c>
      <c r="G248" s="161"/>
      <c r="H248" s="165">
        <v>4061.87</v>
      </c>
      <c r="I248" s="166"/>
      <c r="J248" s="161"/>
      <c r="K248" s="161"/>
      <c r="L248" s="167"/>
      <c r="M248" s="168"/>
      <c r="N248" s="169"/>
      <c r="O248" s="169"/>
      <c r="P248" s="169"/>
      <c r="Q248" s="169"/>
      <c r="R248" s="169"/>
      <c r="S248" s="169"/>
      <c r="T248" s="170"/>
      <c r="AT248" s="171" t="s">
        <v>119</v>
      </c>
      <c r="AU248" s="171" t="s">
        <v>79</v>
      </c>
      <c r="AV248" s="10" t="s">
        <v>21</v>
      </c>
      <c r="AW248" s="10" t="s">
        <v>40</v>
      </c>
      <c r="AX248" s="10" t="s">
        <v>79</v>
      </c>
      <c r="AY248" s="171" t="s">
        <v>117</v>
      </c>
    </row>
    <row r="249" spans="2:51" s="11" customFormat="1" ht="11.25">
      <c r="B249" s="172"/>
      <c r="C249" s="173"/>
      <c r="D249" s="162" t="s">
        <v>119</v>
      </c>
      <c r="E249" s="174" t="s">
        <v>32</v>
      </c>
      <c r="F249" s="175" t="s">
        <v>122</v>
      </c>
      <c r="G249" s="173"/>
      <c r="H249" s="176">
        <v>4061.87</v>
      </c>
      <c r="I249" s="177"/>
      <c r="J249" s="173"/>
      <c r="K249" s="173"/>
      <c r="L249" s="178"/>
      <c r="M249" s="179"/>
      <c r="N249" s="180"/>
      <c r="O249" s="180"/>
      <c r="P249" s="180"/>
      <c r="Q249" s="180"/>
      <c r="R249" s="180"/>
      <c r="S249" s="180"/>
      <c r="T249" s="181"/>
      <c r="AT249" s="182" t="s">
        <v>119</v>
      </c>
      <c r="AU249" s="182" t="s">
        <v>79</v>
      </c>
      <c r="AV249" s="11" t="s">
        <v>123</v>
      </c>
      <c r="AW249" s="11" t="s">
        <v>40</v>
      </c>
      <c r="AX249" s="11" t="s">
        <v>87</v>
      </c>
      <c r="AY249" s="182" t="s">
        <v>117</v>
      </c>
    </row>
    <row r="250" spans="1:65" s="2" customFormat="1" ht="24.2" customHeight="1">
      <c r="A250" s="32"/>
      <c r="B250" s="33"/>
      <c r="C250" s="146" t="s">
        <v>378</v>
      </c>
      <c r="D250" s="146" t="s">
        <v>112</v>
      </c>
      <c r="E250" s="147" t="s">
        <v>379</v>
      </c>
      <c r="F250" s="148" t="s">
        <v>380</v>
      </c>
      <c r="G250" s="149" t="s">
        <v>208</v>
      </c>
      <c r="H250" s="150">
        <v>4061.87</v>
      </c>
      <c r="I250" s="151"/>
      <c r="J250" s="152">
        <f>ROUND(I250*H250,2)</f>
        <v>0</v>
      </c>
      <c r="K250" s="153"/>
      <c r="L250" s="37"/>
      <c r="M250" s="154" t="s">
        <v>32</v>
      </c>
      <c r="N250" s="155" t="s">
        <v>50</v>
      </c>
      <c r="O250" s="62"/>
      <c r="P250" s="156">
        <f>O250*H250</f>
        <v>0</v>
      </c>
      <c r="Q250" s="156">
        <v>0</v>
      </c>
      <c r="R250" s="156">
        <f>Q250*H250</f>
        <v>0</v>
      </c>
      <c r="S250" s="156">
        <v>0</v>
      </c>
      <c r="T250" s="157">
        <f>S250*H250</f>
        <v>0</v>
      </c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R250" s="158" t="s">
        <v>116</v>
      </c>
      <c r="AT250" s="158" t="s">
        <v>112</v>
      </c>
      <c r="AU250" s="158" t="s">
        <v>79</v>
      </c>
      <c r="AY250" s="14" t="s">
        <v>117</v>
      </c>
      <c r="BE250" s="159">
        <f>IF(N250="základní",J250,0)</f>
        <v>0</v>
      </c>
      <c r="BF250" s="159">
        <f>IF(N250="snížená",J250,0)</f>
        <v>0</v>
      </c>
      <c r="BG250" s="159">
        <f>IF(N250="zákl. přenesená",J250,0)</f>
        <v>0</v>
      </c>
      <c r="BH250" s="159">
        <f>IF(N250="sníž. přenesená",J250,0)</f>
        <v>0</v>
      </c>
      <c r="BI250" s="159">
        <f>IF(N250="nulová",J250,0)</f>
        <v>0</v>
      </c>
      <c r="BJ250" s="14" t="s">
        <v>87</v>
      </c>
      <c r="BK250" s="159">
        <f>ROUND(I250*H250,2)</f>
        <v>0</v>
      </c>
      <c r="BL250" s="14" t="s">
        <v>116</v>
      </c>
      <c r="BM250" s="158" t="s">
        <v>381</v>
      </c>
    </row>
    <row r="251" spans="2:51" s="10" customFormat="1" ht="11.25">
      <c r="B251" s="160"/>
      <c r="C251" s="161"/>
      <c r="D251" s="162" t="s">
        <v>119</v>
      </c>
      <c r="E251" s="163" t="s">
        <v>32</v>
      </c>
      <c r="F251" s="164" t="s">
        <v>382</v>
      </c>
      <c r="G251" s="161"/>
      <c r="H251" s="165">
        <v>3862.87</v>
      </c>
      <c r="I251" s="166"/>
      <c r="J251" s="161"/>
      <c r="K251" s="161"/>
      <c r="L251" s="167"/>
      <c r="M251" s="168"/>
      <c r="N251" s="169"/>
      <c r="O251" s="169"/>
      <c r="P251" s="169"/>
      <c r="Q251" s="169"/>
      <c r="R251" s="169"/>
      <c r="S251" s="169"/>
      <c r="T251" s="170"/>
      <c r="AT251" s="171" t="s">
        <v>119</v>
      </c>
      <c r="AU251" s="171" t="s">
        <v>79</v>
      </c>
      <c r="AV251" s="10" t="s">
        <v>21</v>
      </c>
      <c r="AW251" s="10" t="s">
        <v>40</v>
      </c>
      <c r="AX251" s="10" t="s">
        <v>79</v>
      </c>
      <c r="AY251" s="171" t="s">
        <v>117</v>
      </c>
    </row>
    <row r="252" spans="2:51" s="10" customFormat="1" ht="11.25">
      <c r="B252" s="160"/>
      <c r="C252" s="161"/>
      <c r="D252" s="162" t="s">
        <v>119</v>
      </c>
      <c r="E252" s="163" t="s">
        <v>32</v>
      </c>
      <c r="F252" s="164" t="s">
        <v>383</v>
      </c>
      <c r="G252" s="161"/>
      <c r="H252" s="165">
        <v>109.23</v>
      </c>
      <c r="I252" s="166"/>
      <c r="J252" s="161"/>
      <c r="K252" s="161"/>
      <c r="L252" s="167"/>
      <c r="M252" s="168"/>
      <c r="N252" s="169"/>
      <c r="O252" s="169"/>
      <c r="P252" s="169"/>
      <c r="Q252" s="169"/>
      <c r="R252" s="169"/>
      <c r="S252" s="169"/>
      <c r="T252" s="170"/>
      <c r="AT252" s="171" t="s">
        <v>119</v>
      </c>
      <c r="AU252" s="171" t="s">
        <v>79</v>
      </c>
      <c r="AV252" s="10" t="s">
        <v>21</v>
      </c>
      <c r="AW252" s="10" t="s">
        <v>40</v>
      </c>
      <c r="AX252" s="10" t="s">
        <v>79</v>
      </c>
      <c r="AY252" s="171" t="s">
        <v>117</v>
      </c>
    </row>
    <row r="253" spans="2:51" s="10" customFormat="1" ht="11.25">
      <c r="B253" s="160"/>
      <c r="C253" s="161"/>
      <c r="D253" s="162" t="s">
        <v>119</v>
      </c>
      <c r="E253" s="163" t="s">
        <v>32</v>
      </c>
      <c r="F253" s="164" t="s">
        <v>384</v>
      </c>
      <c r="G253" s="161"/>
      <c r="H253" s="165">
        <v>89.77</v>
      </c>
      <c r="I253" s="166"/>
      <c r="J253" s="161"/>
      <c r="K253" s="161"/>
      <c r="L253" s="167"/>
      <c r="M253" s="168"/>
      <c r="N253" s="169"/>
      <c r="O253" s="169"/>
      <c r="P253" s="169"/>
      <c r="Q253" s="169"/>
      <c r="R253" s="169"/>
      <c r="S253" s="169"/>
      <c r="T253" s="170"/>
      <c r="AT253" s="171" t="s">
        <v>119</v>
      </c>
      <c r="AU253" s="171" t="s">
        <v>79</v>
      </c>
      <c r="AV253" s="10" t="s">
        <v>21</v>
      </c>
      <c r="AW253" s="10" t="s">
        <v>40</v>
      </c>
      <c r="AX253" s="10" t="s">
        <v>79</v>
      </c>
      <c r="AY253" s="171" t="s">
        <v>117</v>
      </c>
    </row>
    <row r="254" spans="2:51" s="11" customFormat="1" ht="11.25">
      <c r="B254" s="172"/>
      <c r="C254" s="173"/>
      <c r="D254" s="162" t="s">
        <v>119</v>
      </c>
      <c r="E254" s="174" t="s">
        <v>32</v>
      </c>
      <c r="F254" s="175" t="s">
        <v>122</v>
      </c>
      <c r="G254" s="173"/>
      <c r="H254" s="176">
        <v>4061.87</v>
      </c>
      <c r="I254" s="177"/>
      <c r="J254" s="173"/>
      <c r="K254" s="173"/>
      <c r="L254" s="178"/>
      <c r="M254" s="179"/>
      <c r="N254" s="180"/>
      <c r="O254" s="180"/>
      <c r="P254" s="180"/>
      <c r="Q254" s="180"/>
      <c r="R254" s="180"/>
      <c r="S254" s="180"/>
      <c r="T254" s="181"/>
      <c r="AT254" s="182" t="s">
        <v>119</v>
      </c>
      <c r="AU254" s="182" t="s">
        <v>79</v>
      </c>
      <c r="AV254" s="11" t="s">
        <v>123</v>
      </c>
      <c r="AW254" s="11" t="s">
        <v>40</v>
      </c>
      <c r="AX254" s="11" t="s">
        <v>87</v>
      </c>
      <c r="AY254" s="182" t="s">
        <v>117</v>
      </c>
    </row>
    <row r="255" spans="1:65" s="2" customFormat="1" ht="24.2" customHeight="1">
      <c r="A255" s="32"/>
      <c r="B255" s="33"/>
      <c r="C255" s="146" t="s">
        <v>385</v>
      </c>
      <c r="D255" s="146" t="s">
        <v>112</v>
      </c>
      <c r="E255" s="147" t="s">
        <v>386</v>
      </c>
      <c r="F255" s="148" t="s">
        <v>387</v>
      </c>
      <c r="G255" s="149" t="s">
        <v>208</v>
      </c>
      <c r="H255" s="150">
        <v>4314.9</v>
      </c>
      <c r="I255" s="151"/>
      <c r="J255" s="152">
        <f>ROUND(I255*H255,2)</f>
        <v>0</v>
      </c>
      <c r="K255" s="153"/>
      <c r="L255" s="37"/>
      <c r="M255" s="154" t="s">
        <v>32</v>
      </c>
      <c r="N255" s="155" t="s">
        <v>50</v>
      </c>
      <c r="O255" s="62"/>
      <c r="P255" s="156">
        <f>O255*H255</f>
        <v>0</v>
      </c>
      <c r="Q255" s="156">
        <v>0</v>
      </c>
      <c r="R255" s="156">
        <f>Q255*H255</f>
        <v>0</v>
      </c>
      <c r="S255" s="156">
        <v>0</v>
      </c>
      <c r="T255" s="157">
        <f>S255*H255</f>
        <v>0</v>
      </c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R255" s="158" t="s">
        <v>116</v>
      </c>
      <c r="AT255" s="158" t="s">
        <v>112</v>
      </c>
      <c r="AU255" s="158" t="s">
        <v>79</v>
      </c>
      <c r="AY255" s="14" t="s">
        <v>117</v>
      </c>
      <c r="BE255" s="159">
        <f>IF(N255="základní",J255,0)</f>
        <v>0</v>
      </c>
      <c r="BF255" s="159">
        <f>IF(N255="snížená",J255,0)</f>
        <v>0</v>
      </c>
      <c r="BG255" s="159">
        <f>IF(N255="zákl. přenesená",J255,0)</f>
        <v>0</v>
      </c>
      <c r="BH255" s="159">
        <f>IF(N255="sníž. přenesená",J255,0)</f>
        <v>0</v>
      </c>
      <c r="BI255" s="159">
        <f>IF(N255="nulová",J255,0)</f>
        <v>0</v>
      </c>
      <c r="BJ255" s="14" t="s">
        <v>87</v>
      </c>
      <c r="BK255" s="159">
        <f>ROUND(I255*H255,2)</f>
        <v>0</v>
      </c>
      <c r="BL255" s="14" t="s">
        <v>116</v>
      </c>
      <c r="BM255" s="158" t="s">
        <v>388</v>
      </c>
    </row>
    <row r="256" spans="2:51" s="10" customFormat="1" ht="11.25">
      <c r="B256" s="160"/>
      <c r="C256" s="161"/>
      <c r="D256" s="162" t="s">
        <v>119</v>
      </c>
      <c r="E256" s="163" t="s">
        <v>32</v>
      </c>
      <c r="F256" s="164" t="s">
        <v>389</v>
      </c>
      <c r="G256" s="161"/>
      <c r="H256" s="165">
        <v>4152.58</v>
      </c>
      <c r="I256" s="166"/>
      <c r="J256" s="161"/>
      <c r="K256" s="161"/>
      <c r="L256" s="167"/>
      <c r="M256" s="168"/>
      <c r="N256" s="169"/>
      <c r="O256" s="169"/>
      <c r="P256" s="169"/>
      <c r="Q256" s="169"/>
      <c r="R256" s="169"/>
      <c r="S256" s="169"/>
      <c r="T256" s="170"/>
      <c r="AT256" s="171" t="s">
        <v>119</v>
      </c>
      <c r="AU256" s="171" t="s">
        <v>79</v>
      </c>
      <c r="AV256" s="10" t="s">
        <v>21</v>
      </c>
      <c r="AW256" s="10" t="s">
        <v>40</v>
      </c>
      <c r="AX256" s="10" t="s">
        <v>79</v>
      </c>
      <c r="AY256" s="171" t="s">
        <v>117</v>
      </c>
    </row>
    <row r="257" spans="2:51" s="10" customFormat="1" ht="11.25">
      <c r="B257" s="160"/>
      <c r="C257" s="161"/>
      <c r="D257" s="162" t="s">
        <v>119</v>
      </c>
      <c r="E257" s="163" t="s">
        <v>32</v>
      </c>
      <c r="F257" s="164" t="s">
        <v>390</v>
      </c>
      <c r="G257" s="161"/>
      <c r="H257" s="165">
        <v>117.43</v>
      </c>
      <c r="I257" s="166"/>
      <c r="J257" s="161"/>
      <c r="K257" s="161"/>
      <c r="L257" s="167"/>
      <c r="M257" s="168"/>
      <c r="N257" s="169"/>
      <c r="O257" s="169"/>
      <c r="P257" s="169"/>
      <c r="Q257" s="169"/>
      <c r="R257" s="169"/>
      <c r="S257" s="169"/>
      <c r="T257" s="170"/>
      <c r="AT257" s="171" t="s">
        <v>119</v>
      </c>
      <c r="AU257" s="171" t="s">
        <v>79</v>
      </c>
      <c r="AV257" s="10" t="s">
        <v>21</v>
      </c>
      <c r="AW257" s="10" t="s">
        <v>40</v>
      </c>
      <c r="AX257" s="10" t="s">
        <v>79</v>
      </c>
      <c r="AY257" s="171" t="s">
        <v>117</v>
      </c>
    </row>
    <row r="258" spans="2:51" s="10" customFormat="1" ht="11.25">
      <c r="B258" s="160"/>
      <c r="C258" s="161"/>
      <c r="D258" s="162" t="s">
        <v>119</v>
      </c>
      <c r="E258" s="163" t="s">
        <v>32</v>
      </c>
      <c r="F258" s="164" t="s">
        <v>391</v>
      </c>
      <c r="G258" s="161"/>
      <c r="H258" s="165">
        <v>44.89</v>
      </c>
      <c r="I258" s="166"/>
      <c r="J258" s="161"/>
      <c r="K258" s="161"/>
      <c r="L258" s="167"/>
      <c r="M258" s="168"/>
      <c r="N258" s="169"/>
      <c r="O258" s="169"/>
      <c r="P258" s="169"/>
      <c r="Q258" s="169"/>
      <c r="R258" s="169"/>
      <c r="S258" s="169"/>
      <c r="T258" s="170"/>
      <c r="AT258" s="171" t="s">
        <v>119</v>
      </c>
      <c r="AU258" s="171" t="s">
        <v>79</v>
      </c>
      <c r="AV258" s="10" t="s">
        <v>21</v>
      </c>
      <c r="AW258" s="10" t="s">
        <v>40</v>
      </c>
      <c r="AX258" s="10" t="s">
        <v>79</v>
      </c>
      <c r="AY258" s="171" t="s">
        <v>117</v>
      </c>
    </row>
    <row r="259" spans="2:51" s="11" customFormat="1" ht="11.25">
      <c r="B259" s="172"/>
      <c r="C259" s="173"/>
      <c r="D259" s="162" t="s">
        <v>119</v>
      </c>
      <c r="E259" s="174" t="s">
        <v>32</v>
      </c>
      <c r="F259" s="175" t="s">
        <v>122</v>
      </c>
      <c r="G259" s="173"/>
      <c r="H259" s="176">
        <v>4314.900000000001</v>
      </c>
      <c r="I259" s="177"/>
      <c r="J259" s="173"/>
      <c r="K259" s="173"/>
      <c r="L259" s="178"/>
      <c r="M259" s="179"/>
      <c r="N259" s="180"/>
      <c r="O259" s="180"/>
      <c r="P259" s="180"/>
      <c r="Q259" s="180"/>
      <c r="R259" s="180"/>
      <c r="S259" s="180"/>
      <c r="T259" s="181"/>
      <c r="AT259" s="182" t="s">
        <v>119</v>
      </c>
      <c r="AU259" s="182" t="s">
        <v>79</v>
      </c>
      <c r="AV259" s="11" t="s">
        <v>123</v>
      </c>
      <c r="AW259" s="11" t="s">
        <v>40</v>
      </c>
      <c r="AX259" s="11" t="s">
        <v>87</v>
      </c>
      <c r="AY259" s="182" t="s">
        <v>117</v>
      </c>
    </row>
    <row r="260" spans="1:65" s="2" customFormat="1" ht="21.75" customHeight="1">
      <c r="A260" s="32"/>
      <c r="B260" s="33"/>
      <c r="C260" s="146" t="s">
        <v>392</v>
      </c>
      <c r="D260" s="146" t="s">
        <v>112</v>
      </c>
      <c r="E260" s="147" t="s">
        <v>393</v>
      </c>
      <c r="F260" s="148" t="s">
        <v>394</v>
      </c>
      <c r="G260" s="149" t="s">
        <v>208</v>
      </c>
      <c r="H260" s="150">
        <v>179.54</v>
      </c>
      <c r="I260" s="151"/>
      <c r="J260" s="152">
        <f>ROUND(I260*H260,2)</f>
        <v>0</v>
      </c>
      <c r="K260" s="153"/>
      <c r="L260" s="37"/>
      <c r="M260" s="154" t="s">
        <v>32</v>
      </c>
      <c r="N260" s="155" t="s">
        <v>50</v>
      </c>
      <c r="O260" s="62"/>
      <c r="P260" s="156">
        <f>O260*H260</f>
        <v>0</v>
      </c>
      <c r="Q260" s="156">
        <v>0</v>
      </c>
      <c r="R260" s="156">
        <f>Q260*H260</f>
        <v>0</v>
      </c>
      <c r="S260" s="156">
        <v>0</v>
      </c>
      <c r="T260" s="157">
        <f>S260*H260</f>
        <v>0</v>
      </c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R260" s="158" t="s">
        <v>116</v>
      </c>
      <c r="AT260" s="158" t="s">
        <v>112</v>
      </c>
      <c r="AU260" s="158" t="s">
        <v>79</v>
      </c>
      <c r="AY260" s="14" t="s">
        <v>117</v>
      </c>
      <c r="BE260" s="159">
        <f>IF(N260="základní",J260,0)</f>
        <v>0</v>
      </c>
      <c r="BF260" s="159">
        <f>IF(N260="snížená",J260,0)</f>
        <v>0</v>
      </c>
      <c r="BG260" s="159">
        <f>IF(N260="zákl. přenesená",J260,0)</f>
        <v>0</v>
      </c>
      <c r="BH260" s="159">
        <f>IF(N260="sníž. přenesená",J260,0)</f>
        <v>0</v>
      </c>
      <c r="BI260" s="159">
        <f>IF(N260="nulová",J260,0)</f>
        <v>0</v>
      </c>
      <c r="BJ260" s="14" t="s">
        <v>87</v>
      </c>
      <c r="BK260" s="159">
        <f>ROUND(I260*H260,2)</f>
        <v>0</v>
      </c>
      <c r="BL260" s="14" t="s">
        <v>116</v>
      </c>
      <c r="BM260" s="158" t="s">
        <v>395</v>
      </c>
    </row>
    <row r="261" spans="2:51" s="10" customFormat="1" ht="11.25">
      <c r="B261" s="160"/>
      <c r="C261" s="161"/>
      <c r="D261" s="162" t="s">
        <v>119</v>
      </c>
      <c r="E261" s="163" t="s">
        <v>32</v>
      </c>
      <c r="F261" s="164" t="s">
        <v>396</v>
      </c>
      <c r="G261" s="161"/>
      <c r="H261" s="165">
        <v>179.54</v>
      </c>
      <c r="I261" s="166"/>
      <c r="J261" s="161"/>
      <c r="K261" s="161"/>
      <c r="L261" s="167"/>
      <c r="M261" s="168"/>
      <c r="N261" s="169"/>
      <c r="O261" s="169"/>
      <c r="P261" s="169"/>
      <c r="Q261" s="169"/>
      <c r="R261" s="169"/>
      <c r="S261" s="169"/>
      <c r="T261" s="170"/>
      <c r="AT261" s="171" t="s">
        <v>119</v>
      </c>
      <c r="AU261" s="171" t="s">
        <v>79</v>
      </c>
      <c r="AV261" s="10" t="s">
        <v>21</v>
      </c>
      <c r="AW261" s="10" t="s">
        <v>40</v>
      </c>
      <c r="AX261" s="10" t="s">
        <v>79</v>
      </c>
      <c r="AY261" s="171" t="s">
        <v>117</v>
      </c>
    </row>
    <row r="262" spans="2:51" s="11" customFormat="1" ht="11.25">
      <c r="B262" s="172"/>
      <c r="C262" s="173"/>
      <c r="D262" s="162" t="s">
        <v>119</v>
      </c>
      <c r="E262" s="174" t="s">
        <v>32</v>
      </c>
      <c r="F262" s="175" t="s">
        <v>122</v>
      </c>
      <c r="G262" s="173"/>
      <c r="H262" s="176">
        <v>179.54</v>
      </c>
      <c r="I262" s="177"/>
      <c r="J262" s="173"/>
      <c r="K262" s="173"/>
      <c r="L262" s="178"/>
      <c r="M262" s="179"/>
      <c r="N262" s="180"/>
      <c r="O262" s="180"/>
      <c r="P262" s="180"/>
      <c r="Q262" s="180"/>
      <c r="R262" s="180"/>
      <c r="S262" s="180"/>
      <c r="T262" s="181"/>
      <c r="AT262" s="182" t="s">
        <v>119</v>
      </c>
      <c r="AU262" s="182" t="s">
        <v>79</v>
      </c>
      <c r="AV262" s="11" t="s">
        <v>123</v>
      </c>
      <c r="AW262" s="11" t="s">
        <v>40</v>
      </c>
      <c r="AX262" s="11" t="s">
        <v>87</v>
      </c>
      <c r="AY262" s="182" t="s">
        <v>117</v>
      </c>
    </row>
    <row r="263" spans="1:65" s="2" customFormat="1" ht="24.2" customHeight="1">
      <c r="A263" s="32"/>
      <c r="B263" s="33"/>
      <c r="C263" s="146" t="s">
        <v>397</v>
      </c>
      <c r="D263" s="146" t="s">
        <v>112</v>
      </c>
      <c r="E263" s="147" t="s">
        <v>398</v>
      </c>
      <c r="F263" s="148" t="s">
        <v>399</v>
      </c>
      <c r="G263" s="149" t="s">
        <v>208</v>
      </c>
      <c r="H263" s="150">
        <v>26.54</v>
      </c>
      <c r="I263" s="151"/>
      <c r="J263" s="152">
        <f>ROUND(I263*H263,2)</f>
        <v>0</v>
      </c>
      <c r="K263" s="153"/>
      <c r="L263" s="37"/>
      <c r="M263" s="154" t="s">
        <v>32</v>
      </c>
      <c r="N263" s="155" t="s">
        <v>50</v>
      </c>
      <c r="O263" s="62"/>
      <c r="P263" s="156">
        <f>O263*H263</f>
        <v>0</v>
      </c>
      <c r="Q263" s="156">
        <v>0</v>
      </c>
      <c r="R263" s="156">
        <f>Q263*H263</f>
        <v>0</v>
      </c>
      <c r="S263" s="156">
        <v>0</v>
      </c>
      <c r="T263" s="157">
        <f>S263*H263</f>
        <v>0</v>
      </c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  <c r="AR263" s="158" t="s">
        <v>116</v>
      </c>
      <c r="AT263" s="158" t="s">
        <v>112</v>
      </c>
      <c r="AU263" s="158" t="s">
        <v>79</v>
      </c>
      <c r="AY263" s="14" t="s">
        <v>117</v>
      </c>
      <c r="BE263" s="159">
        <f>IF(N263="základní",J263,0)</f>
        <v>0</v>
      </c>
      <c r="BF263" s="159">
        <f>IF(N263="snížená",J263,0)</f>
        <v>0</v>
      </c>
      <c r="BG263" s="159">
        <f>IF(N263="zákl. přenesená",J263,0)</f>
        <v>0</v>
      </c>
      <c r="BH263" s="159">
        <f>IF(N263="sníž. přenesená",J263,0)</f>
        <v>0</v>
      </c>
      <c r="BI263" s="159">
        <f>IF(N263="nulová",J263,0)</f>
        <v>0</v>
      </c>
      <c r="BJ263" s="14" t="s">
        <v>87</v>
      </c>
      <c r="BK263" s="159">
        <f>ROUND(I263*H263,2)</f>
        <v>0</v>
      </c>
      <c r="BL263" s="14" t="s">
        <v>116</v>
      </c>
      <c r="BM263" s="158" t="s">
        <v>400</v>
      </c>
    </row>
    <row r="264" spans="2:51" s="10" customFormat="1" ht="11.25">
      <c r="B264" s="160"/>
      <c r="C264" s="161"/>
      <c r="D264" s="162" t="s">
        <v>119</v>
      </c>
      <c r="E264" s="163" t="s">
        <v>32</v>
      </c>
      <c r="F264" s="164" t="s">
        <v>401</v>
      </c>
      <c r="G264" s="161"/>
      <c r="H264" s="165">
        <v>26.54</v>
      </c>
      <c r="I264" s="166"/>
      <c r="J264" s="161"/>
      <c r="K264" s="161"/>
      <c r="L264" s="167"/>
      <c r="M264" s="168"/>
      <c r="N264" s="169"/>
      <c r="O264" s="169"/>
      <c r="P264" s="169"/>
      <c r="Q264" s="169"/>
      <c r="R264" s="169"/>
      <c r="S264" s="169"/>
      <c r="T264" s="170"/>
      <c r="AT264" s="171" t="s">
        <v>119</v>
      </c>
      <c r="AU264" s="171" t="s">
        <v>79</v>
      </c>
      <c r="AV264" s="10" t="s">
        <v>21</v>
      </c>
      <c r="AW264" s="10" t="s">
        <v>40</v>
      </c>
      <c r="AX264" s="10" t="s">
        <v>79</v>
      </c>
      <c r="AY264" s="171" t="s">
        <v>117</v>
      </c>
    </row>
    <row r="265" spans="2:51" s="11" customFormat="1" ht="11.25">
      <c r="B265" s="172"/>
      <c r="C265" s="173"/>
      <c r="D265" s="162" t="s">
        <v>119</v>
      </c>
      <c r="E265" s="174" t="s">
        <v>32</v>
      </c>
      <c r="F265" s="175" t="s">
        <v>122</v>
      </c>
      <c r="G265" s="173"/>
      <c r="H265" s="176">
        <v>26.54</v>
      </c>
      <c r="I265" s="177"/>
      <c r="J265" s="173"/>
      <c r="K265" s="173"/>
      <c r="L265" s="178"/>
      <c r="M265" s="179"/>
      <c r="N265" s="180"/>
      <c r="O265" s="180"/>
      <c r="P265" s="180"/>
      <c r="Q265" s="180"/>
      <c r="R265" s="180"/>
      <c r="S265" s="180"/>
      <c r="T265" s="181"/>
      <c r="AT265" s="182" t="s">
        <v>119</v>
      </c>
      <c r="AU265" s="182" t="s">
        <v>79</v>
      </c>
      <c r="AV265" s="11" t="s">
        <v>123</v>
      </c>
      <c r="AW265" s="11" t="s">
        <v>40</v>
      </c>
      <c r="AX265" s="11" t="s">
        <v>87</v>
      </c>
      <c r="AY265" s="182" t="s">
        <v>117</v>
      </c>
    </row>
    <row r="266" spans="1:65" s="2" customFormat="1" ht="16.5" customHeight="1">
      <c r="A266" s="32"/>
      <c r="B266" s="33"/>
      <c r="C266" s="146" t="s">
        <v>402</v>
      </c>
      <c r="D266" s="146" t="s">
        <v>112</v>
      </c>
      <c r="E266" s="147" t="s">
        <v>403</v>
      </c>
      <c r="F266" s="148" t="s">
        <v>404</v>
      </c>
      <c r="G266" s="149" t="s">
        <v>219</v>
      </c>
      <c r="H266" s="150">
        <v>3069.82</v>
      </c>
      <c r="I266" s="151"/>
      <c r="J266" s="152">
        <f>ROUND(I266*H266,2)</f>
        <v>0</v>
      </c>
      <c r="K266" s="153"/>
      <c r="L266" s="37"/>
      <c r="M266" s="154" t="s">
        <v>32</v>
      </c>
      <c r="N266" s="155" t="s">
        <v>50</v>
      </c>
      <c r="O266" s="62"/>
      <c r="P266" s="156">
        <f>O266*H266</f>
        <v>0</v>
      </c>
      <c r="Q266" s="156">
        <v>0</v>
      </c>
      <c r="R266" s="156">
        <f>Q266*H266</f>
        <v>0</v>
      </c>
      <c r="S266" s="156">
        <v>0</v>
      </c>
      <c r="T266" s="157">
        <f>S266*H266</f>
        <v>0</v>
      </c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R266" s="158" t="s">
        <v>116</v>
      </c>
      <c r="AT266" s="158" t="s">
        <v>112</v>
      </c>
      <c r="AU266" s="158" t="s">
        <v>79</v>
      </c>
      <c r="AY266" s="14" t="s">
        <v>117</v>
      </c>
      <c r="BE266" s="159">
        <f>IF(N266="základní",J266,0)</f>
        <v>0</v>
      </c>
      <c r="BF266" s="159">
        <f>IF(N266="snížená",J266,0)</f>
        <v>0</v>
      </c>
      <c r="BG266" s="159">
        <f>IF(N266="zákl. přenesená",J266,0)</f>
        <v>0</v>
      </c>
      <c r="BH266" s="159">
        <f>IF(N266="sníž. přenesená",J266,0)</f>
        <v>0</v>
      </c>
      <c r="BI266" s="159">
        <f>IF(N266="nulová",J266,0)</f>
        <v>0</v>
      </c>
      <c r="BJ266" s="14" t="s">
        <v>87</v>
      </c>
      <c r="BK266" s="159">
        <f>ROUND(I266*H266,2)</f>
        <v>0</v>
      </c>
      <c r="BL266" s="14" t="s">
        <v>116</v>
      </c>
      <c r="BM266" s="158" t="s">
        <v>405</v>
      </c>
    </row>
    <row r="267" spans="2:51" s="10" customFormat="1" ht="11.25">
      <c r="B267" s="160"/>
      <c r="C267" s="161"/>
      <c r="D267" s="162" t="s">
        <v>119</v>
      </c>
      <c r="E267" s="163" t="s">
        <v>32</v>
      </c>
      <c r="F267" s="164" t="s">
        <v>406</v>
      </c>
      <c r="G267" s="161"/>
      <c r="H267" s="165">
        <v>3069.82</v>
      </c>
      <c r="I267" s="166"/>
      <c r="J267" s="161"/>
      <c r="K267" s="161"/>
      <c r="L267" s="167"/>
      <c r="M267" s="168"/>
      <c r="N267" s="169"/>
      <c r="O267" s="169"/>
      <c r="P267" s="169"/>
      <c r="Q267" s="169"/>
      <c r="R267" s="169"/>
      <c r="S267" s="169"/>
      <c r="T267" s="170"/>
      <c r="AT267" s="171" t="s">
        <v>119</v>
      </c>
      <c r="AU267" s="171" t="s">
        <v>79</v>
      </c>
      <c r="AV267" s="10" t="s">
        <v>21</v>
      </c>
      <c r="AW267" s="10" t="s">
        <v>40</v>
      </c>
      <c r="AX267" s="10" t="s">
        <v>79</v>
      </c>
      <c r="AY267" s="171" t="s">
        <v>117</v>
      </c>
    </row>
    <row r="268" spans="2:51" s="11" customFormat="1" ht="11.25">
      <c r="B268" s="172"/>
      <c r="C268" s="173"/>
      <c r="D268" s="162" t="s">
        <v>119</v>
      </c>
      <c r="E268" s="174" t="s">
        <v>32</v>
      </c>
      <c r="F268" s="175" t="s">
        <v>122</v>
      </c>
      <c r="G268" s="173"/>
      <c r="H268" s="176">
        <v>3069.82</v>
      </c>
      <c r="I268" s="177"/>
      <c r="J268" s="173"/>
      <c r="K268" s="173"/>
      <c r="L268" s="178"/>
      <c r="M268" s="179"/>
      <c r="N268" s="180"/>
      <c r="O268" s="180"/>
      <c r="P268" s="180"/>
      <c r="Q268" s="180"/>
      <c r="R268" s="180"/>
      <c r="S268" s="180"/>
      <c r="T268" s="181"/>
      <c r="AT268" s="182" t="s">
        <v>119</v>
      </c>
      <c r="AU268" s="182" t="s">
        <v>79</v>
      </c>
      <c r="AV268" s="11" t="s">
        <v>123</v>
      </c>
      <c r="AW268" s="11" t="s">
        <v>40</v>
      </c>
      <c r="AX268" s="11" t="s">
        <v>87</v>
      </c>
      <c r="AY268" s="182" t="s">
        <v>117</v>
      </c>
    </row>
    <row r="269" spans="1:65" s="2" customFormat="1" ht="24.2" customHeight="1">
      <c r="A269" s="32"/>
      <c r="B269" s="33"/>
      <c r="C269" s="146" t="s">
        <v>407</v>
      </c>
      <c r="D269" s="146" t="s">
        <v>112</v>
      </c>
      <c r="E269" s="147" t="s">
        <v>408</v>
      </c>
      <c r="F269" s="148" t="s">
        <v>409</v>
      </c>
      <c r="G269" s="149" t="s">
        <v>196</v>
      </c>
      <c r="H269" s="150">
        <v>1</v>
      </c>
      <c r="I269" s="151"/>
      <c r="J269" s="152">
        <f>ROUND(I269*H269,2)</f>
        <v>0</v>
      </c>
      <c r="K269" s="153"/>
      <c r="L269" s="37"/>
      <c r="M269" s="154" t="s">
        <v>32</v>
      </c>
      <c r="N269" s="155" t="s">
        <v>50</v>
      </c>
      <c r="O269" s="62"/>
      <c r="P269" s="156">
        <f>O269*H269</f>
        <v>0</v>
      </c>
      <c r="Q269" s="156">
        <v>0</v>
      </c>
      <c r="R269" s="156">
        <f>Q269*H269</f>
        <v>0</v>
      </c>
      <c r="S269" s="156">
        <v>0</v>
      </c>
      <c r="T269" s="157">
        <f>S269*H269</f>
        <v>0</v>
      </c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R269" s="158" t="s">
        <v>116</v>
      </c>
      <c r="AT269" s="158" t="s">
        <v>112</v>
      </c>
      <c r="AU269" s="158" t="s">
        <v>79</v>
      </c>
      <c r="AY269" s="14" t="s">
        <v>117</v>
      </c>
      <c r="BE269" s="159">
        <f>IF(N269="základní",J269,0)</f>
        <v>0</v>
      </c>
      <c r="BF269" s="159">
        <f>IF(N269="snížená",J269,0)</f>
        <v>0</v>
      </c>
      <c r="BG269" s="159">
        <f>IF(N269="zákl. přenesená",J269,0)</f>
        <v>0</v>
      </c>
      <c r="BH269" s="159">
        <f>IF(N269="sníž. přenesená",J269,0)</f>
        <v>0</v>
      </c>
      <c r="BI269" s="159">
        <f>IF(N269="nulová",J269,0)</f>
        <v>0</v>
      </c>
      <c r="BJ269" s="14" t="s">
        <v>87</v>
      </c>
      <c r="BK269" s="159">
        <f>ROUND(I269*H269,2)</f>
        <v>0</v>
      </c>
      <c r="BL269" s="14" t="s">
        <v>116</v>
      </c>
      <c r="BM269" s="158" t="s">
        <v>410</v>
      </c>
    </row>
    <row r="270" spans="2:51" s="10" customFormat="1" ht="11.25">
      <c r="B270" s="160"/>
      <c r="C270" s="161"/>
      <c r="D270" s="162" t="s">
        <v>119</v>
      </c>
      <c r="E270" s="163" t="s">
        <v>32</v>
      </c>
      <c r="F270" s="164" t="s">
        <v>411</v>
      </c>
      <c r="G270" s="161"/>
      <c r="H270" s="165">
        <v>1</v>
      </c>
      <c r="I270" s="166"/>
      <c r="J270" s="161"/>
      <c r="K270" s="161"/>
      <c r="L270" s="167"/>
      <c r="M270" s="168"/>
      <c r="N270" s="169"/>
      <c r="O270" s="169"/>
      <c r="P270" s="169"/>
      <c r="Q270" s="169"/>
      <c r="R270" s="169"/>
      <c r="S270" s="169"/>
      <c r="T270" s="170"/>
      <c r="AT270" s="171" t="s">
        <v>119</v>
      </c>
      <c r="AU270" s="171" t="s">
        <v>79</v>
      </c>
      <c r="AV270" s="10" t="s">
        <v>21</v>
      </c>
      <c r="AW270" s="10" t="s">
        <v>40</v>
      </c>
      <c r="AX270" s="10" t="s">
        <v>79</v>
      </c>
      <c r="AY270" s="171" t="s">
        <v>117</v>
      </c>
    </row>
    <row r="271" spans="2:51" s="11" customFormat="1" ht="11.25">
      <c r="B271" s="172"/>
      <c r="C271" s="173"/>
      <c r="D271" s="162" t="s">
        <v>119</v>
      </c>
      <c r="E271" s="174" t="s">
        <v>32</v>
      </c>
      <c r="F271" s="175" t="s">
        <v>122</v>
      </c>
      <c r="G271" s="173"/>
      <c r="H271" s="176">
        <v>1</v>
      </c>
      <c r="I271" s="177"/>
      <c r="J271" s="173"/>
      <c r="K271" s="173"/>
      <c r="L271" s="178"/>
      <c r="M271" s="179"/>
      <c r="N271" s="180"/>
      <c r="O271" s="180"/>
      <c r="P271" s="180"/>
      <c r="Q271" s="180"/>
      <c r="R271" s="180"/>
      <c r="S271" s="180"/>
      <c r="T271" s="181"/>
      <c r="AT271" s="182" t="s">
        <v>119</v>
      </c>
      <c r="AU271" s="182" t="s">
        <v>79</v>
      </c>
      <c r="AV271" s="11" t="s">
        <v>123</v>
      </c>
      <c r="AW271" s="11" t="s">
        <v>40</v>
      </c>
      <c r="AX271" s="11" t="s">
        <v>87</v>
      </c>
      <c r="AY271" s="182" t="s">
        <v>117</v>
      </c>
    </row>
    <row r="272" spans="1:65" s="2" customFormat="1" ht="21.75" customHeight="1">
      <c r="A272" s="32"/>
      <c r="B272" s="33"/>
      <c r="C272" s="146" t="s">
        <v>412</v>
      </c>
      <c r="D272" s="146" t="s">
        <v>112</v>
      </c>
      <c r="E272" s="147" t="s">
        <v>413</v>
      </c>
      <c r="F272" s="148" t="s">
        <v>414</v>
      </c>
      <c r="G272" s="149" t="s">
        <v>415</v>
      </c>
      <c r="H272" s="150">
        <v>4</v>
      </c>
      <c r="I272" s="151"/>
      <c r="J272" s="152">
        <f>ROUND(I272*H272,2)</f>
        <v>0</v>
      </c>
      <c r="K272" s="153"/>
      <c r="L272" s="37"/>
      <c r="M272" s="154" t="s">
        <v>32</v>
      </c>
      <c r="N272" s="155" t="s">
        <v>50</v>
      </c>
      <c r="O272" s="62"/>
      <c r="P272" s="156">
        <f>O272*H272</f>
        <v>0</v>
      </c>
      <c r="Q272" s="156">
        <v>0</v>
      </c>
      <c r="R272" s="156">
        <f>Q272*H272</f>
        <v>0</v>
      </c>
      <c r="S272" s="156">
        <v>0</v>
      </c>
      <c r="T272" s="157">
        <f>S272*H272</f>
        <v>0</v>
      </c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R272" s="158" t="s">
        <v>116</v>
      </c>
      <c r="AT272" s="158" t="s">
        <v>112</v>
      </c>
      <c r="AU272" s="158" t="s">
        <v>79</v>
      </c>
      <c r="AY272" s="14" t="s">
        <v>117</v>
      </c>
      <c r="BE272" s="159">
        <f>IF(N272="základní",J272,0)</f>
        <v>0</v>
      </c>
      <c r="BF272" s="159">
        <f>IF(N272="snížená",J272,0)</f>
        <v>0</v>
      </c>
      <c r="BG272" s="159">
        <f>IF(N272="zákl. přenesená",J272,0)</f>
        <v>0</v>
      </c>
      <c r="BH272" s="159">
        <f>IF(N272="sníž. přenesená",J272,0)</f>
        <v>0</v>
      </c>
      <c r="BI272" s="159">
        <f>IF(N272="nulová",J272,0)</f>
        <v>0</v>
      </c>
      <c r="BJ272" s="14" t="s">
        <v>87</v>
      </c>
      <c r="BK272" s="159">
        <f>ROUND(I272*H272,2)</f>
        <v>0</v>
      </c>
      <c r="BL272" s="14" t="s">
        <v>116</v>
      </c>
      <c r="BM272" s="158" t="s">
        <v>416</v>
      </c>
    </row>
    <row r="273" spans="2:51" s="10" customFormat="1" ht="11.25">
      <c r="B273" s="160"/>
      <c r="C273" s="161"/>
      <c r="D273" s="162" t="s">
        <v>119</v>
      </c>
      <c r="E273" s="163" t="s">
        <v>32</v>
      </c>
      <c r="F273" s="164" t="s">
        <v>417</v>
      </c>
      <c r="G273" s="161"/>
      <c r="H273" s="165">
        <v>4</v>
      </c>
      <c r="I273" s="166"/>
      <c r="J273" s="161"/>
      <c r="K273" s="161"/>
      <c r="L273" s="167"/>
      <c r="M273" s="168"/>
      <c r="N273" s="169"/>
      <c r="O273" s="169"/>
      <c r="P273" s="169"/>
      <c r="Q273" s="169"/>
      <c r="R273" s="169"/>
      <c r="S273" s="169"/>
      <c r="T273" s="170"/>
      <c r="AT273" s="171" t="s">
        <v>119</v>
      </c>
      <c r="AU273" s="171" t="s">
        <v>79</v>
      </c>
      <c r="AV273" s="10" t="s">
        <v>21</v>
      </c>
      <c r="AW273" s="10" t="s">
        <v>40</v>
      </c>
      <c r="AX273" s="10" t="s">
        <v>79</v>
      </c>
      <c r="AY273" s="171" t="s">
        <v>117</v>
      </c>
    </row>
    <row r="274" spans="2:51" s="11" customFormat="1" ht="11.25">
      <c r="B274" s="172"/>
      <c r="C274" s="173"/>
      <c r="D274" s="162" t="s">
        <v>119</v>
      </c>
      <c r="E274" s="174" t="s">
        <v>32</v>
      </c>
      <c r="F274" s="175" t="s">
        <v>122</v>
      </c>
      <c r="G274" s="173"/>
      <c r="H274" s="176">
        <v>4</v>
      </c>
      <c r="I274" s="177"/>
      <c r="J274" s="173"/>
      <c r="K274" s="173"/>
      <c r="L274" s="178"/>
      <c r="M274" s="179"/>
      <c r="N274" s="180"/>
      <c r="O274" s="180"/>
      <c r="P274" s="180"/>
      <c r="Q274" s="180"/>
      <c r="R274" s="180"/>
      <c r="S274" s="180"/>
      <c r="T274" s="181"/>
      <c r="AT274" s="182" t="s">
        <v>119</v>
      </c>
      <c r="AU274" s="182" t="s">
        <v>79</v>
      </c>
      <c r="AV274" s="11" t="s">
        <v>123</v>
      </c>
      <c r="AW274" s="11" t="s">
        <v>40</v>
      </c>
      <c r="AX274" s="11" t="s">
        <v>87</v>
      </c>
      <c r="AY274" s="182" t="s">
        <v>117</v>
      </c>
    </row>
    <row r="275" spans="1:65" s="2" customFormat="1" ht="16.5" customHeight="1">
      <c r="A275" s="32"/>
      <c r="B275" s="33"/>
      <c r="C275" s="146" t="s">
        <v>418</v>
      </c>
      <c r="D275" s="146" t="s">
        <v>112</v>
      </c>
      <c r="E275" s="147" t="s">
        <v>419</v>
      </c>
      <c r="F275" s="148" t="s">
        <v>420</v>
      </c>
      <c r="G275" s="149" t="s">
        <v>196</v>
      </c>
      <c r="H275" s="150">
        <v>1</v>
      </c>
      <c r="I275" s="151"/>
      <c r="J275" s="152">
        <f>ROUND(I275*H275,2)</f>
        <v>0</v>
      </c>
      <c r="K275" s="153"/>
      <c r="L275" s="37"/>
      <c r="M275" s="154" t="s">
        <v>32</v>
      </c>
      <c r="N275" s="155" t="s">
        <v>50</v>
      </c>
      <c r="O275" s="62"/>
      <c r="P275" s="156">
        <f>O275*H275</f>
        <v>0</v>
      </c>
      <c r="Q275" s="156">
        <v>0</v>
      </c>
      <c r="R275" s="156">
        <f>Q275*H275</f>
        <v>0</v>
      </c>
      <c r="S275" s="156">
        <v>0</v>
      </c>
      <c r="T275" s="157">
        <f>S275*H275</f>
        <v>0</v>
      </c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R275" s="158" t="s">
        <v>116</v>
      </c>
      <c r="AT275" s="158" t="s">
        <v>112</v>
      </c>
      <c r="AU275" s="158" t="s">
        <v>79</v>
      </c>
      <c r="AY275" s="14" t="s">
        <v>117</v>
      </c>
      <c r="BE275" s="159">
        <f>IF(N275="základní",J275,0)</f>
        <v>0</v>
      </c>
      <c r="BF275" s="159">
        <f>IF(N275="snížená",J275,0)</f>
        <v>0</v>
      </c>
      <c r="BG275" s="159">
        <f>IF(N275="zákl. přenesená",J275,0)</f>
        <v>0</v>
      </c>
      <c r="BH275" s="159">
        <f>IF(N275="sníž. přenesená",J275,0)</f>
        <v>0</v>
      </c>
      <c r="BI275" s="159">
        <f>IF(N275="nulová",J275,0)</f>
        <v>0</v>
      </c>
      <c r="BJ275" s="14" t="s">
        <v>87</v>
      </c>
      <c r="BK275" s="159">
        <f>ROUND(I275*H275,2)</f>
        <v>0</v>
      </c>
      <c r="BL275" s="14" t="s">
        <v>116</v>
      </c>
      <c r="BM275" s="158" t="s">
        <v>421</v>
      </c>
    </row>
    <row r="276" spans="2:51" s="10" customFormat="1" ht="11.25">
      <c r="B276" s="160"/>
      <c r="C276" s="161"/>
      <c r="D276" s="162" t="s">
        <v>119</v>
      </c>
      <c r="E276" s="163" t="s">
        <v>32</v>
      </c>
      <c r="F276" s="164" t="s">
        <v>422</v>
      </c>
      <c r="G276" s="161"/>
      <c r="H276" s="165">
        <v>1</v>
      </c>
      <c r="I276" s="166"/>
      <c r="J276" s="161"/>
      <c r="K276" s="161"/>
      <c r="L276" s="167"/>
      <c r="M276" s="168"/>
      <c r="N276" s="169"/>
      <c r="O276" s="169"/>
      <c r="P276" s="169"/>
      <c r="Q276" s="169"/>
      <c r="R276" s="169"/>
      <c r="S276" s="169"/>
      <c r="T276" s="170"/>
      <c r="AT276" s="171" t="s">
        <v>119</v>
      </c>
      <c r="AU276" s="171" t="s">
        <v>79</v>
      </c>
      <c r="AV276" s="10" t="s">
        <v>21</v>
      </c>
      <c r="AW276" s="10" t="s">
        <v>40</v>
      </c>
      <c r="AX276" s="10" t="s">
        <v>79</v>
      </c>
      <c r="AY276" s="171" t="s">
        <v>117</v>
      </c>
    </row>
    <row r="277" spans="2:51" s="11" customFormat="1" ht="11.25">
      <c r="B277" s="172"/>
      <c r="C277" s="173"/>
      <c r="D277" s="162" t="s">
        <v>119</v>
      </c>
      <c r="E277" s="174" t="s">
        <v>32</v>
      </c>
      <c r="F277" s="175" t="s">
        <v>122</v>
      </c>
      <c r="G277" s="173"/>
      <c r="H277" s="176">
        <v>1</v>
      </c>
      <c r="I277" s="177"/>
      <c r="J277" s="173"/>
      <c r="K277" s="173"/>
      <c r="L277" s="178"/>
      <c r="M277" s="179"/>
      <c r="N277" s="180"/>
      <c r="O277" s="180"/>
      <c r="P277" s="180"/>
      <c r="Q277" s="180"/>
      <c r="R277" s="180"/>
      <c r="S277" s="180"/>
      <c r="T277" s="181"/>
      <c r="AT277" s="182" t="s">
        <v>119</v>
      </c>
      <c r="AU277" s="182" t="s">
        <v>79</v>
      </c>
      <c r="AV277" s="11" t="s">
        <v>123</v>
      </c>
      <c r="AW277" s="11" t="s">
        <v>40</v>
      </c>
      <c r="AX277" s="11" t="s">
        <v>87</v>
      </c>
      <c r="AY277" s="182" t="s">
        <v>117</v>
      </c>
    </row>
    <row r="278" spans="1:65" s="2" customFormat="1" ht="24.2" customHeight="1">
      <c r="A278" s="32"/>
      <c r="B278" s="33"/>
      <c r="C278" s="146" t="s">
        <v>423</v>
      </c>
      <c r="D278" s="146" t="s">
        <v>112</v>
      </c>
      <c r="E278" s="147" t="s">
        <v>424</v>
      </c>
      <c r="F278" s="148" t="s">
        <v>425</v>
      </c>
      <c r="G278" s="149" t="s">
        <v>219</v>
      </c>
      <c r="H278" s="150">
        <v>42.5</v>
      </c>
      <c r="I278" s="151"/>
      <c r="J278" s="152">
        <f>ROUND(I278*H278,2)</f>
        <v>0</v>
      </c>
      <c r="K278" s="153"/>
      <c r="L278" s="37"/>
      <c r="M278" s="154" t="s">
        <v>32</v>
      </c>
      <c r="N278" s="155" t="s">
        <v>50</v>
      </c>
      <c r="O278" s="62"/>
      <c r="P278" s="156">
        <f>O278*H278</f>
        <v>0</v>
      </c>
      <c r="Q278" s="156">
        <v>0</v>
      </c>
      <c r="R278" s="156">
        <f>Q278*H278</f>
        <v>0</v>
      </c>
      <c r="S278" s="156">
        <v>0</v>
      </c>
      <c r="T278" s="157">
        <f>S278*H278</f>
        <v>0</v>
      </c>
      <c r="U278" s="32"/>
      <c r="V278" s="32"/>
      <c r="W278" s="32"/>
      <c r="X278" s="32"/>
      <c r="Y278" s="32"/>
      <c r="Z278" s="32"/>
      <c r="AA278" s="32"/>
      <c r="AB278" s="32"/>
      <c r="AC278" s="32"/>
      <c r="AD278" s="32"/>
      <c r="AE278" s="32"/>
      <c r="AR278" s="158" t="s">
        <v>116</v>
      </c>
      <c r="AT278" s="158" t="s">
        <v>112</v>
      </c>
      <c r="AU278" s="158" t="s">
        <v>79</v>
      </c>
      <c r="AY278" s="14" t="s">
        <v>117</v>
      </c>
      <c r="BE278" s="159">
        <f>IF(N278="základní",J278,0)</f>
        <v>0</v>
      </c>
      <c r="BF278" s="159">
        <f>IF(N278="snížená",J278,0)</f>
        <v>0</v>
      </c>
      <c r="BG278" s="159">
        <f>IF(N278="zákl. přenesená",J278,0)</f>
        <v>0</v>
      </c>
      <c r="BH278" s="159">
        <f>IF(N278="sníž. přenesená",J278,0)</f>
        <v>0</v>
      </c>
      <c r="BI278" s="159">
        <f>IF(N278="nulová",J278,0)</f>
        <v>0</v>
      </c>
      <c r="BJ278" s="14" t="s">
        <v>87</v>
      </c>
      <c r="BK278" s="159">
        <f>ROUND(I278*H278,2)</f>
        <v>0</v>
      </c>
      <c r="BL278" s="14" t="s">
        <v>116</v>
      </c>
      <c r="BM278" s="158" t="s">
        <v>426</v>
      </c>
    </row>
    <row r="279" spans="2:51" s="10" customFormat="1" ht="11.25">
      <c r="B279" s="160"/>
      <c r="C279" s="161"/>
      <c r="D279" s="162" t="s">
        <v>119</v>
      </c>
      <c r="E279" s="163" t="s">
        <v>32</v>
      </c>
      <c r="F279" s="164" t="s">
        <v>427</v>
      </c>
      <c r="G279" s="161"/>
      <c r="H279" s="165">
        <v>42.5</v>
      </c>
      <c r="I279" s="166"/>
      <c r="J279" s="161"/>
      <c r="K279" s="161"/>
      <c r="L279" s="167"/>
      <c r="M279" s="168"/>
      <c r="N279" s="169"/>
      <c r="O279" s="169"/>
      <c r="P279" s="169"/>
      <c r="Q279" s="169"/>
      <c r="R279" s="169"/>
      <c r="S279" s="169"/>
      <c r="T279" s="170"/>
      <c r="AT279" s="171" t="s">
        <v>119</v>
      </c>
      <c r="AU279" s="171" t="s">
        <v>79</v>
      </c>
      <c r="AV279" s="10" t="s">
        <v>21</v>
      </c>
      <c r="AW279" s="10" t="s">
        <v>40</v>
      </c>
      <c r="AX279" s="10" t="s">
        <v>79</v>
      </c>
      <c r="AY279" s="171" t="s">
        <v>117</v>
      </c>
    </row>
    <row r="280" spans="2:51" s="11" customFormat="1" ht="11.25">
      <c r="B280" s="172"/>
      <c r="C280" s="173"/>
      <c r="D280" s="162" t="s">
        <v>119</v>
      </c>
      <c r="E280" s="174" t="s">
        <v>32</v>
      </c>
      <c r="F280" s="175" t="s">
        <v>122</v>
      </c>
      <c r="G280" s="173"/>
      <c r="H280" s="176">
        <v>42.5</v>
      </c>
      <c r="I280" s="177"/>
      <c r="J280" s="173"/>
      <c r="K280" s="173"/>
      <c r="L280" s="178"/>
      <c r="M280" s="179"/>
      <c r="N280" s="180"/>
      <c r="O280" s="180"/>
      <c r="P280" s="180"/>
      <c r="Q280" s="180"/>
      <c r="R280" s="180"/>
      <c r="S280" s="180"/>
      <c r="T280" s="181"/>
      <c r="AT280" s="182" t="s">
        <v>119</v>
      </c>
      <c r="AU280" s="182" t="s">
        <v>79</v>
      </c>
      <c r="AV280" s="11" t="s">
        <v>123</v>
      </c>
      <c r="AW280" s="11" t="s">
        <v>40</v>
      </c>
      <c r="AX280" s="11" t="s">
        <v>87</v>
      </c>
      <c r="AY280" s="182" t="s">
        <v>117</v>
      </c>
    </row>
    <row r="281" spans="1:65" s="2" customFormat="1" ht="24.2" customHeight="1">
      <c r="A281" s="32"/>
      <c r="B281" s="33"/>
      <c r="C281" s="146" t="s">
        <v>428</v>
      </c>
      <c r="D281" s="146" t="s">
        <v>112</v>
      </c>
      <c r="E281" s="147" t="s">
        <v>429</v>
      </c>
      <c r="F281" s="148" t="s">
        <v>430</v>
      </c>
      <c r="G281" s="149" t="s">
        <v>219</v>
      </c>
      <c r="H281" s="150">
        <v>185</v>
      </c>
      <c r="I281" s="151"/>
      <c r="J281" s="152">
        <f>ROUND(I281*H281,2)</f>
        <v>0</v>
      </c>
      <c r="K281" s="153"/>
      <c r="L281" s="37"/>
      <c r="M281" s="154" t="s">
        <v>32</v>
      </c>
      <c r="N281" s="155" t="s">
        <v>50</v>
      </c>
      <c r="O281" s="62"/>
      <c r="P281" s="156">
        <f>O281*H281</f>
        <v>0</v>
      </c>
      <c r="Q281" s="156">
        <v>0</v>
      </c>
      <c r="R281" s="156">
        <f>Q281*H281</f>
        <v>0</v>
      </c>
      <c r="S281" s="156">
        <v>0</v>
      </c>
      <c r="T281" s="157">
        <f>S281*H281</f>
        <v>0</v>
      </c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  <c r="AE281" s="32"/>
      <c r="AR281" s="158" t="s">
        <v>116</v>
      </c>
      <c r="AT281" s="158" t="s">
        <v>112</v>
      </c>
      <c r="AU281" s="158" t="s">
        <v>79</v>
      </c>
      <c r="AY281" s="14" t="s">
        <v>117</v>
      </c>
      <c r="BE281" s="159">
        <f>IF(N281="základní",J281,0)</f>
        <v>0</v>
      </c>
      <c r="BF281" s="159">
        <f>IF(N281="snížená",J281,0)</f>
        <v>0</v>
      </c>
      <c r="BG281" s="159">
        <f>IF(N281="zákl. přenesená",J281,0)</f>
        <v>0</v>
      </c>
      <c r="BH281" s="159">
        <f>IF(N281="sníž. přenesená",J281,0)</f>
        <v>0</v>
      </c>
      <c r="BI281" s="159">
        <f>IF(N281="nulová",J281,0)</f>
        <v>0</v>
      </c>
      <c r="BJ281" s="14" t="s">
        <v>87</v>
      </c>
      <c r="BK281" s="159">
        <f>ROUND(I281*H281,2)</f>
        <v>0</v>
      </c>
      <c r="BL281" s="14" t="s">
        <v>116</v>
      </c>
      <c r="BM281" s="158" t="s">
        <v>431</v>
      </c>
    </row>
    <row r="282" spans="2:51" s="10" customFormat="1" ht="11.25">
      <c r="B282" s="160"/>
      <c r="C282" s="161"/>
      <c r="D282" s="162" t="s">
        <v>119</v>
      </c>
      <c r="E282" s="163" t="s">
        <v>32</v>
      </c>
      <c r="F282" s="164" t="s">
        <v>432</v>
      </c>
      <c r="G282" s="161"/>
      <c r="H282" s="165">
        <v>185</v>
      </c>
      <c r="I282" s="166"/>
      <c r="J282" s="161"/>
      <c r="K282" s="161"/>
      <c r="L282" s="167"/>
      <c r="M282" s="168"/>
      <c r="N282" s="169"/>
      <c r="O282" s="169"/>
      <c r="P282" s="169"/>
      <c r="Q282" s="169"/>
      <c r="R282" s="169"/>
      <c r="S282" s="169"/>
      <c r="T282" s="170"/>
      <c r="AT282" s="171" t="s">
        <v>119</v>
      </c>
      <c r="AU282" s="171" t="s">
        <v>79</v>
      </c>
      <c r="AV282" s="10" t="s">
        <v>21</v>
      </c>
      <c r="AW282" s="10" t="s">
        <v>40</v>
      </c>
      <c r="AX282" s="10" t="s">
        <v>79</v>
      </c>
      <c r="AY282" s="171" t="s">
        <v>117</v>
      </c>
    </row>
    <row r="283" spans="2:51" s="11" customFormat="1" ht="11.25">
      <c r="B283" s="172"/>
      <c r="C283" s="173"/>
      <c r="D283" s="162" t="s">
        <v>119</v>
      </c>
      <c r="E283" s="174" t="s">
        <v>32</v>
      </c>
      <c r="F283" s="175" t="s">
        <v>122</v>
      </c>
      <c r="G283" s="173"/>
      <c r="H283" s="176">
        <v>185</v>
      </c>
      <c r="I283" s="177"/>
      <c r="J283" s="173"/>
      <c r="K283" s="173"/>
      <c r="L283" s="178"/>
      <c r="M283" s="179"/>
      <c r="N283" s="180"/>
      <c r="O283" s="180"/>
      <c r="P283" s="180"/>
      <c r="Q283" s="180"/>
      <c r="R283" s="180"/>
      <c r="S283" s="180"/>
      <c r="T283" s="181"/>
      <c r="AT283" s="182" t="s">
        <v>119</v>
      </c>
      <c r="AU283" s="182" t="s">
        <v>79</v>
      </c>
      <c r="AV283" s="11" t="s">
        <v>123</v>
      </c>
      <c r="AW283" s="11" t="s">
        <v>40</v>
      </c>
      <c r="AX283" s="11" t="s">
        <v>87</v>
      </c>
      <c r="AY283" s="182" t="s">
        <v>117</v>
      </c>
    </row>
    <row r="284" spans="1:65" s="2" customFormat="1" ht="21.75" customHeight="1">
      <c r="A284" s="32"/>
      <c r="B284" s="33"/>
      <c r="C284" s="146" t="s">
        <v>433</v>
      </c>
      <c r="D284" s="146" t="s">
        <v>112</v>
      </c>
      <c r="E284" s="147" t="s">
        <v>434</v>
      </c>
      <c r="F284" s="148" t="s">
        <v>435</v>
      </c>
      <c r="G284" s="149" t="s">
        <v>219</v>
      </c>
      <c r="H284" s="150">
        <v>26.25</v>
      </c>
      <c r="I284" s="151"/>
      <c r="J284" s="152">
        <f>ROUND(I284*H284,2)</f>
        <v>0</v>
      </c>
      <c r="K284" s="153"/>
      <c r="L284" s="37"/>
      <c r="M284" s="154" t="s">
        <v>32</v>
      </c>
      <c r="N284" s="155" t="s">
        <v>50</v>
      </c>
      <c r="O284" s="62"/>
      <c r="P284" s="156">
        <f>O284*H284</f>
        <v>0</v>
      </c>
      <c r="Q284" s="156">
        <v>0</v>
      </c>
      <c r="R284" s="156">
        <f>Q284*H284</f>
        <v>0</v>
      </c>
      <c r="S284" s="156">
        <v>0</v>
      </c>
      <c r="T284" s="157">
        <f>S284*H284</f>
        <v>0</v>
      </c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  <c r="AE284" s="32"/>
      <c r="AR284" s="158" t="s">
        <v>116</v>
      </c>
      <c r="AT284" s="158" t="s">
        <v>112</v>
      </c>
      <c r="AU284" s="158" t="s">
        <v>79</v>
      </c>
      <c r="AY284" s="14" t="s">
        <v>117</v>
      </c>
      <c r="BE284" s="159">
        <f>IF(N284="základní",J284,0)</f>
        <v>0</v>
      </c>
      <c r="BF284" s="159">
        <f>IF(N284="snížená",J284,0)</f>
        <v>0</v>
      </c>
      <c r="BG284" s="159">
        <f>IF(N284="zákl. přenesená",J284,0)</f>
        <v>0</v>
      </c>
      <c r="BH284" s="159">
        <f>IF(N284="sníž. přenesená",J284,0)</f>
        <v>0</v>
      </c>
      <c r="BI284" s="159">
        <f>IF(N284="nulová",J284,0)</f>
        <v>0</v>
      </c>
      <c r="BJ284" s="14" t="s">
        <v>87</v>
      </c>
      <c r="BK284" s="159">
        <f>ROUND(I284*H284,2)</f>
        <v>0</v>
      </c>
      <c r="BL284" s="14" t="s">
        <v>116</v>
      </c>
      <c r="BM284" s="158" t="s">
        <v>436</v>
      </c>
    </row>
    <row r="285" spans="2:51" s="10" customFormat="1" ht="11.25">
      <c r="B285" s="160"/>
      <c r="C285" s="161"/>
      <c r="D285" s="162" t="s">
        <v>119</v>
      </c>
      <c r="E285" s="163" t="s">
        <v>32</v>
      </c>
      <c r="F285" s="164" t="s">
        <v>437</v>
      </c>
      <c r="G285" s="161"/>
      <c r="H285" s="165">
        <v>26.25</v>
      </c>
      <c r="I285" s="166"/>
      <c r="J285" s="161"/>
      <c r="K285" s="161"/>
      <c r="L285" s="167"/>
      <c r="M285" s="168"/>
      <c r="N285" s="169"/>
      <c r="O285" s="169"/>
      <c r="P285" s="169"/>
      <c r="Q285" s="169"/>
      <c r="R285" s="169"/>
      <c r="S285" s="169"/>
      <c r="T285" s="170"/>
      <c r="AT285" s="171" t="s">
        <v>119</v>
      </c>
      <c r="AU285" s="171" t="s">
        <v>79</v>
      </c>
      <c r="AV285" s="10" t="s">
        <v>21</v>
      </c>
      <c r="AW285" s="10" t="s">
        <v>40</v>
      </c>
      <c r="AX285" s="10" t="s">
        <v>79</v>
      </c>
      <c r="AY285" s="171" t="s">
        <v>117</v>
      </c>
    </row>
    <row r="286" spans="2:51" s="11" customFormat="1" ht="11.25">
      <c r="B286" s="172"/>
      <c r="C286" s="173"/>
      <c r="D286" s="162" t="s">
        <v>119</v>
      </c>
      <c r="E286" s="174" t="s">
        <v>32</v>
      </c>
      <c r="F286" s="175" t="s">
        <v>122</v>
      </c>
      <c r="G286" s="173"/>
      <c r="H286" s="176">
        <v>26.25</v>
      </c>
      <c r="I286" s="177"/>
      <c r="J286" s="173"/>
      <c r="K286" s="173"/>
      <c r="L286" s="178"/>
      <c r="M286" s="179"/>
      <c r="N286" s="180"/>
      <c r="O286" s="180"/>
      <c r="P286" s="180"/>
      <c r="Q286" s="180"/>
      <c r="R286" s="180"/>
      <c r="S286" s="180"/>
      <c r="T286" s="181"/>
      <c r="AT286" s="182" t="s">
        <v>119</v>
      </c>
      <c r="AU286" s="182" t="s">
        <v>79</v>
      </c>
      <c r="AV286" s="11" t="s">
        <v>123</v>
      </c>
      <c r="AW286" s="11" t="s">
        <v>40</v>
      </c>
      <c r="AX286" s="11" t="s">
        <v>87</v>
      </c>
      <c r="AY286" s="182" t="s">
        <v>117</v>
      </c>
    </row>
    <row r="287" spans="1:65" s="2" customFormat="1" ht="24.2" customHeight="1">
      <c r="A287" s="32"/>
      <c r="B287" s="33"/>
      <c r="C287" s="146" t="s">
        <v>438</v>
      </c>
      <c r="D287" s="146" t="s">
        <v>112</v>
      </c>
      <c r="E287" s="147" t="s">
        <v>439</v>
      </c>
      <c r="F287" s="148" t="s">
        <v>440</v>
      </c>
      <c r="G287" s="149" t="s">
        <v>196</v>
      </c>
      <c r="H287" s="150">
        <v>1</v>
      </c>
      <c r="I287" s="151"/>
      <c r="J287" s="152">
        <f>ROUND(I287*H287,2)</f>
        <v>0</v>
      </c>
      <c r="K287" s="153"/>
      <c r="L287" s="37"/>
      <c r="M287" s="154" t="s">
        <v>32</v>
      </c>
      <c r="N287" s="155" t="s">
        <v>50</v>
      </c>
      <c r="O287" s="62"/>
      <c r="P287" s="156">
        <f>O287*H287</f>
        <v>0</v>
      </c>
      <c r="Q287" s="156">
        <v>0</v>
      </c>
      <c r="R287" s="156">
        <f>Q287*H287</f>
        <v>0</v>
      </c>
      <c r="S287" s="156">
        <v>0</v>
      </c>
      <c r="T287" s="157">
        <f>S287*H287</f>
        <v>0</v>
      </c>
      <c r="U287" s="32"/>
      <c r="V287" s="32"/>
      <c r="W287" s="32"/>
      <c r="X287" s="32"/>
      <c r="Y287" s="32"/>
      <c r="Z287" s="32"/>
      <c r="AA287" s="32"/>
      <c r="AB287" s="32"/>
      <c r="AC287" s="32"/>
      <c r="AD287" s="32"/>
      <c r="AE287" s="32"/>
      <c r="AR287" s="158" t="s">
        <v>116</v>
      </c>
      <c r="AT287" s="158" t="s">
        <v>112</v>
      </c>
      <c r="AU287" s="158" t="s">
        <v>79</v>
      </c>
      <c r="AY287" s="14" t="s">
        <v>117</v>
      </c>
      <c r="BE287" s="159">
        <f>IF(N287="základní",J287,0)</f>
        <v>0</v>
      </c>
      <c r="BF287" s="159">
        <f>IF(N287="snížená",J287,0)</f>
        <v>0</v>
      </c>
      <c r="BG287" s="159">
        <f>IF(N287="zákl. přenesená",J287,0)</f>
        <v>0</v>
      </c>
      <c r="BH287" s="159">
        <f>IF(N287="sníž. přenesená",J287,0)</f>
        <v>0</v>
      </c>
      <c r="BI287" s="159">
        <f>IF(N287="nulová",J287,0)</f>
        <v>0</v>
      </c>
      <c r="BJ287" s="14" t="s">
        <v>87</v>
      </c>
      <c r="BK287" s="159">
        <f>ROUND(I287*H287,2)</f>
        <v>0</v>
      </c>
      <c r="BL287" s="14" t="s">
        <v>116</v>
      </c>
      <c r="BM287" s="158" t="s">
        <v>441</v>
      </c>
    </row>
    <row r="288" spans="2:51" s="10" customFormat="1" ht="11.25">
      <c r="B288" s="160"/>
      <c r="C288" s="161"/>
      <c r="D288" s="162" t="s">
        <v>119</v>
      </c>
      <c r="E288" s="163" t="s">
        <v>32</v>
      </c>
      <c r="F288" s="164" t="s">
        <v>442</v>
      </c>
      <c r="G288" s="161"/>
      <c r="H288" s="165">
        <v>1</v>
      </c>
      <c r="I288" s="166"/>
      <c r="J288" s="161"/>
      <c r="K288" s="161"/>
      <c r="L288" s="167"/>
      <c r="M288" s="168"/>
      <c r="N288" s="169"/>
      <c r="O288" s="169"/>
      <c r="P288" s="169"/>
      <c r="Q288" s="169"/>
      <c r="R288" s="169"/>
      <c r="S288" s="169"/>
      <c r="T288" s="170"/>
      <c r="AT288" s="171" t="s">
        <v>119</v>
      </c>
      <c r="AU288" s="171" t="s">
        <v>79</v>
      </c>
      <c r="AV288" s="10" t="s">
        <v>21</v>
      </c>
      <c r="AW288" s="10" t="s">
        <v>40</v>
      </c>
      <c r="AX288" s="10" t="s">
        <v>79</v>
      </c>
      <c r="AY288" s="171" t="s">
        <v>117</v>
      </c>
    </row>
    <row r="289" spans="2:51" s="11" customFormat="1" ht="11.25">
      <c r="B289" s="172"/>
      <c r="C289" s="173"/>
      <c r="D289" s="162" t="s">
        <v>119</v>
      </c>
      <c r="E289" s="174" t="s">
        <v>32</v>
      </c>
      <c r="F289" s="175" t="s">
        <v>122</v>
      </c>
      <c r="G289" s="173"/>
      <c r="H289" s="176">
        <v>1</v>
      </c>
      <c r="I289" s="177"/>
      <c r="J289" s="173"/>
      <c r="K289" s="173"/>
      <c r="L289" s="178"/>
      <c r="M289" s="179"/>
      <c r="N289" s="180"/>
      <c r="O289" s="180"/>
      <c r="P289" s="180"/>
      <c r="Q289" s="180"/>
      <c r="R289" s="180"/>
      <c r="S289" s="180"/>
      <c r="T289" s="181"/>
      <c r="AT289" s="182" t="s">
        <v>119</v>
      </c>
      <c r="AU289" s="182" t="s">
        <v>79</v>
      </c>
      <c r="AV289" s="11" t="s">
        <v>123</v>
      </c>
      <c r="AW289" s="11" t="s">
        <v>40</v>
      </c>
      <c r="AX289" s="11" t="s">
        <v>87</v>
      </c>
      <c r="AY289" s="182" t="s">
        <v>117</v>
      </c>
    </row>
    <row r="290" spans="1:65" s="2" customFormat="1" ht="24.2" customHeight="1">
      <c r="A290" s="32"/>
      <c r="B290" s="33"/>
      <c r="C290" s="146" t="s">
        <v>443</v>
      </c>
      <c r="D290" s="146" t="s">
        <v>112</v>
      </c>
      <c r="E290" s="147" t="s">
        <v>444</v>
      </c>
      <c r="F290" s="148" t="s">
        <v>445</v>
      </c>
      <c r="G290" s="149" t="s">
        <v>196</v>
      </c>
      <c r="H290" s="150">
        <v>4</v>
      </c>
      <c r="I290" s="151"/>
      <c r="J290" s="152">
        <f>ROUND(I290*H290,2)</f>
        <v>0</v>
      </c>
      <c r="K290" s="153"/>
      <c r="L290" s="37"/>
      <c r="M290" s="154" t="s">
        <v>32</v>
      </c>
      <c r="N290" s="155" t="s">
        <v>50</v>
      </c>
      <c r="O290" s="62"/>
      <c r="P290" s="156">
        <f>O290*H290</f>
        <v>0</v>
      </c>
      <c r="Q290" s="156">
        <v>0</v>
      </c>
      <c r="R290" s="156">
        <f>Q290*H290</f>
        <v>0</v>
      </c>
      <c r="S290" s="156">
        <v>0</v>
      </c>
      <c r="T290" s="157">
        <f>S290*H290</f>
        <v>0</v>
      </c>
      <c r="U290" s="32"/>
      <c r="V290" s="32"/>
      <c r="W290" s="32"/>
      <c r="X290" s="32"/>
      <c r="Y290" s="32"/>
      <c r="Z290" s="32"/>
      <c r="AA290" s="32"/>
      <c r="AB290" s="32"/>
      <c r="AC290" s="32"/>
      <c r="AD290" s="32"/>
      <c r="AE290" s="32"/>
      <c r="AR290" s="158" t="s">
        <v>116</v>
      </c>
      <c r="AT290" s="158" t="s">
        <v>112</v>
      </c>
      <c r="AU290" s="158" t="s">
        <v>79</v>
      </c>
      <c r="AY290" s="14" t="s">
        <v>117</v>
      </c>
      <c r="BE290" s="159">
        <f>IF(N290="základní",J290,0)</f>
        <v>0</v>
      </c>
      <c r="BF290" s="159">
        <f>IF(N290="snížená",J290,0)</f>
        <v>0</v>
      </c>
      <c r="BG290" s="159">
        <f>IF(N290="zákl. přenesená",J290,0)</f>
        <v>0</v>
      </c>
      <c r="BH290" s="159">
        <f>IF(N290="sníž. přenesená",J290,0)</f>
        <v>0</v>
      </c>
      <c r="BI290" s="159">
        <f>IF(N290="nulová",J290,0)</f>
        <v>0</v>
      </c>
      <c r="BJ290" s="14" t="s">
        <v>87</v>
      </c>
      <c r="BK290" s="159">
        <f>ROUND(I290*H290,2)</f>
        <v>0</v>
      </c>
      <c r="BL290" s="14" t="s">
        <v>116</v>
      </c>
      <c r="BM290" s="158" t="s">
        <v>446</v>
      </c>
    </row>
    <row r="291" spans="2:51" s="10" customFormat="1" ht="11.25">
      <c r="B291" s="160"/>
      <c r="C291" s="161"/>
      <c r="D291" s="162" t="s">
        <v>119</v>
      </c>
      <c r="E291" s="163" t="s">
        <v>32</v>
      </c>
      <c r="F291" s="164" t="s">
        <v>447</v>
      </c>
      <c r="G291" s="161"/>
      <c r="H291" s="165">
        <v>4</v>
      </c>
      <c r="I291" s="166"/>
      <c r="J291" s="161"/>
      <c r="K291" s="161"/>
      <c r="L291" s="167"/>
      <c r="M291" s="168"/>
      <c r="N291" s="169"/>
      <c r="O291" s="169"/>
      <c r="P291" s="169"/>
      <c r="Q291" s="169"/>
      <c r="R291" s="169"/>
      <c r="S291" s="169"/>
      <c r="T291" s="170"/>
      <c r="AT291" s="171" t="s">
        <v>119</v>
      </c>
      <c r="AU291" s="171" t="s">
        <v>79</v>
      </c>
      <c r="AV291" s="10" t="s">
        <v>21</v>
      </c>
      <c r="AW291" s="10" t="s">
        <v>40</v>
      </c>
      <c r="AX291" s="10" t="s">
        <v>79</v>
      </c>
      <c r="AY291" s="171" t="s">
        <v>117</v>
      </c>
    </row>
    <row r="292" spans="2:51" s="11" customFormat="1" ht="11.25">
      <c r="B292" s="172"/>
      <c r="C292" s="173"/>
      <c r="D292" s="162" t="s">
        <v>119</v>
      </c>
      <c r="E292" s="174" t="s">
        <v>32</v>
      </c>
      <c r="F292" s="175" t="s">
        <v>122</v>
      </c>
      <c r="G292" s="173"/>
      <c r="H292" s="176">
        <v>4</v>
      </c>
      <c r="I292" s="177"/>
      <c r="J292" s="173"/>
      <c r="K292" s="173"/>
      <c r="L292" s="178"/>
      <c r="M292" s="179"/>
      <c r="N292" s="180"/>
      <c r="O292" s="180"/>
      <c r="P292" s="180"/>
      <c r="Q292" s="180"/>
      <c r="R292" s="180"/>
      <c r="S292" s="180"/>
      <c r="T292" s="181"/>
      <c r="AT292" s="182" t="s">
        <v>119</v>
      </c>
      <c r="AU292" s="182" t="s">
        <v>79</v>
      </c>
      <c r="AV292" s="11" t="s">
        <v>123</v>
      </c>
      <c r="AW292" s="11" t="s">
        <v>40</v>
      </c>
      <c r="AX292" s="11" t="s">
        <v>87</v>
      </c>
      <c r="AY292" s="182" t="s">
        <v>117</v>
      </c>
    </row>
    <row r="293" spans="1:65" s="2" customFormat="1" ht="21.75" customHeight="1">
      <c r="A293" s="32"/>
      <c r="B293" s="33"/>
      <c r="C293" s="146" t="s">
        <v>448</v>
      </c>
      <c r="D293" s="146" t="s">
        <v>112</v>
      </c>
      <c r="E293" s="147" t="s">
        <v>449</v>
      </c>
      <c r="F293" s="148" t="s">
        <v>450</v>
      </c>
      <c r="G293" s="149" t="s">
        <v>196</v>
      </c>
      <c r="H293" s="150">
        <v>5</v>
      </c>
      <c r="I293" s="151"/>
      <c r="J293" s="152">
        <f>ROUND(I293*H293,2)</f>
        <v>0</v>
      </c>
      <c r="K293" s="153"/>
      <c r="L293" s="37"/>
      <c r="M293" s="154" t="s">
        <v>32</v>
      </c>
      <c r="N293" s="155" t="s">
        <v>50</v>
      </c>
      <c r="O293" s="62"/>
      <c r="P293" s="156">
        <f>O293*H293</f>
        <v>0</v>
      </c>
      <c r="Q293" s="156">
        <v>0</v>
      </c>
      <c r="R293" s="156">
        <f>Q293*H293</f>
        <v>0</v>
      </c>
      <c r="S293" s="156">
        <v>0</v>
      </c>
      <c r="T293" s="157">
        <f>S293*H293</f>
        <v>0</v>
      </c>
      <c r="U293" s="32"/>
      <c r="V293" s="32"/>
      <c r="W293" s="32"/>
      <c r="X293" s="32"/>
      <c r="Y293" s="32"/>
      <c r="Z293" s="32"/>
      <c r="AA293" s="32"/>
      <c r="AB293" s="32"/>
      <c r="AC293" s="32"/>
      <c r="AD293" s="32"/>
      <c r="AE293" s="32"/>
      <c r="AR293" s="158" t="s">
        <v>116</v>
      </c>
      <c r="AT293" s="158" t="s">
        <v>112</v>
      </c>
      <c r="AU293" s="158" t="s">
        <v>79</v>
      </c>
      <c r="AY293" s="14" t="s">
        <v>117</v>
      </c>
      <c r="BE293" s="159">
        <f>IF(N293="základní",J293,0)</f>
        <v>0</v>
      </c>
      <c r="BF293" s="159">
        <f>IF(N293="snížená",J293,0)</f>
        <v>0</v>
      </c>
      <c r="BG293" s="159">
        <f>IF(N293="zákl. přenesená",J293,0)</f>
        <v>0</v>
      </c>
      <c r="BH293" s="159">
        <f>IF(N293="sníž. přenesená",J293,0)</f>
        <v>0</v>
      </c>
      <c r="BI293" s="159">
        <f>IF(N293="nulová",J293,0)</f>
        <v>0</v>
      </c>
      <c r="BJ293" s="14" t="s">
        <v>87</v>
      </c>
      <c r="BK293" s="159">
        <f>ROUND(I293*H293,2)</f>
        <v>0</v>
      </c>
      <c r="BL293" s="14" t="s">
        <v>116</v>
      </c>
      <c r="BM293" s="158" t="s">
        <v>451</v>
      </c>
    </row>
    <row r="294" spans="2:51" s="10" customFormat="1" ht="11.25">
      <c r="B294" s="160"/>
      <c r="C294" s="161"/>
      <c r="D294" s="162" t="s">
        <v>119</v>
      </c>
      <c r="E294" s="163" t="s">
        <v>32</v>
      </c>
      <c r="F294" s="164" t="s">
        <v>452</v>
      </c>
      <c r="G294" s="161"/>
      <c r="H294" s="165">
        <v>5</v>
      </c>
      <c r="I294" s="166"/>
      <c r="J294" s="161"/>
      <c r="K294" s="161"/>
      <c r="L294" s="167"/>
      <c r="M294" s="168"/>
      <c r="N294" s="169"/>
      <c r="O294" s="169"/>
      <c r="P294" s="169"/>
      <c r="Q294" s="169"/>
      <c r="R294" s="169"/>
      <c r="S294" s="169"/>
      <c r="T294" s="170"/>
      <c r="AT294" s="171" t="s">
        <v>119</v>
      </c>
      <c r="AU294" s="171" t="s">
        <v>79</v>
      </c>
      <c r="AV294" s="10" t="s">
        <v>21</v>
      </c>
      <c r="AW294" s="10" t="s">
        <v>40</v>
      </c>
      <c r="AX294" s="10" t="s">
        <v>79</v>
      </c>
      <c r="AY294" s="171" t="s">
        <v>117</v>
      </c>
    </row>
    <row r="295" spans="2:51" s="11" customFormat="1" ht="11.25">
      <c r="B295" s="172"/>
      <c r="C295" s="173"/>
      <c r="D295" s="162" t="s">
        <v>119</v>
      </c>
      <c r="E295" s="174" t="s">
        <v>32</v>
      </c>
      <c r="F295" s="175" t="s">
        <v>122</v>
      </c>
      <c r="G295" s="173"/>
      <c r="H295" s="176">
        <v>5</v>
      </c>
      <c r="I295" s="177"/>
      <c r="J295" s="173"/>
      <c r="K295" s="173"/>
      <c r="L295" s="178"/>
      <c r="M295" s="179"/>
      <c r="N295" s="180"/>
      <c r="O295" s="180"/>
      <c r="P295" s="180"/>
      <c r="Q295" s="180"/>
      <c r="R295" s="180"/>
      <c r="S295" s="180"/>
      <c r="T295" s="181"/>
      <c r="AT295" s="182" t="s">
        <v>119</v>
      </c>
      <c r="AU295" s="182" t="s">
        <v>79</v>
      </c>
      <c r="AV295" s="11" t="s">
        <v>123</v>
      </c>
      <c r="AW295" s="11" t="s">
        <v>40</v>
      </c>
      <c r="AX295" s="11" t="s">
        <v>87</v>
      </c>
      <c r="AY295" s="182" t="s">
        <v>117</v>
      </c>
    </row>
    <row r="296" spans="1:65" s="2" customFormat="1" ht="16.5" customHeight="1">
      <c r="A296" s="32"/>
      <c r="B296" s="33"/>
      <c r="C296" s="146" t="s">
        <v>453</v>
      </c>
      <c r="D296" s="146" t="s">
        <v>112</v>
      </c>
      <c r="E296" s="147" t="s">
        <v>454</v>
      </c>
      <c r="F296" s="148" t="s">
        <v>455</v>
      </c>
      <c r="G296" s="149" t="s">
        <v>196</v>
      </c>
      <c r="H296" s="150">
        <v>5</v>
      </c>
      <c r="I296" s="151"/>
      <c r="J296" s="152">
        <f>ROUND(I296*H296,2)</f>
        <v>0</v>
      </c>
      <c r="K296" s="153"/>
      <c r="L296" s="37"/>
      <c r="M296" s="154" t="s">
        <v>32</v>
      </c>
      <c r="N296" s="155" t="s">
        <v>50</v>
      </c>
      <c r="O296" s="62"/>
      <c r="P296" s="156">
        <f>O296*H296</f>
        <v>0</v>
      </c>
      <c r="Q296" s="156">
        <v>0</v>
      </c>
      <c r="R296" s="156">
        <f>Q296*H296</f>
        <v>0</v>
      </c>
      <c r="S296" s="156">
        <v>0</v>
      </c>
      <c r="T296" s="157">
        <f>S296*H296</f>
        <v>0</v>
      </c>
      <c r="U296" s="32"/>
      <c r="V296" s="32"/>
      <c r="W296" s="32"/>
      <c r="X296" s="32"/>
      <c r="Y296" s="32"/>
      <c r="Z296" s="32"/>
      <c r="AA296" s="32"/>
      <c r="AB296" s="32"/>
      <c r="AC296" s="32"/>
      <c r="AD296" s="32"/>
      <c r="AE296" s="32"/>
      <c r="AR296" s="158" t="s">
        <v>116</v>
      </c>
      <c r="AT296" s="158" t="s">
        <v>112</v>
      </c>
      <c r="AU296" s="158" t="s">
        <v>79</v>
      </c>
      <c r="AY296" s="14" t="s">
        <v>117</v>
      </c>
      <c r="BE296" s="159">
        <f>IF(N296="základní",J296,0)</f>
        <v>0</v>
      </c>
      <c r="BF296" s="159">
        <f>IF(N296="snížená",J296,0)</f>
        <v>0</v>
      </c>
      <c r="BG296" s="159">
        <f>IF(N296="zákl. přenesená",J296,0)</f>
        <v>0</v>
      </c>
      <c r="BH296" s="159">
        <f>IF(N296="sníž. přenesená",J296,0)</f>
        <v>0</v>
      </c>
      <c r="BI296" s="159">
        <f>IF(N296="nulová",J296,0)</f>
        <v>0</v>
      </c>
      <c r="BJ296" s="14" t="s">
        <v>87</v>
      </c>
      <c r="BK296" s="159">
        <f>ROUND(I296*H296,2)</f>
        <v>0</v>
      </c>
      <c r="BL296" s="14" t="s">
        <v>116</v>
      </c>
      <c r="BM296" s="158" t="s">
        <v>456</v>
      </c>
    </row>
    <row r="297" spans="2:51" s="10" customFormat="1" ht="11.25">
      <c r="B297" s="160"/>
      <c r="C297" s="161"/>
      <c r="D297" s="162" t="s">
        <v>119</v>
      </c>
      <c r="E297" s="163" t="s">
        <v>32</v>
      </c>
      <c r="F297" s="164" t="s">
        <v>457</v>
      </c>
      <c r="G297" s="161"/>
      <c r="H297" s="165">
        <v>5</v>
      </c>
      <c r="I297" s="166"/>
      <c r="J297" s="161"/>
      <c r="K297" s="161"/>
      <c r="L297" s="167"/>
      <c r="M297" s="168"/>
      <c r="N297" s="169"/>
      <c r="O297" s="169"/>
      <c r="P297" s="169"/>
      <c r="Q297" s="169"/>
      <c r="R297" s="169"/>
      <c r="S297" s="169"/>
      <c r="T297" s="170"/>
      <c r="AT297" s="171" t="s">
        <v>119</v>
      </c>
      <c r="AU297" s="171" t="s">
        <v>79</v>
      </c>
      <c r="AV297" s="10" t="s">
        <v>21</v>
      </c>
      <c r="AW297" s="10" t="s">
        <v>40</v>
      </c>
      <c r="AX297" s="10" t="s">
        <v>79</v>
      </c>
      <c r="AY297" s="171" t="s">
        <v>117</v>
      </c>
    </row>
    <row r="298" spans="2:51" s="11" customFormat="1" ht="11.25">
      <c r="B298" s="172"/>
      <c r="C298" s="173"/>
      <c r="D298" s="162" t="s">
        <v>119</v>
      </c>
      <c r="E298" s="174" t="s">
        <v>32</v>
      </c>
      <c r="F298" s="175" t="s">
        <v>122</v>
      </c>
      <c r="G298" s="173"/>
      <c r="H298" s="176">
        <v>5</v>
      </c>
      <c r="I298" s="177"/>
      <c r="J298" s="173"/>
      <c r="K298" s="173"/>
      <c r="L298" s="178"/>
      <c r="M298" s="179"/>
      <c r="N298" s="180"/>
      <c r="O298" s="180"/>
      <c r="P298" s="180"/>
      <c r="Q298" s="180"/>
      <c r="R298" s="180"/>
      <c r="S298" s="180"/>
      <c r="T298" s="181"/>
      <c r="AT298" s="182" t="s">
        <v>119</v>
      </c>
      <c r="AU298" s="182" t="s">
        <v>79</v>
      </c>
      <c r="AV298" s="11" t="s">
        <v>123</v>
      </c>
      <c r="AW298" s="11" t="s">
        <v>40</v>
      </c>
      <c r="AX298" s="11" t="s">
        <v>87</v>
      </c>
      <c r="AY298" s="182" t="s">
        <v>117</v>
      </c>
    </row>
    <row r="299" spans="1:65" s="2" customFormat="1" ht="21.75" customHeight="1">
      <c r="A299" s="32"/>
      <c r="B299" s="33"/>
      <c r="C299" s="146" t="s">
        <v>458</v>
      </c>
      <c r="D299" s="146" t="s">
        <v>112</v>
      </c>
      <c r="E299" s="147" t="s">
        <v>459</v>
      </c>
      <c r="F299" s="148" t="s">
        <v>460</v>
      </c>
      <c r="G299" s="149" t="s">
        <v>115</v>
      </c>
      <c r="H299" s="150">
        <v>20.48</v>
      </c>
      <c r="I299" s="151"/>
      <c r="J299" s="152">
        <f>ROUND(I299*H299,2)</f>
        <v>0</v>
      </c>
      <c r="K299" s="153"/>
      <c r="L299" s="37"/>
      <c r="M299" s="154" t="s">
        <v>32</v>
      </c>
      <c r="N299" s="155" t="s">
        <v>50</v>
      </c>
      <c r="O299" s="62"/>
      <c r="P299" s="156">
        <f>O299*H299</f>
        <v>0</v>
      </c>
      <c r="Q299" s="156">
        <v>0</v>
      </c>
      <c r="R299" s="156">
        <f>Q299*H299</f>
        <v>0</v>
      </c>
      <c r="S299" s="156">
        <v>0</v>
      </c>
      <c r="T299" s="157">
        <f>S299*H299</f>
        <v>0</v>
      </c>
      <c r="U299" s="32"/>
      <c r="V299" s="32"/>
      <c r="W299" s="32"/>
      <c r="X299" s="32"/>
      <c r="Y299" s="32"/>
      <c r="Z299" s="32"/>
      <c r="AA299" s="32"/>
      <c r="AB299" s="32"/>
      <c r="AC299" s="32"/>
      <c r="AD299" s="32"/>
      <c r="AE299" s="32"/>
      <c r="AR299" s="158" t="s">
        <v>116</v>
      </c>
      <c r="AT299" s="158" t="s">
        <v>112</v>
      </c>
      <c r="AU299" s="158" t="s">
        <v>79</v>
      </c>
      <c r="AY299" s="14" t="s">
        <v>117</v>
      </c>
      <c r="BE299" s="159">
        <f>IF(N299="základní",J299,0)</f>
        <v>0</v>
      </c>
      <c r="BF299" s="159">
        <f>IF(N299="snížená",J299,0)</f>
        <v>0</v>
      </c>
      <c r="BG299" s="159">
        <f>IF(N299="zákl. přenesená",J299,0)</f>
        <v>0</v>
      </c>
      <c r="BH299" s="159">
        <f>IF(N299="sníž. přenesená",J299,0)</f>
        <v>0</v>
      </c>
      <c r="BI299" s="159">
        <f>IF(N299="nulová",J299,0)</f>
        <v>0</v>
      </c>
      <c r="BJ299" s="14" t="s">
        <v>87</v>
      </c>
      <c r="BK299" s="159">
        <f>ROUND(I299*H299,2)</f>
        <v>0</v>
      </c>
      <c r="BL299" s="14" t="s">
        <v>116</v>
      </c>
      <c r="BM299" s="158" t="s">
        <v>461</v>
      </c>
    </row>
    <row r="300" spans="2:51" s="10" customFormat="1" ht="11.25">
      <c r="B300" s="160"/>
      <c r="C300" s="161"/>
      <c r="D300" s="162" t="s">
        <v>119</v>
      </c>
      <c r="E300" s="163" t="s">
        <v>32</v>
      </c>
      <c r="F300" s="164" t="s">
        <v>462</v>
      </c>
      <c r="G300" s="161"/>
      <c r="H300" s="165">
        <v>16.65</v>
      </c>
      <c r="I300" s="166"/>
      <c r="J300" s="161"/>
      <c r="K300" s="161"/>
      <c r="L300" s="167"/>
      <c r="M300" s="168"/>
      <c r="N300" s="169"/>
      <c r="O300" s="169"/>
      <c r="P300" s="169"/>
      <c r="Q300" s="169"/>
      <c r="R300" s="169"/>
      <c r="S300" s="169"/>
      <c r="T300" s="170"/>
      <c r="AT300" s="171" t="s">
        <v>119</v>
      </c>
      <c r="AU300" s="171" t="s">
        <v>79</v>
      </c>
      <c r="AV300" s="10" t="s">
        <v>21</v>
      </c>
      <c r="AW300" s="10" t="s">
        <v>40</v>
      </c>
      <c r="AX300" s="10" t="s">
        <v>79</v>
      </c>
      <c r="AY300" s="171" t="s">
        <v>117</v>
      </c>
    </row>
    <row r="301" spans="2:51" s="10" customFormat="1" ht="11.25">
      <c r="B301" s="160"/>
      <c r="C301" s="161"/>
      <c r="D301" s="162" t="s">
        <v>119</v>
      </c>
      <c r="E301" s="163" t="s">
        <v>32</v>
      </c>
      <c r="F301" s="164" t="s">
        <v>463</v>
      </c>
      <c r="G301" s="161"/>
      <c r="H301" s="165">
        <v>3.83</v>
      </c>
      <c r="I301" s="166"/>
      <c r="J301" s="161"/>
      <c r="K301" s="161"/>
      <c r="L301" s="167"/>
      <c r="M301" s="168"/>
      <c r="N301" s="169"/>
      <c r="O301" s="169"/>
      <c r="P301" s="169"/>
      <c r="Q301" s="169"/>
      <c r="R301" s="169"/>
      <c r="S301" s="169"/>
      <c r="T301" s="170"/>
      <c r="AT301" s="171" t="s">
        <v>119</v>
      </c>
      <c r="AU301" s="171" t="s">
        <v>79</v>
      </c>
      <c r="AV301" s="10" t="s">
        <v>21</v>
      </c>
      <c r="AW301" s="10" t="s">
        <v>40</v>
      </c>
      <c r="AX301" s="10" t="s">
        <v>79</v>
      </c>
      <c r="AY301" s="171" t="s">
        <v>117</v>
      </c>
    </row>
    <row r="302" spans="2:51" s="11" customFormat="1" ht="11.25">
      <c r="B302" s="172"/>
      <c r="C302" s="173"/>
      <c r="D302" s="162" t="s">
        <v>119</v>
      </c>
      <c r="E302" s="174" t="s">
        <v>32</v>
      </c>
      <c r="F302" s="175" t="s">
        <v>122</v>
      </c>
      <c r="G302" s="173"/>
      <c r="H302" s="176">
        <v>20.479999999999997</v>
      </c>
      <c r="I302" s="177"/>
      <c r="J302" s="173"/>
      <c r="K302" s="173"/>
      <c r="L302" s="178"/>
      <c r="M302" s="179"/>
      <c r="N302" s="180"/>
      <c r="O302" s="180"/>
      <c r="P302" s="180"/>
      <c r="Q302" s="180"/>
      <c r="R302" s="180"/>
      <c r="S302" s="180"/>
      <c r="T302" s="181"/>
      <c r="AT302" s="182" t="s">
        <v>119</v>
      </c>
      <c r="AU302" s="182" t="s">
        <v>79</v>
      </c>
      <c r="AV302" s="11" t="s">
        <v>123</v>
      </c>
      <c r="AW302" s="11" t="s">
        <v>40</v>
      </c>
      <c r="AX302" s="11" t="s">
        <v>87</v>
      </c>
      <c r="AY302" s="182" t="s">
        <v>117</v>
      </c>
    </row>
    <row r="303" spans="1:65" s="2" customFormat="1" ht="16.5" customHeight="1">
      <c r="A303" s="32"/>
      <c r="B303" s="33"/>
      <c r="C303" s="146" t="s">
        <v>464</v>
      </c>
      <c r="D303" s="146" t="s">
        <v>112</v>
      </c>
      <c r="E303" s="147" t="s">
        <v>465</v>
      </c>
      <c r="F303" s="148" t="s">
        <v>466</v>
      </c>
      <c r="G303" s="149" t="s">
        <v>115</v>
      </c>
      <c r="H303" s="150">
        <v>147.88</v>
      </c>
      <c r="I303" s="151"/>
      <c r="J303" s="152">
        <f>ROUND(I303*H303,2)</f>
        <v>0</v>
      </c>
      <c r="K303" s="153"/>
      <c r="L303" s="37"/>
      <c r="M303" s="154" t="s">
        <v>32</v>
      </c>
      <c r="N303" s="155" t="s">
        <v>50</v>
      </c>
      <c r="O303" s="62"/>
      <c r="P303" s="156">
        <f>O303*H303</f>
        <v>0</v>
      </c>
      <c r="Q303" s="156">
        <v>0</v>
      </c>
      <c r="R303" s="156">
        <f>Q303*H303</f>
        <v>0</v>
      </c>
      <c r="S303" s="156">
        <v>0</v>
      </c>
      <c r="T303" s="157">
        <f>S303*H303</f>
        <v>0</v>
      </c>
      <c r="U303" s="32"/>
      <c r="V303" s="32"/>
      <c r="W303" s="32"/>
      <c r="X303" s="32"/>
      <c r="Y303" s="32"/>
      <c r="Z303" s="32"/>
      <c r="AA303" s="32"/>
      <c r="AB303" s="32"/>
      <c r="AC303" s="32"/>
      <c r="AD303" s="32"/>
      <c r="AE303" s="32"/>
      <c r="AR303" s="158" t="s">
        <v>116</v>
      </c>
      <c r="AT303" s="158" t="s">
        <v>112</v>
      </c>
      <c r="AU303" s="158" t="s">
        <v>79</v>
      </c>
      <c r="AY303" s="14" t="s">
        <v>117</v>
      </c>
      <c r="BE303" s="159">
        <f>IF(N303="základní",J303,0)</f>
        <v>0</v>
      </c>
      <c r="BF303" s="159">
        <f>IF(N303="snížená",J303,0)</f>
        <v>0</v>
      </c>
      <c r="BG303" s="159">
        <f>IF(N303="zákl. přenesená",J303,0)</f>
        <v>0</v>
      </c>
      <c r="BH303" s="159">
        <f>IF(N303="sníž. přenesená",J303,0)</f>
        <v>0</v>
      </c>
      <c r="BI303" s="159">
        <f>IF(N303="nulová",J303,0)</f>
        <v>0</v>
      </c>
      <c r="BJ303" s="14" t="s">
        <v>87</v>
      </c>
      <c r="BK303" s="159">
        <f>ROUND(I303*H303,2)</f>
        <v>0</v>
      </c>
      <c r="BL303" s="14" t="s">
        <v>116</v>
      </c>
      <c r="BM303" s="158" t="s">
        <v>467</v>
      </c>
    </row>
    <row r="304" spans="2:51" s="10" customFormat="1" ht="11.25">
      <c r="B304" s="160"/>
      <c r="C304" s="161"/>
      <c r="D304" s="162" t="s">
        <v>119</v>
      </c>
      <c r="E304" s="163" t="s">
        <v>32</v>
      </c>
      <c r="F304" s="164" t="s">
        <v>468</v>
      </c>
      <c r="G304" s="161"/>
      <c r="H304" s="165">
        <v>120.25</v>
      </c>
      <c r="I304" s="166"/>
      <c r="J304" s="161"/>
      <c r="K304" s="161"/>
      <c r="L304" s="167"/>
      <c r="M304" s="168"/>
      <c r="N304" s="169"/>
      <c r="O304" s="169"/>
      <c r="P304" s="169"/>
      <c r="Q304" s="169"/>
      <c r="R304" s="169"/>
      <c r="S304" s="169"/>
      <c r="T304" s="170"/>
      <c r="AT304" s="171" t="s">
        <v>119</v>
      </c>
      <c r="AU304" s="171" t="s">
        <v>79</v>
      </c>
      <c r="AV304" s="10" t="s">
        <v>21</v>
      </c>
      <c r="AW304" s="10" t="s">
        <v>40</v>
      </c>
      <c r="AX304" s="10" t="s">
        <v>79</v>
      </c>
      <c r="AY304" s="171" t="s">
        <v>117</v>
      </c>
    </row>
    <row r="305" spans="2:51" s="10" customFormat="1" ht="11.25">
      <c r="B305" s="160"/>
      <c r="C305" s="161"/>
      <c r="D305" s="162" t="s">
        <v>119</v>
      </c>
      <c r="E305" s="163" t="s">
        <v>32</v>
      </c>
      <c r="F305" s="164" t="s">
        <v>469</v>
      </c>
      <c r="G305" s="161"/>
      <c r="H305" s="165">
        <v>27.63</v>
      </c>
      <c r="I305" s="166"/>
      <c r="J305" s="161"/>
      <c r="K305" s="161"/>
      <c r="L305" s="167"/>
      <c r="M305" s="168"/>
      <c r="N305" s="169"/>
      <c r="O305" s="169"/>
      <c r="P305" s="169"/>
      <c r="Q305" s="169"/>
      <c r="R305" s="169"/>
      <c r="S305" s="169"/>
      <c r="T305" s="170"/>
      <c r="AT305" s="171" t="s">
        <v>119</v>
      </c>
      <c r="AU305" s="171" t="s">
        <v>79</v>
      </c>
      <c r="AV305" s="10" t="s">
        <v>21</v>
      </c>
      <c r="AW305" s="10" t="s">
        <v>40</v>
      </c>
      <c r="AX305" s="10" t="s">
        <v>79</v>
      </c>
      <c r="AY305" s="171" t="s">
        <v>117</v>
      </c>
    </row>
    <row r="306" spans="2:51" s="11" customFormat="1" ht="11.25">
      <c r="B306" s="172"/>
      <c r="C306" s="173"/>
      <c r="D306" s="162" t="s">
        <v>119</v>
      </c>
      <c r="E306" s="174" t="s">
        <v>32</v>
      </c>
      <c r="F306" s="175" t="s">
        <v>122</v>
      </c>
      <c r="G306" s="173"/>
      <c r="H306" s="176">
        <v>147.88</v>
      </c>
      <c r="I306" s="177"/>
      <c r="J306" s="173"/>
      <c r="K306" s="173"/>
      <c r="L306" s="178"/>
      <c r="M306" s="179"/>
      <c r="N306" s="180"/>
      <c r="O306" s="180"/>
      <c r="P306" s="180"/>
      <c r="Q306" s="180"/>
      <c r="R306" s="180"/>
      <c r="S306" s="180"/>
      <c r="T306" s="181"/>
      <c r="AT306" s="182" t="s">
        <v>119</v>
      </c>
      <c r="AU306" s="182" t="s">
        <v>79</v>
      </c>
      <c r="AV306" s="11" t="s">
        <v>123</v>
      </c>
      <c r="AW306" s="11" t="s">
        <v>40</v>
      </c>
      <c r="AX306" s="11" t="s">
        <v>87</v>
      </c>
      <c r="AY306" s="182" t="s">
        <v>117</v>
      </c>
    </row>
    <row r="307" spans="1:65" s="2" customFormat="1" ht="24.2" customHeight="1">
      <c r="A307" s="32"/>
      <c r="B307" s="33"/>
      <c r="C307" s="146" t="s">
        <v>470</v>
      </c>
      <c r="D307" s="146" t="s">
        <v>112</v>
      </c>
      <c r="E307" s="147" t="s">
        <v>471</v>
      </c>
      <c r="F307" s="148" t="s">
        <v>472</v>
      </c>
      <c r="G307" s="149" t="s">
        <v>219</v>
      </c>
      <c r="H307" s="150">
        <v>166</v>
      </c>
      <c r="I307" s="151"/>
      <c r="J307" s="152">
        <f>ROUND(I307*H307,2)</f>
        <v>0</v>
      </c>
      <c r="K307" s="153"/>
      <c r="L307" s="37"/>
      <c r="M307" s="154" t="s">
        <v>32</v>
      </c>
      <c r="N307" s="155" t="s">
        <v>50</v>
      </c>
      <c r="O307" s="62"/>
      <c r="P307" s="156">
        <f>O307*H307</f>
        <v>0</v>
      </c>
      <c r="Q307" s="156">
        <v>0</v>
      </c>
      <c r="R307" s="156">
        <f>Q307*H307</f>
        <v>0</v>
      </c>
      <c r="S307" s="156">
        <v>0</v>
      </c>
      <c r="T307" s="157">
        <f>S307*H307</f>
        <v>0</v>
      </c>
      <c r="U307" s="32"/>
      <c r="V307" s="32"/>
      <c r="W307" s="32"/>
      <c r="X307" s="32"/>
      <c r="Y307" s="32"/>
      <c r="Z307" s="32"/>
      <c r="AA307" s="32"/>
      <c r="AB307" s="32"/>
      <c r="AC307" s="32"/>
      <c r="AD307" s="32"/>
      <c r="AE307" s="32"/>
      <c r="AR307" s="158" t="s">
        <v>116</v>
      </c>
      <c r="AT307" s="158" t="s">
        <v>112</v>
      </c>
      <c r="AU307" s="158" t="s">
        <v>79</v>
      </c>
      <c r="AY307" s="14" t="s">
        <v>117</v>
      </c>
      <c r="BE307" s="159">
        <f>IF(N307="základní",J307,0)</f>
        <v>0</v>
      </c>
      <c r="BF307" s="159">
        <f>IF(N307="snížená",J307,0)</f>
        <v>0</v>
      </c>
      <c r="BG307" s="159">
        <f>IF(N307="zákl. přenesená",J307,0)</f>
        <v>0</v>
      </c>
      <c r="BH307" s="159">
        <f>IF(N307="sníž. přenesená",J307,0)</f>
        <v>0</v>
      </c>
      <c r="BI307" s="159">
        <f>IF(N307="nulová",J307,0)</f>
        <v>0</v>
      </c>
      <c r="BJ307" s="14" t="s">
        <v>87</v>
      </c>
      <c r="BK307" s="159">
        <f>ROUND(I307*H307,2)</f>
        <v>0</v>
      </c>
      <c r="BL307" s="14" t="s">
        <v>116</v>
      </c>
      <c r="BM307" s="158" t="s">
        <v>473</v>
      </c>
    </row>
    <row r="308" spans="2:51" s="10" customFormat="1" ht="11.25">
      <c r="B308" s="160"/>
      <c r="C308" s="161"/>
      <c r="D308" s="162" t="s">
        <v>119</v>
      </c>
      <c r="E308" s="163" t="s">
        <v>32</v>
      </c>
      <c r="F308" s="164" t="s">
        <v>474</v>
      </c>
      <c r="G308" s="161"/>
      <c r="H308" s="165">
        <v>166</v>
      </c>
      <c r="I308" s="166"/>
      <c r="J308" s="161"/>
      <c r="K308" s="161"/>
      <c r="L308" s="167"/>
      <c r="M308" s="168"/>
      <c r="N308" s="169"/>
      <c r="O308" s="169"/>
      <c r="P308" s="169"/>
      <c r="Q308" s="169"/>
      <c r="R308" s="169"/>
      <c r="S308" s="169"/>
      <c r="T308" s="170"/>
      <c r="AT308" s="171" t="s">
        <v>119</v>
      </c>
      <c r="AU308" s="171" t="s">
        <v>79</v>
      </c>
      <c r="AV308" s="10" t="s">
        <v>21</v>
      </c>
      <c r="AW308" s="10" t="s">
        <v>40</v>
      </c>
      <c r="AX308" s="10" t="s">
        <v>79</v>
      </c>
      <c r="AY308" s="171" t="s">
        <v>117</v>
      </c>
    </row>
    <row r="309" spans="2:51" s="11" customFormat="1" ht="11.25">
      <c r="B309" s="172"/>
      <c r="C309" s="173"/>
      <c r="D309" s="162" t="s">
        <v>119</v>
      </c>
      <c r="E309" s="174" t="s">
        <v>32</v>
      </c>
      <c r="F309" s="175" t="s">
        <v>122</v>
      </c>
      <c r="G309" s="173"/>
      <c r="H309" s="176">
        <v>166</v>
      </c>
      <c r="I309" s="177"/>
      <c r="J309" s="173"/>
      <c r="K309" s="173"/>
      <c r="L309" s="178"/>
      <c r="M309" s="179"/>
      <c r="N309" s="180"/>
      <c r="O309" s="180"/>
      <c r="P309" s="180"/>
      <c r="Q309" s="180"/>
      <c r="R309" s="180"/>
      <c r="S309" s="180"/>
      <c r="T309" s="181"/>
      <c r="AT309" s="182" t="s">
        <v>119</v>
      </c>
      <c r="AU309" s="182" t="s">
        <v>79</v>
      </c>
      <c r="AV309" s="11" t="s">
        <v>123</v>
      </c>
      <c r="AW309" s="11" t="s">
        <v>40</v>
      </c>
      <c r="AX309" s="11" t="s">
        <v>87</v>
      </c>
      <c r="AY309" s="182" t="s">
        <v>117</v>
      </c>
    </row>
    <row r="310" spans="1:65" s="2" customFormat="1" ht="24.2" customHeight="1">
      <c r="A310" s="32"/>
      <c r="B310" s="33"/>
      <c r="C310" s="146" t="s">
        <v>475</v>
      </c>
      <c r="D310" s="146" t="s">
        <v>112</v>
      </c>
      <c r="E310" s="147" t="s">
        <v>476</v>
      </c>
      <c r="F310" s="148" t="s">
        <v>477</v>
      </c>
      <c r="G310" s="149" t="s">
        <v>196</v>
      </c>
      <c r="H310" s="150">
        <v>11</v>
      </c>
      <c r="I310" s="151"/>
      <c r="J310" s="152">
        <f>ROUND(I310*H310,2)</f>
        <v>0</v>
      </c>
      <c r="K310" s="153"/>
      <c r="L310" s="37"/>
      <c r="M310" s="154" t="s">
        <v>32</v>
      </c>
      <c r="N310" s="155" t="s">
        <v>50</v>
      </c>
      <c r="O310" s="62"/>
      <c r="P310" s="156">
        <f>O310*H310</f>
        <v>0</v>
      </c>
      <c r="Q310" s="156">
        <v>0</v>
      </c>
      <c r="R310" s="156">
        <f>Q310*H310</f>
        <v>0</v>
      </c>
      <c r="S310" s="156">
        <v>0</v>
      </c>
      <c r="T310" s="157">
        <f>S310*H310</f>
        <v>0</v>
      </c>
      <c r="U310" s="32"/>
      <c r="V310" s="32"/>
      <c r="W310" s="32"/>
      <c r="X310" s="32"/>
      <c r="Y310" s="32"/>
      <c r="Z310" s="32"/>
      <c r="AA310" s="32"/>
      <c r="AB310" s="32"/>
      <c r="AC310" s="32"/>
      <c r="AD310" s="32"/>
      <c r="AE310" s="32"/>
      <c r="AR310" s="158" t="s">
        <v>116</v>
      </c>
      <c r="AT310" s="158" t="s">
        <v>112</v>
      </c>
      <c r="AU310" s="158" t="s">
        <v>79</v>
      </c>
      <c r="AY310" s="14" t="s">
        <v>117</v>
      </c>
      <c r="BE310" s="159">
        <f>IF(N310="základní",J310,0)</f>
        <v>0</v>
      </c>
      <c r="BF310" s="159">
        <f>IF(N310="snížená",J310,0)</f>
        <v>0</v>
      </c>
      <c r="BG310" s="159">
        <f>IF(N310="zákl. přenesená",J310,0)</f>
        <v>0</v>
      </c>
      <c r="BH310" s="159">
        <f>IF(N310="sníž. přenesená",J310,0)</f>
        <v>0</v>
      </c>
      <c r="BI310" s="159">
        <f>IF(N310="nulová",J310,0)</f>
        <v>0</v>
      </c>
      <c r="BJ310" s="14" t="s">
        <v>87</v>
      </c>
      <c r="BK310" s="159">
        <f>ROUND(I310*H310,2)</f>
        <v>0</v>
      </c>
      <c r="BL310" s="14" t="s">
        <v>116</v>
      </c>
      <c r="BM310" s="158" t="s">
        <v>478</v>
      </c>
    </row>
    <row r="311" spans="2:51" s="10" customFormat="1" ht="11.25">
      <c r="B311" s="160"/>
      <c r="C311" s="161"/>
      <c r="D311" s="162" t="s">
        <v>119</v>
      </c>
      <c r="E311" s="163" t="s">
        <v>32</v>
      </c>
      <c r="F311" s="164" t="s">
        <v>479</v>
      </c>
      <c r="G311" s="161"/>
      <c r="H311" s="165">
        <v>4</v>
      </c>
      <c r="I311" s="166"/>
      <c r="J311" s="161"/>
      <c r="K311" s="161"/>
      <c r="L311" s="167"/>
      <c r="M311" s="168"/>
      <c r="N311" s="169"/>
      <c r="O311" s="169"/>
      <c r="P311" s="169"/>
      <c r="Q311" s="169"/>
      <c r="R311" s="169"/>
      <c r="S311" s="169"/>
      <c r="T311" s="170"/>
      <c r="AT311" s="171" t="s">
        <v>119</v>
      </c>
      <c r="AU311" s="171" t="s">
        <v>79</v>
      </c>
      <c r="AV311" s="10" t="s">
        <v>21</v>
      </c>
      <c r="AW311" s="10" t="s">
        <v>40</v>
      </c>
      <c r="AX311" s="10" t="s">
        <v>79</v>
      </c>
      <c r="AY311" s="171" t="s">
        <v>117</v>
      </c>
    </row>
    <row r="312" spans="2:51" s="10" customFormat="1" ht="11.25">
      <c r="B312" s="160"/>
      <c r="C312" s="161"/>
      <c r="D312" s="162" t="s">
        <v>119</v>
      </c>
      <c r="E312" s="163" t="s">
        <v>32</v>
      </c>
      <c r="F312" s="164" t="s">
        <v>480</v>
      </c>
      <c r="G312" s="161"/>
      <c r="H312" s="165">
        <v>3</v>
      </c>
      <c r="I312" s="166"/>
      <c r="J312" s="161"/>
      <c r="K312" s="161"/>
      <c r="L312" s="167"/>
      <c r="M312" s="168"/>
      <c r="N312" s="169"/>
      <c r="O312" s="169"/>
      <c r="P312" s="169"/>
      <c r="Q312" s="169"/>
      <c r="R312" s="169"/>
      <c r="S312" s="169"/>
      <c r="T312" s="170"/>
      <c r="AT312" s="171" t="s">
        <v>119</v>
      </c>
      <c r="AU312" s="171" t="s">
        <v>79</v>
      </c>
      <c r="AV312" s="10" t="s">
        <v>21</v>
      </c>
      <c r="AW312" s="10" t="s">
        <v>40</v>
      </c>
      <c r="AX312" s="10" t="s">
        <v>79</v>
      </c>
      <c r="AY312" s="171" t="s">
        <v>117</v>
      </c>
    </row>
    <row r="313" spans="2:51" s="10" customFormat="1" ht="11.25">
      <c r="B313" s="160"/>
      <c r="C313" s="161"/>
      <c r="D313" s="162" t="s">
        <v>119</v>
      </c>
      <c r="E313" s="163" t="s">
        <v>32</v>
      </c>
      <c r="F313" s="164" t="s">
        <v>481</v>
      </c>
      <c r="G313" s="161"/>
      <c r="H313" s="165">
        <v>2</v>
      </c>
      <c r="I313" s="166"/>
      <c r="J313" s="161"/>
      <c r="K313" s="161"/>
      <c r="L313" s="167"/>
      <c r="M313" s="168"/>
      <c r="N313" s="169"/>
      <c r="O313" s="169"/>
      <c r="P313" s="169"/>
      <c r="Q313" s="169"/>
      <c r="R313" s="169"/>
      <c r="S313" s="169"/>
      <c r="T313" s="170"/>
      <c r="AT313" s="171" t="s">
        <v>119</v>
      </c>
      <c r="AU313" s="171" t="s">
        <v>79</v>
      </c>
      <c r="AV313" s="10" t="s">
        <v>21</v>
      </c>
      <c r="AW313" s="10" t="s">
        <v>40</v>
      </c>
      <c r="AX313" s="10" t="s">
        <v>79</v>
      </c>
      <c r="AY313" s="171" t="s">
        <v>117</v>
      </c>
    </row>
    <row r="314" spans="2:51" s="10" customFormat="1" ht="11.25">
      <c r="B314" s="160"/>
      <c r="C314" s="161"/>
      <c r="D314" s="162" t="s">
        <v>119</v>
      </c>
      <c r="E314" s="163" t="s">
        <v>32</v>
      </c>
      <c r="F314" s="164" t="s">
        <v>482</v>
      </c>
      <c r="G314" s="161"/>
      <c r="H314" s="165">
        <v>1</v>
      </c>
      <c r="I314" s="166"/>
      <c r="J314" s="161"/>
      <c r="K314" s="161"/>
      <c r="L314" s="167"/>
      <c r="M314" s="168"/>
      <c r="N314" s="169"/>
      <c r="O314" s="169"/>
      <c r="P314" s="169"/>
      <c r="Q314" s="169"/>
      <c r="R314" s="169"/>
      <c r="S314" s="169"/>
      <c r="T314" s="170"/>
      <c r="AT314" s="171" t="s">
        <v>119</v>
      </c>
      <c r="AU314" s="171" t="s">
        <v>79</v>
      </c>
      <c r="AV314" s="10" t="s">
        <v>21</v>
      </c>
      <c r="AW314" s="10" t="s">
        <v>40</v>
      </c>
      <c r="AX314" s="10" t="s">
        <v>79</v>
      </c>
      <c r="AY314" s="171" t="s">
        <v>117</v>
      </c>
    </row>
    <row r="315" spans="2:51" s="10" customFormat="1" ht="11.25">
      <c r="B315" s="160"/>
      <c r="C315" s="161"/>
      <c r="D315" s="162" t="s">
        <v>119</v>
      </c>
      <c r="E315" s="163" t="s">
        <v>32</v>
      </c>
      <c r="F315" s="164" t="s">
        <v>483</v>
      </c>
      <c r="G315" s="161"/>
      <c r="H315" s="165">
        <v>1</v>
      </c>
      <c r="I315" s="166"/>
      <c r="J315" s="161"/>
      <c r="K315" s="161"/>
      <c r="L315" s="167"/>
      <c r="M315" s="168"/>
      <c r="N315" s="169"/>
      <c r="O315" s="169"/>
      <c r="P315" s="169"/>
      <c r="Q315" s="169"/>
      <c r="R315" s="169"/>
      <c r="S315" s="169"/>
      <c r="T315" s="170"/>
      <c r="AT315" s="171" t="s">
        <v>119</v>
      </c>
      <c r="AU315" s="171" t="s">
        <v>79</v>
      </c>
      <c r="AV315" s="10" t="s">
        <v>21</v>
      </c>
      <c r="AW315" s="10" t="s">
        <v>40</v>
      </c>
      <c r="AX315" s="10" t="s">
        <v>79</v>
      </c>
      <c r="AY315" s="171" t="s">
        <v>117</v>
      </c>
    </row>
    <row r="316" spans="2:51" s="11" customFormat="1" ht="11.25">
      <c r="B316" s="172"/>
      <c r="C316" s="173"/>
      <c r="D316" s="162" t="s">
        <v>119</v>
      </c>
      <c r="E316" s="174" t="s">
        <v>32</v>
      </c>
      <c r="F316" s="175" t="s">
        <v>122</v>
      </c>
      <c r="G316" s="173"/>
      <c r="H316" s="176">
        <v>11</v>
      </c>
      <c r="I316" s="177"/>
      <c r="J316" s="173"/>
      <c r="K316" s="173"/>
      <c r="L316" s="178"/>
      <c r="M316" s="179"/>
      <c r="N316" s="180"/>
      <c r="O316" s="180"/>
      <c r="P316" s="180"/>
      <c r="Q316" s="180"/>
      <c r="R316" s="180"/>
      <c r="S316" s="180"/>
      <c r="T316" s="181"/>
      <c r="AT316" s="182" t="s">
        <v>119</v>
      </c>
      <c r="AU316" s="182" t="s">
        <v>79</v>
      </c>
      <c r="AV316" s="11" t="s">
        <v>123</v>
      </c>
      <c r="AW316" s="11" t="s">
        <v>40</v>
      </c>
      <c r="AX316" s="11" t="s">
        <v>87</v>
      </c>
      <c r="AY316" s="182" t="s">
        <v>117</v>
      </c>
    </row>
    <row r="317" spans="1:65" s="2" customFormat="1" ht="24.2" customHeight="1">
      <c r="A317" s="32"/>
      <c r="B317" s="33"/>
      <c r="C317" s="146" t="s">
        <v>484</v>
      </c>
      <c r="D317" s="146" t="s">
        <v>112</v>
      </c>
      <c r="E317" s="147" t="s">
        <v>485</v>
      </c>
      <c r="F317" s="148" t="s">
        <v>486</v>
      </c>
      <c r="G317" s="149" t="s">
        <v>196</v>
      </c>
      <c r="H317" s="150">
        <v>1</v>
      </c>
      <c r="I317" s="151"/>
      <c r="J317" s="152">
        <f>ROUND(I317*H317,2)</f>
        <v>0</v>
      </c>
      <c r="K317" s="153"/>
      <c r="L317" s="37"/>
      <c r="M317" s="154" t="s">
        <v>32</v>
      </c>
      <c r="N317" s="155" t="s">
        <v>50</v>
      </c>
      <c r="O317" s="62"/>
      <c r="P317" s="156">
        <f>O317*H317</f>
        <v>0</v>
      </c>
      <c r="Q317" s="156">
        <v>0</v>
      </c>
      <c r="R317" s="156">
        <f>Q317*H317</f>
        <v>0</v>
      </c>
      <c r="S317" s="156">
        <v>0</v>
      </c>
      <c r="T317" s="157">
        <f>S317*H317</f>
        <v>0</v>
      </c>
      <c r="U317" s="32"/>
      <c r="V317" s="32"/>
      <c r="W317" s="32"/>
      <c r="X317" s="32"/>
      <c r="Y317" s="32"/>
      <c r="Z317" s="32"/>
      <c r="AA317" s="32"/>
      <c r="AB317" s="32"/>
      <c r="AC317" s="32"/>
      <c r="AD317" s="32"/>
      <c r="AE317" s="32"/>
      <c r="AR317" s="158" t="s">
        <v>116</v>
      </c>
      <c r="AT317" s="158" t="s">
        <v>112</v>
      </c>
      <c r="AU317" s="158" t="s">
        <v>79</v>
      </c>
      <c r="AY317" s="14" t="s">
        <v>117</v>
      </c>
      <c r="BE317" s="159">
        <f>IF(N317="základní",J317,0)</f>
        <v>0</v>
      </c>
      <c r="BF317" s="159">
        <f>IF(N317="snížená",J317,0)</f>
        <v>0</v>
      </c>
      <c r="BG317" s="159">
        <f>IF(N317="zákl. přenesená",J317,0)</f>
        <v>0</v>
      </c>
      <c r="BH317" s="159">
        <f>IF(N317="sníž. přenesená",J317,0)</f>
        <v>0</v>
      </c>
      <c r="BI317" s="159">
        <f>IF(N317="nulová",J317,0)</f>
        <v>0</v>
      </c>
      <c r="BJ317" s="14" t="s">
        <v>87</v>
      </c>
      <c r="BK317" s="159">
        <f>ROUND(I317*H317,2)</f>
        <v>0</v>
      </c>
      <c r="BL317" s="14" t="s">
        <v>116</v>
      </c>
      <c r="BM317" s="158" t="s">
        <v>487</v>
      </c>
    </row>
    <row r="318" spans="2:51" s="10" customFormat="1" ht="11.25">
      <c r="B318" s="160"/>
      <c r="C318" s="161"/>
      <c r="D318" s="162" t="s">
        <v>119</v>
      </c>
      <c r="E318" s="163" t="s">
        <v>32</v>
      </c>
      <c r="F318" s="164" t="s">
        <v>488</v>
      </c>
      <c r="G318" s="161"/>
      <c r="H318" s="165">
        <v>1</v>
      </c>
      <c r="I318" s="166"/>
      <c r="J318" s="161"/>
      <c r="K318" s="161"/>
      <c r="L318" s="167"/>
      <c r="M318" s="168"/>
      <c r="N318" s="169"/>
      <c r="O318" s="169"/>
      <c r="P318" s="169"/>
      <c r="Q318" s="169"/>
      <c r="R318" s="169"/>
      <c r="S318" s="169"/>
      <c r="T318" s="170"/>
      <c r="AT318" s="171" t="s">
        <v>119</v>
      </c>
      <c r="AU318" s="171" t="s">
        <v>79</v>
      </c>
      <c r="AV318" s="10" t="s">
        <v>21</v>
      </c>
      <c r="AW318" s="10" t="s">
        <v>40</v>
      </c>
      <c r="AX318" s="10" t="s">
        <v>79</v>
      </c>
      <c r="AY318" s="171" t="s">
        <v>117</v>
      </c>
    </row>
    <row r="319" spans="2:51" s="11" customFormat="1" ht="11.25">
      <c r="B319" s="172"/>
      <c r="C319" s="173"/>
      <c r="D319" s="162" t="s">
        <v>119</v>
      </c>
      <c r="E319" s="174" t="s">
        <v>32</v>
      </c>
      <c r="F319" s="175" t="s">
        <v>122</v>
      </c>
      <c r="G319" s="173"/>
      <c r="H319" s="176">
        <v>1</v>
      </c>
      <c r="I319" s="177"/>
      <c r="J319" s="173"/>
      <c r="K319" s="173"/>
      <c r="L319" s="178"/>
      <c r="M319" s="179"/>
      <c r="N319" s="180"/>
      <c r="O319" s="180"/>
      <c r="P319" s="180"/>
      <c r="Q319" s="180"/>
      <c r="R319" s="180"/>
      <c r="S319" s="180"/>
      <c r="T319" s="181"/>
      <c r="AT319" s="182" t="s">
        <v>119</v>
      </c>
      <c r="AU319" s="182" t="s">
        <v>79</v>
      </c>
      <c r="AV319" s="11" t="s">
        <v>123</v>
      </c>
      <c r="AW319" s="11" t="s">
        <v>40</v>
      </c>
      <c r="AX319" s="11" t="s">
        <v>87</v>
      </c>
      <c r="AY319" s="182" t="s">
        <v>117</v>
      </c>
    </row>
    <row r="320" spans="1:65" s="2" customFormat="1" ht="21.75" customHeight="1">
      <c r="A320" s="32"/>
      <c r="B320" s="33"/>
      <c r="C320" s="146" t="s">
        <v>489</v>
      </c>
      <c r="D320" s="146" t="s">
        <v>112</v>
      </c>
      <c r="E320" s="147" t="s">
        <v>490</v>
      </c>
      <c r="F320" s="148" t="s">
        <v>491</v>
      </c>
      <c r="G320" s="149" t="s">
        <v>196</v>
      </c>
      <c r="H320" s="150">
        <v>1</v>
      </c>
      <c r="I320" s="151"/>
      <c r="J320" s="152">
        <f>ROUND(I320*H320,2)</f>
        <v>0</v>
      </c>
      <c r="K320" s="153"/>
      <c r="L320" s="37"/>
      <c r="M320" s="154" t="s">
        <v>32</v>
      </c>
      <c r="N320" s="155" t="s">
        <v>50</v>
      </c>
      <c r="O320" s="62"/>
      <c r="P320" s="156">
        <f>O320*H320</f>
        <v>0</v>
      </c>
      <c r="Q320" s="156">
        <v>0</v>
      </c>
      <c r="R320" s="156">
        <f>Q320*H320</f>
        <v>0</v>
      </c>
      <c r="S320" s="156">
        <v>0</v>
      </c>
      <c r="T320" s="157">
        <f>S320*H320</f>
        <v>0</v>
      </c>
      <c r="U320" s="32"/>
      <c r="V320" s="32"/>
      <c r="W320" s="32"/>
      <c r="X320" s="32"/>
      <c r="Y320" s="32"/>
      <c r="Z320" s="32"/>
      <c r="AA320" s="32"/>
      <c r="AB320" s="32"/>
      <c r="AC320" s="32"/>
      <c r="AD320" s="32"/>
      <c r="AE320" s="32"/>
      <c r="AR320" s="158" t="s">
        <v>116</v>
      </c>
      <c r="AT320" s="158" t="s">
        <v>112</v>
      </c>
      <c r="AU320" s="158" t="s">
        <v>79</v>
      </c>
      <c r="AY320" s="14" t="s">
        <v>117</v>
      </c>
      <c r="BE320" s="159">
        <f>IF(N320="základní",J320,0)</f>
        <v>0</v>
      </c>
      <c r="BF320" s="159">
        <f>IF(N320="snížená",J320,0)</f>
        <v>0</v>
      </c>
      <c r="BG320" s="159">
        <f>IF(N320="zákl. přenesená",J320,0)</f>
        <v>0</v>
      </c>
      <c r="BH320" s="159">
        <f>IF(N320="sníž. přenesená",J320,0)</f>
        <v>0</v>
      </c>
      <c r="BI320" s="159">
        <f>IF(N320="nulová",J320,0)</f>
        <v>0</v>
      </c>
      <c r="BJ320" s="14" t="s">
        <v>87</v>
      </c>
      <c r="BK320" s="159">
        <f>ROUND(I320*H320,2)</f>
        <v>0</v>
      </c>
      <c r="BL320" s="14" t="s">
        <v>116</v>
      </c>
      <c r="BM320" s="158" t="s">
        <v>492</v>
      </c>
    </row>
    <row r="321" spans="2:51" s="10" customFormat="1" ht="11.25">
      <c r="B321" s="160"/>
      <c r="C321" s="161"/>
      <c r="D321" s="162" t="s">
        <v>119</v>
      </c>
      <c r="E321" s="163" t="s">
        <v>32</v>
      </c>
      <c r="F321" s="164" t="s">
        <v>488</v>
      </c>
      <c r="G321" s="161"/>
      <c r="H321" s="165">
        <v>1</v>
      </c>
      <c r="I321" s="166"/>
      <c r="J321" s="161"/>
      <c r="K321" s="161"/>
      <c r="L321" s="167"/>
      <c r="M321" s="168"/>
      <c r="N321" s="169"/>
      <c r="O321" s="169"/>
      <c r="P321" s="169"/>
      <c r="Q321" s="169"/>
      <c r="R321" s="169"/>
      <c r="S321" s="169"/>
      <c r="T321" s="170"/>
      <c r="AT321" s="171" t="s">
        <v>119</v>
      </c>
      <c r="AU321" s="171" t="s">
        <v>79</v>
      </c>
      <c r="AV321" s="10" t="s">
        <v>21</v>
      </c>
      <c r="AW321" s="10" t="s">
        <v>40</v>
      </c>
      <c r="AX321" s="10" t="s">
        <v>79</v>
      </c>
      <c r="AY321" s="171" t="s">
        <v>117</v>
      </c>
    </row>
    <row r="322" spans="2:51" s="11" customFormat="1" ht="11.25">
      <c r="B322" s="172"/>
      <c r="C322" s="173"/>
      <c r="D322" s="162" t="s">
        <v>119</v>
      </c>
      <c r="E322" s="174" t="s">
        <v>32</v>
      </c>
      <c r="F322" s="175" t="s">
        <v>122</v>
      </c>
      <c r="G322" s="173"/>
      <c r="H322" s="176">
        <v>1</v>
      </c>
      <c r="I322" s="177"/>
      <c r="J322" s="173"/>
      <c r="K322" s="173"/>
      <c r="L322" s="178"/>
      <c r="M322" s="179"/>
      <c r="N322" s="180"/>
      <c r="O322" s="180"/>
      <c r="P322" s="180"/>
      <c r="Q322" s="180"/>
      <c r="R322" s="180"/>
      <c r="S322" s="180"/>
      <c r="T322" s="181"/>
      <c r="AT322" s="182" t="s">
        <v>119</v>
      </c>
      <c r="AU322" s="182" t="s">
        <v>79</v>
      </c>
      <c r="AV322" s="11" t="s">
        <v>123</v>
      </c>
      <c r="AW322" s="11" t="s">
        <v>40</v>
      </c>
      <c r="AX322" s="11" t="s">
        <v>87</v>
      </c>
      <c r="AY322" s="182" t="s">
        <v>117</v>
      </c>
    </row>
    <row r="323" spans="1:65" s="2" customFormat="1" ht="24.2" customHeight="1">
      <c r="A323" s="32"/>
      <c r="B323" s="33"/>
      <c r="C323" s="146" t="s">
        <v>493</v>
      </c>
      <c r="D323" s="146" t="s">
        <v>112</v>
      </c>
      <c r="E323" s="147" t="s">
        <v>494</v>
      </c>
      <c r="F323" s="148" t="s">
        <v>495</v>
      </c>
      <c r="G323" s="149" t="s">
        <v>196</v>
      </c>
      <c r="H323" s="150">
        <v>7</v>
      </c>
      <c r="I323" s="151"/>
      <c r="J323" s="152">
        <f>ROUND(I323*H323,2)</f>
        <v>0</v>
      </c>
      <c r="K323" s="153"/>
      <c r="L323" s="37"/>
      <c r="M323" s="154" t="s">
        <v>32</v>
      </c>
      <c r="N323" s="155" t="s">
        <v>50</v>
      </c>
      <c r="O323" s="62"/>
      <c r="P323" s="156">
        <f>O323*H323</f>
        <v>0</v>
      </c>
      <c r="Q323" s="156">
        <v>0</v>
      </c>
      <c r="R323" s="156">
        <f>Q323*H323</f>
        <v>0</v>
      </c>
      <c r="S323" s="156">
        <v>0</v>
      </c>
      <c r="T323" s="157">
        <f>S323*H323</f>
        <v>0</v>
      </c>
      <c r="U323" s="32"/>
      <c r="V323" s="32"/>
      <c r="W323" s="32"/>
      <c r="X323" s="32"/>
      <c r="Y323" s="32"/>
      <c r="Z323" s="32"/>
      <c r="AA323" s="32"/>
      <c r="AB323" s="32"/>
      <c r="AC323" s="32"/>
      <c r="AD323" s="32"/>
      <c r="AE323" s="32"/>
      <c r="AR323" s="158" t="s">
        <v>116</v>
      </c>
      <c r="AT323" s="158" t="s">
        <v>112</v>
      </c>
      <c r="AU323" s="158" t="s">
        <v>79</v>
      </c>
      <c r="AY323" s="14" t="s">
        <v>117</v>
      </c>
      <c r="BE323" s="159">
        <f>IF(N323="základní",J323,0)</f>
        <v>0</v>
      </c>
      <c r="BF323" s="159">
        <f>IF(N323="snížená",J323,0)</f>
        <v>0</v>
      </c>
      <c r="BG323" s="159">
        <f>IF(N323="zákl. přenesená",J323,0)</f>
        <v>0</v>
      </c>
      <c r="BH323" s="159">
        <f>IF(N323="sníž. přenesená",J323,0)</f>
        <v>0</v>
      </c>
      <c r="BI323" s="159">
        <f>IF(N323="nulová",J323,0)</f>
        <v>0</v>
      </c>
      <c r="BJ323" s="14" t="s">
        <v>87</v>
      </c>
      <c r="BK323" s="159">
        <f>ROUND(I323*H323,2)</f>
        <v>0</v>
      </c>
      <c r="BL323" s="14" t="s">
        <v>116</v>
      </c>
      <c r="BM323" s="158" t="s">
        <v>496</v>
      </c>
    </row>
    <row r="324" spans="2:51" s="10" customFormat="1" ht="11.25">
      <c r="B324" s="160"/>
      <c r="C324" s="161"/>
      <c r="D324" s="162" t="s">
        <v>119</v>
      </c>
      <c r="E324" s="163" t="s">
        <v>32</v>
      </c>
      <c r="F324" s="164" t="s">
        <v>497</v>
      </c>
      <c r="G324" s="161"/>
      <c r="H324" s="165">
        <v>7</v>
      </c>
      <c r="I324" s="166"/>
      <c r="J324" s="161"/>
      <c r="K324" s="161"/>
      <c r="L324" s="167"/>
      <c r="M324" s="168"/>
      <c r="N324" s="169"/>
      <c r="O324" s="169"/>
      <c r="P324" s="169"/>
      <c r="Q324" s="169"/>
      <c r="R324" s="169"/>
      <c r="S324" s="169"/>
      <c r="T324" s="170"/>
      <c r="AT324" s="171" t="s">
        <v>119</v>
      </c>
      <c r="AU324" s="171" t="s">
        <v>79</v>
      </c>
      <c r="AV324" s="10" t="s">
        <v>21</v>
      </c>
      <c r="AW324" s="10" t="s">
        <v>40</v>
      </c>
      <c r="AX324" s="10" t="s">
        <v>79</v>
      </c>
      <c r="AY324" s="171" t="s">
        <v>117</v>
      </c>
    </row>
    <row r="325" spans="2:51" s="11" customFormat="1" ht="11.25">
      <c r="B325" s="172"/>
      <c r="C325" s="173"/>
      <c r="D325" s="162" t="s">
        <v>119</v>
      </c>
      <c r="E325" s="174" t="s">
        <v>32</v>
      </c>
      <c r="F325" s="175" t="s">
        <v>122</v>
      </c>
      <c r="G325" s="173"/>
      <c r="H325" s="176">
        <v>7</v>
      </c>
      <c r="I325" s="177"/>
      <c r="J325" s="173"/>
      <c r="K325" s="173"/>
      <c r="L325" s="178"/>
      <c r="M325" s="179"/>
      <c r="N325" s="180"/>
      <c r="O325" s="180"/>
      <c r="P325" s="180"/>
      <c r="Q325" s="180"/>
      <c r="R325" s="180"/>
      <c r="S325" s="180"/>
      <c r="T325" s="181"/>
      <c r="AT325" s="182" t="s">
        <v>119</v>
      </c>
      <c r="AU325" s="182" t="s">
        <v>79</v>
      </c>
      <c r="AV325" s="11" t="s">
        <v>123</v>
      </c>
      <c r="AW325" s="11" t="s">
        <v>40</v>
      </c>
      <c r="AX325" s="11" t="s">
        <v>87</v>
      </c>
      <c r="AY325" s="182" t="s">
        <v>117</v>
      </c>
    </row>
    <row r="326" spans="1:65" s="2" customFormat="1" ht="24.2" customHeight="1">
      <c r="A326" s="32"/>
      <c r="B326" s="33"/>
      <c r="C326" s="146" t="s">
        <v>498</v>
      </c>
      <c r="D326" s="146" t="s">
        <v>112</v>
      </c>
      <c r="E326" s="147" t="s">
        <v>499</v>
      </c>
      <c r="F326" s="148" t="s">
        <v>500</v>
      </c>
      <c r="G326" s="149" t="s">
        <v>208</v>
      </c>
      <c r="H326" s="150">
        <v>56.69</v>
      </c>
      <c r="I326" s="151"/>
      <c r="J326" s="152">
        <f>ROUND(I326*H326,2)</f>
        <v>0</v>
      </c>
      <c r="K326" s="153"/>
      <c r="L326" s="37"/>
      <c r="M326" s="154" t="s">
        <v>32</v>
      </c>
      <c r="N326" s="155" t="s">
        <v>50</v>
      </c>
      <c r="O326" s="62"/>
      <c r="P326" s="156">
        <f>O326*H326</f>
        <v>0</v>
      </c>
      <c r="Q326" s="156">
        <v>0</v>
      </c>
      <c r="R326" s="156">
        <f>Q326*H326</f>
        <v>0</v>
      </c>
      <c r="S326" s="156">
        <v>0</v>
      </c>
      <c r="T326" s="157">
        <f>S326*H326</f>
        <v>0</v>
      </c>
      <c r="U326" s="32"/>
      <c r="V326" s="32"/>
      <c r="W326" s="32"/>
      <c r="X326" s="32"/>
      <c r="Y326" s="32"/>
      <c r="Z326" s="32"/>
      <c r="AA326" s="32"/>
      <c r="AB326" s="32"/>
      <c r="AC326" s="32"/>
      <c r="AD326" s="32"/>
      <c r="AE326" s="32"/>
      <c r="AR326" s="158" t="s">
        <v>116</v>
      </c>
      <c r="AT326" s="158" t="s">
        <v>112</v>
      </c>
      <c r="AU326" s="158" t="s">
        <v>79</v>
      </c>
      <c r="AY326" s="14" t="s">
        <v>117</v>
      </c>
      <c r="BE326" s="159">
        <f>IF(N326="základní",J326,0)</f>
        <v>0</v>
      </c>
      <c r="BF326" s="159">
        <f>IF(N326="snížená",J326,0)</f>
        <v>0</v>
      </c>
      <c r="BG326" s="159">
        <f>IF(N326="zákl. přenesená",J326,0)</f>
        <v>0</v>
      </c>
      <c r="BH326" s="159">
        <f>IF(N326="sníž. přenesená",J326,0)</f>
        <v>0</v>
      </c>
      <c r="BI326" s="159">
        <f>IF(N326="nulová",J326,0)</f>
        <v>0</v>
      </c>
      <c r="BJ326" s="14" t="s">
        <v>87</v>
      </c>
      <c r="BK326" s="159">
        <f>ROUND(I326*H326,2)</f>
        <v>0</v>
      </c>
      <c r="BL326" s="14" t="s">
        <v>116</v>
      </c>
      <c r="BM326" s="158" t="s">
        <v>501</v>
      </c>
    </row>
    <row r="327" spans="2:51" s="10" customFormat="1" ht="11.25">
      <c r="B327" s="160"/>
      <c r="C327" s="161"/>
      <c r="D327" s="162" t="s">
        <v>119</v>
      </c>
      <c r="E327" s="163" t="s">
        <v>32</v>
      </c>
      <c r="F327" s="164" t="s">
        <v>502</v>
      </c>
      <c r="G327" s="161"/>
      <c r="H327" s="165">
        <v>56.69</v>
      </c>
      <c r="I327" s="166"/>
      <c r="J327" s="161"/>
      <c r="K327" s="161"/>
      <c r="L327" s="167"/>
      <c r="M327" s="168"/>
      <c r="N327" s="169"/>
      <c r="O327" s="169"/>
      <c r="P327" s="169"/>
      <c r="Q327" s="169"/>
      <c r="R327" s="169"/>
      <c r="S327" s="169"/>
      <c r="T327" s="170"/>
      <c r="AT327" s="171" t="s">
        <v>119</v>
      </c>
      <c r="AU327" s="171" t="s">
        <v>79</v>
      </c>
      <c r="AV327" s="10" t="s">
        <v>21</v>
      </c>
      <c r="AW327" s="10" t="s">
        <v>40</v>
      </c>
      <c r="AX327" s="10" t="s">
        <v>79</v>
      </c>
      <c r="AY327" s="171" t="s">
        <v>117</v>
      </c>
    </row>
    <row r="328" spans="2:51" s="11" customFormat="1" ht="11.25">
      <c r="B328" s="172"/>
      <c r="C328" s="173"/>
      <c r="D328" s="162" t="s">
        <v>119</v>
      </c>
      <c r="E328" s="174" t="s">
        <v>32</v>
      </c>
      <c r="F328" s="175" t="s">
        <v>122</v>
      </c>
      <c r="G328" s="173"/>
      <c r="H328" s="176">
        <v>56.69</v>
      </c>
      <c r="I328" s="177"/>
      <c r="J328" s="173"/>
      <c r="K328" s="173"/>
      <c r="L328" s="178"/>
      <c r="M328" s="179"/>
      <c r="N328" s="180"/>
      <c r="O328" s="180"/>
      <c r="P328" s="180"/>
      <c r="Q328" s="180"/>
      <c r="R328" s="180"/>
      <c r="S328" s="180"/>
      <c r="T328" s="181"/>
      <c r="AT328" s="182" t="s">
        <v>119</v>
      </c>
      <c r="AU328" s="182" t="s">
        <v>79</v>
      </c>
      <c r="AV328" s="11" t="s">
        <v>123</v>
      </c>
      <c r="AW328" s="11" t="s">
        <v>40</v>
      </c>
      <c r="AX328" s="11" t="s">
        <v>87</v>
      </c>
      <c r="AY328" s="182" t="s">
        <v>117</v>
      </c>
    </row>
    <row r="329" spans="1:65" s="2" customFormat="1" ht="24.2" customHeight="1">
      <c r="A329" s="32"/>
      <c r="B329" s="33"/>
      <c r="C329" s="146" t="s">
        <v>503</v>
      </c>
      <c r="D329" s="146" t="s">
        <v>112</v>
      </c>
      <c r="E329" s="147" t="s">
        <v>504</v>
      </c>
      <c r="F329" s="148" t="s">
        <v>505</v>
      </c>
      <c r="G329" s="149" t="s">
        <v>208</v>
      </c>
      <c r="H329" s="150">
        <v>4.18</v>
      </c>
      <c r="I329" s="151"/>
      <c r="J329" s="152">
        <f>ROUND(I329*H329,2)</f>
        <v>0</v>
      </c>
      <c r="K329" s="153"/>
      <c r="L329" s="37"/>
      <c r="M329" s="154" t="s">
        <v>32</v>
      </c>
      <c r="N329" s="155" t="s">
        <v>50</v>
      </c>
      <c r="O329" s="62"/>
      <c r="P329" s="156">
        <f>O329*H329</f>
        <v>0</v>
      </c>
      <c r="Q329" s="156">
        <v>0</v>
      </c>
      <c r="R329" s="156">
        <f>Q329*H329</f>
        <v>0</v>
      </c>
      <c r="S329" s="156">
        <v>0</v>
      </c>
      <c r="T329" s="157">
        <f>S329*H329</f>
        <v>0</v>
      </c>
      <c r="U329" s="32"/>
      <c r="V329" s="32"/>
      <c r="W329" s="32"/>
      <c r="X329" s="32"/>
      <c r="Y329" s="32"/>
      <c r="Z329" s="32"/>
      <c r="AA329" s="32"/>
      <c r="AB329" s="32"/>
      <c r="AC329" s="32"/>
      <c r="AD329" s="32"/>
      <c r="AE329" s="32"/>
      <c r="AR329" s="158" t="s">
        <v>116</v>
      </c>
      <c r="AT329" s="158" t="s">
        <v>112</v>
      </c>
      <c r="AU329" s="158" t="s">
        <v>79</v>
      </c>
      <c r="AY329" s="14" t="s">
        <v>117</v>
      </c>
      <c r="BE329" s="159">
        <f>IF(N329="základní",J329,0)</f>
        <v>0</v>
      </c>
      <c r="BF329" s="159">
        <f>IF(N329="snížená",J329,0)</f>
        <v>0</v>
      </c>
      <c r="BG329" s="159">
        <f>IF(N329="zákl. přenesená",J329,0)</f>
        <v>0</v>
      </c>
      <c r="BH329" s="159">
        <f>IF(N329="sníž. přenesená",J329,0)</f>
        <v>0</v>
      </c>
      <c r="BI329" s="159">
        <f>IF(N329="nulová",J329,0)</f>
        <v>0</v>
      </c>
      <c r="BJ329" s="14" t="s">
        <v>87</v>
      </c>
      <c r="BK329" s="159">
        <f>ROUND(I329*H329,2)</f>
        <v>0</v>
      </c>
      <c r="BL329" s="14" t="s">
        <v>116</v>
      </c>
      <c r="BM329" s="158" t="s">
        <v>506</v>
      </c>
    </row>
    <row r="330" spans="2:51" s="10" customFormat="1" ht="11.25">
      <c r="B330" s="160"/>
      <c r="C330" s="161"/>
      <c r="D330" s="162" t="s">
        <v>119</v>
      </c>
      <c r="E330" s="163" t="s">
        <v>32</v>
      </c>
      <c r="F330" s="164" t="s">
        <v>507</v>
      </c>
      <c r="G330" s="161"/>
      <c r="H330" s="165">
        <v>4.18</v>
      </c>
      <c r="I330" s="166"/>
      <c r="J330" s="161"/>
      <c r="K330" s="161"/>
      <c r="L330" s="167"/>
      <c r="M330" s="168"/>
      <c r="N330" s="169"/>
      <c r="O330" s="169"/>
      <c r="P330" s="169"/>
      <c r="Q330" s="169"/>
      <c r="R330" s="169"/>
      <c r="S330" s="169"/>
      <c r="T330" s="170"/>
      <c r="AT330" s="171" t="s">
        <v>119</v>
      </c>
      <c r="AU330" s="171" t="s">
        <v>79</v>
      </c>
      <c r="AV330" s="10" t="s">
        <v>21</v>
      </c>
      <c r="AW330" s="10" t="s">
        <v>40</v>
      </c>
      <c r="AX330" s="10" t="s">
        <v>79</v>
      </c>
      <c r="AY330" s="171" t="s">
        <v>117</v>
      </c>
    </row>
    <row r="331" spans="2:51" s="11" customFormat="1" ht="11.25">
      <c r="B331" s="172"/>
      <c r="C331" s="173"/>
      <c r="D331" s="162" t="s">
        <v>119</v>
      </c>
      <c r="E331" s="174" t="s">
        <v>32</v>
      </c>
      <c r="F331" s="175" t="s">
        <v>122</v>
      </c>
      <c r="G331" s="173"/>
      <c r="H331" s="176">
        <v>4.18</v>
      </c>
      <c r="I331" s="177"/>
      <c r="J331" s="173"/>
      <c r="K331" s="173"/>
      <c r="L331" s="178"/>
      <c r="M331" s="179"/>
      <c r="N331" s="180"/>
      <c r="O331" s="180"/>
      <c r="P331" s="180"/>
      <c r="Q331" s="180"/>
      <c r="R331" s="180"/>
      <c r="S331" s="180"/>
      <c r="T331" s="181"/>
      <c r="AT331" s="182" t="s">
        <v>119</v>
      </c>
      <c r="AU331" s="182" t="s">
        <v>79</v>
      </c>
      <c r="AV331" s="11" t="s">
        <v>123</v>
      </c>
      <c r="AW331" s="11" t="s">
        <v>40</v>
      </c>
      <c r="AX331" s="11" t="s">
        <v>87</v>
      </c>
      <c r="AY331" s="182" t="s">
        <v>117</v>
      </c>
    </row>
    <row r="332" spans="1:65" s="2" customFormat="1" ht="24.2" customHeight="1">
      <c r="A332" s="32"/>
      <c r="B332" s="33"/>
      <c r="C332" s="146" t="s">
        <v>508</v>
      </c>
      <c r="D332" s="146" t="s">
        <v>112</v>
      </c>
      <c r="E332" s="147" t="s">
        <v>509</v>
      </c>
      <c r="F332" s="148" t="s">
        <v>510</v>
      </c>
      <c r="G332" s="149" t="s">
        <v>196</v>
      </c>
      <c r="H332" s="150">
        <v>2</v>
      </c>
      <c r="I332" s="151"/>
      <c r="J332" s="152">
        <f>ROUND(I332*H332,2)</f>
        <v>0</v>
      </c>
      <c r="K332" s="153"/>
      <c r="L332" s="37"/>
      <c r="M332" s="154" t="s">
        <v>32</v>
      </c>
      <c r="N332" s="155" t="s">
        <v>50</v>
      </c>
      <c r="O332" s="62"/>
      <c r="P332" s="156">
        <f>O332*H332</f>
        <v>0</v>
      </c>
      <c r="Q332" s="156">
        <v>0</v>
      </c>
      <c r="R332" s="156">
        <f>Q332*H332</f>
        <v>0</v>
      </c>
      <c r="S332" s="156">
        <v>0</v>
      </c>
      <c r="T332" s="157">
        <f>S332*H332</f>
        <v>0</v>
      </c>
      <c r="U332" s="32"/>
      <c r="V332" s="32"/>
      <c r="W332" s="32"/>
      <c r="X332" s="32"/>
      <c r="Y332" s="32"/>
      <c r="Z332" s="32"/>
      <c r="AA332" s="32"/>
      <c r="AB332" s="32"/>
      <c r="AC332" s="32"/>
      <c r="AD332" s="32"/>
      <c r="AE332" s="32"/>
      <c r="AR332" s="158" t="s">
        <v>116</v>
      </c>
      <c r="AT332" s="158" t="s">
        <v>112</v>
      </c>
      <c r="AU332" s="158" t="s">
        <v>79</v>
      </c>
      <c r="AY332" s="14" t="s">
        <v>117</v>
      </c>
      <c r="BE332" s="159">
        <f>IF(N332="základní",J332,0)</f>
        <v>0</v>
      </c>
      <c r="BF332" s="159">
        <f>IF(N332="snížená",J332,0)</f>
        <v>0</v>
      </c>
      <c r="BG332" s="159">
        <f>IF(N332="zákl. přenesená",J332,0)</f>
        <v>0</v>
      </c>
      <c r="BH332" s="159">
        <f>IF(N332="sníž. přenesená",J332,0)</f>
        <v>0</v>
      </c>
      <c r="BI332" s="159">
        <f>IF(N332="nulová",J332,0)</f>
        <v>0</v>
      </c>
      <c r="BJ332" s="14" t="s">
        <v>87</v>
      </c>
      <c r="BK332" s="159">
        <f>ROUND(I332*H332,2)</f>
        <v>0</v>
      </c>
      <c r="BL332" s="14" t="s">
        <v>116</v>
      </c>
      <c r="BM332" s="158" t="s">
        <v>511</v>
      </c>
    </row>
    <row r="333" spans="2:51" s="10" customFormat="1" ht="11.25">
      <c r="B333" s="160"/>
      <c r="C333" s="161"/>
      <c r="D333" s="162" t="s">
        <v>119</v>
      </c>
      <c r="E333" s="163" t="s">
        <v>32</v>
      </c>
      <c r="F333" s="164" t="s">
        <v>512</v>
      </c>
      <c r="G333" s="161"/>
      <c r="H333" s="165">
        <v>2</v>
      </c>
      <c r="I333" s="166"/>
      <c r="J333" s="161"/>
      <c r="K333" s="161"/>
      <c r="L333" s="167"/>
      <c r="M333" s="168"/>
      <c r="N333" s="169"/>
      <c r="O333" s="169"/>
      <c r="P333" s="169"/>
      <c r="Q333" s="169"/>
      <c r="R333" s="169"/>
      <c r="S333" s="169"/>
      <c r="T333" s="170"/>
      <c r="AT333" s="171" t="s">
        <v>119</v>
      </c>
      <c r="AU333" s="171" t="s">
        <v>79</v>
      </c>
      <c r="AV333" s="10" t="s">
        <v>21</v>
      </c>
      <c r="AW333" s="10" t="s">
        <v>40</v>
      </c>
      <c r="AX333" s="10" t="s">
        <v>79</v>
      </c>
      <c r="AY333" s="171" t="s">
        <v>117</v>
      </c>
    </row>
    <row r="334" spans="2:51" s="11" customFormat="1" ht="11.25">
      <c r="B334" s="172"/>
      <c r="C334" s="173"/>
      <c r="D334" s="162" t="s">
        <v>119</v>
      </c>
      <c r="E334" s="174" t="s">
        <v>32</v>
      </c>
      <c r="F334" s="175" t="s">
        <v>122</v>
      </c>
      <c r="G334" s="173"/>
      <c r="H334" s="176">
        <v>2</v>
      </c>
      <c r="I334" s="177"/>
      <c r="J334" s="173"/>
      <c r="K334" s="173"/>
      <c r="L334" s="178"/>
      <c r="M334" s="179"/>
      <c r="N334" s="180"/>
      <c r="O334" s="180"/>
      <c r="P334" s="180"/>
      <c r="Q334" s="180"/>
      <c r="R334" s="180"/>
      <c r="S334" s="180"/>
      <c r="T334" s="181"/>
      <c r="AT334" s="182" t="s">
        <v>119</v>
      </c>
      <c r="AU334" s="182" t="s">
        <v>79</v>
      </c>
      <c r="AV334" s="11" t="s">
        <v>123</v>
      </c>
      <c r="AW334" s="11" t="s">
        <v>40</v>
      </c>
      <c r="AX334" s="11" t="s">
        <v>87</v>
      </c>
      <c r="AY334" s="182" t="s">
        <v>117</v>
      </c>
    </row>
    <row r="335" spans="1:65" s="2" customFormat="1" ht="24.2" customHeight="1">
      <c r="A335" s="32"/>
      <c r="B335" s="33"/>
      <c r="C335" s="146" t="s">
        <v>513</v>
      </c>
      <c r="D335" s="146" t="s">
        <v>112</v>
      </c>
      <c r="E335" s="147" t="s">
        <v>514</v>
      </c>
      <c r="F335" s="148" t="s">
        <v>515</v>
      </c>
      <c r="G335" s="149" t="s">
        <v>219</v>
      </c>
      <c r="H335" s="150">
        <v>123.14</v>
      </c>
      <c r="I335" s="151"/>
      <c r="J335" s="152">
        <f>ROUND(I335*H335,2)</f>
        <v>0</v>
      </c>
      <c r="K335" s="153"/>
      <c r="L335" s="37"/>
      <c r="M335" s="154" t="s">
        <v>32</v>
      </c>
      <c r="N335" s="155" t="s">
        <v>50</v>
      </c>
      <c r="O335" s="62"/>
      <c r="P335" s="156">
        <f>O335*H335</f>
        <v>0</v>
      </c>
      <c r="Q335" s="156">
        <v>0</v>
      </c>
      <c r="R335" s="156">
        <f>Q335*H335</f>
        <v>0</v>
      </c>
      <c r="S335" s="156">
        <v>0</v>
      </c>
      <c r="T335" s="157">
        <f>S335*H335</f>
        <v>0</v>
      </c>
      <c r="U335" s="32"/>
      <c r="V335" s="32"/>
      <c r="W335" s="32"/>
      <c r="X335" s="32"/>
      <c r="Y335" s="32"/>
      <c r="Z335" s="32"/>
      <c r="AA335" s="32"/>
      <c r="AB335" s="32"/>
      <c r="AC335" s="32"/>
      <c r="AD335" s="32"/>
      <c r="AE335" s="32"/>
      <c r="AR335" s="158" t="s">
        <v>116</v>
      </c>
      <c r="AT335" s="158" t="s">
        <v>112</v>
      </c>
      <c r="AU335" s="158" t="s">
        <v>79</v>
      </c>
      <c r="AY335" s="14" t="s">
        <v>117</v>
      </c>
      <c r="BE335" s="159">
        <f>IF(N335="základní",J335,0)</f>
        <v>0</v>
      </c>
      <c r="BF335" s="159">
        <f>IF(N335="snížená",J335,0)</f>
        <v>0</v>
      </c>
      <c r="BG335" s="159">
        <f>IF(N335="zákl. přenesená",J335,0)</f>
        <v>0</v>
      </c>
      <c r="BH335" s="159">
        <f>IF(N335="sníž. přenesená",J335,0)</f>
        <v>0</v>
      </c>
      <c r="BI335" s="159">
        <f>IF(N335="nulová",J335,0)</f>
        <v>0</v>
      </c>
      <c r="BJ335" s="14" t="s">
        <v>87</v>
      </c>
      <c r="BK335" s="159">
        <f>ROUND(I335*H335,2)</f>
        <v>0</v>
      </c>
      <c r="BL335" s="14" t="s">
        <v>116</v>
      </c>
      <c r="BM335" s="158" t="s">
        <v>516</v>
      </c>
    </row>
    <row r="336" spans="2:51" s="10" customFormat="1" ht="22.5">
      <c r="B336" s="160"/>
      <c r="C336" s="161"/>
      <c r="D336" s="162" t="s">
        <v>119</v>
      </c>
      <c r="E336" s="163" t="s">
        <v>32</v>
      </c>
      <c r="F336" s="164" t="s">
        <v>517</v>
      </c>
      <c r="G336" s="161"/>
      <c r="H336" s="165">
        <v>123.14</v>
      </c>
      <c r="I336" s="166"/>
      <c r="J336" s="161"/>
      <c r="K336" s="161"/>
      <c r="L336" s="167"/>
      <c r="M336" s="168"/>
      <c r="N336" s="169"/>
      <c r="O336" s="169"/>
      <c r="P336" s="169"/>
      <c r="Q336" s="169"/>
      <c r="R336" s="169"/>
      <c r="S336" s="169"/>
      <c r="T336" s="170"/>
      <c r="AT336" s="171" t="s">
        <v>119</v>
      </c>
      <c r="AU336" s="171" t="s">
        <v>79</v>
      </c>
      <c r="AV336" s="10" t="s">
        <v>21</v>
      </c>
      <c r="AW336" s="10" t="s">
        <v>40</v>
      </c>
      <c r="AX336" s="10" t="s">
        <v>79</v>
      </c>
      <c r="AY336" s="171" t="s">
        <v>117</v>
      </c>
    </row>
    <row r="337" spans="2:51" s="11" customFormat="1" ht="11.25">
      <c r="B337" s="172"/>
      <c r="C337" s="173"/>
      <c r="D337" s="162" t="s">
        <v>119</v>
      </c>
      <c r="E337" s="174" t="s">
        <v>32</v>
      </c>
      <c r="F337" s="175" t="s">
        <v>122</v>
      </c>
      <c r="G337" s="173"/>
      <c r="H337" s="176">
        <v>123.14</v>
      </c>
      <c r="I337" s="177"/>
      <c r="J337" s="173"/>
      <c r="K337" s="173"/>
      <c r="L337" s="178"/>
      <c r="M337" s="179"/>
      <c r="N337" s="180"/>
      <c r="O337" s="180"/>
      <c r="P337" s="180"/>
      <c r="Q337" s="180"/>
      <c r="R337" s="180"/>
      <c r="S337" s="180"/>
      <c r="T337" s="181"/>
      <c r="AT337" s="182" t="s">
        <v>119</v>
      </c>
      <c r="AU337" s="182" t="s">
        <v>79</v>
      </c>
      <c r="AV337" s="11" t="s">
        <v>123</v>
      </c>
      <c r="AW337" s="11" t="s">
        <v>40</v>
      </c>
      <c r="AX337" s="11" t="s">
        <v>87</v>
      </c>
      <c r="AY337" s="182" t="s">
        <v>117</v>
      </c>
    </row>
    <row r="338" spans="1:65" s="2" customFormat="1" ht="24.2" customHeight="1">
      <c r="A338" s="32"/>
      <c r="B338" s="33"/>
      <c r="C338" s="146" t="s">
        <v>518</v>
      </c>
      <c r="D338" s="146" t="s">
        <v>112</v>
      </c>
      <c r="E338" s="147" t="s">
        <v>519</v>
      </c>
      <c r="F338" s="148" t="s">
        <v>520</v>
      </c>
      <c r="G338" s="149" t="s">
        <v>219</v>
      </c>
      <c r="H338" s="150">
        <v>276.91</v>
      </c>
      <c r="I338" s="151"/>
      <c r="J338" s="152">
        <f>ROUND(I338*H338,2)</f>
        <v>0</v>
      </c>
      <c r="K338" s="153"/>
      <c r="L338" s="37"/>
      <c r="M338" s="154" t="s">
        <v>32</v>
      </c>
      <c r="N338" s="155" t="s">
        <v>50</v>
      </c>
      <c r="O338" s="62"/>
      <c r="P338" s="156">
        <f>O338*H338</f>
        <v>0</v>
      </c>
      <c r="Q338" s="156">
        <v>0</v>
      </c>
      <c r="R338" s="156">
        <f>Q338*H338</f>
        <v>0</v>
      </c>
      <c r="S338" s="156">
        <v>0</v>
      </c>
      <c r="T338" s="157">
        <f>S338*H338</f>
        <v>0</v>
      </c>
      <c r="U338" s="32"/>
      <c r="V338" s="32"/>
      <c r="W338" s="32"/>
      <c r="X338" s="32"/>
      <c r="Y338" s="32"/>
      <c r="Z338" s="32"/>
      <c r="AA338" s="32"/>
      <c r="AB338" s="32"/>
      <c r="AC338" s="32"/>
      <c r="AD338" s="32"/>
      <c r="AE338" s="32"/>
      <c r="AR338" s="158" t="s">
        <v>116</v>
      </c>
      <c r="AT338" s="158" t="s">
        <v>112</v>
      </c>
      <c r="AU338" s="158" t="s">
        <v>79</v>
      </c>
      <c r="AY338" s="14" t="s">
        <v>117</v>
      </c>
      <c r="BE338" s="159">
        <f>IF(N338="základní",J338,0)</f>
        <v>0</v>
      </c>
      <c r="BF338" s="159">
        <f>IF(N338="snížená",J338,0)</f>
        <v>0</v>
      </c>
      <c r="BG338" s="159">
        <f>IF(N338="zákl. přenesená",J338,0)</f>
        <v>0</v>
      </c>
      <c r="BH338" s="159">
        <f>IF(N338="sníž. přenesená",J338,0)</f>
        <v>0</v>
      </c>
      <c r="BI338" s="159">
        <f>IF(N338="nulová",J338,0)</f>
        <v>0</v>
      </c>
      <c r="BJ338" s="14" t="s">
        <v>87</v>
      </c>
      <c r="BK338" s="159">
        <f>ROUND(I338*H338,2)</f>
        <v>0</v>
      </c>
      <c r="BL338" s="14" t="s">
        <v>116</v>
      </c>
      <c r="BM338" s="158" t="s">
        <v>521</v>
      </c>
    </row>
    <row r="339" spans="2:51" s="12" customFormat="1" ht="11.25">
      <c r="B339" s="187"/>
      <c r="C339" s="188"/>
      <c r="D339" s="162" t="s">
        <v>119</v>
      </c>
      <c r="E339" s="189" t="s">
        <v>32</v>
      </c>
      <c r="F339" s="190" t="s">
        <v>522</v>
      </c>
      <c r="G339" s="188"/>
      <c r="H339" s="189" t="s">
        <v>32</v>
      </c>
      <c r="I339" s="191"/>
      <c r="J339" s="188"/>
      <c r="K339" s="188"/>
      <c r="L339" s="192"/>
      <c r="M339" s="193"/>
      <c r="N339" s="194"/>
      <c r="O339" s="194"/>
      <c r="P339" s="194"/>
      <c r="Q339" s="194"/>
      <c r="R339" s="194"/>
      <c r="S339" s="194"/>
      <c r="T339" s="195"/>
      <c r="AT339" s="196" t="s">
        <v>119</v>
      </c>
      <c r="AU339" s="196" t="s">
        <v>79</v>
      </c>
      <c r="AV339" s="12" t="s">
        <v>87</v>
      </c>
      <c r="AW339" s="12" t="s">
        <v>40</v>
      </c>
      <c r="AX339" s="12" t="s">
        <v>79</v>
      </c>
      <c r="AY339" s="196" t="s">
        <v>117</v>
      </c>
    </row>
    <row r="340" spans="2:51" s="10" customFormat="1" ht="11.25">
      <c r="B340" s="160"/>
      <c r="C340" s="161"/>
      <c r="D340" s="162" t="s">
        <v>119</v>
      </c>
      <c r="E340" s="163" t="s">
        <v>32</v>
      </c>
      <c r="F340" s="164" t="s">
        <v>523</v>
      </c>
      <c r="G340" s="161"/>
      <c r="H340" s="165">
        <v>11.49</v>
      </c>
      <c r="I340" s="166"/>
      <c r="J340" s="161"/>
      <c r="K340" s="161"/>
      <c r="L340" s="167"/>
      <c r="M340" s="168"/>
      <c r="N340" s="169"/>
      <c r="O340" s="169"/>
      <c r="P340" s="169"/>
      <c r="Q340" s="169"/>
      <c r="R340" s="169"/>
      <c r="S340" s="169"/>
      <c r="T340" s="170"/>
      <c r="AT340" s="171" t="s">
        <v>119</v>
      </c>
      <c r="AU340" s="171" t="s">
        <v>79</v>
      </c>
      <c r="AV340" s="10" t="s">
        <v>21</v>
      </c>
      <c r="AW340" s="10" t="s">
        <v>40</v>
      </c>
      <c r="AX340" s="10" t="s">
        <v>79</v>
      </c>
      <c r="AY340" s="171" t="s">
        <v>117</v>
      </c>
    </row>
    <row r="341" spans="2:51" s="10" customFormat="1" ht="11.25">
      <c r="B341" s="160"/>
      <c r="C341" s="161"/>
      <c r="D341" s="162" t="s">
        <v>119</v>
      </c>
      <c r="E341" s="163" t="s">
        <v>32</v>
      </c>
      <c r="F341" s="164" t="s">
        <v>524</v>
      </c>
      <c r="G341" s="161"/>
      <c r="H341" s="165">
        <v>142.22</v>
      </c>
      <c r="I341" s="166"/>
      <c r="J341" s="161"/>
      <c r="K341" s="161"/>
      <c r="L341" s="167"/>
      <c r="M341" s="168"/>
      <c r="N341" s="169"/>
      <c r="O341" s="169"/>
      <c r="P341" s="169"/>
      <c r="Q341" s="169"/>
      <c r="R341" s="169"/>
      <c r="S341" s="169"/>
      <c r="T341" s="170"/>
      <c r="AT341" s="171" t="s">
        <v>119</v>
      </c>
      <c r="AU341" s="171" t="s">
        <v>79</v>
      </c>
      <c r="AV341" s="10" t="s">
        <v>21</v>
      </c>
      <c r="AW341" s="10" t="s">
        <v>40</v>
      </c>
      <c r="AX341" s="10" t="s">
        <v>79</v>
      </c>
      <c r="AY341" s="171" t="s">
        <v>117</v>
      </c>
    </row>
    <row r="342" spans="2:51" s="10" customFormat="1" ht="11.25">
      <c r="B342" s="160"/>
      <c r="C342" s="161"/>
      <c r="D342" s="162" t="s">
        <v>119</v>
      </c>
      <c r="E342" s="163" t="s">
        <v>32</v>
      </c>
      <c r="F342" s="164" t="s">
        <v>525</v>
      </c>
      <c r="G342" s="161"/>
      <c r="H342" s="165">
        <v>8</v>
      </c>
      <c r="I342" s="166"/>
      <c r="J342" s="161"/>
      <c r="K342" s="161"/>
      <c r="L342" s="167"/>
      <c r="M342" s="168"/>
      <c r="N342" s="169"/>
      <c r="O342" s="169"/>
      <c r="P342" s="169"/>
      <c r="Q342" s="169"/>
      <c r="R342" s="169"/>
      <c r="S342" s="169"/>
      <c r="T342" s="170"/>
      <c r="AT342" s="171" t="s">
        <v>119</v>
      </c>
      <c r="AU342" s="171" t="s">
        <v>79</v>
      </c>
      <c r="AV342" s="10" t="s">
        <v>21</v>
      </c>
      <c r="AW342" s="10" t="s">
        <v>40</v>
      </c>
      <c r="AX342" s="10" t="s">
        <v>79</v>
      </c>
      <c r="AY342" s="171" t="s">
        <v>117</v>
      </c>
    </row>
    <row r="343" spans="2:51" s="10" customFormat="1" ht="11.25">
      <c r="B343" s="160"/>
      <c r="C343" s="161"/>
      <c r="D343" s="162" t="s">
        <v>119</v>
      </c>
      <c r="E343" s="163" t="s">
        <v>32</v>
      </c>
      <c r="F343" s="164" t="s">
        <v>526</v>
      </c>
      <c r="G343" s="161"/>
      <c r="H343" s="165">
        <v>115.2</v>
      </c>
      <c r="I343" s="166"/>
      <c r="J343" s="161"/>
      <c r="K343" s="161"/>
      <c r="L343" s="167"/>
      <c r="M343" s="168"/>
      <c r="N343" s="169"/>
      <c r="O343" s="169"/>
      <c r="P343" s="169"/>
      <c r="Q343" s="169"/>
      <c r="R343" s="169"/>
      <c r="S343" s="169"/>
      <c r="T343" s="170"/>
      <c r="AT343" s="171" t="s">
        <v>119</v>
      </c>
      <c r="AU343" s="171" t="s">
        <v>79</v>
      </c>
      <c r="AV343" s="10" t="s">
        <v>21</v>
      </c>
      <c r="AW343" s="10" t="s">
        <v>40</v>
      </c>
      <c r="AX343" s="10" t="s">
        <v>79</v>
      </c>
      <c r="AY343" s="171" t="s">
        <v>117</v>
      </c>
    </row>
    <row r="344" spans="2:51" s="11" customFormat="1" ht="11.25">
      <c r="B344" s="172"/>
      <c r="C344" s="173"/>
      <c r="D344" s="162" t="s">
        <v>119</v>
      </c>
      <c r="E344" s="174" t="s">
        <v>32</v>
      </c>
      <c r="F344" s="175" t="s">
        <v>122</v>
      </c>
      <c r="G344" s="173"/>
      <c r="H344" s="176">
        <v>276.91</v>
      </c>
      <c r="I344" s="177"/>
      <c r="J344" s="173"/>
      <c r="K344" s="173"/>
      <c r="L344" s="178"/>
      <c r="M344" s="179"/>
      <c r="N344" s="180"/>
      <c r="O344" s="180"/>
      <c r="P344" s="180"/>
      <c r="Q344" s="180"/>
      <c r="R344" s="180"/>
      <c r="S344" s="180"/>
      <c r="T344" s="181"/>
      <c r="AT344" s="182" t="s">
        <v>119</v>
      </c>
      <c r="AU344" s="182" t="s">
        <v>79</v>
      </c>
      <c r="AV344" s="11" t="s">
        <v>123</v>
      </c>
      <c r="AW344" s="11" t="s">
        <v>40</v>
      </c>
      <c r="AX344" s="11" t="s">
        <v>87</v>
      </c>
      <c r="AY344" s="182" t="s">
        <v>117</v>
      </c>
    </row>
    <row r="345" spans="1:65" s="2" customFormat="1" ht="16.5" customHeight="1">
      <c r="A345" s="32"/>
      <c r="B345" s="33"/>
      <c r="C345" s="146" t="s">
        <v>527</v>
      </c>
      <c r="D345" s="146" t="s">
        <v>112</v>
      </c>
      <c r="E345" s="147" t="s">
        <v>528</v>
      </c>
      <c r="F345" s="148" t="s">
        <v>529</v>
      </c>
      <c r="G345" s="149" t="s">
        <v>115</v>
      </c>
      <c r="H345" s="150">
        <v>8.75</v>
      </c>
      <c r="I345" s="151"/>
      <c r="J345" s="152">
        <f>ROUND(I345*H345,2)</f>
        <v>0</v>
      </c>
      <c r="K345" s="153"/>
      <c r="L345" s="37"/>
      <c r="M345" s="154" t="s">
        <v>32</v>
      </c>
      <c r="N345" s="155" t="s">
        <v>50</v>
      </c>
      <c r="O345" s="62"/>
      <c r="P345" s="156">
        <f>O345*H345</f>
        <v>0</v>
      </c>
      <c r="Q345" s="156">
        <v>0</v>
      </c>
      <c r="R345" s="156">
        <f>Q345*H345</f>
        <v>0</v>
      </c>
      <c r="S345" s="156">
        <v>0</v>
      </c>
      <c r="T345" s="157">
        <f>S345*H345</f>
        <v>0</v>
      </c>
      <c r="U345" s="32"/>
      <c r="V345" s="32"/>
      <c r="W345" s="32"/>
      <c r="X345" s="32"/>
      <c r="Y345" s="32"/>
      <c r="Z345" s="32"/>
      <c r="AA345" s="32"/>
      <c r="AB345" s="32"/>
      <c r="AC345" s="32"/>
      <c r="AD345" s="32"/>
      <c r="AE345" s="32"/>
      <c r="AR345" s="158" t="s">
        <v>116</v>
      </c>
      <c r="AT345" s="158" t="s">
        <v>112</v>
      </c>
      <c r="AU345" s="158" t="s">
        <v>79</v>
      </c>
      <c r="AY345" s="14" t="s">
        <v>117</v>
      </c>
      <c r="BE345" s="159">
        <f>IF(N345="základní",J345,0)</f>
        <v>0</v>
      </c>
      <c r="BF345" s="159">
        <f>IF(N345="snížená",J345,0)</f>
        <v>0</v>
      </c>
      <c r="BG345" s="159">
        <f>IF(N345="zákl. přenesená",J345,0)</f>
        <v>0</v>
      </c>
      <c r="BH345" s="159">
        <f>IF(N345="sníž. přenesená",J345,0)</f>
        <v>0</v>
      </c>
      <c r="BI345" s="159">
        <f>IF(N345="nulová",J345,0)</f>
        <v>0</v>
      </c>
      <c r="BJ345" s="14" t="s">
        <v>87</v>
      </c>
      <c r="BK345" s="159">
        <f>ROUND(I345*H345,2)</f>
        <v>0</v>
      </c>
      <c r="BL345" s="14" t="s">
        <v>116</v>
      </c>
      <c r="BM345" s="158" t="s">
        <v>530</v>
      </c>
    </row>
    <row r="346" spans="2:51" s="10" customFormat="1" ht="11.25">
      <c r="B346" s="160"/>
      <c r="C346" s="161"/>
      <c r="D346" s="162" t="s">
        <v>119</v>
      </c>
      <c r="E346" s="163" t="s">
        <v>32</v>
      </c>
      <c r="F346" s="164" t="s">
        <v>531</v>
      </c>
      <c r="G346" s="161"/>
      <c r="H346" s="165">
        <v>8.75</v>
      </c>
      <c r="I346" s="166"/>
      <c r="J346" s="161"/>
      <c r="K346" s="161"/>
      <c r="L346" s="167"/>
      <c r="M346" s="168"/>
      <c r="N346" s="169"/>
      <c r="O346" s="169"/>
      <c r="P346" s="169"/>
      <c r="Q346" s="169"/>
      <c r="R346" s="169"/>
      <c r="S346" s="169"/>
      <c r="T346" s="170"/>
      <c r="AT346" s="171" t="s">
        <v>119</v>
      </c>
      <c r="AU346" s="171" t="s">
        <v>79</v>
      </c>
      <c r="AV346" s="10" t="s">
        <v>21</v>
      </c>
      <c r="AW346" s="10" t="s">
        <v>40</v>
      </c>
      <c r="AX346" s="10" t="s">
        <v>79</v>
      </c>
      <c r="AY346" s="171" t="s">
        <v>117</v>
      </c>
    </row>
    <row r="347" spans="2:51" s="11" customFormat="1" ht="11.25">
      <c r="B347" s="172"/>
      <c r="C347" s="173"/>
      <c r="D347" s="162" t="s">
        <v>119</v>
      </c>
      <c r="E347" s="174" t="s">
        <v>32</v>
      </c>
      <c r="F347" s="175" t="s">
        <v>122</v>
      </c>
      <c r="G347" s="173"/>
      <c r="H347" s="176">
        <v>8.75</v>
      </c>
      <c r="I347" s="177"/>
      <c r="J347" s="173"/>
      <c r="K347" s="173"/>
      <c r="L347" s="178"/>
      <c r="M347" s="179"/>
      <c r="N347" s="180"/>
      <c r="O347" s="180"/>
      <c r="P347" s="180"/>
      <c r="Q347" s="180"/>
      <c r="R347" s="180"/>
      <c r="S347" s="180"/>
      <c r="T347" s="181"/>
      <c r="AT347" s="182" t="s">
        <v>119</v>
      </c>
      <c r="AU347" s="182" t="s">
        <v>79</v>
      </c>
      <c r="AV347" s="11" t="s">
        <v>123</v>
      </c>
      <c r="AW347" s="11" t="s">
        <v>40</v>
      </c>
      <c r="AX347" s="11" t="s">
        <v>87</v>
      </c>
      <c r="AY347" s="182" t="s">
        <v>117</v>
      </c>
    </row>
    <row r="348" spans="1:65" s="2" customFormat="1" ht="16.5" customHeight="1">
      <c r="A348" s="32"/>
      <c r="B348" s="33"/>
      <c r="C348" s="146" t="s">
        <v>532</v>
      </c>
      <c r="D348" s="146" t="s">
        <v>112</v>
      </c>
      <c r="E348" s="147" t="s">
        <v>533</v>
      </c>
      <c r="F348" s="148" t="s">
        <v>534</v>
      </c>
      <c r="G348" s="149" t="s">
        <v>219</v>
      </c>
      <c r="H348" s="150">
        <v>359.08</v>
      </c>
      <c r="I348" s="151"/>
      <c r="J348" s="152">
        <f>ROUND(I348*H348,2)</f>
        <v>0</v>
      </c>
      <c r="K348" s="153"/>
      <c r="L348" s="37"/>
      <c r="M348" s="154" t="s">
        <v>32</v>
      </c>
      <c r="N348" s="155" t="s">
        <v>50</v>
      </c>
      <c r="O348" s="62"/>
      <c r="P348" s="156">
        <f>O348*H348</f>
        <v>0</v>
      </c>
      <c r="Q348" s="156">
        <v>0</v>
      </c>
      <c r="R348" s="156">
        <f>Q348*H348</f>
        <v>0</v>
      </c>
      <c r="S348" s="156">
        <v>0</v>
      </c>
      <c r="T348" s="157">
        <f>S348*H348</f>
        <v>0</v>
      </c>
      <c r="U348" s="32"/>
      <c r="V348" s="32"/>
      <c r="W348" s="32"/>
      <c r="X348" s="32"/>
      <c r="Y348" s="32"/>
      <c r="Z348" s="32"/>
      <c r="AA348" s="32"/>
      <c r="AB348" s="32"/>
      <c r="AC348" s="32"/>
      <c r="AD348" s="32"/>
      <c r="AE348" s="32"/>
      <c r="AR348" s="158" t="s">
        <v>116</v>
      </c>
      <c r="AT348" s="158" t="s">
        <v>112</v>
      </c>
      <c r="AU348" s="158" t="s">
        <v>79</v>
      </c>
      <c r="AY348" s="14" t="s">
        <v>117</v>
      </c>
      <c r="BE348" s="159">
        <f>IF(N348="základní",J348,0)</f>
        <v>0</v>
      </c>
      <c r="BF348" s="159">
        <f>IF(N348="snížená",J348,0)</f>
        <v>0</v>
      </c>
      <c r="BG348" s="159">
        <f>IF(N348="zákl. přenesená",J348,0)</f>
        <v>0</v>
      </c>
      <c r="BH348" s="159">
        <f>IF(N348="sníž. přenesená",J348,0)</f>
        <v>0</v>
      </c>
      <c r="BI348" s="159">
        <f>IF(N348="nulová",J348,0)</f>
        <v>0</v>
      </c>
      <c r="BJ348" s="14" t="s">
        <v>87</v>
      </c>
      <c r="BK348" s="159">
        <f>ROUND(I348*H348,2)</f>
        <v>0</v>
      </c>
      <c r="BL348" s="14" t="s">
        <v>116</v>
      </c>
      <c r="BM348" s="158" t="s">
        <v>535</v>
      </c>
    </row>
    <row r="349" spans="2:51" s="10" customFormat="1" ht="11.25">
      <c r="B349" s="160"/>
      <c r="C349" s="161"/>
      <c r="D349" s="162" t="s">
        <v>119</v>
      </c>
      <c r="E349" s="163" t="s">
        <v>32</v>
      </c>
      <c r="F349" s="164" t="s">
        <v>221</v>
      </c>
      <c r="G349" s="161"/>
      <c r="H349" s="165">
        <v>359.08</v>
      </c>
      <c r="I349" s="166"/>
      <c r="J349" s="161"/>
      <c r="K349" s="161"/>
      <c r="L349" s="167"/>
      <c r="M349" s="168"/>
      <c r="N349" s="169"/>
      <c r="O349" s="169"/>
      <c r="P349" s="169"/>
      <c r="Q349" s="169"/>
      <c r="R349" s="169"/>
      <c r="S349" s="169"/>
      <c r="T349" s="170"/>
      <c r="AT349" s="171" t="s">
        <v>119</v>
      </c>
      <c r="AU349" s="171" t="s">
        <v>79</v>
      </c>
      <c r="AV349" s="10" t="s">
        <v>21</v>
      </c>
      <c r="AW349" s="10" t="s">
        <v>40</v>
      </c>
      <c r="AX349" s="10" t="s">
        <v>79</v>
      </c>
      <c r="AY349" s="171" t="s">
        <v>117</v>
      </c>
    </row>
    <row r="350" spans="2:51" s="11" customFormat="1" ht="11.25">
      <c r="B350" s="172"/>
      <c r="C350" s="173"/>
      <c r="D350" s="162" t="s">
        <v>119</v>
      </c>
      <c r="E350" s="174" t="s">
        <v>32</v>
      </c>
      <c r="F350" s="175" t="s">
        <v>122</v>
      </c>
      <c r="G350" s="173"/>
      <c r="H350" s="176">
        <v>359.08</v>
      </c>
      <c r="I350" s="177"/>
      <c r="J350" s="173"/>
      <c r="K350" s="173"/>
      <c r="L350" s="178"/>
      <c r="M350" s="179"/>
      <c r="N350" s="180"/>
      <c r="O350" s="180"/>
      <c r="P350" s="180"/>
      <c r="Q350" s="180"/>
      <c r="R350" s="180"/>
      <c r="S350" s="180"/>
      <c r="T350" s="181"/>
      <c r="AT350" s="182" t="s">
        <v>119</v>
      </c>
      <c r="AU350" s="182" t="s">
        <v>79</v>
      </c>
      <c r="AV350" s="11" t="s">
        <v>123</v>
      </c>
      <c r="AW350" s="11" t="s">
        <v>40</v>
      </c>
      <c r="AX350" s="11" t="s">
        <v>87</v>
      </c>
      <c r="AY350" s="182" t="s">
        <v>117</v>
      </c>
    </row>
    <row r="351" spans="1:65" s="2" customFormat="1" ht="16.5" customHeight="1">
      <c r="A351" s="32"/>
      <c r="B351" s="33"/>
      <c r="C351" s="146" t="s">
        <v>536</v>
      </c>
      <c r="D351" s="146" t="s">
        <v>112</v>
      </c>
      <c r="E351" s="147" t="s">
        <v>537</v>
      </c>
      <c r="F351" s="148" t="s">
        <v>538</v>
      </c>
      <c r="G351" s="149" t="s">
        <v>219</v>
      </c>
      <c r="H351" s="150">
        <v>359.08</v>
      </c>
      <c r="I351" s="151"/>
      <c r="J351" s="152">
        <f>ROUND(I351*H351,2)</f>
        <v>0</v>
      </c>
      <c r="K351" s="153"/>
      <c r="L351" s="37"/>
      <c r="M351" s="154" t="s">
        <v>32</v>
      </c>
      <c r="N351" s="155" t="s">
        <v>50</v>
      </c>
      <c r="O351" s="62"/>
      <c r="P351" s="156">
        <f>O351*H351</f>
        <v>0</v>
      </c>
      <c r="Q351" s="156">
        <v>0</v>
      </c>
      <c r="R351" s="156">
        <f>Q351*H351</f>
        <v>0</v>
      </c>
      <c r="S351" s="156">
        <v>0</v>
      </c>
      <c r="T351" s="157">
        <f>S351*H351</f>
        <v>0</v>
      </c>
      <c r="U351" s="32"/>
      <c r="V351" s="32"/>
      <c r="W351" s="32"/>
      <c r="X351" s="32"/>
      <c r="Y351" s="32"/>
      <c r="Z351" s="32"/>
      <c r="AA351" s="32"/>
      <c r="AB351" s="32"/>
      <c r="AC351" s="32"/>
      <c r="AD351" s="32"/>
      <c r="AE351" s="32"/>
      <c r="AR351" s="158" t="s">
        <v>116</v>
      </c>
      <c r="AT351" s="158" t="s">
        <v>112</v>
      </c>
      <c r="AU351" s="158" t="s">
        <v>79</v>
      </c>
      <c r="AY351" s="14" t="s">
        <v>117</v>
      </c>
      <c r="BE351" s="159">
        <f>IF(N351="základní",J351,0)</f>
        <v>0</v>
      </c>
      <c r="BF351" s="159">
        <f>IF(N351="snížená",J351,0)</f>
        <v>0</v>
      </c>
      <c r="BG351" s="159">
        <f>IF(N351="zákl. přenesená",J351,0)</f>
        <v>0</v>
      </c>
      <c r="BH351" s="159">
        <f>IF(N351="sníž. přenesená",J351,0)</f>
        <v>0</v>
      </c>
      <c r="BI351" s="159">
        <f>IF(N351="nulová",J351,0)</f>
        <v>0</v>
      </c>
      <c r="BJ351" s="14" t="s">
        <v>87</v>
      </c>
      <c r="BK351" s="159">
        <f>ROUND(I351*H351,2)</f>
        <v>0</v>
      </c>
      <c r="BL351" s="14" t="s">
        <v>116</v>
      </c>
      <c r="BM351" s="158" t="s">
        <v>539</v>
      </c>
    </row>
    <row r="352" spans="2:51" s="10" customFormat="1" ht="11.25">
      <c r="B352" s="160"/>
      <c r="C352" s="161"/>
      <c r="D352" s="162" t="s">
        <v>119</v>
      </c>
      <c r="E352" s="163" t="s">
        <v>32</v>
      </c>
      <c r="F352" s="164" t="s">
        <v>221</v>
      </c>
      <c r="G352" s="161"/>
      <c r="H352" s="165">
        <v>359.08</v>
      </c>
      <c r="I352" s="166"/>
      <c r="J352" s="161"/>
      <c r="K352" s="161"/>
      <c r="L352" s="167"/>
      <c r="M352" s="168"/>
      <c r="N352" s="169"/>
      <c r="O352" s="169"/>
      <c r="P352" s="169"/>
      <c r="Q352" s="169"/>
      <c r="R352" s="169"/>
      <c r="S352" s="169"/>
      <c r="T352" s="170"/>
      <c r="AT352" s="171" t="s">
        <v>119</v>
      </c>
      <c r="AU352" s="171" t="s">
        <v>79</v>
      </c>
      <c r="AV352" s="10" t="s">
        <v>21</v>
      </c>
      <c r="AW352" s="10" t="s">
        <v>40</v>
      </c>
      <c r="AX352" s="10" t="s">
        <v>79</v>
      </c>
      <c r="AY352" s="171" t="s">
        <v>117</v>
      </c>
    </row>
    <row r="353" spans="2:51" s="11" customFormat="1" ht="11.25">
      <c r="B353" s="172"/>
      <c r="C353" s="173"/>
      <c r="D353" s="162" t="s">
        <v>119</v>
      </c>
      <c r="E353" s="174" t="s">
        <v>32</v>
      </c>
      <c r="F353" s="175" t="s">
        <v>122</v>
      </c>
      <c r="G353" s="173"/>
      <c r="H353" s="176">
        <v>359.08</v>
      </c>
      <c r="I353" s="177"/>
      <c r="J353" s="173"/>
      <c r="K353" s="173"/>
      <c r="L353" s="178"/>
      <c r="M353" s="179"/>
      <c r="N353" s="180"/>
      <c r="O353" s="180"/>
      <c r="P353" s="180"/>
      <c r="Q353" s="180"/>
      <c r="R353" s="180"/>
      <c r="S353" s="180"/>
      <c r="T353" s="181"/>
      <c r="AT353" s="182" t="s">
        <v>119</v>
      </c>
      <c r="AU353" s="182" t="s">
        <v>79</v>
      </c>
      <c r="AV353" s="11" t="s">
        <v>123</v>
      </c>
      <c r="AW353" s="11" t="s">
        <v>40</v>
      </c>
      <c r="AX353" s="11" t="s">
        <v>87</v>
      </c>
      <c r="AY353" s="182" t="s">
        <v>117</v>
      </c>
    </row>
    <row r="354" spans="1:65" s="2" customFormat="1" ht="16.5" customHeight="1">
      <c r="A354" s="32"/>
      <c r="B354" s="33"/>
      <c r="C354" s="146" t="s">
        <v>540</v>
      </c>
      <c r="D354" s="146" t="s">
        <v>112</v>
      </c>
      <c r="E354" s="147" t="s">
        <v>541</v>
      </c>
      <c r="F354" s="148" t="s">
        <v>542</v>
      </c>
      <c r="G354" s="149" t="s">
        <v>219</v>
      </c>
      <c r="H354" s="150">
        <v>359.08</v>
      </c>
      <c r="I354" s="151"/>
      <c r="J354" s="152">
        <f>ROUND(I354*H354,2)</f>
        <v>0</v>
      </c>
      <c r="K354" s="153"/>
      <c r="L354" s="37"/>
      <c r="M354" s="154" t="s">
        <v>32</v>
      </c>
      <c r="N354" s="155" t="s">
        <v>50</v>
      </c>
      <c r="O354" s="62"/>
      <c r="P354" s="156">
        <f>O354*H354</f>
        <v>0</v>
      </c>
      <c r="Q354" s="156">
        <v>0</v>
      </c>
      <c r="R354" s="156">
        <f>Q354*H354</f>
        <v>0</v>
      </c>
      <c r="S354" s="156">
        <v>0</v>
      </c>
      <c r="T354" s="157">
        <f>S354*H354</f>
        <v>0</v>
      </c>
      <c r="U354" s="32"/>
      <c r="V354" s="32"/>
      <c r="W354" s="32"/>
      <c r="X354" s="32"/>
      <c r="Y354" s="32"/>
      <c r="Z354" s="32"/>
      <c r="AA354" s="32"/>
      <c r="AB354" s="32"/>
      <c r="AC354" s="32"/>
      <c r="AD354" s="32"/>
      <c r="AE354" s="32"/>
      <c r="AR354" s="158" t="s">
        <v>116</v>
      </c>
      <c r="AT354" s="158" t="s">
        <v>112</v>
      </c>
      <c r="AU354" s="158" t="s">
        <v>79</v>
      </c>
      <c r="AY354" s="14" t="s">
        <v>117</v>
      </c>
      <c r="BE354" s="159">
        <f>IF(N354="základní",J354,0)</f>
        <v>0</v>
      </c>
      <c r="BF354" s="159">
        <f>IF(N354="snížená",J354,0)</f>
        <v>0</v>
      </c>
      <c r="BG354" s="159">
        <f>IF(N354="zákl. přenesená",J354,0)</f>
        <v>0</v>
      </c>
      <c r="BH354" s="159">
        <f>IF(N354="sníž. přenesená",J354,0)</f>
        <v>0</v>
      </c>
      <c r="BI354" s="159">
        <f>IF(N354="nulová",J354,0)</f>
        <v>0</v>
      </c>
      <c r="BJ354" s="14" t="s">
        <v>87</v>
      </c>
      <c r="BK354" s="159">
        <f>ROUND(I354*H354,2)</f>
        <v>0</v>
      </c>
      <c r="BL354" s="14" t="s">
        <v>116</v>
      </c>
      <c r="BM354" s="158" t="s">
        <v>543</v>
      </c>
    </row>
    <row r="355" spans="2:51" s="10" customFormat="1" ht="11.25">
      <c r="B355" s="160"/>
      <c r="C355" s="161"/>
      <c r="D355" s="162" t="s">
        <v>119</v>
      </c>
      <c r="E355" s="163" t="s">
        <v>32</v>
      </c>
      <c r="F355" s="164" t="s">
        <v>221</v>
      </c>
      <c r="G355" s="161"/>
      <c r="H355" s="165">
        <v>359.08</v>
      </c>
      <c r="I355" s="166"/>
      <c r="J355" s="161"/>
      <c r="K355" s="161"/>
      <c r="L355" s="167"/>
      <c r="M355" s="168"/>
      <c r="N355" s="169"/>
      <c r="O355" s="169"/>
      <c r="P355" s="169"/>
      <c r="Q355" s="169"/>
      <c r="R355" s="169"/>
      <c r="S355" s="169"/>
      <c r="T355" s="170"/>
      <c r="AT355" s="171" t="s">
        <v>119</v>
      </c>
      <c r="AU355" s="171" t="s">
        <v>79</v>
      </c>
      <c r="AV355" s="10" t="s">
        <v>21</v>
      </c>
      <c r="AW355" s="10" t="s">
        <v>40</v>
      </c>
      <c r="AX355" s="10" t="s">
        <v>79</v>
      </c>
      <c r="AY355" s="171" t="s">
        <v>117</v>
      </c>
    </row>
    <row r="356" spans="2:51" s="11" customFormat="1" ht="11.25">
      <c r="B356" s="172"/>
      <c r="C356" s="173"/>
      <c r="D356" s="162" t="s">
        <v>119</v>
      </c>
      <c r="E356" s="174" t="s">
        <v>32</v>
      </c>
      <c r="F356" s="175" t="s">
        <v>122</v>
      </c>
      <c r="G356" s="173"/>
      <c r="H356" s="176">
        <v>359.08</v>
      </c>
      <c r="I356" s="177"/>
      <c r="J356" s="173"/>
      <c r="K356" s="173"/>
      <c r="L356" s="178"/>
      <c r="M356" s="179"/>
      <c r="N356" s="180"/>
      <c r="O356" s="180"/>
      <c r="P356" s="180"/>
      <c r="Q356" s="180"/>
      <c r="R356" s="180"/>
      <c r="S356" s="180"/>
      <c r="T356" s="181"/>
      <c r="AT356" s="182" t="s">
        <v>119</v>
      </c>
      <c r="AU356" s="182" t="s">
        <v>79</v>
      </c>
      <c r="AV356" s="11" t="s">
        <v>123</v>
      </c>
      <c r="AW356" s="11" t="s">
        <v>40</v>
      </c>
      <c r="AX356" s="11" t="s">
        <v>87</v>
      </c>
      <c r="AY356" s="182" t="s">
        <v>117</v>
      </c>
    </row>
    <row r="357" spans="1:65" s="2" customFormat="1" ht="21.75" customHeight="1">
      <c r="A357" s="32"/>
      <c r="B357" s="33"/>
      <c r="C357" s="146" t="s">
        <v>544</v>
      </c>
      <c r="D357" s="146" t="s">
        <v>112</v>
      </c>
      <c r="E357" s="147" t="s">
        <v>545</v>
      </c>
      <c r="F357" s="148" t="s">
        <v>546</v>
      </c>
      <c r="G357" s="149" t="s">
        <v>219</v>
      </c>
      <c r="H357" s="150">
        <v>27.332</v>
      </c>
      <c r="I357" s="151"/>
      <c r="J357" s="152">
        <f>ROUND(I357*H357,2)</f>
        <v>0</v>
      </c>
      <c r="K357" s="153"/>
      <c r="L357" s="37"/>
      <c r="M357" s="154" t="s">
        <v>32</v>
      </c>
      <c r="N357" s="155" t="s">
        <v>50</v>
      </c>
      <c r="O357" s="62"/>
      <c r="P357" s="156">
        <f>O357*H357</f>
        <v>0</v>
      </c>
      <c r="Q357" s="156">
        <v>0</v>
      </c>
      <c r="R357" s="156">
        <f>Q357*H357</f>
        <v>0</v>
      </c>
      <c r="S357" s="156">
        <v>0</v>
      </c>
      <c r="T357" s="157">
        <f>S357*H357</f>
        <v>0</v>
      </c>
      <c r="U357" s="32"/>
      <c r="V357" s="32"/>
      <c r="W357" s="32"/>
      <c r="X357" s="32"/>
      <c r="Y357" s="32"/>
      <c r="Z357" s="32"/>
      <c r="AA357" s="32"/>
      <c r="AB357" s="32"/>
      <c r="AC357" s="32"/>
      <c r="AD357" s="32"/>
      <c r="AE357" s="32"/>
      <c r="AR357" s="158" t="s">
        <v>116</v>
      </c>
      <c r="AT357" s="158" t="s">
        <v>112</v>
      </c>
      <c r="AU357" s="158" t="s">
        <v>79</v>
      </c>
      <c r="AY357" s="14" t="s">
        <v>117</v>
      </c>
      <c r="BE357" s="159">
        <f>IF(N357="základní",J357,0)</f>
        <v>0</v>
      </c>
      <c r="BF357" s="159">
        <f>IF(N357="snížená",J357,0)</f>
        <v>0</v>
      </c>
      <c r="BG357" s="159">
        <f>IF(N357="zákl. přenesená",J357,0)</f>
        <v>0</v>
      </c>
      <c r="BH357" s="159">
        <f>IF(N357="sníž. přenesená",J357,0)</f>
        <v>0</v>
      </c>
      <c r="BI357" s="159">
        <f>IF(N357="nulová",J357,0)</f>
        <v>0</v>
      </c>
      <c r="BJ357" s="14" t="s">
        <v>87</v>
      </c>
      <c r="BK357" s="159">
        <f>ROUND(I357*H357,2)</f>
        <v>0</v>
      </c>
      <c r="BL357" s="14" t="s">
        <v>116</v>
      </c>
      <c r="BM357" s="158" t="s">
        <v>547</v>
      </c>
    </row>
    <row r="358" spans="2:51" s="10" customFormat="1" ht="11.25">
      <c r="B358" s="160"/>
      <c r="C358" s="161"/>
      <c r="D358" s="162" t="s">
        <v>119</v>
      </c>
      <c r="E358" s="163" t="s">
        <v>32</v>
      </c>
      <c r="F358" s="164" t="s">
        <v>548</v>
      </c>
      <c r="G358" s="161"/>
      <c r="H358" s="165">
        <v>8.482</v>
      </c>
      <c r="I358" s="166"/>
      <c r="J358" s="161"/>
      <c r="K358" s="161"/>
      <c r="L358" s="167"/>
      <c r="M358" s="168"/>
      <c r="N358" s="169"/>
      <c r="O358" s="169"/>
      <c r="P358" s="169"/>
      <c r="Q358" s="169"/>
      <c r="R358" s="169"/>
      <c r="S358" s="169"/>
      <c r="T358" s="170"/>
      <c r="AT358" s="171" t="s">
        <v>119</v>
      </c>
      <c r="AU358" s="171" t="s">
        <v>79</v>
      </c>
      <c r="AV358" s="10" t="s">
        <v>21</v>
      </c>
      <c r="AW358" s="10" t="s">
        <v>40</v>
      </c>
      <c r="AX358" s="10" t="s">
        <v>79</v>
      </c>
      <c r="AY358" s="171" t="s">
        <v>117</v>
      </c>
    </row>
    <row r="359" spans="2:51" s="10" customFormat="1" ht="11.25">
      <c r="B359" s="160"/>
      <c r="C359" s="161"/>
      <c r="D359" s="162" t="s">
        <v>119</v>
      </c>
      <c r="E359" s="163" t="s">
        <v>32</v>
      </c>
      <c r="F359" s="164" t="s">
        <v>549</v>
      </c>
      <c r="G359" s="161"/>
      <c r="H359" s="165">
        <v>18.85</v>
      </c>
      <c r="I359" s="166"/>
      <c r="J359" s="161"/>
      <c r="K359" s="161"/>
      <c r="L359" s="167"/>
      <c r="M359" s="168"/>
      <c r="N359" s="169"/>
      <c r="O359" s="169"/>
      <c r="P359" s="169"/>
      <c r="Q359" s="169"/>
      <c r="R359" s="169"/>
      <c r="S359" s="169"/>
      <c r="T359" s="170"/>
      <c r="AT359" s="171" t="s">
        <v>119</v>
      </c>
      <c r="AU359" s="171" t="s">
        <v>79</v>
      </c>
      <c r="AV359" s="10" t="s">
        <v>21</v>
      </c>
      <c r="AW359" s="10" t="s">
        <v>40</v>
      </c>
      <c r="AX359" s="10" t="s">
        <v>79</v>
      </c>
      <c r="AY359" s="171" t="s">
        <v>117</v>
      </c>
    </row>
    <row r="360" spans="2:51" s="11" customFormat="1" ht="11.25">
      <c r="B360" s="172"/>
      <c r="C360" s="173"/>
      <c r="D360" s="162" t="s">
        <v>119</v>
      </c>
      <c r="E360" s="174" t="s">
        <v>32</v>
      </c>
      <c r="F360" s="175" t="s">
        <v>122</v>
      </c>
      <c r="G360" s="173"/>
      <c r="H360" s="176">
        <v>27.332</v>
      </c>
      <c r="I360" s="177"/>
      <c r="J360" s="173"/>
      <c r="K360" s="173"/>
      <c r="L360" s="178"/>
      <c r="M360" s="179"/>
      <c r="N360" s="180"/>
      <c r="O360" s="180"/>
      <c r="P360" s="180"/>
      <c r="Q360" s="180"/>
      <c r="R360" s="180"/>
      <c r="S360" s="180"/>
      <c r="T360" s="181"/>
      <c r="AT360" s="182" t="s">
        <v>119</v>
      </c>
      <c r="AU360" s="182" t="s">
        <v>79</v>
      </c>
      <c r="AV360" s="11" t="s">
        <v>123</v>
      </c>
      <c r="AW360" s="11" t="s">
        <v>40</v>
      </c>
      <c r="AX360" s="11" t="s">
        <v>87</v>
      </c>
      <c r="AY360" s="182" t="s">
        <v>117</v>
      </c>
    </row>
    <row r="361" spans="1:65" s="2" customFormat="1" ht="24.2" customHeight="1">
      <c r="A361" s="32"/>
      <c r="B361" s="33"/>
      <c r="C361" s="146" t="s">
        <v>550</v>
      </c>
      <c r="D361" s="146" t="s">
        <v>112</v>
      </c>
      <c r="E361" s="147" t="s">
        <v>551</v>
      </c>
      <c r="F361" s="148" t="s">
        <v>552</v>
      </c>
      <c r="G361" s="149" t="s">
        <v>219</v>
      </c>
      <c r="H361" s="150">
        <v>359.08</v>
      </c>
      <c r="I361" s="151"/>
      <c r="J361" s="152">
        <f>ROUND(I361*H361,2)</f>
        <v>0</v>
      </c>
      <c r="K361" s="153"/>
      <c r="L361" s="37"/>
      <c r="M361" s="154" t="s">
        <v>32</v>
      </c>
      <c r="N361" s="155" t="s">
        <v>50</v>
      </c>
      <c r="O361" s="62"/>
      <c r="P361" s="156">
        <f>O361*H361</f>
        <v>0</v>
      </c>
      <c r="Q361" s="156">
        <v>0</v>
      </c>
      <c r="R361" s="156">
        <f>Q361*H361</f>
        <v>0</v>
      </c>
      <c r="S361" s="156">
        <v>0</v>
      </c>
      <c r="T361" s="157">
        <f>S361*H361</f>
        <v>0</v>
      </c>
      <c r="U361" s="32"/>
      <c r="V361" s="32"/>
      <c r="W361" s="32"/>
      <c r="X361" s="32"/>
      <c r="Y361" s="32"/>
      <c r="Z361" s="32"/>
      <c r="AA361" s="32"/>
      <c r="AB361" s="32"/>
      <c r="AC361" s="32"/>
      <c r="AD361" s="32"/>
      <c r="AE361" s="32"/>
      <c r="AR361" s="158" t="s">
        <v>116</v>
      </c>
      <c r="AT361" s="158" t="s">
        <v>112</v>
      </c>
      <c r="AU361" s="158" t="s">
        <v>79</v>
      </c>
      <c r="AY361" s="14" t="s">
        <v>117</v>
      </c>
      <c r="BE361" s="159">
        <f>IF(N361="základní",J361,0)</f>
        <v>0</v>
      </c>
      <c r="BF361" s="159">
        <f>IF(N361="snížená",J361,0)</f>
        <v>0</v>
      </c>
      <c r="BG361" s="159">
        <f>IF(N361="zákl. přenesená",J361,0)</f>
        <v>0</v>
      </c>
      <c r="BH361" s="159">
        <f>IF(N361="sníž. přenesená",J361,0)</f>
        <v>0</v>
      </c>
      <c r="BI361" s="159">
        <f>IF(N361="nulová",J361,0)</f>
        <v>0</v>
      </c>
      <c r="BJ361" s="14" t="s">
        <v>87</v>
      </c>
      <c r="BK361" s="159">
        <f>ROUND(I361*H361,2)</f>
        <v>0</v>
      </c>
      <c r="BL361" s="14" t="s">
        <v>116</v>
      </c>
      <c r="BM361" s="158" t="s">
        <v>553</v>
      </c>
    </row>
    <row r="362" spans="2:51" s="10" customFormat="1" ht="11.25">
      <c r="B362" s="160"/>
      <c r="C362" s="161"/>
      <c r="D362" s="162" t="s">
        <v>119</v>
      </c>
      <c r="E362" s="163" t="s">
        <v>32</v>
      </c>
      <c r="F362" s="164" t="s">
        <v>554</v>
      </c>
      <c r="G362" s="161"/>
      <c r="H362" s="165">
        <v>359.08</v>
      </c>
      <c r="I362" s="166"/>
      <c r="J362" s="161"/>
      <c r="K362" s="161"/>
      <c r="L362" s="167"/>
      <c r="M362" s="168"/>
      <c r="N362" s="169"/>
      <c r="O362" s="169"/>
      <c r="P362" s="169"/>
      <c r="Q362" s="169"/>
      <c r="R362" s="169"/>
      <c r="S362" s="169"/>
      <c r="T362" s="170"/>
      <c r="AT362" s="171" t="s">
        <v>119</v>
      </c>
      <c r="AU362" s="171" t="s">
        <v>79</v>
      </c>
      <c r="AV362" s="10" t="s">
        <v>21</v>
      </c>
      <c r="AW362" s="10" t="s">
        <v>40</v>
      </c>
      <c r="AX362" s="10" t="s">
        <v>79</v>
      </c>
      <c r="AY362" s="171" t="s">
        <v>117</v>
      </c>
    </row>
    <row r="363" spans="2:51" s="11" customFormat="1" ht="11.25">
      <c r="B363" s="172"/>
      <c r="C363" s="173"/>
      <c r="D363" s="162" t="s">
        <v>119</v>
      </c>
      <c r="E363" s="174" t="s">
        <v>32</v>
      </c>
      <c r="F363" s="175" t="s">
        <v>122</v>
      </c>
      <c r="G363" s="173"/>
      <c r="H363" s="176">
        <v>359.08</v>
      </c>
      <c r="I363" s="177"/>
      <c r="J363" s="173"/>
      <c r="K363" s="173"/>
      <c r="L363" s="178"/>
      <c r="M363" s="179"/>
      <c r="N363" s="180"/>
      <c r="O363" s="180"/>
      <c r="P363" s="180"/>
      <c r="Q363" s="180"/>
      <c r="R363" s="180"/>
      <c r="S363" s="180"/>
      <c r="T363" s="181"/>
      <c r="AT363" s="182" t="s">
        <v>119</v>
      </c>
      <c r="AU363" s="182" t="s">
        <v>79</v>
      </c>
      <c r="AV363" s="11" t="s">
        <v>123</v>
      </c>
      <c r="AW363" s="11" t="s">
        <v>40</v>
      </c>
      <c r="AX363" s="11" t="s">
        <v>87</v>
      </c>
      <c r="AY363" s="182" t="s">
        <v>117</v>
      </c>
    </row>
    <row r="364" spans="1:65" s="2" customFormat="1" ht="16.5" customHeight="1">
      <c r="A364" s="32"/>
      <c r="B364" s="33"/>
      <c r="C364" s="146" t="s">
        <v>555</v>
      </c>
      <c r="D364" s="146" t="s">
        <v>112</v>
      </c>
      <c r="E364" s="147" t="s">
        <v>556</v>
      </c>
      <c r="F364" s="148" t="s">
        <v>557</v>
      </c>
      <c r="G364" s="149" t="s">
        <v>143</v>
      </c>
      <c r="H364" s="150">
        <v>1</v>
      </c>
      <c r="I364" s="151"/>
      <c r="J364" s="152">
        <f>ROUND(I364*H364,2)</f>
        <v>0</v>
      </c>
      <c r="K364" s="153"/>
      <c r="L364" s="37"/>
      <c r="M364" s="154" t="s">
        <v>32</v>
      </c>
      <c r="N364" s="155" t="s">
        <v>50</v>
      </c>
      <c r="O364" s="62"/>
      <c r="P364" s="156">
        <f>O364*H364</f>
        <v>0</v>
      </c>
      <c r="Q364" s="156">
        <v>0</v>
      </c>
      <c r="R364" s="156">
        <f>Q364*H364</f>
        <v>0</v>
      </c>
      <c r="S364" s="156">
        <v>0</v>
      </c>
      <c r="T364" s="157">
        <f>S364*H364</f>
        <v>0</v>
      </c>
      <c r="U364" s="32"/>
      <c r="V364" s="32"/>
      <c r="W364" s="32"/>
      <c r="X364" s="32"/>
      <c r="Y364" s="32"/>
      <c r="Z364" s="32"/>
      <c r="AA364" s="32"/>
      <c r="AB364" s="32"/>
      <c r="AC364" s="32"/>
      <c r="AD364" s="32"/>
      <c r="AE364" s="32"/>
      <c r="AR364" s="158" t="s">
        <v>116</v>
      </c>
      <c r="AT364" s="158" t="s">
        <v>112</v>
      </c>
      <c r="AU364" s="158" t="s">
        <v>79</v>
      </c>
      <c r="AY364" s="14" t="s">
        <v>117</v>
      </c>
      <c r="BE364" s="159">
        <f>IF(N364="základní",J364,0)</f>
        <v>0</v>
      </c>
      <c r="BF364" s="159">
        <f>IF(N364="snížená",J364,0)</f>
        <v>0</v>
      </c>
      <c r="BG364" s="159">
        <f>IF(N364="zákl. přenesená",J364,0)</f>
        <v>0</v>
      </c>
      <c r="BH364" s="159">
        <f>IF(N364="sníž. přenesená",J364,0)</f>
        <v>0</v>
      </c>
      <c r="BI364" s="159">
        <f>IF(N364="nulová",J364,0)</f>
        <v>0</v>
      </c>
      <c r="BJ364" s="14" t="s">
        <v>87</v>
      </c>
      <c r="BK364" s="159">
        <f>ROUND(I364*H364,2)</f>
        <v>0</v>
      </c>
      <c r="BL364" s="14" t="s">
        <v>116</v>
      </c>
      <c r="BM364" s="158" t="s">
        <v>558</v>
      </c>
    </row>
    <row r="365" spans="2:51" s="10" customFormat="1" ht="11.25">
      <c r="B365" s="160"/>
      <c r="C365" s="161"/>
      <c r="D365" s="162" t="s">
        <v>119</v>
      </c>
      <c r="E365" s="163" t="s">
        <v>32</v>
      </c>
      <c r="F365" s="164" t="s">
        <v>87</v>
      </c>
      <c r="G365" s="161"/>
      <c r="H365" s="165">
        <v>1</v>
      </c>
      <c r="I365" s="166"/>
      <c r="J365" s="161"/>
      <c r="K365" s="161"/>
      <c r="L365" s="167"/>
      <c r="M365" s="168"/>
      <c r="N365" s="169"/>
      <c r="O365" s="169"/>
      <c r="P365" s="169"/>
      <c r="Q365" s="169"/>
      <c r="R365" s="169"/>
      <c r="S365" s="169"/>
      <c r="T365" s="170"/>
      <c r="AT365" s="171" t="s">
        <v>119</v>
      </c>
      <c r="AU365" s="171" t="s">
        <v>79</v>
      </c>
      <c r="AV365" s="10" t="s">
        <v>21</v>
      </c>
      <c r="AW365" s="10" t="s">
        <v>40</v>
      </c>
      <c r="AX365" s="10" t="s">
        <v>79</v>
      </c>
      <c r="AY365" s="171" t="s">
        <v>117</v>
      </c>
    </row>
    <row r="366" spans="2:51" s="11" customFormat="1" ht="11.25">
      <c r="B366" s="172"/>
      <c r="C366" s="173"/>
      <c r="D366" s="162" t="s">
        <v>119</v>
      </c>
      <c r="E366" s="174" t="s">
        <v>32</v>
      </c>
      <c r="F366" s="175" t="s">
        <v>122</v>
      </c>
      <c r="G366" s="173"/>
      <c r="H366" s="176">
        <v>1</v>
      </c>
      <c r="I366" s="177"/>
      <c r="J366" s="173"/>
      <c r="K366" s="173"/>
      <c r="L366" s="178"/>
      <c r="M366" s="197"/>
      <c r="N366" s="198"/>
      <c r="O366" s="198"/>
      <c r="P366" s="198"/>
      <c r="Q366" s="198"/>
      <c r="R366" s="198"/>
      <c r="S366" s="198"/>
      <c r="T366" s="199"/>
      <c r="AT366" s="182" t="s">
        <v>119</v>
      </c>
      <c r="AU366" s="182" t="s">
        <v>79</v>
      </c>
      <c r="AV366" s="11" t="s">
        <v>123</v>
      </c>
      <c r="AW366" s="11" t="s">
        <v>40</v>
      </c>
      <c r="AX366" s="11" t="s">
        <v>87</v>
      </c>
      <c r="AY366" s="182" t="s">
        <v>117</v>
      </c>
    </row>
    <row r="367" spans="1:31" s="2" customFormat="1" ht="6.95" customHeight="1">
      <c r="A367" s="32"/>
      <c r="B367" s="45"/>
      <c r="C367" s="46"/>
      <c r="D367" s="46"/>
      <c r="E367" s="46"/>
      <c r="F367" s="46"/>
      <c r="G367" s="46"/>
      <c r="H367" s="46"/>
      <c r="I367" s="46"/>
      <c r="J367" s="46"/>
      <c r="K367" s="46"/>
      <c r="L367" s="37"/>
      <c r="M367" s="32"/>
      <c r="O367" s="32"/>
      <c r="P367" s="32"/>
      <c r="Q367" s="32"/>
      <c r="R367" s="32"/>
      <c r="S367" s="32"/>
      <c r="T367" s="32"/>
      <c r="U367" s="32"/>
      <c r="V367" s="32"/>
      <c r="W367" s="32"/>
      <c r="X367" s="32"/>
      <c r="Y367" s="32"/>
      <c r="Z367" s="32"/>
      <c r="AA367" s="32"/>
      <c r="AB367" s="32"/>
      <c r="AC367" s="32"/>
      <c r="AD367" s="32"/>
      <c r="AE367" s="32"/>
    </row>
  </sheetData>
  <sheetProtection algorithmName="SHA-512" hashValue="RW1JRQl+81EWo3FIbM8G7WHZoC0JD4BQRQdnkN2Kwjw2AEVps83pCE8EZsvQiFIl8W2iAAs0C+SxsLUIBQI7mw==" saltValue="yBDhmiMU0O+jiaMdQqsuOqXdtXq8dOrjtzymymO/27oNeg5eSrEB0u3lgbdLM2NSmcMh3zwTtij5M4oYVfFAsA==" spinCount="100000" sheet="1" objects="1" scenarios="1" formatColumns="0" formatRows="0" autoFilter="0"/>
  <autoFilter ref="C78:K366"/>
  <mergeCells count="9">
    <mergeCell ref="E50:H50"/>
    <mergeCell ref="E69:H69"/>
    <mergeCell ref="E71:H71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29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AT2" s="14" t="s">
        <v>91</v>
      </c>
    </row>
    <row r="3" spans="2:46" s="1" customFormat="1" ht="6.95" customHeight="1">
      <c r="B3" s="99"/>
      <c r="C3" s="100"/>
      <c r="D3" s="100"/>
      <c r="E3" s="100"/>
      <c r="F3" s="100"/>
      <c r="G3" s="100"/>
      <c r="H3" s="100"/>
      <c r="I3" s="100"/>
      <c r="J3" s="100"/>
      <c r="K3" s="100"/>
      <c r="L3" s="17"/>
      <c r="AT3" s="14" t="s">
        <v>21</v>
      </c>
    </row>
    <row r="4" spans="2:46" s="1" customFormat="1" ht="24.95" customHeight="1">
      <c r="B4" s="17"/>
      <c r="D4" s="101" t="s">
        <v>92</v>
      </c>
      <c r="L4" s="17"/>
      <c r="M4" s="102" t="s">
        <v>10</v>
      </c>
      <c r="AT4" s="14" t="s">
        <v>4</v>
      </c>
    </row>
    <row r="5" spans="2:12" s="1" customFormat="1" ht="6.95" customHeight="1">
      <c r="B5" s="17"/>
      <c r="L5" s="17"/>
    </row>
    <row r="6" spans="2:12" s="1" customFormat="1" ht="12" customHeight="1">
      <c r="B6" s="17"/>
      <c r="D6" s="103" t="s">
        <v>16</v>
      </c>
      <c r="L6" s="17"/>
    </row>
    <row r="7" spans="2:12" s="1" customFormat="1" ht="26.25" customHeight="1">
      <c r="B7" s="17"/>
      <c r="E7" s="240" t="str">
        <f>'Rekapitulace stavby'!K6</f>
        <v>Výstavba společné stezky pro cyklisty a pěší Starý Bydžov - Nový Bydžov</v>
      </c>
      <c r="F7" s="241"/>
      <c r="G7" s="241"/>
      <c r="H7" s="241"/>
      <c r="L7" s="17"/>
    </row>
    <row r="8" spans="1:31" s="2" customFormat="1" ht="12" customHeight="1">
      <c r="A8" s="32"/>
      <c r="B8" s="37"/>
      <c r="C8" s="32"/>
      <c r="D8" s="103" t="s">
        <v>93</v>
      </c>
      <c r="E8" s="32"/>
      <c r="F8" s="32"/>
      <c r="G8" s="32"/>
      <c r="H8" s="32"/>
      <c r="I8" s="32"/>
      <c r="J8" s="32"/>
      <c r="K8" s="32"/>
      <c r="L8" s="104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6.5" customHeight="1">
      <c r="A9" s="32"/>
      <c r="B9" s="37"/>
      <c r="C9" s="32"/>
      <c r="D9" s="32"/>
      <c r="E9" s="242" t="s">
        <v>559</v>
      </c>
      <c r="F9" s="243"/>
      <c r="G9" s="243"/>
      <c r="H9" s="243"/>
      <c r="I9" s="32"/>
      <c r="J9" s="32"/>
      <c r="K9" s="32"/>
      <c r="L9" s="104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1.25">
      <c r="A10" s="32"/>
      <c r="B10" s="37"/>
      <c r="C10" s="32"/>
      <c r="D10" s="32"/>
      <c r="E10" s="32"/>
      <c r="F10" s="32"/>
      <c r="G10" s="32"/>
      <c r="H10" s="32"/>
      <c r="I10" s="32"/>
      <c r="J10" s="32"/>
      <c r="K10" s="32"/>
      <c r="L10" s="104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7"/>
      <c r="C11" s="32"/>
      <c r="D11" s="103" t="s">
        <v>18</v>
      </c>
      <c r="E11" s="32"/>
      <c r="F11" s="105" t="s">
        <v>19</v>
      </c>
      <c r="G11" s="32"/>
      <c r="H11" s="32"/>
      <c r="I11" s="103" t="s">
        <v>20</v>
      </c>
      <c r="J11" s="105" t="s">
        <v>21</v>
      </c>
      <c r="K11" s="32"/>
      <c r="L11" s="104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7"/>
      <c r="C12" s="32"/>
      <c r="D12" s="103" t="s">
        <v>22</v>
      </c>
      <c r="E12" s="32"/>
      <c r="F12" s="105" t="s">
        <v>23</v>
      </c>
      <c r="G12" s="32"/>
      <c r="H12" s="32"/>
      <c r="I12" s="103" t="s">
        <v>24</v>
      </c>
      <c r="J12" s="106" t="str">
        <f>'Rekapitulace stavby'!AN8</f>
        <v>16. 3. 2022</v>
      </c>
      <c r="K12" s="32"/>
      <c r="L12" s="104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21.75" customHeight="1">
      <c r="A13" s="32"/>
      <c r="B13" s="37"/>
      <c r="C13" s="32"/>
      <c r="D13" s="107" t="s">
        <v>26</v>
      </c>
      <c r="E13" s="32"/>
      <c r="F13" s="108" t="s">
        <v>27</v>
      </c>
      <c r="G13" s="32"/>
      <c r="H13" s="32"/>
      <c r="I13" s="107" t="s">
        <v>28</v>
      </c>
      <c r="J13" s="108" t="s">
        <v>29</v>
      </c>
      <c r="K13" s="32"/>
      <c r="L13" s="104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7"/>
      <c r="C14" s="32"/>
      <c r="D14" s="103" t="s">
        <v>30</v>
      </c>
      <c r="E14" s="32"/>
      <c r="F14" s="32"/>
      <c r="G14" s="32"/>
      <c r="H14" s="32"/>
      <c r="I14" s="103" t="s">
        <v>31</v>
      </c>
      <c r="J14" s="105" t="s">
        <v>32</v>
      </c>
      <c r="K14" s="32"/>
      <c r="L14" s="104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7"/>
      <c r="C15" s="32"/>
      <c r="D15" s="32"/>
      <c r="E15" s="105" t="s">
        <v>33</v>
      </c>
      <c r="F15" s="32"/>
      <c r="G15" s="32"/>
      <c r="H15" s="32"/>
      <c r="I15" s="103" t="s">
        <v>34</v>
      </c>
      <c r="J15" s="105" t="s">
        <v>32</v>
      </c>
      <c r="K15" s="32"/>
      <c r="L15" s="104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5" customHeight="1">
      <c r="A16" s="32"/>
      <c r="B16" s="37"/>
      <c r="C16" s="32"/>
      <c r="D16" s="32"/>
      <c r="E16" s="32"/>
      <c r="F16" s="32"/>
      <c r="G16" s="32"/>
      <c r="H16" s="32"/>
      <c r="I16" s="32"/>
      <c r="J16" s="32"/>
      <c r="K16" s="32"/>
      <c r="L16" s="104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7"/>
      <c r="C17" s="32"/>
      <c r="D17" s="103" t="s">
        <v>35</v>
      </c>
      <c r="E17" s="32"/>
      <c r="F17" s="32"/>
      <c r="G17" s="32"/>
      <c r="H17" s="32"/>
      <c r="I17" s="103" t="s">
        <v>31</v>
      </c>
      <c r="J17" s="27" t="str">
        <f>'Rekapitulace stavby'!AN13</f>
        <v>Vyplň údaj</v>
      </c>
      <c r="K17" s="32"/>
      <c r="L17" s="104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7"/>
      <c r="C18" s="32"/>
      <c r="D18" s="32"/>
      <c r="E18" s="244" t="str">
        <f>'Rekapitulace stavby'!E14</f>
        <v>Vyplň údaj</v>
      </c>
      <c r="F18" s="245"/>
      <c r="G18" s="245"/>
      <c r="H18" s="245"/>
      <c r="I18" s="103" t="s">
        <v>34</v>
      </c>
      <c r="J18" s="27" t="str">
        <f>'Rekapitulace stavby'!AN14</f>
        <v>Vyplň údaj</v>
      </c>
      <c r="K18" s="32"/>
      <c r="L18" s="104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7"/>
      <c r="C19" s="32"/>
      <c r="D19" s="32"/>
      <c r="E19" s="32"/>
      <c r="F19" s="32"/>
      <c r="G19" s="32"/>
      <c r="H19" s="32"/>
      <c r="I19" s="32"/>
      <c r="J19" s="32"/>
      <c r="K19" s="32"/>
      <c r="L19" s="104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7"/>
      <c r="C20" s="32"/>
      <c r="D20" s="103" t="s">
        <v>37</v>
      </c>
      <c r="E20" s="32"/>
      <c r="F20" s="32"/>
      <c r="G20" s="32"/>
      <c r="H20" s="32"/>
      <c r="I20" s="103" t="s">
        <v>31</v>
      </c>
      <c r="J20" s="105" t="s">
        <v>38</v>
      </c>
      <c r="K20" s="32"/>
      <c r="L20" s="104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7"/>
      <c r="C21" s="32"/>
      <c r="D21" s="32"/>
      <c r="E21" s="105" t="s">
        <v>39</v>
      </c>
      <c r="F21" s="32"/>
      <c r="G21" s="32"/>
      <c r="H21" s="32"/>
      <c r="I21" s="103" t="s">
        <v>34</v>
      </c>
      <c r="J21" s="105" t="s">
        <v>32</v>
      </c>
      <c r="K21" s="32"/>
      <c r="L21" s="104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7"/>
      <c r="C22" s="32"/>
      <c r="D22" s="32"/>
      <c r="E22" s="32"/>
      <c r="F22" s="32"/>
      <c r="G22" s="32"/>
      <c r="H22" s="32"/>
      <c r="I22" s="32"/>
      <c r="J22" s="32"/>
      <c r="K22" s="32"/>
      <c r="L22" s="104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7"/>
      <c r="C23" s="32"/>
      <c r="D23" s="103" t="s">
        <v>41</v>
      </c>
      <c r="E23" s="32"/>
      <c r="F23" s="32"/>
      <c r="G23" s="32"/>
      <c r="H23" s="32"/>
      <c r="I23" s="103" t="s">
        <v>31</v>
      </c>
      <c r="J23" s="105" t="str">
        <f>IF('Rekapitulace stavby'!AN19="","",'Rekapitulace stavby'!AN19)</f>
        <v/>
      </c>
      <c r="K23" s="32"/>
      <c r="L23" s="104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7"/>
      <c r="C24" s="32"/>
      <c r="D24" s="32"/>
      <c r="E24" s="105" t="str">
        <f>IF('Rekapitulace stavby'!E20="","",'Rekapitulace stavby'!E20)</f>
        <v xml:space="preserve"> </v>
      </c>
      <c r="F24" s="32"/>
      <c r="G24" s="32"/>
      <c r="H24" s="32"/>
      <c r="I24" s="103" t="s">
        <v>34</v>
      </c>
      <c r="J24" s="105" t="str">
        <f>IF('Rekapitulace stavby'!AN20="","",'Rekapitulace stavby'!AN20)</f>
        <v/>
      </c>
      <c r="K24" s="32"/>
      <c r="L24" s="104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7"/>
      <c r="C25" s="32"/>
      <c r="D25" s="32"/>
      <c r="E25" s="32"/>
      <c r="F25" s="32"/>
      <c r="G25" s="32"/>
      <c r="H25" s="32"/>
      <c r="I25" s="32"/>
      <c r="J25" s="32"/>
      <c r="K25" s="32"/>
      <c r="L25" s="104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7"/>
      <c r="C26" s="32"/>
      <c r="D26" s="103" t="s">
        <v>43</v>
      </c>
      <c r="E26" s="32"/>
      <c r="F26" s="32"/>
      <c r="G26" s="32"/>
      <c r="H26" s="32"/>
      <c r="I26" s="32"/>
      <c r="J26" s="32"/>
      <c r="K26" s="32"/>
      <c r="L26" s="104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109"/>
      <c r="B27" s="110"/>
      <c r="C27" s="109"/>
      <c r="D27" s="109"/>
      <c r="E27" s="246" t="s">
        <v>32</v>
      </c>
      <c r="F27" s="246"/>
      <c r="G27" s="246"/>
      <c r="H27" s="246"/>
      <c r="I27" s="109"/>
      <c r="J27" s="109"/>
      <c r="K27" s="109"/>
      <c r="L27" s="111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</row>
    <row r="28" spans="1:31" s="2" customFormat="1" ht="6.95" customHeight="1">
      <c r="A28" s="32"/>
      <c r="B28" s="37"/>
      <c r="C28" s="32"/>
      <c r="D28" s="32"/>
      <c r="E28" s="32"/>
      <c r="F28" s="32"/>
      <c r="G28" s="32"/>
      <c r="H28" s="32"/>
      <c r="I28" s="32"/>
      <c r="J28" s="32"/>
      <c r="K28" s="32"/>
      <c r="L28" s="104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7"/>
      <c r="C29" s="32"/>
      <c r="D29" s="112"/>
      <c r="E29" s="112"/>
      <c r="F29" s="112"/>
      <c r="G29" s="112"/>
      <c r="H29" s="112"/>
      <c r="I29" s="112"/>
      <c r="J29" s="112"/>
      <c r="K29" s="112"/>
      <c r="L29" s="104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7"/>
      <c r="C30" s="32"/>
      <c r="D30" s="113" t="s">
        <v>45</v>
      </c>
      <c r="E30" s="32"/>
      <c r="F30" s="32"/>
      <c r="G30" s="32"/>
      <c r="H30" s="32"/>
      <c r="I30" s="32"/>
      <c r="J30" s="114">
        <f>ROUND(J79,2)</f>
        <v>0</v>
      </c>
      <c r="K30" s="32"/>
      <c r="L30" s="104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7"/>
      <c r="C31" s="32"/>
      <c r="D31" s="112"/>
      <c r="E31" s="112"/>
      <c r="F31" s="112"/>
      <c r="G31" s="112"/>
      <c r="H31" s="112"/>
      <c r="I31" s="112"/>
      <c r="J31" s="112"/>
      <c r="K31" s="112"/>
      <c r="L31" s="104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7"/>
      <c r="C32" s="32"/>
      <c r="D32" s="32"/>
      <c r="E32" s="32"/>
      <c r="F32" s="115" t="s">
        <v>47</v>
      </c>
      <c r="G32" s="32"/>
      <c r="H32" s="32"/>
      <c r="I32" s="115" t="s">
        <v>46</v>
      </c>
      <c r="J32" s="115" t="s">
        <v>48</v>
      </c>
      <c r="K32" s="32"/>
      <c r="L32" s="104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7"/>
      <c r="C33" s="32"/>
      <c r="D33" s="116" t="s">
        <v>49</v>
      </c>
      <c r="E33" s="103" t="s">
        <v>50</v>
      </c>
      <c r="F33" s="117">
        <f>ROUND((SUM(BE79:BE292)),2)</f>
        <v>0</v>
      </c>
      <c r="G33" s="32"/>
      <c r="H33" s="32"/>
      <c r="I33" s="118">
        <v>0.21</v>
      </c>
      <c r="J33" s="117">
        <f>ROUND(((SUM(BE79:BE292))*I33),2)</f>
        <v>0</v>
      </c>
      <c r="K33" s="32"/>
      <c r="L33" s="104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7"/>
      <c r="C34" s="32"/>
      <c r="D34" s="32"/>
      <c r="E34" s="103" t="s">
        <v>51</v>
      </c>
      <c r="F34" s="117">
        <f>ROUND((SUM(BF79:BF292)),2)</f>
        <v>0</v>
      </c>
      <c r="G34" s="32"/>
      <c r="H34" s="32"/>
      <c r="I34" s="118">
        <v>0.15</v>
      </c>
      <c r="J34" s="117">
        <f>ROUND(((SUM(BF79:BF292))*I34),2)</f>
        <v>0</v>
      </c>
      <c r="K34" s="32"/>
      <c r="L34" s="104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 hidden="1">
      <c r="A35" s="32"/>
      <c r="B35" s="37"/>
      <c r="C35" s="32"/>
      <c r="D35" s="32"/>
      <c r="E35" s="103" t="s">
        <v>52</v>
      </c>
      <c r="F35" s="117">
        <f>ROUND((SUM(BG79:BG292)),2)</f>
        <v>0</v>
      </c>
      <c r="G35" s="32"/>
      <c r="H35" s="32"/>
      <c r="I35" s="118">
        <v>0.21</v>
      </c>
      <c r="J35" s="117">
        <f>0</f>
        <v>0</v>
      </c>
      <c r="K35" s="32"/>
      <c r="L35" s="104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 hidden="1">
      <c r="A36" s="32"/>
      <c r="B36" s="37"/>
      <c r="C36" s="32"/>
      <c r="D36" s="32"/>
      <c r="E36" s="103" t="s">
        <v>53</v>
      </c>
      <c r="F36" s="117">
        <f>ROUND((SUM(BH79:BH292)),2)</f>
        <v>0</v>
      </c>
      <c r="G36" s="32"/>
      <c r="H36" s="32"/>
      <c r="I36" s="118">
        <v>0.15</v>
      </c>
      <c r="J36" s="117">
        <f>0</f>
        <v>0</v>
      </c>
      <c r="K36" s="32"/>
      <c r="L36" s="104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7"/>
      <c r="C37" s="32"/>
      <c r="D37" s="32"/>
      <c r="E37" s="103" t="s">
        <v>54</v>
      </c>
      <c r="F37" s="117">
        <f>ROUND((SUM(BI79:BI292)),2)</f>
        <v>0</v>
      </c>
      <c r="G37" s="32"/>
      <c r="H37" s="32"/>
      <c r="I37" s="118">
        <v>0</v>
      </c>
      <c r="J37" s="117">
        <f>0</f>
        <v>0</v>
      </c>
      <c r="K37" s="32"/>
      <c r="L37" s="104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7"/>
      <c r="C38" s="32"/>
      <c r="D38" s="32"/>
      <c r="E38" s="32"/>
      <c r="F38" s="32"/>
      <c r="G38" s="32"/>
      <c r="H38" s="32"/>
      <c r="I38" s="32"/>
      <c r="J38" s="32"/>
      <c r="K38" s="32"/>
      <c r="L38" s="104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7"/>
      <c r="C39" s="119"/>
      <c r="D39" s="120" t="s">
        <v>55</v>
      </c>
      <c r="E39" s="121"/>
      <c r="F39" s="121"/>
      <c r="G39" s="122" t="s">
        <v>56</v>
      </c>
      <c r="H39" s="123" t="s">
        <v>57</v>
      </c>
      <c r="I39" s="121"/>
      <c r="J39" s="124">
        <f>SUM(J30:J37)</f>
        <v>0</v>
      </c>
      <c r="K39" s="125"/>
      <c r="L39" s="104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126"/>
      <c r="C40" s="127"/>
      <c r="D40" s="127"/>
      <c r="E40" s="127"/>
      <c r="F40" s="127"/>
      <c r="G40" s="127"/>
      <c r="H40" s="127"/>
      <c r="I40" s="127"/>
      <c r="J40" s="127"/>
      <c r="K40" s="127"/>
      <c r="L40" s="104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4" spans="1:31" s="2" customFormat="1" ht="6.95" customHeight="1" hidden="1">
      <c r="A44" s="32"/>
      <c r="B44" s="128"/>
      <c r="C44" s="129"/>
      <c r="D44" s="129"/>
      <c r="E44" s="129"/>
      <c r="F44" s="129"/>
      <c r="G44" s="129"/>
      <c r="H44" s="129"/>
      <c r="I44" s="129"/>
      <c r="J44" s="129"/>
      <c r="K44" s="129"/>
      <c r="L44" s="104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</row>
    <row r="45" spans="1:31" s="2" customFormat="1" ht="24.95" customHeight="1" hidden="1">
      <c r="A45" s="32"/>
      <c r="B45" s="33"/>
      <c r="C45" s="20" t="s">
        <v>95</v>
      </c>
      <c r="D45" s="34"/>
      <c r="E45" s="34"/>
      <c r="F45" s="34"/>
      <c r="G45" s="34"/>
      <c r="H45" s="34"/>
      <c r="I45" s="34"/>
      <c r="J45" s="34"/>
      <c r="K45" s="34"/>
      <c r="L45" s="104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</row>
    <row r="46" spans="1:31" s="2" customFormat="1" ht="6.95" customHeight="1" hidden="1">
      <c r="A46" s="32"/>
      <c r="B46" s="33"/>
      <c r="C46" s="34"/>
      <c r="D46" s="34"/>
      <c r="E46" s="34"/>
      <c r="F46" s="34"/>
      <c r="G46" s="34"/>
      <c r="H46" s="34"/>
      <c r="I46" s="34"/>
      <c r="J46" s="34"/>
      <c r="K46" s="34"/>
      <c r="L46" s="104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</row>
    <row r="47" spans="1:31" s="2" customFormat="1" ht="12" customHeight="1" hidden="1">
      <c r="A47" s="32"/>
      <c r="B47" s="33"/>
      <c r="C47" s="26" t="s">
        <v>16</v>
      </c>
      <c r="D47" s="34"/>
      <c r="E47" s="34"/>
      <c r="F47" s="34"/>
      <c r="G47" s="34"/>
      <c r="H47" s="34"/>
      <c r="I47" s="34"/>
      <c r="J47" s="34"/>
      <c r="K47" s="34"/>
      <c r="L47" s="104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</row>
    <row r="48" spans="1:31" s="2" customFormat="1" ht="26.25" customHeight="1" hidden="1">
      <c r="A48" s="32"/>
      <c r="B48" s="33"/>
      <c r="C48" s="34"/>
      <c r="D48" s="34"/>
      <c r="E48" s="247" t="str">
        <f>E7</f>
        <v>Výstavba společné stezky pro cyklisty a pěší Starý Bydžov - Nový Bydžov</v>
      </c>
      <c r="F48" s="248"/>
      <c r="G48" s="248"/>
      <c r="H48" s="248"/>
      <c r="I48" s="34"/>
      <c r="J48" s="34"/>
      <c r="K48" s="34"/>
      <c r="L48" s="104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</row>
    <row r="49" spans="1:31" s="2" customFormat="1" ht="12" customHeight="1" hidden="1">
      <c r="A49" s="32"/>
      <c r="B49" s="33"/>
      <c r="C49" s="26" t="s">
        <v>93</v>
      </c>
      <c r="D49" s="34"/>
      <c r="E49" s="34"/>
      <c r="F49" s="34"/>
      <c r="G49" s="34"/>
      <c r="H49" s="34"/>
      <c r="I49" s="34"/>
      <c r="J49" s="34"/>
      <c r="K49" s="34"/>
      <c r="L49" s="104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</row>
    <row r="50" spans="1:31" s="2" customFormat="1" ht="16.5" customHeight="1" hidden="1">
      <c r="A50" s="32"/>
      <c r="B50" s="33"/>
      <c r="C50" s="34"/>
      <c r="D50" s="34"/>
      <c r="E50" s="219" t="str">
        <f>E9</f>
        <v>2022_04_02 - SO 02 Chodník</v>
      </c>
      <c r="F50" s="249"/>
      <c r="G50" s="249"/>
      <c r="H50" s="249"/>
      <c r="I50" s="34"/>
      <c r="J50" s="34"/>
      <c r="K50" s="34"/>
      <c r="L50" s="104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</row>
    <row r="51" spans="1:31" s="2" customFormat="1" ht="6.95" customHeight="1" hidden="1">
      <c r="A51" s="32"/>
      <c r="B51" s="33"/>
      <c r="C51" s="34"/>
      <c r="D51" s="34"/>
      <c r="E51" s="34"/>
      <c r="F51" s="34"/>
      <c r="G51" s="34"/>
      <c r="H51" s="34"/>
      <c r="I51" s="34"/>
      <c r="J51" s="34"/>
      <c r="K51" s="34"/>
      <c r="L51" s="104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</row>
    <row r="52" spans="1:31" s="2" customFormat="1" ht="12" customHeight="1" hidden="1">
      <c r="A52" s="32"/>
      <c r="B52" s="33"/>
      <c r="C52" s="26" t="s">
        <v>22</v>
      </c>
      <c r="D52" s="34"/>
      <c r="E52" s="34"/>
      <c r="F52" s="24" t="str">
        <f>F12</f>
        <v>Starý Bydžov, Nový Bydžov</v>
      </c>
      <c r="G52" s="34"/>
      <c r="H52" s="34"/>
      <c r="I52" s="26" t="s">
        <v>24</v>
      </c>
      <c r="J52" s="57" t="str">
        <f>IF(J12="","",J12)</f>
        <v>16. 3. 2022</v>
      </c>
      <c r="K52" s="34"/>
      <c r="L52" s="104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</row>
    <row r="53" spans="1:31" s="2" customFormat="1" ht="6.95" customHeight="1" hidden="1">
      <c r="A53" s="32"/>
      <c r="B53" s="33"/>
      <c r="C53" s="34"/>
      <c r="D53" s="34"/>
      <c r="E53" s="34"/>
      <c r="F53" s="34"/>
      <c r="G53" s="34"/>
      <c r="H53" s="34"/>
      <c r="I53" s="34"/>
      <c r="J53" s="34"/>
      <c r="K53" s="34"/>
      <c r="L53" s="104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</row>
    <row r="54" spans="1:31" s="2" customFormat="1" ht="15.2" customHeight="1" hidden="1">
      <c r="A54" s="32"/>
      <c r="B54" s="33"/>
      <c r="C54" s="26" t="s">
        <v>30</v>
      </c>
      <c r="D54" s="34"/>
      <c r="E54" s="34"/>
      <c r="F54" s="24" t="str">
        <f>E15</f>
        <v>Obec Starý Bydžov</v>
      </c>
      <c r="G54" s="34"/>
      <c r="H54" s="34"/>
      <c r="I54" s="26" t="s">
        <v>37</v>
      </c>
      <c r="J54" s="30" t="str">
        <f>E21</f>
        <v>Ing. Tomáš Rak</v>
      </c>
      <c r="K54" s="34"/>
      <c r="L54" s="104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</row>
    <row r="55" spans="1:31" s="2" customFormat="1" ht="15.2" customHeight="1" hidden="1">
      <c r="A55" s="32"/>
      <c r="B55" s="33"/>
      <c r="C55" s="26" t="s">
        <v>35</v>
      </c>
      <c r="D55" s="34"/>
      <c r="E55" s="34"/>
      <c r="F55" s="24" t="str">
        <f>IF(E18="","",E18)</f>
        <v>Vyplň údaj</v>
      </c>
      <c r="G55" s="34"/>
      <c r="H55" s="34"/>
      <c r="I55" s="26" t="s">
        <v>41</v>
      </c>
      <c r="J55" s="30" t="str">
        <f>E24</f>
        <v xml:space="preserve"> </v>
      </c>
      <c r="K55" s="34"/>
      <c r="L55" s="104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</row>
    <row r="56" spans="1:31" s="2" customFormat="1" ht="10.35" customHeight="1" hidden="1">
      <c r="A56" s="32"/>
      <c r="B56" s="33"/>
      <c r="C56" s="34"/>
      <c r="D56" s="34"/>
      <c r="E56" s="34"/>
      <c r="F56" s="34"/>
      <c r="G56" s="34"/>
      <c r="H56" s="34"/>
      <c r="I56" s="34"/>
      <c r="J56" s="34"/>
      <c r="K56" s="34"/>
      <c r="L56" s="104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</row>
    <row r="57" spans="1:31" s="2" customFormat="1" ht="29.25" customHeight="1" hidden="1">
      <c r="A57" s="32"/>
      <c r="B57" s="33"/>
      <c r="C57" s="130" t="s">
        <v>96</v>
      </c>
      <c r="D57" s="131"/>
      <c r="E57" s="131"/>
      <c r="F57" s="131"/>
      <c r="G57" s="131"/>
      <c r="H57" s="131"/>
      <c r="I57" s="131"/>
      <c r="J57" s="132" t="s">
        <v>97</v>
      </c>
      <c r="K57" s="131"/>
      <c r="L57" s="104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</row>
    <row r="58" spans="1:31" s="2" customFormat="1" ht="10.35" customHeight="1" hidden="1">
      <c r="A58" s="32"/>
      <c r="B58" s="33"/>
      <c r="C58" s="34"/>
      <c r="D58" s="34"/>
      <c r="E58" s="34"/>
      <c r="F58" s="34"/>
      <c r="G58" s="34"/>
      <c r="H58" s="34"/>
      <c r="I58" s="34"/>
      <c r="J58" s="34"/>
      <c r="K58" s="34"/>
      <c r="L58" s="104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</row>
    <row r="59" spans="1:47" s="2" customFormat="1" ht="22.9" customHeight="1" hidden="1">
      <c r="A59" s="32"/>
      <c r="B59" s="33"/>
      <c r="C59" s="133" t="s">
        <v>77</v>
      </c>
      <c r="D59" s="34"/>
      <c r="E59" s="34"/>
      <c r="F59" s="34"/>
      <c r="G59" s="34"/>
      <c r="H59" s="34"/>
      <c r="I59" s="34"/>
      <c r="J59" s="75">
        <f>J79</f>
        <v>0</v>
      </c>
      <c r="K59" s="34"/>
      <c r="L59" s="104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U59" s="14" t="s">
        <v>98</v>
      </c>
    </row>
    <row r="60" spans="1:31" s="2" customFormat="1" ht="21.75" customHeight="1" hidden="1">
      <c r="A60" s="32"/>
      <c r="B60" s="33"/>
      <c r="C60" s="34"/>
      <c r="D60" s="34"/>
      <c r="E60" s="34"/>
      <c r="F60" s="34"/>
      <c r="G60" s="34"/>
      <c r="H60" s="34"/>
      <c r="I60" s="34"/>
      <c r="J60" s="34"/>
      <c r="K60" s="34"/>
      <c r="L60" s="104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</row>
    <row r="61" spans="1:31" s="2" customFormat="1" ht="6.95" customHeight="1" hidden="1">
      <c r="A61" s="32"/>
      <c r="B61" s="45"/>
      <c r="C61" s="46"/>
      <c r="D61" s="46"/>
      <c r="E61" s="46"/>
      <c r="F61" s="46"/>
      <c r="G61" s="46"/>
      <c r="H61" s="46"/>
      <c r="I61" s="46"/>
      <c r="J61" s="46"/>
      <c r="K61" s="46"/>
      <c r="L61" s="104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ht="11.25" hidden="1"/>
    <row r="63" ht="11.25" hidden="1"/>
    <row r="64" ht="11.25" hidden="1"/>
    <row r="65" spans="1:31" s="2" customFormat="1" ht="6.95" customHeight="1">
      <c r="A65" s="32"/>
      <c r="B65" s="47"/>
      <c r="C65" s="48"/>
      <c r="D65" s="48"/>
      <c r="E65" s="48"/>
      <c r="F65" s="48"/>
      <c r="G65" s="48"/>
      <c r="H65" s="48"/>
      <c r="I65" s="48"/>
      <c r="J65" s="48"/>
      <c r="K65" s="48"/>
      <c r="L65" s="104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 s="2" customFormat="1" ht="24.95" customHeight="1">
      <c r="A66" s="32"/>
      <c r="B66" s="33"/>
      <c r="C66" s="20" t="s">
        <v>99</v>
      </c>
      <c r="D66" s="34"/>
      <c r="E66" s="34"/>
      <c r="F66" s="34"/>
      <c r="G66" s="34"/>
      <c r="H66" s="34"/>
      <c r="I66" s="34"/>
      <c r="J66" s="34"/>
      <c r="K66" s="34"/>
      <c r="L66" s="104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</row>
    <row r="67" spans="1:31" s="2" customFormat="1" ht="6.95" customHeight="1">
      <c r="A67" s="32"/>
      <c r="B67" s="33"/>
      <c r="C67" s="34"/>
      <c r="D67" s="34"/>
      <c r="E67" s="34"/>
      <c r="F67" s="34"/>
      <c r="G67" s="34"/>
      <c r="H67" s="34"/>
      <c r="I67" s="34"/>
      <c r="J67" s="34"/>
      <c r="K67" s="34"/>
      <c r="L67" s="104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</row>
    <row r="68" spans="1:31" s="2" customFormat="1" ht="12" customHeight="1">
      <c r="A68" s="32"/>
      <c r="B68" s="33"/>
      <c r="C68" s="26" t="s">
        <v>16</v>
      </c>
      <c r="D68" s="34"/>
      <c r="E68" s="34"/>
      <c r="F68" s="34"/>
      <c r="G68" s="34"/>
      <c r="H68" s="34"/>
      <c r="I68" s="34"/>
      <c r="J68" s="34"/>
      <c r="K68" s="34"/>
      <c r="L68" s="104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</row>
    <row r="69" spans="1:31" s="2" customFormat="1" ht="26.25" customHeight="1">
      <c r="A69" s="32"/>
      <c r="B69" s="33"/>
      <c r="C69" s="34"/>
      <c r="D69" s="34"/>
      <c r="E69" s="247" t="str">
        <f>E7</f>
        <v>Výstavba společné stezky pro cyklisty a pěší Starý Bydžov - Nový Bydžov</v>
      </c>
      <c r="F69" s="248"/>
      <c r="G69" s="248"/>
      <c r="H69" s="248"/>
      <c r="I69" s="34"/>
      <c r="J69" s="34"/>
      <c r="K69" s="34"/>
      <c r="L69" s="104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</row>
    <row r="70" spans="1:31" s="2" customFormat="1" ht="12" customHeight="1">
      <c r="A70" s="32"/>
      <c r="B70" s="33"/>
      <c r="C70" s="26" t="s">
        <v>93</v>
      </c>
      <c r="D70" s="34"/>
      <c r="E70" s="34"/>
      <c r="F70" s="34"/>
      <c r="G70" s="34"/>
      <c r="H70" s="34"/>
      <c r="I70" s="34"/>
      <c r="J70" s="34"/>
      <c r="K70" s="34"/>
      <c r="L70" s="104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</row>
    <row r="71" spans="1:31" s="2" customFormat="1" ht="16.5" customHeight="1">
      <c r="A71" s="32"/>
      <c r="B71" s="33"/>
      <c r="C71" s="34"/>
      <c r="D71" s="34"/>
      <c r="E71" s="219" t="str">
        <f>E9</f>
        <v>2022_04_02 - SO 02 Chodník</v>
      </c>
      <c r="F71" s="249"/>
      <c r="G71" s="249"/>
      <c r="H71" s="249"/>
      <c r="I71" s="34"/>
      <c r="J71" s="34"/>
      <c r="K71" s="34"/>
      <c r="L71" s="104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</row>
    <row r="72" spans="1:31" s="2" customFormat="1" ht="6.95" customHeight="1">
      <c r="A72" s="32"/>
      <c r="B72" s="33"/>
      <c r="C72" s="34"/>
      <c r="D72" s="34"/>
      <c r="E72" s="34"/>
      <c r="F72" s="34"/>
      <c r="G72" s="34"/>
      <c r="H72" s="34"/>
      <c r="I72" s="34"/>
      <c r="J72" s="34"/>
      <c r="K72" s="34"/>
      <c r="L72" s="104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</row>
    <row r="73" spans="1:31" s="2" customFormat="1" ht="12" customHeight="1">
      <c r="A73" s="32"/>
      <c r="B73" s="33"/>
      <c r="C73" s="26" t="s">
        <v>22</v>
      </c>
      <c r="D73" s="34"/>
      <c r="E73" s="34"/>
      <c r="F73" s="24" t="str">
        <f>F12</f>
        <v>Starý Bydžov, Nový Bydžov</v>
      </c>
      <c r="G73" s="34"/>
      <c r="H73" s="34"/>
      <c r="I73" s="26" t="s">
        <v>24</v>
      </c>
      <c r="J73" s="57" t="str">
        <f>IF(J12="","",J12)</f>
        <v>16. 3. 2022</v>
      </c>
      <c r="K73" s="34"/>
      <c r="L73" s="104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</row>
    <row r="74" spans="1:31" s="2" customFormat="1" ht="6.95" customHeight="1">
      <c r="A74" s="32"/>
      <c r="B74" s="33"/>
      <c r="C74" s="34"/>
      <c r="D74" s="34"/>
      <c r="E74" s="34"/>
      <c r="F74" s="34"/>
      <c r="G74" s="34"/>
      <c r="H74" s="34"/>
      <c r="I74" s="34"/>
      <c r="J74" s="34"/>
      <c r="K74" s="34"/>
      <c r="L74" s="104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</row>
    <row r="75" spans="1:31" s="2" customFormat="1" ht="15.2" customHeight="1">
      <c r="A75" s="32"/>
      <c r="B75" s="33"/>
      <c r="C75" s="26" t="s">
        <v>30</v>
      </c>
      <c r="D75" s="34"/>
      <c r="E75" s="34"/>
      <c r="F75" s="24" t="str">
        <f>E15</f>
        <v>Obec Starý Bydžov</v>
      </c>
      <c r="G75" s="34"/>
      <c r="H75" s="34"/>
      <c r="I75" s="26" t="s">
        <v>37</v>
      </c>
      <c r="J75" s="30" t="str">
        <f>E21</f>
        <v>Ing. Tomáš Rak</v>
      </c>
      <c r="K75" s="34"/>
      <c r="L75" s="104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</row>
    <row r="76" spans="1:31" s="2" customFormat="1" ht="15.2" customHeight="1">
      <c r="A76" s="32"/>
      <c r="B76" s="33"/>
      <c r="C76" s="26" t="s">
        <v>35</v>
      </c>
      <c r="D76" s="34"/>
      <c r="E76" s="34"/>
      <c r="F76" s="24" t="str">
        <f>IF(E18="","",E18)</f>
        <v>Vyplň údaj</v>
      </c>
      <c r="G76" s="34"/>
      <c r="H76" s="34"/>
      <c r="I76" s="26" t="s">
        <v>41</v>
      </c>
      <c r="J76" s="30" t="str">
        <f>E24</f>
        <v xml:space="preserve"> </v>
      </c>
      <c r="K76" s="34"/>
      <c r="L76" s="104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0.35" customHeight="1">
      <c r="A77" s="32"/>
      <c r="B77" s="33"/>
      <c r="C77" s="34"/>
      <c r="D77" s="34"/>
      <c r="E77" s="34"/>
      <c r="F77" s="34"/>
      <c r="G77" s="34"/>
      <c r="H77" s="34"/>
      <c r="I77" s="34"/>
      <c r="J77" s="34"/>
      <c r="K77" s="34"/>
      <c r="L77" s="104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78" spans="1:31" s="9" customFormat="1" ht="29.25" customHeight="1">
      <c r="A78" s="134"/>
      <c r="B78" s="135"/>
      <c r="C78" s="136" t="s">
        <v>100</v>
      </c>
      <c r="D78" s="137" t="s">
        <v>64</v>
      </c>
      <c r="E78" s="137" t="s">
        <v>60</v>
      </c>
      <c r="F78" s="137" t="s">
        <v>61</v>
      </c>
      <c r="G78" s="137" t="s">
        <v>101</v>
      </c>
      <c r="H78" s="137" t="s">
        <v>102</v>
      </c>
      <c r="I78" s="137" t="s">
        <v>103</v>
      </c>
      <c r="J78" s="138" t="s">
        <v>97</v>
      </c>
      <c r="K78" s="139" t="s">
        <v>104</v>
      </c>
      <c r="L78" s="140"/>
      <c r="M78" s="66" t="s">
        <v>32</v>
      </c>
      <c r="N78" s="67" t="s">
        <v>49</v>
      </c>
      <c r="O78" s="67" t="s">
        <v>105</v>
      </c>
      <c r="P78" s="67" t="s">
        <v>106</v>
      </c>
      <c r="Q78" s="67" t="s">
        <v>107</v>
      </c>
      <c r="R78" s="67" t="s">
        <v>108</v>
      </c>
      <c r="S78" s="67" t="s">
        <v>109</v>
      </c>
      <c r="T78" s="68" t="s">
        <v>110</v>
      </c>
      <c r="U78" s="134"/>
      <c r="V78" s="134"/>
      <c r="W78" s="134"/>
      <c r="X78" s="134"/>
      <c r="Y78" s="134"/>
      <c r="Z78" s="134"/>
      <c r="AA78" s="134"/>
      <c r="AB78" s="134"/>
      <c r="AC78" s="134"/>
      <c r="AD78" s="134"/>
      <c r="AE78" s="134"/>
    </row>
    <row r="79" spans="1:63" s="2" customFormat="1" ht="22.9" customHeight="1">
      <c r="A79" s="32"/>
      <c r="B79" s="33"/>
      <c r="C79" s="73" t="s">
        <v>111</v>
      </c>
      <c r="D79" s="34"/>
      <c r="E79" s="34"/>
      <c r="F79" s="34"/>
      <c r="G79" s="34"/>
      <c r="H79" s="34"/>
      <c r="I79" s="34"/>
      <c r="J79" s="141">
        <f>BK79</f>
        <v>0</v>
      </c>
      <c r="K79" s="34"/>
      <c r="L79" s="37"/>
      <c r="M79" s="69"/>
      <c r="N79" s="142"/>
      <c r="O79" s="70"/>
      <c r="P79" s="143">
        <f>SUM(P80:P292)</f>
        <v>0</v>
      </c>
      <c r="Q79" s="70"/>
      <c r="R79" s="143">
        <f>SUM(R80:R292)</f>
        <v>0</v>
      </c>
      <c r="S79" s="70"/>
      <c r="T79" s="144">
        <f>SUM(T80:T292)</f>
        <v>0</v>
      </c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T79" s="14" t="s">
        <v>78</v>
      </c>
      <c r="AU79" s="14" t="s">
        <v>98</v>
      </c>
      <c r="BK79" s="145">
        <f>SUM(BK80:BK292)</f>
        <v>0</v>
      </c>
    </row>
    <row r="80" spans="1:65" s="2" customFormat="1" ht="16.5" customHeight="1">
      <c r="A80" s="32"/>
      <c r="B80" s="33"/>
      <c r="C80" s="146" t="s">
        <v>87</v>
      </c>
      <c r="D80" s="146" t="s">
        <v>112</v>
      </c>
      <c r="E80" s="147" t="s">
        <v>113</v>
      </c>
      <c r="F80" s="148" t="s">
        <v>560</v>
      </c>
      <c r="G80" s="149" t="s">
        <v>115</v>
      </c>
      <c r="H80" s="150">
        <v>24.38</v>
      </c>
      <c r="I80" s="151"/>
      <c r="J80" s="152">
        <f>ROUND(I80*H80,2)</f>
        <v>0</v>
      </c>
      <c r="K80" s="153"/>
      <c r="L80" s="37"/>
      <c r="M80" s="154" t="s">
        <v>32</v>
      </c>
      <c r="N80" s="155" t="s">
        <v>50</v>
      </c>
      <c r="O80" s="62"/>
      <c r="P80" s="156">
        <f>O80*H80</f>
        <v>0</v>
      </c>
      <c r="Q80" s="156">
        <v>0</v>
      </c>
      <c r="R80" s="156">
        <f>Q80*H80</f>
        <v>0</v>
      </c>
      <c r="S80" s="156">
        <v>0</v>
      </c>
      <c r="T80" s="157">
        <f>S80*H80</f>
        <v>0</v>
      </c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R80" s="158" t="s">
        <v>123</v>
      </c>
      <c r="AT80" s="158" t="s">
        <v>112</v>
      </c>
      <c r="AU80" s="158" t="s">
        <v>79</v>
      </c>
      <c r="AY80" s="14" t="s">
        <v>117</v>
      </c>
      <c r="BE80" s="159">
        <f>IF(N80="základní",J80,0)</f>
        <v>0</v>
      </c>
      <c r="BF80" s="159">
        <f>IF(N80="snížená",J80,0)</f>
        <v>0</v>
      </c>
      <c r="BG80" s="159">
        <f>IF(N80="zákl. přenesená",J80,0)</f>
        <v>0</v>
      </c>
      <c r="BH80" s="159">
        <f>IF(N80="sníž. přenesená",J80,0)</f>
        <v>0</v>
      </c>
      <c r="BI80" s="159">
        <f>IF(N80="nulová",J80,0)</f>
        <v>0</v>
      </c>
      <c r="BJ80" s="14" t="s">
        <v>87</v>
      </c>
      <c r="BK80" s="159">
        <f>ROUND(I80*H80,2)</f>
        <v>0</v>
      </c>
      <c r="BL80" s="14" t="s">
        <v>123</v>
      </c>
      <c r="BM80" s="158" t="s">
        <v>561</v>
      </c>
    </row>
    <row r="81" spans="2:51" s="10" customFormat="1" ht="11.25">
      <c r="B81" s="160"/>
      <c r="C81" s="161"/>
      <c r="D81" s="162" t="s">
        <v>119</v>
      </c>
      <c r="E81" s="163" t="s">
        <v>32</v>
      </c>
      <c r="F81" s="164" t="s">
        <v>562</v>
      </c>
      <c r="G81" s="161"/>
      <c r="H81" s="165">
        <v>1.83</v>
      </c>
      <c r="I81" s="166"/>
      <c r="J81" s="161"/>
      <c r="K81" s="161"/>
      <c r="L81" s="167"/>
      <c r="M81" s="168"/>
      <c r="N81" s="169"/>
      <c r="O81" s="169"/>
      <c r="P81" s="169"/>
      <c r="Q81" s="169"/>
      <c r="R81" s="169"/>
      <c r="S81" s="169"/>
      <c r="T81" s="170"/>
      <c r="AT81" s="171" t="s">
        <v>119</v>
      </c>
      <c r="AU81" s="171" t="s">
        <v>79</v>
      </c>
      <c r="AV81" s="10" t="s">
        <v>21</v>
      </c>
      <c r="AW81" s="10" t="s">
        <v>40</v>
      </c>
      <c r="AX81" s="10" t="s">
        <v>79</v>
      </c>
      <c r="AY81" s="171" t="s">
        <v>117</v>
      </c>
    </row>
    <row r="82" spans="2:51" s="10" customFormat="1" ht="11.25">
      <c r="B82" s="160"/>
      <c r="C82" s="161"/>
      <c r="D82" s="162" t="s">
        <v>119</v>
      </c>
      <c r="E82" s="163" t="s">
        <v>32</v>
      </c>
      <c r="F82" s="164" t="s">
        <v>563</v>
      </c>
      <c r="G82" s="161"/>
      <c r="H82" s="165">
        <v>22.55</v>
      </c>
      <c r="I82" s="166"/>
      <c r="J82" s="161"/>
      <c r="K82" s="161"/>
      <c r="L82" s="167"/>
      <c r="M82" s="168"/>
      <c r="N82" s="169"/>
      <c r="O82" s="169"/>
      <c r="P82" s="169"/>
      <c r="Q82" s="169"/>
      <c r="R82" s="169"/>
      <c r="S82" s="169"/>
      <c r="T82" s="170"/>
      <c r="AT82" s="171" t="s">
        <v>119</v>
      </c>
      <c r="AU82" s="171" t="s">
        <v>79</v>
      </c>
      <c r="AV82" s="10" t="s">
        <v>21</v>
      </c>
      <c r="AW82" s="10" t="s">
        <v>40</v>
      </c>
      <c r="AX82" s="10" t="s">
        <v>79</v>
      </c>
      <c r="AY82" s="171" t="s">
        <v>117</v>
      </c>
    </row>
    <row r="83" spans="2:51" s="11" customFormat="1" ht="11.25">
      <c r="B83" s="172"/>
      <c r="C83" s="173"/>
      <c r="D83" s="162" t="s">
        <v>119</v>
      </c>
      <c r="E83" s="174" t="s">
        <v>32</v>
      </c>
      <c r="F83" s="175" t="s">
        <v>122</v>
      </c>
      <c r="G83" s="173"/>
      <c r="H83" s="176">
        <v>24.380000000000003</v>
      </c>
      <c r="I83" s="177"/>
      <c r="J83" s="173"/>
      <c r="K83" s="173"/>
      <c r="L83" s="178"/>
      <c r="M83" s="179"/>
      <c r="N83" s="180"/>
      <c r="O83" s="180"/>
      <c r="P83" s="180"/>
      <c r="Q83" s="180"/>
      <c r="R83" s="180"/>
      <c r="S83" s="180"/>
      <c r="T83" s="181"/>
      <c r="AT83" s="182" t="s">
        <v>119</v>
      </c>
      <c r="AU83" s="182" t="s">
        <v>79</v>
      </c>
      <c r="AV83" s="11" t="s">
        <v>123</v>
      </c>
      <c r="AW83" s="11" t="s">
        <v>40</v>
      </c>
      <c r="AX83" s="11" t="s">
        <v>87</v>
      </c>
      <c r="AY83" s="182" t="s">
        <v>117</v>
      </c>
    </row>
    <row r="84" spans="1:65" s="2" customFormat="1" ht="16.5" customHeight="1">
      <c r="A84" s="32"/>
      <c r="B84" s="33"/>
      <c r="C84" s="146" t="s">
        <v>21</v>
      </c>
      <c r="D84" s="146" t="s">
        <v>112</v>
      </c>
      <c r="E84" s="147" t="s">
        <v>564</v>
      </c>
      <c r="F84" s="148" t="s">
        <v>565</v>
      </c>
      <c r="G84" s="149" t="s">
        <v>115</v>
      </c>
      <c r="H84" s="150">
        <v>4.54</v>
      </c>
      <c r="I84" s="151"/>
      <c r="J84" s="152">
        <f>ROUND(I84*H84,2)</f>
        <v>0</v>
      </c>
      <c r="K84" s="153"/>
      <c r="L84" s="37"/>
      <c r="M84" s="154" t="s">
        <v>32</v>
      </c>
      <c r="N84" s="155" t="s">
        <v>50</v>
      </c>
      <c r="O84" s="62"/>
      <c r="P84" s="156">
        <f>O84*H84</f>
        <v>0</v>
      </c>
      <c r="Q84" s="156">
        <v>0</v>
      </c>
      <c r="R84" s="156">
        <f>Q84*H84</f>
        <v>0</v>
      </c>
      <c r="S84" s="156">
        <v>0</v>
      </c>
      <c r="T84" s="157">
        <f>S84*H84</f>
        <v>0</v>
      </c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R84" s="158" t="s">
        <v>123</v>
      </c>
      <c r="AT84" s="158" t="s">
        <v>112</v>
      </c>
      <c r="AU84" s="158" t="s">
        <v>79</v>
      </c>
      <c r="AY84" s="14" t="s">
        <v>117</v>
      </c>
      <c r="BE84" s="159">
        <f>IF(N84="základní",J84,0)</f>
        <v>0</v>
      </c>
      <c r="BF84" s="159">
        <f>IF(N84="snížená",J84,0)</f>
        <v>0</v>
      </c>
      <c r="BG84" s="159">
        <f>IF(N84="zákl. přenesená",J84,0)</f>
        <v>0</v>
      </c>
      <c r="BH84" s="159">
        <f>IF(N84="sníž. přenesená",J84,0)</f>
        <v>0</v>
      </c>
      <c r="BI84" s="159">
        <f>IF(N84="nulová",J84,0)</f>
        <v>0</v>
      </c>
      <c r="BJ84" s="14" t="s">
        <v>87</v>
      </c>
      <c r="BK84" s="159">
        <f>ROUND(I84*H84,2)</f>
        <v>0</v>
      </c>
      <c r="BL84" s="14" t="s">
        <v>123</v>
      </c>
      <c r="BM84" s="158" t="s">
        <v>566</v>
      </c>
    </row>
    <row r="85" spans="2:51" s="10" customFormat="1" ht="11.25">
      <c r="B85" s="160"/>
      <c r="C85" s="161"/>
      <c r="D85" s="162" t="s">
        <v>119</v>
      </c>
      <c r="E85" s="163" t="s">
        <v>32</v>
      </c>
      <c r="F85" s="164" t="s">
        <v>567</v>
      </c>
      <c r="G85" s="161"/>
      <c r="H85" s="165">
        <v>4.54</v>
      </c>
      <c r="I85" s="166"/>
      <c r="J85" s="161"/>
      <c r="K85" s="161"/>
      <c r="L85" s="167"/>
      <c r="M85" s="168"/>
      <c r="N85" s="169"/>
      <c r="O85" s="169"/>
      <c r="P85" s="169"/>
      <c r="Q85" s="169"/>
      <c r="R85" s="169"/>
      <c r="S85" s="169"/>
      <c r="T85" s="170"/>
      <c r="AT85" s="171" t="s">
        <v>119</v>
      </c>
      <c r="AU85" s="171" t="s">
        <v>79</v>
      </c>
      <c r="AV85" s="10" t="s">
        <v>21</v>
      </c>
      <c r="AW85" s="10" t="s">
        <v>40</v>
      </c>
      <c r="AX85" s="10" t="s">
        <v>79</v>
      </c>
      <c r="AY85" s="171" t="s">
        <v>117</v>
      </c>
    </row>
    <row r="86" spans="2:51" s="11" customFormat="1" ht="11.25">
      <c r="B86" s="172"/>
      <c r="C86" s="173"/>
      <c r="D86" s="162" t="s">
        <v>119</v>
      </c>
      <c r="E86" s="174" t="s">
        <v>32</v>
      </c>
      <c r="F86" s="175" t="s">
        <v>122</v>
      </c>
      <c r="G86" s="173"/>
      <c r="H86" s="176">
        <v>4.54</v>
      </c>
      <c r="I86" s="177"/>
      <c r="J86" s="173"/>
      <c r="K86" s="173"/>
      <c r="L86" s="178"/>
      <c r="M86" s="179"/>
      <c r="N86" s="180"/>
      <c r="O86" s="180"/>
      <c r="P86" s="180"/>
      <c r="Q86" s="180"/>
      <c r="R86" s="180"/>
      <c r="S86" s="180"/>
      <c r="T86" s="181"/>
      <c r="AT86" s="182" t="s">
        <v>119</v>
      </c>
      <c r="AU86" s="182" t="s">
        <v>79</v>
      </c>
      <c r="AV86" s="11" t="s">
        <v>123</v>
      </c>
      <c r="AW86" s="11" t="s">
        <v>40</v>
      </c>
      <c r="AX86" s="11" t="s">
        <v>87</v>
      </c>
      <c r="AY86" s="182" t="s">
        <v>117</v>
      </c>
    </row>
    <row r="87" spans="1:65" s="2" customFormat="1" ht="16.5" customHeight="1">
      <c r="A87" s="32"/>
      <c r="B87" s="33"/>
      <c r="C87" s="146" t="s">
        <v>130</v>
      </c>
      <c r="D87" s="146" t="s">
        <v>112</v>
      </c>
      <c r="E87" s="147" t="s">
        <v>124</v>
      </c>
      <c r="F87" s="148" t="s">
        <v>568</v>
      </c>
      <c r="G87" s="149" t="s">
        <v>126</v>
      </c>
      <c r="H87" s="150">
        <v>40.94</v>
      </c>
      <c r="I87" s="151"/>
      <c r="J87" s="152">
        <f>ROUND(I87*H87,2)</f>
        <v>0</v>
      </c>
      <c r="K87" s="153"/>
      <c r="L87" s="37"/>
      <c r="M87" s="154" t="s">
        <v>32</v>
      </c>
      <c r="N87" s="155" t="s">
        <v>50</v>
      </c>
      <c r="O87" s="62"/>
      <c r="P87" s="156">
        <f>O87*H87</f>
        <v>0</v>
      </c>
      <c r="Q87" s="156">
        <v>0</v>
      </c>
      <c r="R87" s="156">
        <f>Q87*H87</f>
        <v>0</v>
      </c>
      <c r="S87" s="156">
        <v>0</v>
      </c>
      <c r="T87" s="157">
        <f>S87*H87</f>
        <v>0</v>
      </c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R87" s="158" t="s">
        <v>123</v>
      </c>
      <c r="AT87" s="158" t="s">
        <v>112</v>
      </c>
      <c r="AU87" s="158" t="s">
        <v>79</v>
      </c>
      <c r="AY87" s="14" t="s">
        <v>117</v>
      </c>
      <c r="BE87" s="159">
        <f>IF(N87="základní",J87,0)</f>
        <v>0</v>
      </c>
      <c r="BF87" s="159">
        <f>IF(N87="snížená",J87,0)</f>
        <v>0</v>
      </c>
      <c r="BG87" s="159">
        <f>IF(N87="zákl. přenesená",J87,0)</f>
        <v>0</v>
      </c>
      <c r="BH87" s="159">
        <f>IF(N87="sníž. přenesená",J87,0)</f>
        <v>0</v>
      </c>
      <c r="BI87" s="159">
        <f>IF(N87="nulová",J87,0)</f>
        <v>0</v>
      </c>
      <c r="BJ87" s="14" t="s">
        <v>87</v>
      </c>
      <c r="BK87" s="159">
        <f>ROUND(I87*H87,2)</f>
        <v>0</v>
      </c>
      <c r="BL87" s="14" t="s">
        <v>123</v>
      </c>
      <c r="BM87" s="158" t="s">
        <v>569</v>
      </c>
    </row>
    <row r="88" spans="2:51" s="10" customFormat="1" ht="11.25">
      <c r="B88" s="160"/>
      <c r="C88" s="161"/>
      <c r="D88" s="162" t="s">
        <v>119</v>
      </c>
      <c r="E88" s="163" t="s">
        <v>32</v>
      </c>
      <c r="F88" s="164" t="s">
        <v>570</v>
      </c>
      <c r="G88" s="161"/>
      <c r="H88" s="165">
        <v>33.87</v>
      </c>
      <c r="I88" s="166"/>
      <c r="J88" s="161"/>
      <c r="K88" s="161"/>
      <c r="L88" s="167"/>
      <c r="M88" s="168"/>
      <c r="N88" s="169"/>
      <c r="O88" s="169"/>
      <c r="P88" s="169"/>
      <c r="Q88" s="169"/>
      <c r="R88" s="169"/>
      <c r="S88" s="169"/>
      <c r="T88" s="170"/>
      <c r="AT88" s="171" t="s">
        <v>119</v>
      </c>
      <c r="AU88" s="171" t="s">
        <v>79</v>
      </c>
      <c r="AV88" s="10" t="s">
        <v>21</v>
      </c>
      <c r="AW88" s="10" t="s">
        <v>40</v>
      </c>
      <c r="AX88" s="10" t="s">
        <v>79</v>
      </c>
      <c r="AY88" s="171" t="s">
        <v>117</v>
      </c>
    </row>
    <row r="89" spans="2:51" s="10" customFormat="1" ht="11.25">
      <c r="B89" s="160"/>
      <c r="C89" s="161"/>
      <c r="D89" s="162" t="s">
        <v>119</v>
      </c>
      <c r="E89" s="163" t="s">
        <v>32</v>
      </c>
      <c r="F89" s="164" t="s">
        <v>571</v>
      </c>
      <c r="G89" s="161"/>
      <c r="H89" s="165">
        <v>7.07</v>
      </c>
      <c r="I89" s="166"/>
      <c r="J89" s="161"/>
      <c r="K89" s="161"/>
      <c r="L89" s="167"/>
      <c r="M89" s="168"/>
      <c r="N89" s="169"/>
      <c r="O89" s="169"/>
      <c r="P89" s="169"/>
      <c r="Q89" s="169"/>
      <c r="R89" s="169"/>
      <c r="S89" s="169"/>
      <c r="T89" s="170"/>
      <c r="AT89" s="171" t="s">
        <v>119</v>
      </c>
      <c r="AU89" s="171" t="s">
        <v>79</v>
      </c>
      <c r="AV89" s="10" t="s">
        <v>21</v>
      </c>
      <c r="AW89" s="10" t="s">
        <v>40</v>
      </c>
      <c r="AX89" s="10" t="s">
        <v>79</v>
      </c>
      <c r="AY89" s="171" t="s">
        <v>117</v>
      </c>
    </row>
    <row r="90" spans="2:51" s="11" customFormat="1" ht="11.25">
      <c r="B90" s="172"/>
      <c r="C90" s="173"/>
      <c r="D90" s="162" t="s">
        <v>119</v>
      </c>
      <c r="E90" s="174" t="s">
        <v>32</v>
      </c>
      <c r="F90" s="175" t="s">
        <v>122</v>
      </c>
      <c r="G90" s="173"/>
      <c r="H90" s="176">
        <v>40.94</v>
      </c>
      <c r="I90" s="177"/>
      <c r="J90" s="173"/>
      <c r="K90" s="173"/>
      <c r="L90" s="178"/>
      <c r="M90" s="179"/>
      <c r="N90" s="180"/>
      <c r="O90" s="180"/>
      <c r="P90" s="180"/>
      <c r="Q90" s="180"/>
      <c r="R90" s="180"/>
      <c r="S90" s="180"/>
      <c r="T90" s="181"/>
      <c r="AT90" s="182" t="s">
        <v>119</v>
      </c>
      <c r="AU90" s="182" t="s">
        <v>79</v>
      </c>
      <c r="AV90" s="11" t="s">
        <v>123</v>
      </c>
      <c r="AW90" s="11" t="s">
        <v>40</v>
      </c>
      <c r="AX90" s="11" t="s">
        <v>87</v>
      </c>
      <c r="AY90" s="182" t="s">
        <v>117</v>
      </c>
    </row>
    <row r="91" spans="1:65" s="2" customFormat="1" ht="24.2" customHeight="1">
      <c r="A91" s="32"/>
      <c r="B91" s="33"/>
      <c r="C91" s="146" t="s">
        <v>123</v>
      </c>
      <c r="D91" s="146" t="s">
        <v>112</v>
      </c>
      <c r="E91" s="147" t="s">
        <v>572</v>
      </c>
      <c r="F91" s="148" t="s">
        <v>573</v>
      </c>
      <c r="G91" s="149" t="s">
        <v>126</v>
      </c>
      <c r="H91" s="150">
        <v>60.87</v>
      </c>
      <c r="I91" s="151"/>
      <c r="J91" s="152">
        <f>ROUND(I91*H91,2)</f>
        <v>0</v>
      </c>
      <c r="K91" s="153"/>
      <c r="L91" s="37"/>
      <c r="M91" s="154" t="s">
        <v>32</v>
      </c>
      <c r="N91" s="155" t="s">
        <v>50</v>
      </c>
      <c r="O91" s="62"/>
      <c r="P91" s="156">
        <f>O91*H91</f>
        <v>0</v>
      </c>
      <c r="Q91" s="156">
        <v>0</v>
      </c>
      <c r="R91" s="156">
        <f>Q91*H91</f>
        <v>0</v>
      </c>
      <c r="S91" s="156">
        <v>0</v>
      </c>
      <c r="T91" s="157">
        <f>S91*H91</f>
        <v>0</v>
      </c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R91" s="158" t="s">
        <v>123</v>
      </c>
      <c r="AT91" s="158" t="s">
        <v>112</v>
      </c>
      <c r="AU91" s="158" t="s">
        <v>79</v>
      </c>
      <c r="AY91" s="14" t="s">
        <v>117</v>
      </c>
      <c r="BE91" s="159">
        <f>IF(N91="základní",J91,0)</f>
        <v>0</v>
      </c>
      <c r="BF91" s="159">
        <f>IF(N91="snížená",J91,0)</f>
        <v>0</v>
      </c>
      <c r="BG91" s="159">
        <f>IF(N91="zákl. přenesená",J91,0)</f>
        <v>0</v>
      </c>
      <c r="BH91" s="159">
        <f>IF(N91="sníž. přenesená",J91,0)</f>
        <v>0</v>
      </c>
      <c r="BI91" s="159">
        <f>IF(N91="nulová",J91,0)</f>
        <v>0</v>
      </c>
      <c r="BJ91" s="14" t="s">
        <v>87</v>
      </c>
      <c r="BK91" s="159">
        <f>ROUND(I91*H91,2)</f>
        <v>0</v>
      </c>
      <c r="BL91" s="14" t="s">
        <v>123</v>
      </c>
      <c r="BM91" s="158" t="s">
        <v>574</v>
      </c>
    </row>
    <row r="92" spans="2:51" s="10" customFormat="1" ht="11.25">
      <c r="B92" s="160"/>
      <c r="C92" s="161"/>
      <c r="D92" s="162" t="s">
        <v>119</v>
      </c>
      <c r="E92" s="163" t="s">
        <v>32</v>
      </c>
      <c r="F92" s="164" t="s">
        <v>575</v>
      </c>
      <c r="G92" s="161"/>
      <c r="H92" s="165">
        <v>22.118</v>
      </c>
      <c r="I92" s="166"/>
      <c r="J92" s="161"/>
      <c r="K92" s="161"/>
      <c r="L92" s="167"/>
      <c r="M92" s="168"/>
      <c r="N92" s="169"/>
      <c r="O92" s="169"/>
      <c r="P92" s="169"/>
      <c r="Q92" s="169"/>
      <c r="R92" s="169"/>
      <c r="S92" s="169"/>
      <c r="T92" s="170"/>
      <c r="AT92" s="171" t="s">
        <v>119</v>
      </c>
      <c r="AU92" s="171" t="s">
        <v>79</v>
      </c>
      <c r="AV92" s="10" t="s">
        <v>21</v>
      </c>
      <c r="AW92" s="10" t="s">
        <v>40</v>
      </c>
      <c r="AX92" s="10" t="s">
        <v>79</v>
      </c>
      <c r="AY92" s="171" t="s">
        <v>117</v>
      </c>
    </row>
    <row r="93" spans="2:51" s="10" customFormat="1" ht="11.25">
      <c r="B93" s="160"/>
      <c r="C93" s="161"/>
      <c r="D93" s="162" t="s">
        <v>119</v>
      </c>
      <c r="E93" s="163" t="s">
        <v>32</v>
      </c>
      <c r="F93" s="164" t="s">
        <v>576</v>
      </c>
      <c r="G93" s="161"/>
      <c r="H93" s="165">
        <v>12.941</v>
      </c>
      <c r="I93" s="166"/>
      <c r="J93" s="161"/>
      <c r="K93" s="161"/>
      <c r="L93" s="167"/>
      <c r="M93" s="168"/>
      <c r="N93" s="169"/>
      <c r="O93" s="169"/>
      <c r="P93" s="169"/>
      <c r="Q93" s="169"/>
      <c r="R93" s="169"/>
      <c r="S93" s="169"/>
      <c r="T93" s="170"/>
      <c r="AT93" s="171" t="s">
        <v>119</v>
      </c>
      <c r="AU93" s="171" t="s">
        <v>79</v>
      </c>
      <c r="AV93" s="10" t="s">
        <v>21</v>
      </c>
      <c r="AW93" s="10" t="s">
        <v>40</v>
      </c>
      <c r="AX93" s="10" t="s">
        <v>79</v>
      </c>
      <c r="AY93" s="171" t="s">
        <v>117</v>
      </c>
    </row>
    <row r="94" spans="2:51" s="10" customFormat="1" ht="11.25">
      <c r="B94" s="160"/>
      <c r="C94" s="161"/>
      <c r="D94" s="162" t="s">
        <v>119</v>
      </c>
      <c r="E94" s="163" t="s">
        <v>32</v>
      </c>
      <c r="F94" s="164" t="s">
        <v>577</v>
      </c>
      <c r="G94" s="161"/>
      <c r="H94" s="165">
        <v>25.811</v>
      </c>
      <c r="I94" s="166"/>
      <c r="J94" s="161"/>
      <c r="K94" s="161"/>
      <c r="L94" s="167"/>
      <c r="M94" s="168"/>
      <c r="N94" s="169"/>
      <c r="O94" s="169"/>
      <c r="P94" s="169"/>
      <c r="Q94" s="169"/>
      <c r="R94" s="169"/>
      <c r="S94" s="169"/>
      <c r="T94" s="170"/>
      <c r="AT94" s="171" t="s">
        <v>119</v>
      </c>
      <c r="AU94" s="171" t="s">
        <v>79</v>
      </c>
      <c r="AV94" s="10" t="s">
        <v>21</v>
      </c>
      <c r="AW94" s="10" t="s">
        <v>40</v>
      </c>
      <c r="AX94" s="10" t="s">
        <v>79</v>
      </c>
      <c r="AY94" s="171" t="s">
        <v>117</v>
      </c>
    </row>
    <row r="95" spans="2:51" s="11" customFormat="1" ht="11.25">
      <c r="B95" s="172"/>
      <c r="C95" s="173"/>
      <c r="D95" s="162" t="s">
        <v>119</v>
      </c>
      <c r="E95" s="174" t="s">
        <v>32</v>
      </c>
      <c r="F95" s="175" t="s">
        <v>122</v>
      </c>
      <c r="G95" s="173"/>
      <c r="H95" s="176">
        <v>60.87</v>
      </c>
      <c r="I95" s="177"/>
      <c r="J95" s="173"/>
      <c r="K95" s="173"/>
      <c r="L95" s="178"/>
      <c r="M95" s="179"/>
      <c r="N95" s="180"/>
      <c r="O95" s="180"/>
      <c r="P95" s="180"/>
      <c r="Q95" s="180"/>
      <c r="R95" s="180"/>
      <c r="S95" s="180"/>
      <c r="T95" s="181"/>
      <c r="AT95" s="182" t="s">
        <v>119</v>
      </c>
      <c r="AU95" s="182" t="s">
        <v>79</v>
      </c>
      <c r="AV95" s="11" t="s">
        <v>123</v>
      </c>
      <c r="AW95" s="11" t="s">
        <v>40</v>
      </c>
      <c r="AX95" s="11" t="s">
        <v>87</v>
      </c>
      <c r="AY95" s="182" t="s">
        <v>117</v>
      </c>
    </row>
    <row r="96" spans="1:65" s="2" customFormat="1" ht="24.2" customHeight="1">
      <c r="A96" s="32"/>
      <c r="B96" s="33"/>
      <c r="C96" s="146" t="s">
        <v>140</v>
      </c>
      <c r="D96" s="146" t="s">
        <v>112</v>
      </c>
      <c r="E96" s="147" t="s">
        <v>131</v>
      </c>
      <c r="F96" s="148" t="s">
        <v>132</v>
      </c>
      <c r="G96" s="149" t="s">
        <v>126</v>
      </c>
      <c r="H96" s="150">
        <v>15.218</v>
      </c>
      <c r="I96" s="151"/>
      <c r="J96" s="152">
        <f>ROUND(I96*H96,2)</f>
        <v>0</v>
      </c>
      <c r="K96" s="153"/>
      <c r="L96" s="37"/>
      <c r="M96" s="154" t="s">
        <v>32</v>
      </c>
      <c r="N96" s="155" t="s">
        <v>50</v>
      </c>
      <c r="O96" s="62"/>
      <c r="P96" s="156">
        <f>O96*H96</f>
        <v>0</v>
      </c>
      <c r="Q96" s="156">
        <v>0</v>
      </c>
      <c r="R96" s="156">
        <f>Q96*H96</f>
        <v>0</v>
      </c>
      <c r="S96" s="156">
        <v>0</v>
      </c>
      <c r="T96" s="157">
        <f>S96*H96</f>
        <v>0</v>
      </c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R96" s="158" t="s">
        <v>123</v>
      </c>
      <c r="AT96" s="158" t="s">
        <v>112</v>
      </c>
      <c r="AU96" s="158" t="s">
        <v>79</v>
      </c>
      <c r="AY96" s="14" t="s">
        <v>117</v>
      </c>
      <c r="BE96" s="159">
        <f>IF(N96="základní",J96,0)</f>
        <v>0</v>
      </c>
      <c r="BF96" s="159">
        <f>IF(N96="snížená",J96,0)</f>
        <v>0</v>
      </c>
      <c r="BG96" s="159">
        <f>IF(N96="zákl. přenesená",J96,0)</f>
        <v>0</v>
      </c>
      <c r="BH96" s="159">
        <f>IF(N96="sníž. přenesená",J96,0)</f>
        <v>0</v>
      </c>
      <c r="BI96" s="159">
        <f>IF(N96="nulová",J96,0)</f>
        <v>0</v>
      </c>
      <c r="BJ96" s="14" t="s">
        <v>87</v>
      </c>
      <c r="BK96" s="159">
        <f>ROUND(I96*H96,2)</f>
        <v>0</v>
      </c>
      <c r="BL96" s="14" t="s">
        <v>123</v>
      </c>
      <c r="BM96" s="158" t="s">
        <v>578</v>
      </c>
    </row>
    <row r="97" spans="2:51" s="10" customFormat="1" ht="11.25">
      <c r="B97" s="160"/>
      <c r="C97" s="161"/>
      <c r="D97" s="162" t="s">
        <v>119</v>
      </c>
      <c r="E97" s="163" t="s">
        <v>32</v>
      </c>
      <c r="F97" s="164" t="s">
        <v>579</v>
      </c>
      <c r="G97" s="161"/>
      <c r="H97" s="165">
        <v>5.53</v>
      </c>
      <c r="I97" s="166"/>
      <c r="J97" s="161"/>
      <c r="K97" s="161"/>
      <c r="L97" s="167"/>
      <c r="M97" s="168"/>
      <c r="N97" s="169"/>
      <c r="O97" s="169"/>
      <c r="P97" s="169"/>
      <c r="Q97" s="169"/>
      <c r="R97" s="169"/>
      <c r="S97" s="169"/>
      <c r="T97" s="170"/>
      <c r="AT97" s="171" t="s">
        <v>119</v>
      </c>
      <c r="AU97" s="171" t="s">
        <v>79</v>
      </c>
      <c r="AV97" s="10" t="s">
        <v>21</v>
      </c>
      <c r="AW97" s="10" t="s">
        <v>40</v>
      </c>
      <c r="AX97" s="10" t="s">
        <v>79</v>
      </c>
      <c r="AY97" s="171" t="s">
        <v>117</v>
      </c>
    </row>
    <row r="98" spans="2:51" s="10" customFormat="1" ht="11.25">
      <c r="B98" s="160"/>
      <c r="C98" s="161"/>
      <c r="D98" s="162" t="s">
        <v>119</v>
      </c>
      <c r="E98" s="163" t="s">
        <v>32</v>
      </c>
      <c r="F98" s="164" t="s">
        <v>580</v>
      </c>
      <c r="G98" s="161"/>
      <c r="H98" s="165">
        <v>3.235</v>
      </c>
      <c r="I98" s="166"/>
      <c r="J98" s="161"/>
      <c r="K98" s="161"/>
      <c r="L98" s="167"/>
      <c r="M98" s="168"/>
      <c r="N98" s="169"/>
      <c r="O98" s="169"/>
      <c r="P98" s="169"/>
      <c r="Q98" s="169"/>
      <c r="R98" s="169"/>
      <c r="S98" s="169"/>
      <c r="T98" s="170"/>
      <c r="AT98" s="171" t="s">
        <v>119</v>
      </c>
      <c r="AU98" s="171" t="s">
        <v>79</v>
      </c>
      <c r="AV98" s="10" t="s">
        <v>21</v>
      </c>
      <c r="AW98" s="10" t="s">
        <v>40</v>
      </c>
      <c r="AX98" s="10" t="s">
        <v>79</v>
      </c>
      <c r="AY98" s="171" t="s">
        <v>117</v>
      </c>
    </row>
    <row r="99" spans="2:51" s="10" customFormat="1" ht="11.25">
      <c r="B99" s="160"/>
      <c r="C99" s="161"/>
      <c r="D99" s="162" t="s">
        <v>119</v>
      </c>
      <c r="E99" s="163" t="s">
        <v>32</v>
      </c>
      <c r="F99" s="164" t="s">
        <v>581</v>
      </c>
      <c r="G99" s="161"/>
      <c r="H99" s="165">
        <v>6.453</v>
      </c>
      <c r="I99" s="166"/>
      <c r="J99" s="161"/>
      <c r="K99" s="161"/>
      <c r="L99" s="167"/>
      <c r="M99" s="168"/>
      <c r="N99" s="169"/>
      <c r="O99" s="169"/>
      <c r="P99" s="169"/>
      <c r="Q99" s="169"/>
      <c r="R99" s="169"/>
      <c r="S99" s="169"/>
      <c r="T99" s="170"/>
      <c r="AT99" s="171" t="s">
        <v>119</v>
      </c>
      <c r="AU99" s="171" t="s">
        <v>79</v>
      </c>
      <c r="AV99" s="10" t="s">
        <v>21</v>
      </c>
      <c r="AW99" s="10" t="s">
        <v>40</v>
      </c>
      <c r="AX99" s="10" t="s">
        <v>79</v>
      </c>
      <c r="AY99" s="171" t="s">
        <v>117</v>
      </c>
    </row>
    <row r="100" spans="2:51" s="11" customFormat="1" ht="11.25">
      <c r="B100" s="172"/>
      <c r="C100" s="173"/>
      <c r="D100" s="162" t="s">
        <v>119</v>
      </c>
      <c r="E100" s="174" t="s">
        <v>32</v>
      </c>
      <c r="F100" s="175" t="s">
        <v>122</v>
      </c>
      <c r="G100" s="173"/>
      <c r="H100" s="176">
        <v>15.218</v>
      </c>
      <c r="I100" s="177"/>
      <c r="J100" s="173"/>
      <c r="K100" s="173"/>
      <c r="L100" s="178"/>
      <c r="M100" s="179"/>
      <c r="N100" s="180"/>
      <c r="O100" s="180"/>
      <c r="P100" s="180"/>
      <c r="Q100" s="180"/>
      <c r="R100" s="180"/>
      <c r="S100" s="180"/>
      <c r="T100" s="181"/>
      <c r="AT100" s="182" t="s">
        <v>119</v>
      </c>
      <c r="AU100" s="182" t="s">
        <v>79</v>
      </c>
      <c r="AV100" s="11" t="s">
        <v>123</v>
      </c>
      <c r="AW100" s="11" t="s">
        <v>40</v>
      </c>
      <c r="AX100" s="11" t="s">
        <v>87</v>
      </c>
      <c r="AY100" s="182" t="s">
        <v>117</v>
      </c>
    </row>
    <row r="101" spans="1:65" s="2" customFormat="1" ht="24.2" customHeight="1">
      <c r="A101" s="32"/>
      <c r="B101" s="33"/>
      <c r="C101" s="146" t="s">
        <v>146</v>
      </c>
      <c r="D101" s="146" t="s">
        <v>112</v>
      </c>
      <c r="E101" s="147" t="s">
        <v>141</v>
      </c>
      <c r="F101" s="148" t="s">
        <v>142</v>
      </c>
      <c r="G101" s="149" t="s">
        <v>143</v>
      </c>
      <c r="H101" s="150">
        <v>1</v>
      </c>
      <c r="I101" s="151"/>
      <c r="J101" s="152">
        <f>ROUND(I101*H101,2)</f>
        <v>0</v>
      </c>
      <c r="K101" s="153"/>
      <c r="L101" s="37"/>
      <c r="M101" s="154" t="s">
        <v>32</v>
      </c>
      <c r="N101" s="155" t="s">
        <v>50</v>
      </c>
      <c r="O101" s="62"/>
      <c r="P101" s="156">
        <f>O101*H101</f>
        <v>0</v>
      </c>
      <c r="Q101" s="156">
        <v>0</v>
      </c>
      <c r="R101" s="156">
        <f>Q101*H101</f>
        <v>0</v>
      </c>
      <c r="S101" s="156">
        <v>0</v>
      </c>
      <c r="T101" s="157">
        <f>S101*H101</f>
        <v>0</v>
      </c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R101" s="158" t="s">
        <v>123</v>
      </c>
      <c r="AT101" s="158" t="s">
        <v>112</v>
      </c>
      <c r="AU101" s="158" t="s">
        <v>79</v>
      </c>
      <c r="AY101" s="14" t="s">
        <v>117</v>
      </c>
      <c r="BE101" s="159">
        <f>IF(N101="základní",J101,0)</f>
        <v>0</v>
      </c>
      <c r="BF101" s="159">
        <f>IF(N101="snížená",J101,0)</f>
        <v>0</v>
      </c>
      <c r="BG101" s="159">
        <f>IF(N101="zákl. přenesená",J101,0)</f>
        <v>0</v>
      </c>
      <c r="BH101" s="159">
        <f>IF(N101="sníž. přenesená",J101,0)</f>
        <v>0</v>
      </c>
      <c r="BI101" s="159">
        <f>IF(N101="nulová",J101,0)</f>
        <v>0</v>
      </c>
      <c r="BJ101" s="14" t="s">
        <v>87</v>
      </c>
      <c r="BK101" s="159">
        <f>ROUND(I101*H101,2)</f>
        <v>0</v>
      </c>
      <c r="BL101" s="14" t="s">
        <v>123</v>
      </c>
      <c r="BM101" s="158" t="s">
        <v>582</v>
      </c>
    </row>
    <row r="102" spans="2:51" s="10" customFormat="1" ht="11.25">
      <c r="B102" s="160"/>
      <c r="C102" s="161"/>
      <c r="D102" s="162" t="s">
        <v>119</v>
      </c>
      <c r="E102" s="163" t="s">
        <v>32</v>
      </c>
      <c r="F102" s="164" t="s">
        <v>87</v>
      </c>
      <c r="G102" s="161"/>
      <c r="H102" s="165">
        <v>1</v>
      </c>
      <c r="I102" s="166"/>
      <c r="J102" s="161"/>
      <c r="K102" s="161"/>
      <c r="L102" s="167"/>
      <c r="M102" s="168"/>
      <c r="N102" s="169"/>
      <c r="O102" s="169"/>
      <c r="P102" s="169"/>
      <c r="Q102" s="169"/>
      <c r="R102" s="169"/>
      <c r="S102" s="169"/>
      <c r="T102" s="170"/>
      <c r="AT102" s="171" t="s">
        <v>119</v>
      </c>
      <c r="AU102" s="171" t="s">
        <v>79</v>
      </c>
      <c r="AV102" s="10" t="s">
        <v>21</v>
      </c>
      <c r="AW102" s="10" t="s">
        <v>40</v>
      </c>
      <c r="AX102" s="10" t="s">
        <v>79</v>
      </c>
      <c r="AY102" s="171" t="s">
        <v>117</v>
      </c>
    </row>
    <row r="103" spans="2:51" s="11" customFormat="1" ht="11.25">
      <c r="B103" s="172"/>
      <c r="C103" s="173"/>
      <c r="D103" s="162" t="s">
        <v>119</v>
      </c>
      <c r="E103" s="174" t="s">
        <v>32</v>
      </c>
      <c r="F103" s="175" t="s">
        <v>122</v>
      </c>
      <c r="G103" s="173"/>
      <c r="H103" s="176">
        <v>1</v>
      </c>
      <c r="I103" s="177"/>
      <c r="J103" s="173"/>
      <c r="K103" s="173"/>
      <c r="L103" s="178"/>
      <c r="M103" s="179"/>
      <c r="N103" s="180"/>
      <c r="O103" s="180"/>
      <c r="P103" s="180"/>
      <c r="Q103" s="180"/>
      <c r="R103" s="180"/>
      <c r="S103" s="180"/>
      <c r="T103" s="181"/>
      <c r="AT103" s="182" t="s">
        <v>119</v>
      </c>
      <c r="AU103" s="182" t="s">
        <v>79</v>
      </c>
      <c r="AV103" s="11" t="s">
        <v>123</v>
      </c>
      <c r="AW103" s="11" t="s">
        <v>40</v>
      </c>
      <c r="AX103" s="11" t="s">
        <v>87</v>
      </c>
      <c r="AY103" s="182" t="s">
        <v>117</v>
      </c>
    </row>
    <row r="104" spans="1:65" s="2" customFormat="1" ht="24.2" customHeight="1">
      <c r="A104" s="32"/>
      <c r="B104" s="33"/>
      <c r="C104" s="146" t="s">
        <v>153</v>
      </c>
      <c r="D104" s="146" t="s">
        <v>112</v>
      </c>
      <c r="E104" s="147" t="s">
        <v>583</v>
      </c>
      <c r="F104" s="148" t="s">
        <v>148</v>
      </c>
      <c r="G104" s="149" t="s">
        <v>143</v>
      </c>
      <c r="H104" s="150">
        <v>1</v>
      </c>
      <c r="I104" s="151"/>
      <c r="J104" s="152">
        <f>ROUND(I104*H104,2)</f>
        <v>0</v>
      </c>
      <c r="K104" s="153"/>
      <c r="L104" s="37"/>
      <c r="M104" s="154" t="s">
        <v>32</v>
      </c>
      <c r="N104" s="155" t="s">
        <v>50</v>
      </c>
      <c r="O104" s="62"/>
      <c r="P104" s="156">
        <f>O104*H104</f>
        <v>0</v>
      </c>
      <c r="Q104" s="156">
        <v>0</v>
      </c>
      <c r="R104" s="156">
        <f>Q104*H104</f>
        <v>0</v>
      </c>
      <c r="S104" s="156">
        <v>0</v>
      </c>
      <c r="T104" s="157">
        <f>S104*H104</f>
        <v>0</v>
      </c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R104" s="158" t="s">
        <v>123</v>
      </c>
      <c r="AT104" s="158" t="s">
        <v>112</v>
      </c>
      <c r="AU104" s="158" t="s">
        <v>79</v>
      </c>
      <c r="AY104" s="14" t="s">
        <v>117</v>
      </c>
      <c r="BE104" s="159">
        <f>IF(N104="základní",J104,0)</f>
        <v>0</v>
      </c>
      <c r="BF104" s="159">
        <f>IF(N104="snížená",J104,0)</f>
        <v>0</v>
      </c>
      <c r="BG104" s="159">
        <f>IF(N104="zákl. přenesená",J104,0)</f>
        <v>0</v>
      </c>
      <c r="BH104" s="159">
        <f>IF(N104="sníž. přenesená",J104,0)</f>
        <v>0</v>
      </c>
      <c r="BI104" s="159">
        <f>IF(N104="nulová",J104,0)</f>
        <v>0</v>
      </c>
      <c r="BJ104" s="14" t="s">
        <v>87</v>
      </c>
      <c r="BK104" s="159">
        <f>ROUND(I104*H104,2)</f>
        <v>0</v>
      </c>
      <c r="BL104" s="14" t="s">
        <v>123</v>
      </c>
      <c r="BM104" s="158" t="s">
        <v>584</v>
      </c>
    </row>
    <row r="105" spans="1:47" s="2" customFormat="1" ht="78">
      <c r="A105" s="32"/>
      <c r="B105" s="33"/>
      <c r="C105" s="34"/>
      <c r="D105" s="162" t="s">
        <v>150</v>
      </c>
      <c r="E105" s="34"/>
      <c r="F105" s="183" t="s">
        <v>585</v>
      </c>
      <c r="G105" s="34"/>
      <c r="H105" s="34"/>
      <c r="I105" s="184"/>
      <c r="J105" s="34"/>
      <c r="K105" s="34"/>
      <c r="L105" s="37"/>
      <c r="M105" s="185"/>
      <c r="N105" s="186"/>
      <c r="O105" s="62"/>
      <c r="P105" s="62"/>
      <c r="Q105" s="62"/>
      <c r="R105" s="62"/>
      <c r="S105" s="62"/>
      <c r="T105" s="63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T105" s="14" t="s">
        <v>150</v>
      </c>
      <c r="AU105" s="14" t="s">
        <v>79</v>
      </c>
    </row>
    <row r="106" spans="2:51" s="10" customFormat="1" ht="11.25">
      <c r="B106" s="160"/>
      <c r="C106" s="161"/>
      <c r="D106" s="162" t="s">
        <v>119</v>
      </c>
      <c r="E106" s="163" t="s">
        <v>32</v>
      </c>
      <c r="F106" s="164" t="s">
        <v>152</v>
      </c>
      <c r="G106" s="161"/>
      <c r="H106" s="165">
        <v>1</v>
      </c>
      <c r="I106" s="166"/>
      <c r="J106" s="161"/>
      <c r="K106" s="161"/>
      <c r="L106" s="167"/>
      <c r="M106" s="168"/>
      <c r="N106" s="169"/>
      <c r="O106" s="169"/>
      <c r="P106" s="169"/>
      <c r="Q106" s="169"/>
      <c r="R106" s="169"/>
      <c r="S106" s="169"/>
      <c r="T106" s="170"/>
      <c r="AT106" s="171" t="s">
        <v>119</v>
      </c>
      <c r="AU106" s="171" t="s">
        <v>79</v>
      </c>
      <c r="AV106" s="10" t="s">
        <v>21</v>
      </c>
      <c r="AW106" s="10" t="s">
        <v>40</v>
      </c>
      <c r="AX106" s="10" t="s">
        <v>79</v>
      </c>
      <c r="AY106" s="171" t="s">
        <v>117</v>
      </c>
    </row>
    <row r="107" spans="2:51" s="11" customFormat="1" ht="11.25">
      <c r="B107" s="172"/>
      <c r="C107" s="173"/>
      <c r="D107" s="162" t="s">
        <v>119</v>
      </c>
      <c r="E107" s="174" t="s">
        <v>32</v>
      </c>
      <c r="F107" s="175" t="s">
        <v>122</v>
      </c>
      <c r="G107" s="173"/>
      <c r="H107" s="176">
        <v>1</v>
      </c>
      <c r="I107" s="177"/>
      <c r="J107" s="173"/>
      <c r="K107" s="173"/>
      <c r="L107" s="178"/>
      <c r="M107" s="179"/>
      <c r="N107" s="180"/>
      <c r="O107" s="180"/>
      <c r="P107" s="180"/>
      <c r="Q107" s="180"/>
      <c r="R107" s="180"/>
      <c r="S107" s="180"/>
      <c r="T107" s="181"/>
      <c r="AT107" s="182" t="s">
        <v>119</v>
      </c>
      <c r="AU107" s="182" t="s">
        <v>79</v>
      </c>
      <c r="AV107" s="11" t="s">
        <v>123</v>
      </c>
      <c r="AW107" s="11" t="s">
        <v>40</v>
      </c>
      <c r="AX107" s="11" t="s">
        <v>87</v>
      </c>
      <c r="AY107" s="182" t="s">
        <v>117</v>
      </c>
    </row>
    <row r="108" spans="1:65" s="2" customFormat="1" ht="24.2" customHeight="1">
      <c r="A108" s="32"/>
      <c r="B108" s="33"/>
      <c r="C108" s="146" t="s">
        <v>157</v>
      </c>
      <c r="D108" s="146" t="s">
        <v>112</v>
      </c>
      <c r="E108" s="147" t="s">
        <v>154</v>
      </c>
      <c r="F108" s="148" t="s">
        <v>155</v>
      </c>
      <c r="G108" s="149" t="s">
        <v>143</v>
      </c>
      <c r="H108" s="150">
        <v>1</v>
      </c>
      <c r="I108" s="151"/>
      <c r="J108" s="152">
        <f>ROUND(I108*H108,2)</f>
        <v>0</v>
      </c>
      <c r="K108" s="153"/>
      <c r="L108" s="37"/>
      <c r="M108" s="154" t="s">
        <v>32</v>
      </c>
      <c r="N108" s="155" t="s">
        <v>50</v>
      </c>
      <c r="O108" s="62"/>
      <c r="P108" s="156">
        <f>O108*H108</f>
        <v>0</v>
      </c>
      <c r="Q108" s="156">
        <v>0</v>
      </c>
      <c r="R108" s="156">
        <f>Q108*H108</f>
        <v>0</v>
      </c>
      <c r="S108" s="156">
        <v>0</v>
      </c>
      <c r="T108" s="157">
        <f>S108*H108</f>
        <v>0</v>
      </c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R108" s="158" t="s">
        <v>123</v>
      </c>
      <c r="AT108" s="158" t="s">
        <v>112</v>
      </c>
      <c r="AU108" s="158" t="s">
        <v>79</v>
      </c>
      <c r="AY108" s="14" t="s">
        <v>117</v>
      </c>
      <c r="BE108" s="159">
        <f>IF(N108="základní",J108,0)</f>
        <v>0</v>
      </c>
      <c r="BF108" s="159">
        <f>IF(N108="snížená",J108,0)</f>
        <v>0</v>
      </c>
      <c r="BG108" s="159">
        <f>IF(N108="zákl. přenesená",J108,0)</f>
        <v>0</v>
      </c>
      <c r="BH108" s="159">
        <f>IF(N108="sníž. přenesená",J108,0)</f>
        <v>0</v>
      </c>
      <c r="BI108" s="159">
        <f>IF(N108="nulová",J108,0)</f>
        <v>0</v>
      </c>
      <c r="BJ108" s="14" t="s">
        <v>87</v>
      </c>
      <c r="BK108" s="159">
        <f>ROUND(I108*H108,2)</f>
        <v>0</v>
      </c>
      <c r="BL108" s="14" t="s">
        <v>123</v>
      </c>
      <c r="BM108" s="158" t="s">
        <v>586</v>
      </c>
    </row>
    <row r="109" spans="2:51" s="10" customFormat="1" ht="11.25">
      <c r="B109" s="160"/>
      <c r="C109" s="161"/>
      <c r="D109" s="162" t="s">
        <v>119</v>
      </c>
      <c r="E109" s="163" t="s">
        <v>32</v>
      </c>
      <c r="F109" s="164" t="s">
        <v>87</v>
      </c>
      <c r="G109" s="161"/>
      <c r="H109" s="165">
        <v>1</v>
      </c>
      <c r="I109" s="166"/>
      <c r="J109" s="161"/>
      <c r="K109" s="161"/>
      <c r="L109" s="167"/>
      <c r="M109" s="168"/>
      <c r="N109" s="169"/>
      <c r="O109" s="169"/>
      <c r="P109" s="169"/>
      <c r="Q109" s="169"/>
      <c r="R109" s="169"/>
      <c r="S109" s="169"/>
      <c r="T109" s="170"/>
      <c r="AT109" s="171" t="s">
        <v>119</v>
      </c>
      <c r="AU109" s="171" t="s">
        <v>79</v>
      </c>
      <c r="AV109" s="10" t="s">
        <v>21</v>
      </c>
      <c r="AW109" s="10" t="s">
        <v>40</v>
      </c>
      <c r="AX109" s="10" t="s">
        <v>79</v>
      </c>
      <c r="AY109" s="171" t="s">
        <v>117</v>
      </c>
    </row>
    <row r="110" spans="2:51" s="11" customFormat="1" ht="11.25">
      <c r="B110" s="172"/>
      <c r="C110" s="173"/>
      <c r="D110" s="162" t="s">
        <v>119</v>
      </c>
      <c r="E110" s="174" t="s">
        <v>32</v>
      </c>
      <c r="F110" s="175" t="s">
        <v>122</v>
      </c>
      <c r="G110" s="173"/>
      <c r="H110" s="176">
        <v>1</v>
      </c>
      <c r="I110" s="177"/>
      <c r="J110" s="173"/>
      <c r="K110" s="173"/>
      <c r="L110" s="178"/>
      <c r="M110" s="179"/>
      <c r="N110" s="180"/>
      <c r="O110" s="180"/>
      <c r="P110" s="180"/>
      <c r="Q110" s="180"/>
      <c r="R110" s="180"/>
      <c r="S110" s="180"/>
      <c r="T110" s="181"/>
      <c r="AT110" s="182" t="s">
        <v>119</v>
      </c>
      <c r="AU110" s="182" t="s">
        <v>79</v>
      </c>
      <c r="AV110" s="11" t="s">
        <v>123</v>
      </c>
      <c r="AW110" s="11" t="s">
        <v>40</v>
      </c>
      <c r="AX110" s="11" t="s">
        <v>87</v>
      </c>
      <c r="AY110" s="182" t="s">
        <v>117</v>
      </c>
    </row>
    <row r="111" spans="1:65" s="2" customFormat="1" ht="16.5" customHeight="1">
      <c r="A111" s="32"/>
      <c r="B111" s="33"/>
      <c r="C111" s="146" t="s">
        <v>162</v>
      </c>
      <c r="D111" s="146" t="s">
        <v>112</v>
      </c>
      <c r="E111" s="147" t="s">
        <v>158</v>
      </c>
      <c r="F111" s="148" t="s">
        <v>159</v>
      </c>
      <c r="G111" s="149" t="s">
        <v>143</v>
      </c>
      <c r="H111" s="150">
        <v>1</v>
      </c>
      <c r="I111" s="151"/>
      <c r="J111" s="152">
        <f>ROUND(I111*H111,2)</f>
        <v>0</v>
      </c>
      <c r="K111" s="153"/>
      <c r="L111" s="37"/>
      <c r="M111" s="154" t="s">
        <v>32</v>
      </c>
      <c r="N111" s="155" t="s">
        <v>50</v>
      </c>
      <c r="O111" s="62"/>
      <c r="P111" s="156">
        <f>O111*H111</f>
        <v>0</v>
      </c>
      <c r="Q111" s="156">
        <v>0</v>
      </c>
      <c r="R111" s="156">
        <f>Q111*H111</f>
        <v>0</v>
      </c>
      <c r="S111" s="156">
        <v>0</v>
      </c>
      <c r="T111" s="157">
        <f>S111*H111</f>
        <v>0</v>
      </c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R111" s="158" t="s">
        <v>123</v>
      </c>
      <c r="AT111" s="158" t="s">
        <v>112</v>
      </c>
      <c r="AU111" s="158" t="s">
        <v>79</v>
      </c>
      <c r="AY111" s="14" t="s">
        <v>117</v>
      </c>
      <c r="BE111" s="159">
        <f>IF(N111="základní",J111,0)</f>
        <v>0</v>
      </c>
      <c r="BF111" s="159">
        <f>IF(N111="snížená",J111,0)</f>
        <v>0</v>
      </c>
      <c r="BG111" s="159">
        <f>IF(N111="zákl. přenesená",J111,0)</f>
        <v>0</v>
      </c>
      <c r="BH111" s="159">
        <f>IF(N111="sníž. přenesená",J111,0)</f>
        <v>0</v>
      </c>
      <c r="BI111" s="159">
        <f>IF(N111="nulová",J111,0)</f>
        <v>0</v>
      </c>
      <c r="BJ111" s="14" t="s">
        <v>87</v>
      </c>
      <c r="BK111" s="159">
        <f>ROUND(I111*H111,2)</f>
        <v>0</v>
      </c>
      <c r="BL111" s="14" t="s">
        <v>123</v>
      </c>
      <c r="BM111" s="158" t="s">
        <v>587</v>
      </c>
    </row>
    <row r="112" spans="1:47" s="2" customFormat="1" ht="117">
      <c r="A112" s="32"/>
      <c r="B112" s="33"/>
      <c r="C112" s="34"/>
      <c r="D112" s="162" t="s">
        <v>150</v>
      </c>
      <c r="E112" s="34"/>
      <c r="F112" s="183" t="s">
        <v>588</v>
      </c>
      <c r="G112" s="34"/>
      <c r="H112" s="34"/>
      <c r="I112" s="184"/>
      <c r="J112" s="34"/>
      <c r="K112" s="34"/>
      <c r="L112" s="37"/>
      <c r="M112" s="185"/>
      <c r="N112" s="186"/>
      <c r="O112" s="62"/>
      <c r="P112" s="62"/>
      <c r="Q112" s="62"/>
      <c r="R112" s="62"/>
      <c r="S112" s="62"/>
      <c r="T112" s="63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T112" s="14" t="s">
        <v>150</v>
      </c>
      <c r="AU112" s="14" t="s">
        <v>79</v>
      </c>
    </row>
    <row r="113" spans="2:51" s="10" customFormat="1" ht="11.25">
      <c r="B113" s="160"/>
      <c r="C113" s="161"/>
      <c r="D113" s="162" t="s">
        <v>119</v>
      </c>
      <c r="E113" s="163" t="s">
        <v>32</v>
      </c>
      <c r="F113" s="164" t="s">
        <v>589</v>
      </c>
      <c r="G113" s="161"/>
      <c r="H113" s="165">
        <v>1</v>
      </c>
      <c r="I113" s="166"/>
      <c r="J113" s="161"/>
      <c r="K113" s="161"/>
      <c r="L113" s="167"/>
      <c r="M113" s="168"/>
      <c r="N113" s="169"/>
      <c r="O113" s="169"/>
      <c r="P113" s="169"/>
      <c r="Q113" s="169"/>
      <c r="R113" s="169"/>
      <c r="S113" s="169"/>
      <c r="T113" s="170"/>
      <c r="AT113" s="171" t="s">
        <v>119</v>
      </c>
      <c r="AU113" s="171" t="s">
        <v>79</v>
      </c>
      <c r="AV113" s="10" t="s">
        <v>21</v>
      </c>
      <c r="AW113" s="10" t="s">
        <v>40</v>
      </c>
      <c r="AX113" s="10" t="s">
        <v>79</v>
      </c>
      <c r="AY113" s="171" t="s">
        <v>117</v>
      </c>
    </row>
    <row r="114" spans="2:51" s="11" customFormat="1" ht="11.25">
      <c r="B114" s="172"/>
      <c r="C114" s="173"/>
      <c r="D114" s="162" t="s">
        <v>119</v>
      </c>
      <c r="E114" s="174" t="s">
        <v>32</v>
      </c>
      <c r="F114" s="175" t="s">
        <v>122</v>
      </c>
      <c r="G114" s="173"/>
      <c r="H114" s="176">
        <v>1</v>
      </c>
      <c r="I114" s="177"/>
      <c r="J114" s="173"/>
      <c r="K114" s="173"/>
      <c r="L114" s="178"/>
      <c r="M114" s="179"/>
      <c r="N114" s="180"/>
      <c r="O114" s="180"/>
      <c r="P114" s="180"/>
      <c r="Q114" s="180"/>
      <c r="R114" s="180"/>
      <c r="S114" s="180"/>
      <c r="T114" s="181"/>
      <c r="AT114" s="182" t="s">
        <v>119</v>
      </c>
      <c r="AU114" s="182" t="s">
        <v>79</v>
      </c>
      <c r="AV114" s="11" t="s">
        <v>123</v>
      </c>
      <c r="AW114" s="11" t="s">
        <v>40</v>
      </c>
      <c r="AX114" s="11" t="s">
        <v>87</v>
      </c>
      <c r="AY114" s="182" t="s">
        <v>117</v>
      </c>
    </row>
    <row r="115" spans="1:65" s="2" customFormat="1" ht="24.2" customHeight="1">
      <c r="A115" s="32"/>
      <c r="B115" s="33"/>
      <c r="C115" s="146" t="s">
        <v>167</v>
      </c>
      <c r="D115" s="146" t="s">
        <v>112</v>
      </c>
      <c r="E115" s="147" t="s">
        <v>163</v>
      </c>
      <c r="F115" s="148" t="s">
        <v>590</v>
      </c>
      <c r="G115" s="149" t="s">
        <v>143</v>
      </c>
      <c r="H115" s="150">
        <v>1</v>
      </c>
      <c r="I115" s="151"/>
      <c r="J115" s="152">
        <f>ROUND(I115*H115,2)</f>
        <v>0</v>
      </c>
      <c r="K115" s="153"/>
      <c r="L115" s="37"/>
      <c r="M115" s="154" t="s">
        <v>32</v>
      </c>
      <c r="N115" s="155" t="s">
        <v>50</v>
      </c>
      <c r="O115" s="62"/>
      <c r="P115" s="156">
        <f>O115*H115</f>
        <v>0</v>
      </c>
      <c r="Q115" s="156">
        <v>0</v>
      </c>
      <c r="R115" s="156">
        <f>Q115*H115</f>
        <v>0</v>
      </c>
      <c r="S115" s="156">
        <v>0</v>
      </c>
      <c r="T115" s="157">
        <f>S115*H115</f>
        <v>0</v>
      </c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R115" s="158" t="s">
        <v>123</v>
      </c>
      <c r="AT115" s="158" t="s">
        <v>112</v>
      </c>
      <c r="AU115" s="158" t="s">
        <v>79</v>
      </c>
      <c r="AY115" s="14" t="s">
        <v>117</v>
      </c>
      <c r="BE115" s="159">
        <f>IF(N115="základní",J115,0)</f>
        <v>0</v>
      </c>
      <c r="BF115" s="159">
        <f>IF(N115="snížená",J115,0)</f>
        <v>0</v>
      </c>
      <c r="BG115" s="159">
        <f>IF(N115="zákl. přenesená",J115,0)</f>
        <v>0</v>
      </c>
      <c r="BH115" s="159">
        <f>IF(N115="sníž. přenesená",J115,0)</f>
        <v>0</v>
      </c>
      <c r="BI115" s="159">
        <f>IF(N115="nulová",J115,0)</f>
        <v>0</v>
      </c>
      <c r="BJ115" s="14" t="s">
        <v>87</v>
      </c>
      <c r="BK115" s="159">
        <f>ROUND(I115*H115,2)</f>
        <v>0</v>
      </c>
      <c r="BL115" s="14" t="s">
        <v>123</v>
      </c>
      <c r="BM115" s="158" t="s">
        <v>591</v>
      </c>
    </row>
    <row r="116" spans="1:47" s="2" customFormat="1" ht="78">
      <c r="A116" s="32"/>
      <c r="B116" s="33"/>
      <c r="C116" s="34"/>
      <c r="D116" s="162" t="s">
        <v>150</v>
      </c>
      <c r="E116" s="34"/>
      <c r="F116" s="183" t="s">
        <v>592</v>
      </c>
      <c r="G116" s="34"/>
      <c r="H116" s="34"/>
      <c r="I116" s="184"/>
      <c r="J116" s="34"/>
      <c r="K116" s="34"/>
      <c r="L116" s="37"/>
      <c r="M116" s="185"/>
      <c r="N116" s="186"/>
      <c r="O116" s="62"/>
      <c r="P116" s="62"/>
      <c r="Q116" s="62"/>
      <c r="R116" s="62"/>
      <c r="S116" s="62"/>
      <c r="T116" s="63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T116" s="14" t="s">
        <v>150</v>
      </c>
      <c r="AU116" s="14" t="s">
        <v>79</v>
      </c>
    </row>
    <row r="117" spans="2:51" s="10" customFormat="1" ht="11.25">
      <c r="B117" s="160"/>
      <c r="C117" s="161"/>
      <c r="D117" s="162" t="s">
        <v>119</v>
      </c>
      <c r="E117" s="163" t="s">
        <v>32</v>
      </c>
      <c r="F117" s="164" t="s">
        <v>593</v>
      </c>
      <c r="G117" s="161"/>
      <c r="H117" s="165">
        <v>1</v>
      </c>
      <c r="I117" s="166"/>
      <c r="J117" s="161"/>
      <c r="K117" s="161"/>
      <c r="L117" s="167"/>
      <c r="M117" s="168"/>
      <c r="N117" s="169"/>
      <c r="O117" s="169"/>
      <c r="P117" s="169"/>
      <c r="Q117" s="169"/>
      <c r="R117" s="169"/>
      <c r="S117" s="169"/>
      <c r="T117" s="170"/>
      <c r="AT117" s="171" t="s">
        <v>119</v>
      </c>
      <c r="AU117" s="171" t="s">
        <v>79</v>
      </c>
      <c r="AV117" s="10" t="s">
        <v>21</v>
      </c>
      <c r="AW117" s="10" t="s">
        <v>40</v>
      </c>
      <c r="AX117" s="10" t="s">
        <v>79</v>
      </c>
      <c r="AY117" s="171" t="s">
        <v>117</v>
      </c>
    </row>
    <row r="118" spans="2:51" s="11" customFormat="1" ht="11.25">
      <c r="B118" s="172"/>
      <c r="C118" s="173"/>
      <c r="D118" s="162" t="s">
        <v>119</v>
      </c>
      <c r="E118" s="174" t="s">
        <v>32</v>
      </c>
      <c r="F118" s="175" t="s">
        <v>122</v>
      </c>
      <c r="G118" s="173"/>
      <c r="H118" s="176">
        <v>1</v>
      </c>
      <c r="I118" s="177"/>
      <c r="J118" s="173"/>
      <c r="K118" s="173"/>
      <c r="L118" s="178"/>
      <c r="M118" s="179"/>
      <c r="N118" s="180"/>
      <c r="O118" s="180"/>
      <c r="P118" s="180"/>
      <c r="Q118" s="180"/>
      <c r="R118" s="180"/>
      <c r="S118" s="180"/>
      <c r="T118" s="181"/>
      <c r="AT118" s="182" t="s">
        <v>119</v>
      </c>
      <c r="AU118" s="182" t="s">
        <v>79</v>
      </c>
      <c r="AV118" s="11" t="s">
        <v>123</v>
      </c>
      <c r="AW118" s="11" t="s">
        <v>40</v>
      </c>
      <c r="AX118" s="11" t="s">
        <v>87</v>
      </c>
      <c r="AY118" s="182" t="s">
        <v>117</v>
      </c>
    </row>
    <row r="119" spans="1:65" s="2" customFormat="1" ht="16.5" customHeight="1">
      <c r="A119" s="32"/>
      <c r="B119" s="33"/>
      <c r="C119" s="146" t="s">
        <v>171</v>
      </c>
      <c r="D119" s="146" t="s">
        <v>112</v>
      </c>
      <c r="E119" s="147" t="s">
        <v>168</v>
      </c>
      <c r="F119" s="148" t="s">
        <v>169</v>
      </c>
      <c r="G119" s="149" t="s">
        <v>143</v>
      </c>
      <c r="H119" s="150">
        <v>1</v>
      </c>
      <c r="I119" s="151"/>
      <c r="J119" s="152">
        <f>ROUND(I119*H119,2)</f>
        <v>0</v>
      </c>
      <c r="K119" s="153"/>
      <c r="L119" s="37"/>
      <c r="M119" s="154" t="s">
        <v>32</v>
      </c>
      <c r="N119" s="155" t="s">
        <v>50</v>
      </c>
      <c r="O119" s="62"/>
      <c r="P119" s="156">
        <f>O119*H119</f>
        <v>0</v>
      </c>
      <c r="Q119" s="156">
        <v>0</v>
      </c>
      <c r="R119" s="156">
        <f>Q119*H119</f>
        <v>0</v>
      </c>
      <c r="S119" s="156">
        <v>0</v>
      </c>
      <c r="T119" s="157">
        <f>S119*H119</f>
        <v>0</v>
      </c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R119" s="158" t="s">
        <v>123</v>
      </c>
      <c r="AT119" s="158" t="s">
        <v>112</v>
      </c>
      <c r="AU119" s="158" t="s">
        <v>79</v>
      </c>
      <c r="AY119" s="14" t="s">
        <v>117</v>
      </c>
      <c r="BE119" s="159">
        <f>IF(N119="základní",J119,0)</f>
        <v>0</v>
      </c>
      <c r="BF119" s="159">
        <f>IF(N119="snížená",J119,0)</f>
        <v>0</v>
      </c>
      <c r="BG119" s="159">
        <f>IF(N119="zákl. přenesená",J119,0)</f>
        <v>0</v>
      </c>
      <c r="BH119" s="159">
        <f>IF(N119="sníž. přenesená",J119,0)</f>
        <v>0</v>
      </c>
      <c r="BI119" s="159">
        <f>IF(N119="nulová",J119,0)</f>
        <v>0</v>
      </c>
      <c r="BJ119" s="14" t="s">
        <v>87</v>
      </c>
      <c r="BK119" s="159">
        <f>ROUND(I119*H119,2)</f>
        <v>0</v>
      </c>
      <c r="BL119" s="14" t="s">
        <v>123</v>
      </c>
      <c r="BM119" s="158" t="s">
        <v>594</v>
      </c>
    </row>
    <row r="120" spans="2:51" s="10" customFormat="1" ht="11.25">
      <c r="B120" s="160"/>
      <c r="C120" s="161"/>
      <c r="D120" s="162" t="s">
        <v>119</v>
      </c>
      <c r="E120" s="163" t="s">
        <v>32</v>
      </c>
      <c r="F120" s="164" t="s">
        <v>87</v>
      </c>
      <c r="G120" s="161"/>
      <c r="H120" s="165">
        <v>1</v>
      </c>
      <c r="I120" s="166"/>
      <c r="J120" s="161"/>
      <c r="K120" s="161"/>
      <c r="L120" s="167"/>
      <c r="M120" s="168"/>
      <c r="N120" s="169"/>
      <c r="O120" s="169"/>
      <c r="P120" s="169"/>
      <c r="Q120" s="169"/>
      <c r="R120" s="169"/>
      <c r="S120" s="169"/>
      <c r="T120" s="170"/>
      <c r="AT120" s="171" t="s">
        <v>119</v>
      </c>
      <c r="AU120" s="171" t="s">
        <v>79</v>
      </c>
      <c r="AV120" s="10" t="s">
        <v>21</v>
      </c>
      <c r="AW120" s="10" t="s">
        <v>40</v>
      </c>
      <c r="AX120" s="10" t="s">
        <v>79</v>
      </c>
      <c r="AY120" s="171" t="s">
        <v>117</v>
      </c>
    </row>
    <row r="121" spans="2:51" s="11" customFormat="1" ht="11.25">
      <c r="B121" s="172"/>
      <c r="C121" s="173"/>
      <c r="D121" s="162" t="s">
        <v>119</v>
      </c>
      <c r="E121" s="174" t="s">
        <v>32</v>
      </c>
      <c r="F121" s="175" t="s">
        <v>122</v>
      </c>
      <c r="G121" s="173"/>
      <c r="H121" s="176">
        <v>1</v>
      </c>
      <c r="I121" s="177"/>
      <c r="J121" s="173"/>
      <c r="K121" s="173"/>
      <c r="L121" s="178"/>
      <c r="M121" s="179"/>
      <c r="N121" s="180"/>
      <c r="O121" s="180"/>
      <c r="P121" s="180"/>
      <c r="Q121" s="180"/>
      <c r="R121" s="180"/>
      <c r="S121" s="180"/>
      <c r="T121" s="181"/>
      <c r="AT121" s="182" t="s">
        <v>119</v>
      </c>
      <c r="AU121" s="182" t="s">
        <v>79</v>
      </c>
      <c r="AV121" s="11" t="s">
        <v>123</v>
      </c>
      <c r="AW121" s="11" t="s">
        <v>40</v>
      </c>
      <c r="AX121" s="11" t="s">
        <v>87</v>
      </c>
      <c r="AY121" s="182" t="s">
        <v>117</v>
      </c>
    </row>
    <row r="122" spans="1:65" s="2" customFormat="1" ht="16.5" customHeight="1">
      <c r="A122" s="32"/>
      <c r="B122" s="33"/>
      <c r="C122" s="146" t="s">
        <v>176</v>
      </c>
      <c r="D122" s="146" t="s">
        <v>112</v>
      </c>
      <c r="E122" s="147" t="s">
        <v>172</v>
      </c>
      <c r="F122" s="148" t="s">
        <v>173</v>
      </c>
      <c r="G122" s="149" t="s">
        <v>143</v>
      </c>
      <c r="H122" s="150">
        <v>1</v>
      </c>
      <c r="I122" s="151"/>
      <c r="J122" s="152">
        <f>ROUND(I122*H122,2)</f>
        <v>0</v>
      </c>
      <c r="K122" s="153"/>
      <c r="L122" s="37"/>
      <c r="M122" s="154" t="s">
        <v>32</v>
      </c>
      <c r="N122" s="155" t="s">
        <v>50</v>
      </c>
      <c r="O122" s="62"/>
      <c r="P122" s="156">
        <f>O122*H122</f>
        <v>0</v>
      </c>
      <c r="Q122" s="156">
        <v>0</v>
      </c>
      <c r="R122" s="156">
        <f>Q122*H122</f>
        <v>0</v>
      </c>
      <c r="S122" s="156">
        <v>0</v>
      </c>
      <c r="T122" s="157">
        <f>S122*H122</f>
        <v>0</v>
      </c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R122" s="158" t="s">
        <v>123</v>
      </c>
      <c r="AT122" s="158" t="s">
        <v>112</v>
      </c>
      <c r="AU122" s="158" t="s">
        <v>79</v>
      </c>
      <c r="AY122" s="14" t="s">
        <v>117</v>
      </c>
      <c r="BE122" s="159">
        <f>IF(N122="základní",J122,0)</f>
        <v>0</v>
      </c>
      <c r="BF122" s="159">
        <f>IF(N122="snížená",J122,0)</f>
        <v>0</v>
      </c>
      <c r="BG122" s="159">
        <f>IF(N122="zákl. přenesená",J122,0)</f>
        <v>0</v>
      </c>
      <c r="BH122" s="159">
        <f>IF(N122="sníž. přenesená",J122,0)</f>
        <v>0</v>
      </c>
      <c r="BI122" s="159">
        <f>IF(N122="nulová",J122,0)</f>
        <v>0</v>
      </c>
      <c r="BJ122" s="14" t="s">
        <v>87</v>
      </c>
      <c r="BK122" s="159">
        <f>ROUND(I122*H122,2)</f>
        <v>0</v>
      </c>
      <c r="BL122" s="14" t="s">
        <v>123</v>
      </c>
      <c r="BM122" s="158" t="s">
        <v>595</v>
      </c>
    </row>
    <row r="123" spans="1:47" s="2" customFormat="1" ht="39">
      <c r="A123" s="32"/>
      <c r="B123" s="33"/>
      <c r="C123" s="34"/>
      <c r="D123" s="162" t="s">
        <v>150</v>
      </c>
      <c r="E123" s="34"/>
      <c r="F123" s="183" t="s">
        <v>596</v>
      </c>
      <c r="G123" s="34"/>
      <c r="H123" s="34"/>
      <c r="I123" s="184"/>
      <c r="J123" s="34"/>
      <c r="K123" s="34"/>
      <c r="L123" s="37"/>
      <c r="M123" s="185"/>
      <c r="N123" s="186"/>
      <c r="O123" s="62"/>
      <c r="P123" s="62"/>
      <c r="Q123" s="62"/>
      <c r="R123" s="62"/>
      <c r="S123" s="62"/>
      <c r="T123" s="63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T123" s="14" t="s">
        <v>150</v>
      </c>
      <c r="AU123" s="14" t="s">
        <v>79</v>
      </c>
    </row>
    <row r="124" spans="2:51" s="10" customFormat="1" ht="11.25">
      <c r="B124" s="160"/>
      <c r="C124" s="161"/>
      <c r="D124" s="162" t="s">
        <v>119</v>
      </c>
      <c r="E124" s="163" t="s">
        <v>32</v>
      </c>
      <c r="F124" s="164" t="s">
        <v>87</v>
      </c>
      <c r="G124" s="161"/>
      <c r="H124" s="165">
        <v>1</v>
      </c>
      <c r="I124" s="166"/>
      <c r="J124" s="161"/>
      <c r="K124" s="161"/>
      <c r="L124" s="167"/>
      <c r="M124" s="168"/>
      <c r="N124" s="169"/>
      <c r="O124" s="169"/>
      <c r="P124" s="169"/>
      <c r="Q124" s="169"/>
      <c r="R124" s="169"/>
      <c r="S124" s="169"/>
      <c r="T124" s="170"/>
      <c r="AT124" s="171" t="s">
        <v>119</v>
      </c>
      <c r="AU124" s="171" t="s">
        <v>79</v>
      </c>
      <c r="AV124" s="10" t="s">
        <v>21</v>
      </c>
      <c r="AW124" s="10" t="s">
        <v>40</v>
      </c>
      <c r="AX124" s="10" t="s">
        <v>79</v>
      </c>
      <c r="AY124" s="171" t="s">
        <v>117</v>
      </c>
    </row>
    <row r="125" spans="2:51" s="11" customFormat="1" ht="11.25">
      <c r="B125" s="172"/>
      <c r="C125" s="173"/>
      <c r="D125" s="162" t="s">
        <v>119</v>
      </c>
      <c r="E125" s="174" t="s">
        <v>32</v>
      </c>
      <c r="F125" s="175" t="s">
        <v>122</v>
      </c>
      <c r="G125" s="173"/>
      <c r="H125" s="176">
        <v>1</v>
      </c>
      <c r="I125" s="177"/>
      <c r="J125" s="173"/>
      <c r="K125" s="173"/>
      <c r="L125" s="178"/>
      <c r="M125" s="179"/>
      <c r="N125" s="180"/>
      <c r="O125" s="180"/>
      <c r="P125" s="180"/>
      <c r="Q125" s="180"/>
      <c r="R125" s="180"/>
      <c r="S125" s="180"/>
      <c r="T125" s="181"/>
      <c r="AT125" s="182" t="s">
        <v>119</v>
      </c>
      <c r="AU125" s="182" t="s">
        <v>79</v>
      </c>
      <c r="AV125" s="11" t="s">
        <v>123</v>
      </c>
      <c r="AW125" s="11" t="s">
        <v>40</v>
      </c>
      <c r="AX125" s="11" t="s">
        <v>87</v>
      </c>
      <c r="AY125" s="182" t="s">
        <v>117</v>
      </c>
    </row>
    <row r="126" spans="1:65" s="2" customFormat="1" ht="24.2" customHeight="1">
      <c r="A126" s="32"/>
      <c r="B126" s="33"/>
      <c r="C126" s="146" t="s">
        <v>180</v>
      </c>
      <c r="D126" s="146" t="s">
        <v>112</v>
      </c>
      <c r="E126" s="147" t="s">
        <v>177</v>
      </c>
      <c r="F126" s="148" t="s">
        <v>597</v>
      </c>
      <c r="G126" s="149" t="s">
        <v>143</v>
      </c>
      <c r="H126" s="150">
        <v>1</v>
      </c>
      <c r="I126" s="151"/>
      <c r="J126" s="152">
        <f>ROUND(I126*H126,2)</f>
        <v>0</v>
      </c>
      <c r="K126" s="153"/>
      <c r="L126" s="37"/>
      <c r="M126" s="154" t="s">
        <v>32</v>
      </c>
      <c r="N126" s="155" t="s">
        <v>50</v>
      </c>
      <c r="O126" s="62"/>
      <c r="P126" s="156">
        <f>O126*H126</f>
        <v>0</v>
      </c>
      <c r="Q126" s="156">
        <v>0</v>
      </c>
      <c r="R126" s="156">
        <f>Q126*H126</f>
        <v>0</v>
      </c>
      <c r="S126" s="156">
        <v>0</v>
      </c>
      <c r="T126" s="157">
        <f>S126*H126</f>
        <v>0</v>
      </c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R126" s="158" t="s">
        <v>123</v>
      </c>
      <c r="AT126" s="158" t="s">
        <v>112</v>
      </c>
      <c r="AU126" s="158" t="s">
        <v>79</v>
      </c>
      <c r="AY126" s="14" t="s">
        <v>117</v>
      </c>
      <c r="BE126" s="159">
        <f>IF(N126="základní",J126,0)</f>
        <v>0</v>
      </c>
      <c r="BF126" s="159">
        <f>IF(N126="snížená",J126,0)</f>
        <v>0</v>
      </c>
      <c r="BG126" s="159">
        <f>IF(N126="zákl. přenesená",J126,0)</f>
        <v>0</v>
      </c>
      <c r="BH126" s="159">
        <f>IF(N126="sníž. přenesená",J126,0)</f>
        <v>0</v>
      </c>
      <c r="BI126" s="159">
        <f>IF(N126="nulová",J126,0)</f>
        <v>0</v>
      </c>
      <c r="BJ126" s="14" t="s">
        <v>87</v>
      </c>
      <c r="BK126" s="159">
        <f>ROUND(I126*H126,2)</f>
        <v>0</v>
      </c>
      <c r="BL126" s="14" t="s">
        <v>123</v>
      </c>
      <c r="BM126" s="158" t="s">
        <v>598</v>
      </c>
    </row>
    <row r="127" spans="2:51" s="10" customFormat="1" ht="11.25">
      <c r="B127" s="160"/>
      <c r="C127" s="161"/>
      <c r="D127" s="162" t="s">
        <v>119</v>
      </c>
      <c r="E127" s="163" t="s">
        <v>32</v>
      </c>
      <c r="F127" s="164" t="s">
        <v>599</v>
      </c>
      <c r="G127" s="161"/>
      <c r="H127" s="165">
        <v>1</v>
      </c>
      <c r="I127" s="166"/>
      <c r="J127" s="161"/>
      <c r="K127" s="161"/>
      <c r="L127" s="167"/>
      <c r="M127" s="168"/>
      <c r="N127" s="169"/>
      <c r="O127" s="169"/>
      <c r="P127" s="169"/>
      <c r="Q127" s="169"/>
      <c r="R127" s="169"/>
      <c r="S127" s="169"/>
      <c r="T127" s="170"/>
      <c r="AT127" s="171" t="s">
        <v>119</v>
      </c>
      <c r="AU127" s="171" t="s">
        <v>79</v>
      </c>
      <c r="AV127" s="10" t="s">
        <v>21</v>
      </c>
      <c r="AW127" s="10" t="s">
        <v>40</v>
      </c>
      <c r="AX127" s="10" t="s">
        <v>79</v>
      </c>
      <c r="AY127" s="171" t="s">
        <v>117</v>
      </c>
    </row>
    <row r="128" spans="2:51" s="11" customFormat="1" ht="11.25">
      <c r="B128" s="172"/>
      <c r="C128" s="173"/>
      <c r="D128" s="162" t="s">
        <v>119</v>
      </c>
      <c r="E128" s="174" t="s">
        <v>32</v>
      </c>
      <c r="F128" s="175" t="s">
        <v>122</v>
      </c>
      <c r="G128" s="173"/>
      <c r="H128" s="176">
        <v>1</v>
      </c>
      <c r="I128" s="177"/>
      <c r="J128" s="173"/>
      <c r="K128" s="173"/>
      <c r="L128" s="178"/>
      <c r="M128" s="179"/>
      <c r="N128" s="180"/>
      <c r="O128" s="180"/>
      <c r="P128" s="180"/>
      <c r="Q128" s="180"/>
      <c r="R128" s="180"/>
      <c r="S128" s="180"/>
      <c r="T128" s="181"/>
      <c r="AT128" s="182" t="s">
        <v>119</v>
      </c>
      <c r="AU128" s="182" t="s">
        <v>79</v>
      </c>
      <c r="AV128" s="11" t="s">
        <v>123</v>
      </c>
      <c r="AW128" s="11" t="s">
        <v>40</v>
      </c>
      <c r="AX128" s="11" t="s">
        <v>87</v>
      </c>
      <c r="AY128" s="182" t="s">
        <v>117</v>
      </c>
    </row>
    <row r="129" spans="1:65" s="2" customFormat="1" ht="16.5" customHeight="1">
      <c r="A129" s="32"/>
      <c r="B129" s="33"/>
      <c r="C129" s="146" t="s">
        <v>184</v>
      </c>
      <c r="D129" s="146" t="s">
        <v>112</v>
      </c>
      <c r="E129" s="147" t="s">
        <v>181</v>
      </c>
      <c r="F129" s="148" t="s">
        <v>182</v>
      </c>
      <c r="G129" s="149" t="s">
        <v>143</v>
      </c>
      <c r="H129" s="150">
        <v>1</v>
      </c>
      <c r="I129" s="151"/>
      <c r="J129" s="152">
        <f>ROUND(I129*H129,2)</f>
        <v>0</v>
      </c>
      <c r="K129" s="153"/>
      <c r="L129" s="37"/>
      <c r="M129" s="154" t="s">
        <v>32</v>
      </c>
      <c r="N129" s="155" t="s">
        <v>50</v>
      </c>
      <c r="O129" s="62"/>
      <c r="P129" s="156">
        <f>O129*H129</f>
        <v>0</v>
      </c>
      <c r="Q129" s="156">
        <v>0</v>
      </c>
      <c r="R129" s="156">
        <f>Q129*H129</f>
        <v>0</v>
      </c>
      <c r="S129" s="156">
        <v>0</v>
      </c>
      <c r="T129" s="157">
        <f>S129*H129</f>
        <v>0</v>
      </c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R129" s="158" t="s">
        <v>123</v>
      </c>
      <c r="AT129" s="158" t="s">
        <v>112</v>
      </c>
      <c r="AU129" s="158" t="s">
        <v>79</v>
      </c>
      <c r="AY129" s="14" t="s">
        <v>117</v>
      </c>
      <c r="BE129" s="159">
        <f>IF(N129="základní",J129,0)</f>
        <v>0</v>
      </c>
      <c r="BF129" s="159">
        <f>IF(N129="snížená",J129,0)</f>
        <v>0</v>
      </c>
      <c r="BG129" s="159">
        <f>IF(N129="zákl. přenesená",J129,0)</f>
        <v>0</v>
      </c>
      <c r="BH129" s="159">
        <f>IF(N129="sníž. přenesená",J129,0)</f>
        <v>0</v>
      </c>
      <c r="BI129" s="159">
        <f>IF(N129="nulová",J129,0)</f>
        <v>0</v>
      </c>
      <c r="BJ129" s="14" t="s">
        <v>87</v>
      </c>
      <c r="BK129" s="159">
        <f>ROUND(I129*H129,2)</f>
        <v>0</v>
      </c>
      <c r="BL129" s="14" t="s">
        <v>123</v>
      </c>
      <c r="BM129" s="158" t="s">
        <v>600</v>
      </c>
    </row>
    <row r="130" spans="2:51" s="10" customFormat="1" ht="11.25">
      <c r="B130" s="160"/>
      <c r="C130" s="161"/>
      <c r="D130" s="162" t="s">
        <v>119</v>
      </c>
      <c r="E130" s="163" t="s">
        <v>32</v>
      </c>
      <c r="F130" s="164" t="s">
        <v>87</v>
      </c>
      <c r="G130" s="161"/>
      <c r="H130" s="165">
        <v>1</v>
      </c>
      <c r="I130" s="166"/>
      <c r="J130" s="161"/>
      <c r="K130" s="161"/>
      <c r="L130" s="167"/>
      <c r="M130" s="168"/>
      <c r="N130" s="169"/>
      <c r="O130" s="169"/>
      <c r="P130" s="169"/>
      <c r="Q130" s="169"/>
      <c r="R130" s="169"/>
      <c r="S130" s="169"/>
      <c r="T130" s="170"/>
      <c r="AT130" s="171" t="s">
        <v>119</v>
      </c>
      <c r="AU130" s="171" t="s">
        <v>79</v>
      </c>
      <c r="AV130" s="10" t="s">
        <v>21</v>
      </c>
      <c r="AW130" s="10" t="s">
        <v>40</v>
      </c>
      <c r="AX130" s="10" t="s">
        <v>79</v>
      </c>
      <c r="AY130" s="171" t="s">
        <v>117</v>
      </c>
    </row>
    <row r="131" spans="2:51" s="11" customFormat="1" ht="11.25">
      <c r="B131" s="172"/>
      <c r="C131" s="173"/>
      <c r="D131" s="162" t="s">
        <v>119</v>
      </c>
      <c r="E131" s="174" t="s">
        <v>32</v>
      </c>
      <c r="F131" s="175" t="s">
        <v>122</v>
      </c>
      <c r="G131" s="173"/>
      <c r="H131" s="176">
        <v>1</v>
      </c>
      <c r="I131" s="177"/>
      <c r="J131" s="173"/>
      <c r="K131" s="173"/>
      <c r="L131" s="178"/>
      <c r="M131" s="179"/>
      <c r="N131" s="180"/>
      <c r="O131" s="180"/>
      <c r="P131" s="180"/>
      <c r="Q131" s="180"/>
      <c r="R131" s="180"/>
      <c r="S131" s="180"/>
      <c r="T131" s="181"/>
      <c r="AT131" s="182" t="s">
        <v>119</v>
      </c>
      <c r="AU131" s="182" t="s">
        <v>79</v>
      </c>
      <c r="AV131" s="11" t="s">
        <v>123</v>
      </c>
      <c r="AW131" s="11" t="s">
        <v>40</v>
      </c>
      <c r="AX131" s="11" t="s">
        <v>87</v>
      </c>
      <c r="AY131" s="182" t="s">
        <v>117</v>
      </c>
    </row>
    <row r="132" spans="1:65" s="2" customFormat="1" ht="24.2" customHeight="1">
      <c r="A132" s="32"/>
      <c r="B132" s="33"/>
      <c r="C132" s="146" t="s">
        <v>8</v>
      </c>
      <c r="D132" s="146" t="s">
        <v>112</v>
      </c>
      <c r="E132" s="147" t="s">
        <v>185</v>
      </c>
      <c r="F132" s="148" t="s">
        <v>601</v>
      </c>
      <c r="G132" s="149" t="s">
        <v>143</v>
      </c>
      <c r="H132" s="150">
        <v>1</v>
      </c>
      <c r="I132" s="151"/>
      <c r="J132" s="152">
        <f>ROUND(I132*H132,2)</f>
        <v>0</v>
      </c>
      <c r="K132" s="153"/>
      <c r="L132" s="37"/>
      <c r="M132" s="154" t="s">
        <v>32</v>
      </c>
      <c r="N132" s="155" t="s">
        <v>50</v>
      </c>
      <c r="O132" s="62"/>
      <c r="P132" s="156">
        <f>O132*H132</f>
        <v>0</v>
      </c>
      <c r="Q132" s="156">
        <v>0</v>
      </c>
      <c r="R132" s="156">
        <f>Q132*H132</f>
        <v>0</v>
      </c>
      <c r="S132" s="156">
        <v>0</v>
      </c>
      <c r="T132" s="157">
        <f>S132*H132</f>
        <v>0</v>
      </c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R132" s="158" t="s">
        <v>123</v>
      </c>
      <c r="AT132" s="158" t="s">
        <v>112</v>
      </c>
      <c r="AU132" s="158" t="s">
        <v>79</v>
      </c>
      <c r="AY132" s="14" t="s">
        <v>117</v>
      </c>
      <c r="BE132" s="159">
        <f>IF(N132="základní",J132,0)</f>
        <v>0</v>
      </c>
      <c r="BF132" s="159">
        <f>IF(N132="snížená",J132,0)</f>
        <v>0</v>
      </c>
      <c r="BG132" s="159">
        <f>IF(N132="zákl. přenesená",J132,0)</f>
        <v>0</v>
      </c>
      <c r="BH132" s="159">
        <f>IF(N132="sníž. přenesená",J132,0)</f>
        <v>0</v>
      </c>
      <c r="BI132" s="159">
        <f>IF(N132="nulová",J132,0)</f>
        <v>0</v>
      </c>
      <c r="BJ132" s="14" t="s">
        <v>87</v>
      </c>
      <c r="BK132" s="159">
        <f>ROUND(I132*H132,2)</f>
        <v>0</v>
      </c>
      <c r="BL132" s="14" t="s">
        <v>123</v>
      </c>
      <c r="BM132" s="158" t="s">
        <v>602</v>
      </c>
    </row>
    <row r="133" spans="1:47" s="2" customFormat="1" ht="29.25">
      <c r="A133" s="32"/>
      <c r="B133" s="33"/>
      <c r="C133" s="34"/>
      <c r="D133" s="162" t="s">
        <v>150</v>
      </c>
      <c r="E133" s="34"/>
      <c r="F133" s="183" t="s">
        <v>188</v>
      </c>
      <c r="G133" s="34"/>
      <c r="H133" s="34"/>
      <c r="I133" s="184"/>
      <c r="J133" s="34"/>
      <c r="K133" s="34"/>
      <c r="L133" s="37"/>
      <c r="M133" s="185"/>
      <c r="N133" s="186"/>
      <c r="O133" s="62"/>
      <c r="P133" s="62"/>
      <c r="Q133" s="62"/>
      <c r="R133" s="62"/>
      <c r="S133" s="62"/>
      <c r="T133" s="63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T133" s="14" t="s">
        <v>150</v>
      </c>
      <c r="AU133" s="14" t="s">
        <v>79</v>
      </c>
    </row>
    <row r="134" spans="2:51" s="10" customFormat="1" ht="11.25">
      <c r="B134" s="160"/>
      <c r="C134" s="161"/>
      <c r="D134" s="162" t="s">
        <v>119</v>
      </c>
      <c r="E134" s="163" t="s">
        <v>32</v>
      </c>
      <c r="F134" s="164" t="s">
        <v>603</v>
      </c>
      <c r="G134" s="161"/>
      <c r="H134" s="165">
        <v>1</v>
      </c>
      <c r="I134" s="166"/>
      <c r="J134" s="161"/>
      <c r="K134" s="161"/>
      <c r="L134" s="167"/>
      <c r="M134" s="168"/>
      <c r="N134" s="169"/>
      <c r="O134" s="169"/>
      <c r="P134" s="169"/>
      <c r="Q134" s="169"/>
      <c r="R134" s="169"/>
      <c r="S134" s="169"/>
      <c r="T134" s="170"/>
      <c r="AT134" s="171" t="s">
        <v>119</v>
      </c>
      <c r="AU134" s="171" t="s">
        <v>79</v>
      </c>
      <c r="AV134" s="10" t="s">
        <v>21</v>
      </c>
      <c r="AW134" s="10" t="s">
        <v>40</v>
      </c>
      <c r="AX134" s="10" t="s">
        <v>79</v>
      </c>
      <c r="AY134" s="171" t="s">
        <v>117</v>
      </c>
    </row>
    <row r="135" spans="2:51" s="11" customFormat="1" ht="11.25">
      <c r="B135" s="172"/>
      <c r="C135" s="173"/>
      <c r="D135" s="162" t="s">
        <v>119</v>
      </c>
      <c r="E135" s="174" t="s">
        <v>32</v>
      </c>
      <c r="F135" s="175" t="s">
        <v>122</v>
      </c>
      <c r="G135" s="173"/>
      <c r="H135" s="176">
        <v>1</v>
      </c>
      <c r="I135" s="177"/>
      <c r="J135" s="173"/>
      <c r="K135" s="173"/>
      <c r="L135" s="178"/>
      <c r="M135" s="179"/>
      <c r="N135" s="180"/>
      <c r="O135" s="180"/>
      <c r="P135" s="180"/>
      <c r="Q135" s="180"/>
      <c r="R135" s="180"/>
      <c r="S135" s="180"/>
      <c r="T135" s="181"/>
      <c r="AT135" s="182" t="s">
        <v>119</v>
      </c>
      <c r="AU135" s="182" t="s">
        <v>79</v>
      </c>
      <c r="AV135" s="11" t="s">
        <v>123</v>
      </c>
      <c r="AW135" s="11" t="s">
        <v>40</v>
      </c>
      <c r="AX135" s="11" t="s">
        <v>87</v>
      </c>
      <c r="AY135" s="182" t="s">
        <v>117</v>
      </c>
    </row>
    <row r="136" spans="1:65" s="2" customFormat="1" ht="37.9" customHeight="1">
      <c r="A136" s="32"/>
      <c r="B136" s="33"/>
      <c r="C136" s="146" t="s">
        <v>193</v>
      </c>
      <c r="D136" s="146" t="s">
        <v>112</v>
      </c>
      <c r="E136" s="147" t="s">
        <v>189</v>
      </c>
      <c r="F136" s="148" t="s">
        <v>604</v>
      </c>
      <c r="G136" s="149" t="s">
        <v>143</v>
      </c>
      <c r="H136" s="150">
        <v>1</v>
      </c>
      <c r="I136" s="151"/>
      <c r="J136" s="152">
        <f>ROUND(I136*H136,2)</f>
        <v>0</v>
      </c>
      <c r="K136" s="153"/>
      <c r="L136" s="37"/>
      <c r="M136" s="154" t="s">
        <v>32</v>
      </c>
      <c r="N136" s="155" t="s">
        <v>50</v>
      </c>
      <c r="O136" s="62"/>
      <c r="P136" s="156">
        <f>O136*H136</f>
        <v>0</v>
      </c>
      <c r="Q136" s="156">
        <v>0</v>
      </c>
      <c r="R136" s="156">
        <f>Q136*H136</f>
        <v>0</v>
      </c>
      <c r="S136" s="156">
        <v>0</v>
      </c>
      <c r="T136" s="157">
        <f>S136*H136</f>
        <v>0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158" t="s">
        <v>123</v>
      </c>
      <c r="AT136" s="158" t="s">
        <v>112</v>
      </c>
      <c r="AU136" s="158" t="s">
        <v>79</v>
      </c>
      <c r="AY136" s="14" t="s">
        <v>117</v>
      </c>
      <c r="BE136" s="159">
        <f>IF(N136="základní",J136,0)</f>
        <v>0</v>
      </c>
      <c r="BF136" s="159">
        <f>IF(N136="snížená",J136,0)</f>
        <v>0</v>
      </c>
      <c r="BG136" s="159">
        <f>IF(N136="zákl. přenesená",J136,0)</f>
        <v>0</v>
      </c>
      <c r="BH136" s="159">
        <f>IF(N136="sníž. přenesená",J136,0)</f>
        <v>0</v>
      </c>
      <c r="BI136" s="159">
        <f>IF(N136="nulová",J136,0)</f>
        <v>0</v>
      </c>
      <c r="BJ136" s="14" t="s">
        <v>87</v>
      </c>
      <c r="BK136" s="159">
        <f>ROUND(I136*H136,2)</f>
        <v>0</v>
      </c>
      <c r="BL136" s="14" t="s">
        <v>123</v>
      </c>
      <c r="BM136" s="158" t="s">
        <v>605</v>
      </c>
    </row>
    <row r="137" spans="1:47" s="2" customFormat="1" ht="78">
      <c r="A137" s="32"/>
      <c r="B137" s="33"/>
      <c r="C137" s="34"/>
      <c r="D137" s="162" t="s">
        <v>150</v>
      </c>
      <c r="E137" s="34"/>
      <c r="F137" s="183" t="s">
        <v>606</v>
      </c>
      <c r="G137" s="34"/>
      <c r="H137" s="34"/>
      <c r="I137" s="184"/>
      <c r="J137" s="34"/>
      <c r="K137" s="34"/>
      <c r="L137" s="37"/>
      <c r="M137" s="185"/>
      <c r="N137" s="186"/>
      <c r="O137" s="62"/>
      <c r="P137" s="62"/>
      <c r="Q137" s="62"/>
      <c r="R137" s="62"/>
      <c r="S137" s="62"/>
      <c r="T137" s="63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T137" s="14" t="s">
        <v>150</v>
      </c>
      <c r="AU137" s="14" t="s">
        <v>79</v>
      </c>
    </row>
    <row r="138" spans="2:51" s="10" customFormat="1" ht="11.25">
      <c r="B138" s="160"/>
      <c r="C138" s="161"/>
      <c r="D138" s="162" t="s">
        <v>119</v>
      </c>
      <c r="E138" s="163" t="s">
        <v>32</v>
      </c>
      <c r="F138" s="164" t="s">
        <v>87</v>
      </c>
      <c r="G138" s="161"/>
      <c r="H138" s="165">
        <v>1</v>
      </c>
      <c r="I138" s="166"/>
      <c r="J138" s="161"/>
      <c r="K138" s="161"/>
      <c r="L138" s="167"/>
      <c r="M138" s="168"/>
      <c r="N138" s="169"/>
      <c r="O138" s="169"/>
      <c r="P138" s="169"/>
      <c r="Q138" s="169"/>
      <c r="R138" s="169"/>
      <c r="S138" s="169"/>
      <c r="T138" s="170"/>
      <c r="AT138" s="171" t="s">
        <v>119</v>
      </c>
      <c r="AU138" s="171" t="s">
        <v>79</v>
      </c>
      <c r="AV138" s="10" t="s">
        <v>21</v>
      </c>
      <c r="AW138" s="10" t="s">
        <v>40</v>
      </c>
      <c r="AX138" s="10" t="s">
        <v>79</v>
      </c>
      <c r="AY138" s="171" t="s">
        <v>117</v>
      </c>
    </row>
    <row r="139" spans="2:51" s="11" customFormat="1" ht="11.25">
      <c r="B139" s="172"/>
      <c r="C139" s="173"/>
      <c r="D139" s="162" t="s">
        <v>119</v>
      </c>
      <c r="E139" s="174" t="s">
        <v>32</v>
      </c>
      <c r="F139" s="175" t="s">
        <v>122</v>
      </c>
      <c r="G139" s="173"/>
      <c r="H139" s="176">
        <v>1</v>
      </c>
      <c r="I139" s="177"/>
      <c r="J139" s="173"/>
      <c r="K139" s="173"/>
      <c r="L139" s="178"/>
      <c r="M139" s="179"/>
      <c r="N139" s="180"/>
      <c r="O139" s="180"/>
      <c r="P139" s="180"/>
      <c r="Q139" s="180"/>
      <c r="R139" s="180"/>
      <c r="S139" s="180"/>
      <c r="T139" s="181"/>
      <c r="AT139" s="182" t="s">
        <v>119</v>
      </c>
      <c r="AU139" s="182" t="s">
        <v>79</v>
      </c>
      <c r="AV139" s="11" t="s">
        <v>123</v>
      </c>
      <c r="AW139" s="11" t="s">
        <v>40</v>
      </c>
      <c r="AX139" s="11" t="s">
        <v>87</v>
      </c>
      <c r="AY139" s="182" t="s">
        <v>117</v>
      </c>
    </row>
    <row r="140" spans="1:65" s="2" customFormat="1" ht="24.2" customHeight="1">
      <c r="A140" s="32"/>
      <c r="B140" s="33"/>
      <c r="C140" s="146" t="s">
        <v>198</v>
      </c>
      <c r="D140" s="146" t="s">
        <v>112</v>
      </c>
      <c r="E140" s="147" t="s">
        <v>607</v>
      </c>
      <c r="F140" s="148" t="s">
        <v>608</v>
      </c>
      <c r="G140" s="149" t="s">
        <v>115</v>
      </c>
      <c r="H140" s="150">
        <v>13.443</v>
      </c>
      <c r="I140" s="151"/>
      <c r="J140" s="152">
        <f>ROUND(I140*H140,2)</f>
        <v>0</v>
      </c>
      <c r="K140" s="153"/>
      <c r="L140" s="37"/>
      <c r="M140" s="154" t="s">
        <v>32</v>
      </c>
      <c r="N140" s="155" t="s">
        <v>50</v>
      </c>
      <c r="O140" s="62"/>
      <c r="P140" s="156">
        <f>O140*H140</f>
        <v>0</v>
      </c>
      <c r="Q140" s="156">
        <v>0</v>
      </c>
      <c r="R140" s="156">
        <f>Q140*H140</f>
        <v>0</v>
      </c>
      <c r="S140" s="156">
        <v>0</v>
      </c>
      <c r="T140" s="157">
        <f>S140*H140</f>
        <v>0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158" t="s">
        <v>123</v>
      </c>
      <c r="AT140" s="158" t="s">
        <v>112</v>
      </c>
      <c r="AU140" s="158" t="s">
        <v>79</v>
      </c>
      <c r="AY140" s="14" t="s">
        <v>117</v>
      </c>
      <c r="BE140" s="159">
        <f>IF(N140="základní",J140,0)</f>
        <v>0</v>
      </c>
      <c r="BF140" s="159">
        <f>IF(N140="snížená",J140,0)</f>
        <v>0</v>
      </c>
      <c r="BG140" s="159">
        <f>IF(N140="zákl. přenesená",J140,0)</f>
        <v>0</v>
      </c>
      <c r="BH140" s="159">
        <f>IF(N140="sníž. přenesená",J140,0)</f>
        <v>0</v>
      </c>
      <c r="BI140" s="159">
        <f>IF(N140="nulová",J140,0)</f>
        <v>0</v>
      </c>
      <c r="BJ140" s="14" t="s">
        <v>87</v>
      </c>
      <c r="BK140" s="159">
        <f>ROUND(I140*H140,2)</f>
        <v>0</v>
      </c>
      <c r="BL140" s="14" t="s">
        <v>123</v>
      </c>
      <c r="BM140" s="158" t="s">
        <v>609</v>
      </c>
    </row>
    <row r="141" spans="2:51" s="10" customFormat="1" ht="11.25">
      <c r="B141" s="160"/>
      <c r="C141" s="161"/>
      <c r="D141" s="162" t="s">
        <v>119</v>
      </c>
      <c r="E141" s="163" t="s">
        <v>32</v>
      </c>
      <c r="F141" s="164" t="s">
        <v>610</v>
      </c>
      <c r="G141" s="161"/>
      <c r="H141" s="165">
        <v>4.36</v>
      </c>
      <c r="I141" s="166"/>
      <c r="J141" s="161"/>
      <c r="K141" s="161"/>
      <c r="L141" s="167"/>
      <c r="M141" s="168"/>
      <c r="N141" s="169"/>
      <c r="O141" s="169"/>
      <c r="P141" s="169"/>
      <c r="Q141" s="169"/>
      <c r="R141" s="169"/>
      <c r="S141" s="169"/>
      <c r="T141" s="170"/>
      <c r="AT141" s="171" t="s">
        <v>119</v>
      </c>
      <c r="AU141" s="171" t="s">
        <v>79</v>
      </c>
      <c r="AV141" s="10" t="s">
        <v>21</v>
      </c>
      <c r="AW141" s="10" t="s">
        <v>40</v>
      </c>
      <c r="AX141" s="10" t="s">
        <v>79</v>
      </c>
      <c r="AY141" s="171" t="s">
        <v>117</v>
      </c>
    </row>
    <row r="142" spans="2:51" s="10" customFormat="1" ht="11.25">
      <c r="B142" s="160"/>
      <c r="C142" s="161"/>
      <c r="D142" s="162" t="s">
        <v>119</v>
      </c>
      <c r="E142" s="163" t="s">
        <v>32</v>
      </c>
      <c r="F142" s="164" t="s">
        <v>611</v>
      </c>
      <c r="G142" s="161"/>
      <c r="H142" s="165">
        <v>9.083</v>
      </c>
      <c r="I142" s="166"/>
      <c r="J142" s="161"/>
      <c r="K142" s="161"/>
      <c r="L142" s="167"/>
      <c r="M142" s="168"/>
      <c r="N142" s="169"/>
      <c r="O142" s="169"/>
      <c r="P142" s="169"/>
      <c r="Q142" s="169"/>
      <c r="R142" s="169"/>
      <c r="S142" s="169"/>
      <c r="T142" s="170"/>
      <c r="AT142" s="171" t="s">
        <v>119</v>
      </c>
      <c r="AU142" s="171" t="s">
        <v>79</v>
      </c>
      <c r="AV142" s="10" t="s">
        <v>21</v>
      </c>
      <c r="AW142" s="10" t="s">
        <v>40</v>
      </c>
      <c r="AX142" s="10" t="s">
        <v>79</v>
      </c>
      <c r="AY142" s="171" t="s">
        <v>117</v>
      </c>
    </row>
    <row r="143" spans="2:51" s="11" customFormat="1" ht="11.25">
      <c r="B143" s="172"/>
      <c r="C143" s="173"/>
      <c r="D143" s="162" t="s">
        <v>119</v>
      </c>
      <c r="E143" s="174" t="s">
        <v>32</v>
      </c>
      <c r="F143" s="175" t="s">
        <v>122</v>
      </c>
      <c r="G143" s="173"/>
      <c r="H143" s="176">
        <v>13.443000000000001</v>
      </c>
      <c r="I143" s="177"/>
      <c r="J143" s="173"/>
      <c r="K143" s="173"/>
      <c r="L143" s="178"/>
      <c r="M143" s="179"/>
      <c r="N143" s="180"/>
      <c r="O143" s="180"/>
      <c r="P143" s="180"/>
      <c r="Q143" s="180"/>
      <c r="R143" s="180"/>
      <c r="S143" s="180"/>
      <c r="T143" s="181"/>
      <c r="AT143" s="182" t="s">
        <v>119</v>
      </c>
      <c r="AU143" s="182" t="s">
        <v>79</v>
      </c>
      <c r="AV143" s="11" t="s">
        <v>123</v>
      </c>
      <c r="AW143" s="11" t="s">
        <v>40</v>
      </c>
      <c r="AX143" s="11" t="s">
        <v>87</v>
      </c>
      <c r="AY143" s="182" t="s">
        <v>117</v>
      </c>
    </row>
    <row r="144" spans="1:65" s="2" customFormat="1" ht="24.2" customHeight="1">
      <c r="A144" s="32"/>
      <c r="B144" s="33"/>
      <c r="C144" s="146" t="s">
        <v>205</v>
      </c>
      <c r="D144" s="146" t="s">
        <v>112</v>
      </c>
      <c r="E144" s="147" t="s">
        <v>612</v>
      </c>
      <c r="F144" s="148" t="s">
        <v>613</v>
      </c>
      <c r="G144" s="149" t="s">
        <v>201</v>
      </c>
      <c r="H144" s="150">
        <v>967.896</v>
      </c>
      <c r="I144" s="151"/>
      <c r="J144" s="152">
        <f>ROUND(I144*H144,2)</f>
        <v>0</v>
      </c>
      <c r="K144" s="153"/>
      <c r="L144" s="37"/>
      <c r="M144" s="154" t="s">
        <v>32</v>
      </c>
      <c r="N144" s="155" t="s">
        <v>50</v>
      </c>
      <c r="O144" s="62"/>
      <c r="P144" s="156">
        <f>O144*H144</f>
        <v>0</v>
      </c>
      <c r="Q144" s="156">
        <v>0</v>
      </c>
      <c r="R144" s="156">
        <f>Q144*H144</f>
        <v>0</v>
      </c>
      <c r="S144" s="156">
        <v>0</v>
      </c>
      <c r="T144" s="157">
        <f>S144*H144</f>
        <v>0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158" t="s">
        <v>123</v>
      </c>
      <c r="AT144" s="158" t="s">
        <v>112</v>
      </c>
      <c r="AU144" s="158" t="s">
        <v>79</v>
      </c>
      <c r="AY144" s="14" t="s">
        <v>117</v>
      </c>
      <c r="BE144" s="159">
        <f>IF(N144="základní",J144,0)</f>
        <v>0</v>
      </c>
      <c r="BF144" s="159">
        <f>IF(N144="snížená",J144,0)</f>
        <v>0</v>
      </c>
      <c r="BG144" s="159">
        <f>IF(N144="zákl. přenesená",J144,0)</f>
        <v>0</v>
      </c>
      <c r="BH144" s="159">
        <f>IF(N144="sníž. přenesená",J144,0)</f>
        <v>0</v>
      </c>
      <c r="BI144" s="159">
        <f>IF(N144="nulová",J144,0)</f>
        <v>0</v>
      </c>
      <c r="BJ144" s="14" t="s">
        <v>87</v>
      </c>
      <c r="BK144" s="159">
        <f>ROUND(I144*H144,2)</f>
        <v>0</v>
      </c>
      <c r="BL144" s="14" t="s">
        <v>123</v>
      </c>
      <c r="BM144" s="158" t="s">
        <v>614</v>
      </c>
    </row>
    <row r="145" spans="2:51" s="10" customFormat="1" ht="11.25">
      <c r="B145" s="160"/>
      <c r="C145" s="161"/>
      <c r="D145" s="162" t="s">
        <v>119</v>
      </c>
      <c r="E145" s="163" t="s">
        <v>32</v>
      </c>
      <c r="F145" s="164" t="s">
        <v>615</v>
      </c>
      <c r="G145" s="161"/>
      <c r="H145" s="165">
        <v>967.896</v>
      </c>
      <c r="I145" s="166"/>
      <c r="J145" s="161"/>
      <c r="K145" s="161"/>
      <c r="L145" s="167"/>
      <c r="M145" s="168"/>
      <c r="N145" s="169"/>
      <c r="O145" s="169"/>
      <c r="P145" s="169"/>
      <c r="Q145" s="169"/>
      <c r="R145" s="169"/>
      <c r="S145" s="169"/>
      <c r="T145" s="170"/>
      <c r="AT145" s="171" t="s">
        <v>119</v>
      </c>
      <c r="AU145" s="171" t="s">
        <v>79</v>
      </c>
      <c r="AV145" s="10" t="s">
        <v>21</v>
      </c>
      <c r="AW145" s="10" t="s">
        <v>40</v>
      </c>
      <c r="AX145" s="10" t="s">
        <v>79</v>
      </c>
      <c r="AY145" s="171" t="s">
        <v>117</v>
      </c>
    </row>
    <row r="146" spans="2:51" s="11" customFormat="1" ht="11.25">
      <c r="B146" s="172"/>
      <c r="C146" s="173"/>
      <c r="D146" s="162" t="s">
        <v>119</v>
      </c>
      <c r="E146" s="174" t="s">
        <v>32</v>
      </c>
      <c r="F146" s="175" t="s">
        <v>122</v>
      </c>
      <c r="G146" s="173"/>
      <c r="H146" s="176">
        <v>967.896</v>
      </c>
      <c r="I146" s="177"/>
      <c r="J146" s="173"/>
      <c r="K146" s="173"/>
      <c r="L146" s="178"/>
      <c r="M146" s="179"/>
      <c r="N146" s="180"/>
      <c r="O146" s="180"/>
      <c r="P146" s="180"/>
      <c r="Q146" s="180"/>
      <c r="R146" s="180"/>
      <c r="S146" s="180"/>
      <c r="T146" s="181"/>
      <c r="AT146" s="182" t="s">
        <v>119</v>
      </c>
      <c r="AU146" s="182" t="s">
        <v>79</v>
      </c>
      <c r="AV146" s="11" t="s">
        <v>123</v>
      </c>
      <c r="AW146" s="11" t="s">
        <v>40</v>
      </c>
      <c r="AX146" s="11" t="s">
        <v>87</v>
      </c>
      <c r="AY146" s="182" t="s">
        <v>117</v>
      </c>
    </row>
    <row r="147" spans="1:65" s="2" customFormat="1" ht="24.2" customHeight="1">
      <c r="A147" s="32"/>
      <c r="B147" s="33"/>
      <c r="C147" s="146" t="s">
        <v>211</v>
      </c>
      <c r="D147" s="146" t="s">
        <v>112</v>
      </c>
      <c r="E147" s="147" t="s">
        <v>616</v>
      </c>
      <c r="F147" s="148" t="s">
        <v>617</v>
      </c>
      <c r="G147" s="149" t="s">
        <v>115</v>
      </c>
      <c r="H147" s="150">
        <v>14.112</v>
      </c>
      <c r="I147" s="151"/>
      <c r="J147" s="152">
        <f>ROUND(I147*H147,2)</f>
        <v>0</v>
      </c>
      <c r="K147" s="153"/>
      <c r="L147" s="37"/>
      <c r="M147" s="154" t="s">
        <v>32</v>
      </c>
      <c r="N147" s="155" t="s">
        <v>50</v>
      </c>
      <c r="O147" s="62"/>
      <c r="P147" s="156">
        <f>O147*H147</f>
        <v>0</v>
      </c>
      <c r="Q147" s="156">
        <v>0</v>
      </c>
      <c r="R147" s="156">
        <f>Q147*H147</f>
        <v>0</v>
      </c>
      <c r="S147" s="156">
        <v>0</v>
      </c>
      <c r="T147" s="157">
        <f>S147*H147</f>
        <v>0</v>
      </c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158" t="s">
        <v>123</v>
      </c>
      <c r="AT147" s="158" t="s">
        <v>112</v>
      </c>
      <c r="AU147" s="158" t="s">
        <v>79</v>
      </c>
      <c r="AY147" s="14" t="s">
        <v>117</v>
      </c>
      <c r="BE147" s="159">
        <f>IF(N147="základní",J147,0)</f>
        <v>0</v>
      </c>
      <c r="BF147" s="159">
        <f>IF(N147="snížená",J147,0)</f>
        <v>0</v>
      </c>
      <c r="BG147" s="159">
        <f>IF(N147="zákl. přenesená",J147,0)</f>
        <v>0</v>
      </c>
      <c r="BH147" s="159">
        <f>IF(N147="sníž. přenesená",J147,0)</f>
        <v>0</v>
      </c>
      <c r="BI147" s="159">
        <f>IF(N147="nulová",J147,0)</f>
        <v>0</v>
      </c>
      <c r="BJ147" s="14" t="s">
        <v>87</v>
      </c>
      <c r="BK147" s="159">
        <f>ROUND(I147*H147,2)</f>
        <v>0</v>
      </c>
      <c r="BL147" s="14" t="s">
        <v>123</v>
      </c>
      <c r="BM147" s="158" t="s">
        <v>618</v>
      </c>
    </row>
    <row r="148" spans="2:51" s="10" customFormat="1" ht="11.25">
      <c r="B148" s="160"/>
      <c r="C148" s="161"/>
      <c r="D148" s="162" t="s">
        <v>119</v>
      </c>
      <c r="E148" s="163" t="s">
        <v>32</v>
      </c>
      <c r="F148" s="164" t="s">
        <v>619</v>
      </c>
      <c r="G148" s="161"/>
      <c r="H148" s="165">
        <v>5.2</v>
      </c>
      <c r="I148" s="166"/>
      <c r="J148" s="161"/>
      <c r="K148" s="161"/>
      <c r="L148" s="167"/>
      <c r="M148" s="168"/>
      <c r="N148" s="169"/>
      <c r="O148" s="169"/>
      <c r="P148" s="169"/>
      <c r="Q148" s="169"/>
      <c r="R148" s="169"/>
      <c r="S148" s="169"/>
      <c r="T148" s="170"/>
      <c r="AT148" s="171" t="s">
        <v>119</v>
      </c>
      <c r="AU148" s="171" t="s">
        <v>79</v>
      </c>
      <c r="AV148" s="10" t="s">
        <v>21</v>
      </c>
      <c r="AW148" s="10" t="s">
        <v>40</v>
      </c>
      <c r="AX148" s="10" t="s">
        <v>79</v>
      </c>
      <c r="AY148" s="171" t="s">
        <v>117</v>
      </c>
    </row>
    <row r="149" spans="2:51" s="10" customFormat="1" ht="11.25">
      <c r="B149" s="160"/>
      <c r="C149" s="161"/>
      <c r="D149" s="162" t="s">
        <v>119</v>
      </c>
      <c r="E149" s="163" t="s">
        <v>32</v>
      </c>
      <c r="F149" s="164" t="s">
        <v>620</v>
      </c>
      <c r="G149" s="161"/>
      <c r="H149" s="165">
        <v>8.666</v>
      </c>
      <c r="I149" s="166"/>
      <c r="J149" s="161"/>
      <c r="K149" s="161"/>
      <c r="L149" s="167"/>
      <c r="M149" s="168"/>
      <c r="N149" s="169"/>
      <c r="O149" s="169"/>
      <c r="P149" s="169"/>
      <c r="Q149" s="169"/>
      <c r="R149" s="169"/>
      <c r="S149" s="169"/>
      <c r="T149" s="170"/>
      <c r="AT149" s="171" t="s">
        <v>119</v>
      </c>
      <c r="AU149" s="171" t="s">
        <v>79</v>
      </c>
      <c r="AV149" s="10" t="s">
        <v>21</v>
      </c>
      <c r="AW149" s="10" t="s">
        <v>40</v>
      </c>
      <c r="AX149" s="10" t="s">
        <v>79</v>
      </c>
      <c r="AY149" s="171" t="s">
        <v>117</v>
      </c>
    </row>
    <row r="150" spans="2:51" s="10" customFormat="1" ht="11.25">
      <c r="B150" s="160"/>
      <c r="C150" s="161"/>
      <c r="D150" s="162" t="s">
        <v>119</v>
      </c>
      <c r="E150" s="163" t="s">
        <v>32</v>
      </c>
      <c r="F150" s="164" t="s">
        <v>621</v>
      </c>
      <c r="G150" s="161"/>
      <c r="H150" s="165">
        <v>0.246</v>
      </c>
      <c r="I150" s="166"/>
      <c r="J150" s="161"/>
      <c r="K150" s="161"/>
      <c r="L150" s="167"/>
      <c r="M150" s="168"/>
      <c r="N150" s="169"/>
      <c r="O150" s="169"/>
      <c r="P150" s="169"/>
      <c r="Q150" s="169"/>
      <c r="R150" s="169"/>
      <c r="S150" s="169"/>
      <c r="T150" s="170"/>
      <c r="AT150" s="171" t="s">
        <v>119</v>
      </c>
      <c r="AU150" s="171" t="s">
        <v>79</v>
      </c>
      <c r="AV150" s="10" t="s">
        <v>21</v>
      </c>
      <c r="AW150" s="10" t="s">
        <v>40</v>
      </c>
      <c r="AX150" s="10" t="s">
        <v>79</v>
      </c>
      <c r="AY150" s="171" t="s">
        <v>117</v>
      </c>
    </row>
    <row r="151" spans="2:51" s="11" customFormat="1" ht="11.25">
      <c r="B151" s="172"/>
      <c r="C151" s="173"/>
      <c r="D151" s="162" t="s">
        <v>119</v>
      </c>
      <c r="E151" s="174" t="s">
        <v>32</v>
      </c>
      <c r="F151" s="175" t="s">
        <v>122</v>
      </c>
      <c r="G151" s="173"/>
      <c r="H151" s="176">
        <v>14.112</v>
      </c>
      <c r="I151" s="177"/>
      <c r="J151" s="173"/>
      <c r="K151" s="173"/>
      <c r="L151" s="178"/>
      <c r="M151" s="179"/>
      <c r="N151" s="180"/>
      <c r="O151" s="180"/>
      <c r="P151" s="180"/>
      <c r="Q151" s="180"/>
      <c r="R151" s="180"/>
      <c r="S151" s="180"/>
      <c r="T151" s="181"/>
      <c r="AT151" s="182" t="s">
        <v>119</v>
      </c>
      <c r="AU151" s="182" t="s">
        <v>79</v>
      </c>
      <c r="AV151" s="11" t="s">
        <v>123</v>
      </c>
      <c r="AW151" s="11" t="s">
        <v>40</v>
      </c>
      <c r="AX151" s="11" t="s">
        <v>87</v>
      </c>
      <c r="AY151" s="182" t="s">
        <v>117</v>
      </c>
    </row>
    <row r="152" spans="1:65" s="2" customFormat="1" ht="24.2" customHeight="1">
      <c r="A152" s="32"/>
      <c r="B152" s="33"/>
      <c r="C152" s="146" t="s">
        <v>216</v>
      </c>
      <c r="D152" s="146" t="s">
        <v>112</v>
      </c>
      <c r="E152" s="147" t="s">
        <v>622</v>
      </c>
      <c r="F152" s="148" t="s">
        <v>623</v>
      </c>
      <c r="G152" s="149" t="s">
        <v>201</v>
      </c>
      <c r="H152" s="150">
        <v>973.728</v>
      </c>
      <c r="I152" s="151"/>
      <c r="J152" s="152">
        <f>ROUND(I152*H152,2)</f>
        <v>0</v>
      </c>
      <c r="K152" s="153"/>
      <c r="L152" s="37"/>
      <c r="M152" s="154" t="s">
        <v>32</v>
      </c>
      <c r="N152" s="155" t="s">
        <v>50</v>
      </c>
      <c r="O152" s="62"/>
      <c r="P152" s="156">
        <f>O152*H152</f>
        <v>0</v>
      </c>
      <c r="Q152" s="156">
        <v>0</v>
      </c>
      <c r="R152" s="156">
        <f>Q152*H152</f>
        <v>0</v>
      </c>
      <c r="S152" s="156">
        <v>0</v>
      </c>
      <c r="T152" s="157">
        <f>S152*H152</f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158" t="s">
        <v>123</v>
      </c>
      <c r="AT152" s="158" t="s">
        <v>112</v>
      </c>
      <c r="AU152" s="158" t="s">
        <v>79</v>
      </c>
      <c r="AY152" s="14" t="s">
        <v>117</v>
      </c>
      <c r="BE152" s="159">
        <f>IF(N152="základní",J152,0)</f>
        <v>0</v>
      </c>
      <c r="BF152" s="159">
        <f>IF(N152="snížená",J152,0)</f>
        <v>0</v>
      </c>
      <c r="BG152" s="159">
        <f>IF(N152="zákl. přenesená",J152,0)</f>
        <v>0</v>
      </c>
      <c r="BH152" s="159">
        <f>IF(N152="sníž. přenesená",J152,0)</f>
        <v>0</v>
      </c>
      <c r="BI152" s="159">
        <f>IF(N152="nulová",J152,0)</f>
        <v>0</v>
      </c>
      <c r="BJ152" s="14" t="s">
        <v>87</v>
      </c>
      <c r="BK152" s="159">
        <f>ROUND(I152*H152,2)</f>
        <v>0</v>
      </c>
      <c r="BL152" s="14" t="s">
        <v>123</v>
      </c>
      <c r="BM152" s="158" t="s">
        <v>624</v>
      </c>
    </row>
    <row r="153" spans="2:51" s="10" customFormat="1" ht="11.25">
      <c r="B153" s="160"/>
      <c r="C153" s="161"/>
      <c r="D153" s="162" t="s">
        <v>119</v>
      </c>
      <c r="E153" s="163" t="s">
        <v>32</v>
      </c>
      <c r="F153" s="164" t="s">
        <v>625</v>
      </c>
      <c r="G153" s="161"/>
      <c r="H153" s="165">
        <v>973.728</v>
      </c>
      <c r="I153" s="166"/>
      <c r="J153" s="161"/>
      <c r="K153" s="161"/>
      <c r="L153" s="167"/>
      <c r="M153" s="168"/>
      <c r="N153" s="169"/>
      <c r="O153" s="169"/>
      <c r="P153" s="169"/>
      <c r="Q153" s="169"/>
      <c r="R153" s="169"/>
      <c r="S153" s="169"/>
      <c r="T153" s="170"/>
      <c r="AT153" s="171" t="s">
        <v>119</v>
      </c>
      <c r="AU153" s="171" t="s">
        <v>79</v>
      </c>
      <c r="AV153" s="10" t="s">
        <v>21</v>
      </c>
      <c r="AW153" s="10" t="s">
        <v>40</v>
      </c>
      <c r="AX153" s="10" t="s">
        <v>79</v>
      </c>
      <c r="AY153" s="171" t="s">
        <v>117</v>
      </c>
    </row>
    <row r="154" spans="2:51" s="11" customFormat="1" ht="11.25">
      <c r="B154" s="172"/>
      <c r="C154" s="173"/>
      <c r="D154" s="162" t="s">
        <v>119</v>
      </c>
      <c r="E154" s="174" t="s">
        <v>32</v>
      </c>
      <c r="F154" s="175" t="s">
        <v>122</v>
      </c>
      <c r="G154" s="173"/>
      <c r="H154" s="176">
        <v>973.728</v>
      </c>
      <c r="I154" s="177"/>
      <c r="J154" s="173"/>
      <c r="K154" s="173"/>
      <c r="L154" s="178"/>
      <c r="M154" s="179"/>
      <c r="N154" s="180"/>
      <c r="O154" s="180"/>
      <c r="P154" s="180"/>
      <c r="Q154" s="180"/>
      <c r="R154" s="180"/>
      <c r="S154" s="180"/>
      <c r="T154" s="181"/>
      <c r="AT154" s="182" t="s">
        <v>119</v>
      </c>
      <c r="AU154" s="182" t="s">
        <v>79</v>
      </c>
      <c r="AV154" s="11" t="s">
        <v>123</v>
      </c>
      <c r="AW154" s="11" t="s">
        <v>40</v>
      </c>
      <c r="AX154" s="11" t="s">
        <v>87</v>
      </c>
      <c r="AY154" s="182" t="s">
        <v>117</v>
      </c>
    </row>
    <row r="155" spans="1:65" s="2" customFormat="1" ht="24.2" customHeight="1">
      <c r="A155" s="32"/>
      <c r="B155" s="33"/>
      <c r="C155" s="146" t="s">
        <v>7</v>
      </c>
      <c r="D155" s="146" t="s">
        <v>112</v>
      </c>
      <c r="E155" s="147" t="s">
        <v>626</v>
      </c>
      <c r="F155" s="148" t="s">
        <v>627</v>
      </c>
      <c r="G155" s="149" t="s">
        <v>219</v>
      </c>
      <c r="H155" s="150">
        <v>28.28</v>
      </c>
      <c r="I155" s="151"/>
      <c r="J155" s="152">
        <f>ROUND(I155*H155,2)</f>
        <v>0</v>
      </c>
      <c r="K155" s="153"/>
      <c r="L155" s="37"/>
      <c r="M155" s="154" t="s">
        <v>32</v>
      </c>
      <c r="N155" s="155" t="s">
        <v>50</v>
      </c>
      <c r="O155" s="62"/>
      <c r="P155" s="156">
        <f>O155*H155</f>
        <v>0</v>
      </c>
      <c r="Q155" s="156">
        <v>0</v>
      </c>
      <c r="R155" s="156">
        <f>Q155*H155</f>
        <v>0</v>
      </c>
      <c r="S155" s="156">
        <v>0</v>
      </c>
      <c r="T155" s="157">
        <f>S155*H155</f>
        <v>0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158" t="s">
        <v>123</v>
      </c>
      <c r="AT155" s="158" t="s">
        <v>112</v>
      </c>
      <c r="AU155" s="158" t="s">
        <v>79</v>
      </c>
      <c r="AY155" s="14" t="s">
        <v>117</v>
      </c>
      <c r="BE155" s="159">
        <f>IF(N155="základní",J155,0)</f>
        <v>0</v>
      </c>
      <c r="BF155" s="159">
        <f>IF(N155="snížená",J155,0)</f>
        <v>0</v>
      </c>
      <c r="BG155" s="159">
        <f>IF(N155="zákl. přenesená",J155,0)</f>
        <v>0</v>
      </c>
      <c r="BH155" s="159">
        <f>IF(N155="sníž. přenesená",J155,0)</f>
        <v>0</v>
      </c>
      <c r="BI155" s="159">
        <f>IF(N155="nulová",J155,0)</f>
        <v>0</v>
      </c>
      <c r="BJ155" s="14" t="s">
        <v>87</v>
      </c>
      <c r="BK155" s="159">
        <f>ROUND(I155*H155,2)</f>
        <v>0</v>
      </c>
      <c r="BL155" s="14" t="s">
        <v>123</v>
      </c>
      <c r="BM155" s="158" t="s">
        <v>628</v>
      </c>
    </row>
    <row r="156" spans="2:51" s="10" customFormat="1" ht="11.25">
      <c r="B156" s="160"/>
      <c r="C156" s="161"/>
      <c r="D156" s="162" t="s">
        <v>119</v>
      </c>
      <c r="E156" s="163" t="s">
        <v>32</v>
      </c>
      <c r="F156" s="164" t="s">
        <v>629</v>
      </c>
      <c r="G156" s="161"/>
      <c r="H156" s="165">
        <v>28.28</v>
      </c>
      <c r="I156" s="166"/>
      <c r="J156" s="161"/>
      <c r="K156" s="161"/>
      <c r="L156" s="167"/>
      <c r="M156" s="168"/>
      <c r="N156" s="169"/>
      <c r="O156" s="169"/>
      <c r="P156" s="169"/>
      <c r="Q156" s="169"/>
      <c r="R156" s="169"/>
      <c r="S156" s="169"/>
      <c r="T156" s="170"/>
      <c r="AT156" s="171" t="s">
        <v>119</v>
      </c>
      <c r="AU156" s="171" t="s">
        <v>79</v>
      </c>
      <c r="AV156" s="10" t="s">
        <v>21</v>
      </c>
      <c r="AW156" s="10" t="s">
        <v>40</v>
      </c>
      <c r="AX156" s="10" t="s">
        <v>79</v>
      </c>
      <c r="AY156" s="171" t="s">
        <v>117</v>
      </c>
    </row>
    <row r="157" spans="2:51" s="11" customFormat="1" ht="11.25">
      <c r="B157" s="172"/>
      <c r="C157" s="173"/>
      <c r="D157" s="162" t="s">
        <v>119</v>
      </c>
      <c r="E157" s="174" t="s">
        <v>32</v>
      </c>
      <c r="F157" s="175" t="s">
        <v>122</v>
      </c>
      <c r="G157" s="173"/>
      <c r="H157" s="176">
        <v>28.28</v>
      </c>
      <c r="I157" s="177"/>
      <c r="J157" s="173"/>
      <c r="K157" s="173"/>
      <c r="L157" s="178"/>
      <c r="M157" s="179"/>
      <c r="N157" s="180"/>
      <c r="O157" s="180"/>
      <c r="P157" s="180"/>
      <c r="Q157" s="180"/>
      <c r="R157" s="180"/>
      <c r="S157" s="180"/>
      <c r="T157" s="181"/>
      <c r="AT157" s="182" t="s">
        <v>119</v>
      </c>
      <c r="AU157" s="182" t="s">
        <v>79</v>
      </c>
      <c r="AV157" s="11" t="s">
        <v>123</v>
      </c>
      <c r="AW157" s="11" t="s">
        <v>40</v>
      </c>
      <c r="AX157" s="11" t="s">
        <v>87</v>
      </c>
      <c r="AY157" s="182" t="s">
        <v>117</v>
      </c>
    </row>
    <row r="158" spans="1:65" s="2" customFormat="1" ht="24.2" customHeight="1">
      <c r="A158" s="32"/>
      <c r="B158" s="33"/>
      <c r="C158" s="146" t="s">
        <v>227</v>
      </c>
      <c r="D158" s="146" t="s">
        <v>112</v>
      </c>
      <c r="E158" s="147" t="s">
        <v>630</v>
      </c>
      <c r="F158" s="148" t="s">
        <v>631</v>
      </c>
      <c r="G158" s="149" t="s">
        <v>201</v>
      </c>
      <c r="H158" s="150">
        <v>212.1</v>
      </c>
      <c r="I158" s="151"/>
      <c r="J158" s="152">
        <f>ROUND(I158*H158,2)</f>
        <v>0</v>
      </c>
      <c r="K158" s="153"/>
      <c r="L158" s="37"/>
      <c r="M158" s="154" t="s">
        <v>32</v>
      </c>
      <c r="N158" s="155" t="s">
        <v>50</v>
      </c>
      <c r="O158" s="62"/>
      <c r="P158" s="156">
        <f>O158*H158</f>
        <v>0</v>
      </c>
      <c r="Q158" s="156">
        <v>0</v>
      </c>
      <c r="R158" s="156">
        <f>Q158*H158</f>
        <v>0</v>
      </c>
      <c r="S158" s="156">
        <v>0</v>
      </c>
      <c r="T158" s="157">
        <f>S158*H158</f>
        <v>0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158" t="s">
        <v>123</v>
      </c>
      <c r="AT158" s="158" t="s">
        <v>112</v>
      </c>
      <c r="AU158" s="158" t="s">
        <v>79</v>
      </c>
      <c r="AY158" s="14" t="s">
        <v>117</v>
      </c>
      <c r="BE158" s="159">
        <f>IF(N158="základní",J158,0)</f>
        <v>0</v>
      </c>
      <c r="BF158" s="159">
        <f>IF(N158="snížená",J158,0)</f>
        <v>0</v>
      </c>
      <c r="BG158" s="159">
        <f>IF(N158="zákl. přenesená",J158,0)</f>
        <v>0</v>
      </c>
      <c r="BH158" s="159">
        <f>IF(N158="sníž. přenesená",J158,0)</f>
        <v>0</v>
      </c>
      <c r="BI158" s="159">
        <f>IF(N158="nulová",J158,0)</f>
        <v>0</v>
      </c>
      <c r="BJ158" s="14" t="s">
        <v>87</v>
      </c>
      <c r="BK158" s="159">
        <f>ROUND(I158*H158,2)</f>
        <v>0</v>
      </c>
      <c r="BL158" s="14" t="s">
        <v>123</v>
      </c>
      <c r="BM158" s="158" t="s">
        <v>632</v>
      </c>
    </row>
    <row r="159" spans="2:51" s="10" customFormat="1" ht="11.25">
      <c r="B159" s="160"/>
      <c r="C159" s="161"/>
      <c r="D159" s="162" t="s">
        <v>119</v>
      </c>
      <c r="E159" s="163" t="s">
        <v>32</v>
      </c>
      <c r="F159" s="164" t="s">
        <v>633</v>
      </c>
      <c r="G159" s="161"/>
      <c r="H159" s="165">
        <v>212.1</v>
      </c>
      <c r="I159" s="166"/>
      <c r="J159" s="161"/>
      <c r="K159" s="161"/>
      <c r="L159" s="167"/>
      <c r="M159" s="168"/>
      <c r="N159" s="169"/>
      <c r="O159" s="169"/>
      <c r="P159" s="169"/>
      <c r="Q159" s="169"/>
      <c r="R159" s="169"/>
      <c r="S159" s="169"/>
      <c r="T159" s="170"/>
      <c r="AT159" s="171" t="s">
        <v>119</v>
      </c>
      <c r="AU159" s="171" t="s">
        <v>79</v>
      </c>
      <c r="AV159" s="10" t="s">
        <v>21</v>
      </c>
      <c r="AW159" s="10" t="s">
        <v>40</v>
      </c>
      <c r="AX159" s="10" t="s">
        <v>79</v>
      </c>
      <c r="AY159" s="171" t="s">
        <v>117</v>
      </c>
    </row>
    <row r="160" spans="2:51" s="11" customFormat="1" ht="11.25">
      <c r="B160" s="172"/>
      <c r="C160" s="173"/>
      <c r="D160" s="162" t="s">
        <v>119</v>
      </c>
      <c r="E160" s="174" t="s">
        <v>32</v>
      </c>
      <c r="F160" s="175" t="s">
        <v>122</v>
      </c>
      <c r="G160" s="173"/>
      <c r="H160" s="176">
        <v>212.1</v>
      </c>
      <c r="I160" s="177"/>
      <c r="J160" s="173"/>
      <c r="K160" s="173"/>
      <c r="L160" s="178"/>
      <c r="M160" s="179"/>
      <c r="N160" s="180"/>
      <c r="O160" s="180"/>
      <c r="P160" s="180"/>
      <c r="Q160" s="180"/>
      <c r="R160" s="180"/>
      <c r="S160" s="180"/>
      <c r="T160" s="181"/>
      <c r="AT160" s="182" t="s">
        <v>119</v>
      </c>
      <c r="AU160" s="182" t="s">
        <v>79</v>
      </c>
      <c r="AV160" s="11" t="s">
        <v>123</v>
      </c>
      <c r="AW160" s="11" t="s">
        <v>40</v>
      </c>
      <c r="AX160" s="11" t="s">
        <v>87</v>
      </c>
      <c r="AY160" s="182" t="s">
        <v>117</v>
      </c>
    </row>
    <row r="161" spans="1:65" s="2" customFormat="1" ht="16.5" customHeight="1">
      <c r="A161" s="32"/>
      <c r="B161" s="33"/>
      <c r="C161" s="146" t="s">
        <v>232</v>
      </c>
      <c r="D161" s="146" t="s">
        <v>112</v>
      </c>
      <c r="E161" s="147" t="s">
        <v>199</v>
      </c>
      <c r="F161" s="148" t="s">
        <v>200</v>
      </c>
      <c r="G161" s="149" t="s">
        <v>201</v>
      </c>
      <c r="H161" s="150">
        <v>1314.72</v>
      </c>
      <c r="I161" s="151"/>
      <c r="J161" s="152">
        <f>ROUND(I161*H161,2)</f>
        <v>0</v>
      </c>
      <c r="K161" s="153"/>
      <c r="L161" s="37"/>
      <c r="M161" s="154" t="s">
        <v>32</v>
      </c>
      <c r="N161" s="155" t="s">
        <v>50</v>
      </c>
      <c r="O161" s="62"/>
      <c r="P161" s="156">
        <f>O161*H161</f>
        <v>0</v>
      </c>
      <c r="Q161" s="156">
        <v>0</v>
      </c>
      <c r="R161" s="156">
        <f>Q161*H161</f>
        <v>0</v>
      </c>
      <c r="S161" s="156">
        <v>0</v>
      </c>
      <c r="T161" s="157">
        <f>S161*H161</f>
        <v>0</v>
      </c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R161" s="158" t="s">
        <v>123</v>
      </c>
      <c r="AT161" s="158" t="s">
        <v>112</v>
      </c>
      <c r="AU161" s="158" t="s">
        <v>79</v>
      </c>
      <c r="AY161" s="14" t="s">
        <v>117</v>
      </c>
      <c r="BE161" s="159">
        <f>IF(N161="základní",J161,0)</f>
        <v>0</v>
      </c>
      <c r="BF161" s="159">
        <f>IF(N161="snížená",J161,0)</f>
        <v>0</v>
      </c>
      <c r="BG161" s="159">
        <f>IF(N161="zákl. přenesená",J161,0)</f>
        <v>0</v>
      </c>
      <c r="BH161" s="159">
        <f>IF(N161="sníž. přenesená",J161,0)</f>
        <v>0</v>
      </c>
      <c r="BI161" s="159">
        <f>IF(N161="nulová",J161,0)</f>
        <v>0</v>
      </c>
      <c r="BJ161" s="14" t="s">
        <v>87</v>
      </c>
      <c r="BK161" s="159">
        <f>ROUND(I161*H161,2)</f>
        <v>0</v>
      </c>
      <c r="BL161" s="14" t="s">
        <v>123</v>
      </c>
      <c r="BM161" s="158" t="s">
        <v>634</v>
      </c>
    </row>
    <row r="162" spans="2:51" s="10" customFormat="1" ht="11.25">
      <c r="B162" s="160"/>
      <c r="C162" s="161"/>
      <c r="D162" s="162" t="s">
        <v>119</v>
      </c>
      <c r="E162" s="163" t="s">
        <v>32</v>
      </c>
      <c r="F162" s="164" t="s">
        <v>635</v>
      </c>
      <c r="G162" s="161"/>
      <c r="H162" s="165">
        <v>829.44</v>
      </c>
      <c r="I162" s="166"/>
      <c r="J162" s="161"/>
      <c r="K162" s="161"/>
      <c r="L162" s="167"/>
      <c r="M162" s="168"/>
      <c r="N162" s="169"/>
      <c r="O162" s="169"/>
      <c r="P162" s="169"/>
      <c r="Q162" s="169"/>
      <c r="R162" s="169"/>
      <c r="S162" s="169"/>
      <c r="T162" s="170"/>
      <c r="AT162" s="171" t="s">
        <v>119</v>
      </c>
      <c r="AU162" s="171" t="s">
        <v>79</v>
      </c>
      <c r="AV162" s="10" t="s">
        <v>21</v>
      </c>
      <c r="AW162" s="10" t="s">
        <v>40</v>
      </c>
      <c r="AX162" s="10" t="s">
        <v>79</v>
      </c>
      <c r="AY162" s="171" t="s">
        <v>117</v>
      </c>
    </row>
    <row r="163" spans="2:51" s="10" customFormat="1" ht="11.25">
      <c r="B163" s="160"/>
      <c r="C163" s="161"/>
      <c r="D163" s="162" t="s">
        <v>119</v>
      </c>
      <c r="E163" s="163" t="s">
        <v>32</v>
      </c>
      <c r="F163" s="164" t="s">
        <v>636</v>
      </c>
      <c r="G163" s="161"/>
      <c r="H163" s="165">
        <v>485.28</v>
      </c>
      <c r="I163" s="166"/>
      <c r="J163" s="161"/>
      <c r="K163" s="161"/>
      <c r="L163" s="167"/>
      <c r="M163" s="168"/>
      <c r="N163" s="169"/>
      <c r="O163" s="169"/>
      <c r="P163" s="169"/>
      <c r="Q163" s="169"/>
      <c r="R163" s="169"/>
      <c r="S163" s="169"/>
      <c r="T163" s="170"/>
      <c r="AT163" s="171" t="s">
        <v>119</v>
      </c>
      <c r="AU163" s="171" t="s">
        <v>79</v>
      </c>
      <c r="AV163" s="10" t="s">
        <v>21</v>
      </c>
      <c r="AW163" s="10" t="s">
        <v>40</v>
      </c>
      <c r="AX163" s="10" t="s">
        <v>79</v>
      </c>
      <c r="AY163" s="171" t="s">
        <v>117</v>
      </c>
    </row>
    <row r="164" spans="2:51" s="11" customFormat="1" ht="11.25">
      <c r="B164" s="172"/>
      <c r="C164" s="173"/>
      <c r="D164" s="162" t="s">
        <v>119</v>
      </c>
      <c r="E164" s="174" t="s">
        <v>32</v>
      </c>
      <c r="F164" s="175" t="s">
        <v>122</v>
      </c>
      <c r="G164" s="173"/>
      <c r="H164" s="176">
        <v>1314.72</v>
      </c>
      <c r="I164" s="177"/>
      <c r="J164" s="173"/>
      <c r="K164" s="173"/>
      <c r="L164" s="178"/>
      <c r="M164" s="179"/>
      <c r="N164" s="180"/>
      <c r="O164" s="180"/>
      <c r="P164" s="180"/>
      <c r="Q164" s="180"/>
      <c r="R164" s="180"/>
      <c r="S164" s="180"/>
      <c r="T164" s="181"/>
      <c r="AT164" s="182" t="s">
        <v>119</v>
      </c>
      <c r="AU164" s="182" t="s">
        <v>79</v>
      </c>
      <c r="AV164" s="11" t="s">
        <v>123</v>
      </c>
      <c r="AW164" s="11" t="s">
        <v>40</v>
      </c>
      <c r="AX164" s="11" t="s">
        <v>87</v>
      </c>
      <c r="AY164" s="182" t="s">
        <v>117</v>
      </c>
    </row>
    <row r="165" spans="1:65" s="2" customFormat="1" ht="21.75" customHeight="1">
      <c r="A165" s="32"/>
      <c r="B165" s="33"/>
      <c r="C165" s="146" t="s">
        <v>239</v>
      </c>
      <c r="D165" s="146" t="s">
        <v>112</v>
      </c>
      <c r="E165" s="147" t="s">
        <v>206</v>
      </c>
      <c r="F165" s="148" t="s">
        <v>207</v>
      </c>
      <c r="G165" s="149" t="s">
        <v>208</v>
      </c>
      <c r="H165" s="150">
        <v>11.52</v>
      </c>
      <c r="I165" s="151"/>
      <c r="J165" s="152">
        <f>ROUND(I165*H165,2)</f>
        <v>0</v>
      </c>
      <c r="K165" s="153"/>
      <c r="L165" s="37"/>
      <c r="M165" s="154" t="s">
        <v>32</v>
      </c>
      <c r="N165" s="155" t="s">
        <v>50</v>
      </c>
      <c r="O165" s="62"/>
      <c r="P165" s="156">
        <f>O165*H165</f>
        <v>0</v>
      </c>
      <c r="Q165" s="156">
        <v>0</v>
      </c>
      <c r="R165" s="156">
        <f>Q165*H165</f>
        <v>0</v>
      </c>
      <c r="S165" s="156">
        <v>0</v>
      </c>
      <c r="T165" s="157">
        <f>S165*H165</f>
        <v>0</v>
      </c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R165" s="158" t="s">
        <v>123</v>
      </c>
      <c r="AT165" s="158" t="s">
        <v>112</v>
      </c>
      <c r="AU165" s="158" t="s">
        <v>79</v>
      </c>
      <c r="AY165" s="14" t="s">
        <v>117</v>
      </c>
      <c r="BE165" s="159">
        <f>IF(N165="základní",J165,0)</f>
        <v>0</v>
      </c>
      <c r="BF165" s="159">
        <f>IF(N165="snížená",J165,0)</f>
        <v>0</v>
      </c>
      <c r="BG165" s="159">
        <f>IF(N165="zákl. přenesená",J165,0)</f>
        <v>0</v>
      </c>
      <c r="BH165" s="159">
        <f>IF(N165="sníž. přenesená",J165,0)</f>
        <v>0</v>
      </c>
      <c r="BI165" s="159">
        <f>IF(N165="nulová",J165,0)</f>
        <v>0</v>
      </c>
      <c r="BJ165" s="14" t="s">
        <v>87</v>
      </c>
      <c r="BK165" s="159">
        <f>ROUND(I165*H165,2)</f>
        <v>0</v>
      </c>
      <c r="BL165" s="14" t="s">
        <v>123</v>
      </c>
      <c r="BM165" s="158" t="s">
        <v>637</v>
      </c>
    </row>
    <row r="166" spans="2:51" s="10" customFormat="1" ht="11.25">
      <c r="B166" s="160"/>
      <c r="C166" s="161"/>
      <c r="D166" s="162" t="s">
        <v>119</v>
      </c>
      <c r="E166" s="163" t="s">
        <v>32</v>
      </c>
      <c r="F166" s="164" t="s">
        <v>638</v>
      </c>
      <c r="G166" s="161"/>
      <c r="H166" s="165">
        <v>11.52</v>
      </c>
      <c r="I166" s="166"/>
      <c r="J166" s="161"/>
      <c r="K166" s="161"/>
      <c r="L166" s="167"/>
      <c r="M166" s="168"/>
      <c r="N166" s="169"/>
      <c r="O166" s="169"/>
      <c r="P166" s="169"/>
      <c r="Q166" s="169"/>
      <c r="R166" s="169"/>
      <c r="S166" s="169"/>
      <c r="T166" s="170"/>
      <c r="AT166" s="171" t="s">
        <v>119</v>
      </c>
      <c r="AU166" s="171" t="s">
        <v>79</v>
      </c>
      <c r="AV166" s="10" t="s">
        <v>21</v>
      </c>
      <c r="AW166" s="10" t="s">
        <v>40</v>
      </c>
      <c r="AX166" s="10" t="s">
        <v>79</v>
      </c>
      <c r="AY166" s="171" t="s">
        <v>117</v>
      </c>
    </row>
    <row r="167" spans="2:51" s="11" customFormat="1" ht="11.25">
      <c r="B167" s="172"/>
      <c r="C167" s="173"/>
      <c r="D167" s="162" t="s">
        <v>119</v>
      </c>
      <c r="E167" s="174" t="s">
        <v>32</v>
      </c>
      <c r="F167" s="175" t="s">
        <v>122</v>
      </c>
      <c r="G167" s="173"/>
      <c r="H167" s="176">
        <v>11.52</v>
      </c>
      <c r="I167" s="177"/>
      <c r="J167" s="173"/>
      <c r="K167" s="173"/>
      <c r="L167" s="178"/>
      <c r="M167" s="179"/>
      <c r="N167" s="180"/>
      <c r="O167" s="180"/>
      <c r="P167" s="180"/>
      <c r="Q167" s="180"/>
      <c r="R167" s="180"/>
      <c r="S167" s="180"/>
      <c r="T167" s="181"/>
      <c r="AT167" s="182" t="s">
        <v>119</v>
      </c>
      <c r="AU167" s="182" t="s">
        <v>79</v>
      </c>
      <c r="AV167" s="11" t="s">
        <v>123</v>
      </c>
      <c r="AW167" s="11" t="s">
        <v>40</v>
      </c>
      <c r="AX167" s="11" t="s">
        <v>87</v>
      </c>
      <c r="AY167" s="182" t="s">
        <v>117</v>
      </c>
    </row>
    <row r="168" spans="1:65" s="2" customFormat="1" ht="21.75" customHeight="1">
      <c r="A168" s="32"/>
      <c r="B168" s="33"/>
      <c r="C168" s="146" t="s">
        <v>245</v>
      </c>
      <c r="D168" s="146" t="s">
        <v>112</v>
      </c>
      <c r="E168" s="147" t="s">
        <v>212</v>
      </c>
      <c r="F168" s="148" t="s">
        <v>213</v>
      </c>
      <c r="G168" s="149" t="s">
        <v>208</v>
      </c>
      <c r="H168" s="150">
        <v>6.74</v>
      </c>
      <c r="I168" s="151"/>
      <c r="J168" s="152">
        <f>ROUND(I168*H168,2)</f>
        <v>0</v>
      </c>
      <c r="K168" s="153"/>
      <c r="L168" s="37"/>
      <c r="M168" s="154" t="s">
        <v>32</v>
      </c>
      <c r="N168" s="155" t="s">
        <v>50</v>
      </c>
      <c r="O168" s="62"/>
      <c r="P168" s="156">
        <f>O168*H168</f>
        <v>0</v>
      </c>
      <c r="Q168" s="156">
        <v>0</v>
      </c>
      <c r="R168" s="156">
        <f>Q168*H168</f>
        <v>0</v>
      </c>
      <c r="S168" s="156">
        <v>0</v>
      </c>
      <c r="T168" s="157">
        <f>S168*H168</f>
        <v>0</v>
      </c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R168" s="158" t="s">
        <v>123</v>
      </c>
      <c r="AT168" s="158" t="s">
        <v>112</v>
      </c>
      <c r="AU168" s="158" t="s">
        <v>79</v>
      </c>
      <c r="AY168" s="14" t="s">
        <v>117</v>
      </c>
      <c r="BE168" s="159">
        <f>IF(N168="základní",J168,0)</f>
        <v>0</v>
      </c>
      <c r="BF168" s="159">
        <f>IF(N168="snížená",J168,0)</f>
        <v>0</v>
      </c>
      <c r="BG168" s="159">
        <f>IF(N168="zákl. přenesená",J168,0)</f>
        <v>0</v>
      </c>
      <c r="BH168" s="159">
        <f>IF(N168="sníž. přenesená",J168,0)</f>
        <v>0</v>
      </c>
      <c r="BI168" s="159">
        <f>IF(N168="nulová",J168,0)</f>
        <v>0</v>
      </c>
      <c r="BJ168" s="14" t="s">
        <v>87</v>
      </c>
      <c r="BK168" s="159">
        <f>ROUND(I168*H168,2)</f>
        <v>0</v>
      </c>
      <c r="BL168" s="14" t="s">
        <v>123</v>
      </c>
      <c r="BM168" s="158" t="s">
        <v>639</v>
      </c>
    </row>
    <row r="169" spans="2:51" s="10" customFormat="1" ht="11.25">
      <c r="B169" s="160"/>
      <c r="C169" s="161"/>
      <c r="D169" s="162" t="s">
        <v>119</v>
      </c>
      <c r="E169" s="163" t="s">
        <v>32</v>
      </c>
      <c r="F169" s="164" t="s">
        <v>640</v>
      </c>
      <c r="G169" s="161"/>
      <c r="H169" s="165">
        <v>6.74</v>
      </c>
      <c r="I169" s="166"/>
      <c r="J169" s="161"/>
      <c r="K169" s="161"/>
      <c r="L169" s="167"/>
      <c r="M169" s="168"/>
      <c r="N169" s="169"/>
      <c r="O169" s="169"/>
      <c r="P169" s="169"/>
      <c r="Q169" s="169"/>
      <c r="R169" s="169"/>
      <c r="S169" s="169"/>
      <c r="T169" s="170"/>
      <c r="AT169" s="171" t="s">
        <v>119</v>
      </c>
      <c r="AU169" s="171" t="s">
        <v>79</v>
      </c>
      <c r="AV169" s="10" t="s">
        <v>21</v>
      </c>
      <c r="AW169" s="10" t="s">
        <v>40</v>
      </c>
      <c r="AX169" s="10" t="s">
        <v>79</v>
      </c>
      <c r="AY169" s="171" t="s">
        <v>117</v>
      </c>
    </row>
    <row r="170" spans="2:51" s="11" customFormat="1" ht="11.25">
      <c r="B170" s="172"/>
      <c r="C170" s="173"/>
      <c r="D170" s="162" t="s">
        <v>119</v>
      </c>
      <c r="E170" s="174" t="s">
        <v>32</v>
      </c>
      <c r="F170" s="175" t="s">
        <v>122</v>
      </c>
      <c r="G170" s="173"/>
      <c r="H170" s="176">
        <v>6.74</v>
      </c>
      <c r="I170" s="177"/>
      <c r="J170" s="173"/>
      <c r="K170" s="173"/>
      <c r="L170" s="178"/>
      <c r="M170" s="179"/>
      <c r="N170" s="180"/>
      <c r="O170" s="180"/>
      <c r="P170" s="180"/>
      <c r="Q170" s="180"/>
      <c r="R170" s="180"/>
      <c r="S170" s="180"/>
      <c r="T170" s="181"/>
      <c r="AT170" s="182" t="s">
        <v>119</v>
      </c>
      <c r="AU170" s="182" t="s">
        <v>79</v>
      </c>
      <c r="AV170" s="11" t="s">
        <v>123</v>
      </c>
      <c r="AW170" s="11" t="s">
        <v>40</v>
      </c>
      <c r="AX170" s="11" t="s">
        <v>87</v>
      </c>
      <c r="AY170" s="182" t="s">
        <v>117</v>
      </c>
    </row>
    <row r="171" spans="1:65" s="2" customFormat="1" ht="24.2" customHeight="1">
      <c r="A171" s="32"/>
      <c r="B171" s="33"/>
      <c r="C171" s="146" t="s">
        <v>250</v>
      </c>
      <c r="D171" s="146" t="s">
        <v>112</v>
      </c>
      <c r="E171" s="147" t="s">
        <v>217</v>
      </c>
      <c r="F171" s="148" t="s">
        <v>641</v>
      </c>
      <c r="G171" s="149" t="s">
        <v>219</v>
      </c>
      <c r="H171" s="150">
        <v>39.24</v>
      </c>
      <c r="I171" s="151"/>
      <c r="J171" s="152">
        <f>ROUND(I171*H171,2)</f>
        <v>0</v>
      </c>
      <c r="K171" s="153"/>
      <c r="L171" s="37"/>
      <c r="M171" s="154" t="s">
        <v>32</v>
      </c>
      <c r="N171" s="155" t="s">
        <v>50</v>
      </c>
      <c r="O171" s="62"/>
      <c r="P171" s="156">
        <f>O171*H171</f>
        <v>0</v>
      </c>
      <c r="Q171" s="156">
        <v>0</v>
      </c>
      <c r="R171" s="156">
        <f>Q171*H171</f>
        <v>0</v>
      </c>
      <c r="S171" s="156">
        <v>0</v>
      </c>
      <c r="T171" s="157">
        <f>S171*H171</f>
        <v>0</v>
      </c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R171" s="158" t="s">
        <v>123</v>
      </c>
      <c r="AT171" s="158" t="s">
        <v>112</v>
      </c>
      <c r="AU171" s="158" t="s">
        <v>79</v>
      </c>
      <c r="AY171" s="14" t="s">
        <v>117</v>
      </c>
      <c r="BE171" s="159">
        <f>IF(N171="základní",J171,0)</f>
        <v>0</v>
      </c>
      <c r="BF171" s="159">
        <f>IF(N171="snížená",J171,0)</f>
        <v>0</v>
      </c>
      <c r="BG171" s="159">
        <f>IF(N171="zákl. přenesená",J171,0)</f>
        <v>0</v>
      </c>
      <c r="BH171" s="159">
        <f>IF(N171="sníž. přenesená",J171,0)</f>
        <v>0</v>
      </c>
      <c r="BI171" s="159">
        <f>IF(N171="nulová",J171,0)</f>
        <v>0</v>
      </c>
      <c r="BJ171" s="14" t="s">
        <v>87</v>
      </c>
      <c r="BK171" s="159">
        <f>ROUND(I171*H171,2)</f>
        <v>0</v>
      </c>
      <c r="BL171" s="14" t="s">
        <v>123</v>
      </c>
      <c r="BM171" s="158" t="s">
        <v>642</v>
      </c>
    </row>
    <row r="172" spans="2:51" s="10" customFormat="1" ht="11.25">
      <c r="B172" s="160"/>
      <c r="C172" s="161"/>
      <c r="D172" s="162" t="s">
        <v>119</v>
      </c>
      <c r="E172" s="163" t="s">
        <v>32</v>
      </c>
      <c r="F172" s="164" t="s">
        <v>643</v>
      </c>
      <c r="G172" s="161"/>
      <c r="H172" s="165">
        <v>39.24</v>
      </c>
      <c r="I172" s="166"/>
      <c r="J172" s="161"/>
      <c r="K172" s="161"/>
      <c r="L172" s="167"/>
      <c r="M172" s="168"/>
      <c r="N172" s="169"/>
      <c r="O172" s="169"/>
      <c r="P172" s="169"/>
      <c r="Q172" s="169"/>
      <c r="R172" s="169"/>
      <c r="S172" s="169"/>
      <c r="T172" s="170"/>
      <c r="AT172" s="171" t="s">
        <v>119</v>
      </c>
      <c r="AU172" s="171" t="s">
        <v>79</v>
      </c>
      <c r="AV172" s="10" t="s">
        <v>21</v>
      </c>
      <c r="AW172" s="10" t="s">
        <v>40</v>
      </c>
      <c r="AX172" s="10" t="s">
        <v>79</v>
      </c>
      <c r="AY172" s="171" t="s">
        <v>117</v>
      </c>
    </row>
    <row r="173" spans="2:51" s="11" customFormat="1" ht="11.25">
      <c r="B173" s="172"/>
      <c r="C173" s="173"/>
      <c r="D173" s="162" t="s">
        <v>119</v>
      </c>
      <c r="E173" s="174" t="s">
        <v>32</v>
      </c>
      <c r="F173" s="175" t="s">
        <v>122</v>
      </c>
      <c r="G173" s="173"/>
      <c r="H173" s="176">
        <v>39.24</v>
      </c>
      <c r="I173" s="177"/>
      <c r="J173" s="173"/>
      <c r="K173" s="173"/>
      <c r="L173" s="178"/>
      <c r="M173" s="179"/>
      <c r="N173" s="180"/>
      <c r="O173" s="180"/>
      <c r="P173" s="180"/>
      <c r="Q173" s="180"/>
      <c r="R173" s="180"/>
      <c r="S173" s="180"/>
      <c r="T173" s="181"/>
      <c r="AT173" s="182" t="s">
        <v>119</v>
      </c>
      <c r="AU173" s="182" t="s">
        <v>79</v>
      </c>
      <c r="AV173" s="11" t="s">
        <v>123</v>
      </c>
      <c r="AW173" s="11" t="s">
        <v>40</v>
      </c>
      <c r="AX173" s="11" t="s">
        <v>87</v>
      </c>
      <c r="AY173" s="182" t="s">
        <v>117</v>
      </c>
    </row>
    <row r="174" spans="1:65" s="2" customFormat="1" ht="16.5" customHeight="1">
      <c r="A174" s="32"/>
      <c r="B174" s="33"/>
      <c r="C174" s="146" t="s">
        <v>255</v>
      </c>
      <c r="D174" s="146" t="s">
        <v>112</v>
      </c>
      <c r="E174" s="147" t="s">
        <v>222</v>
      </c>
      <c r="F174" s="148" t="s">
        <v>223</v>
      </c>
      <c r="G174" s="149" t="s">
        <v>115</v>
      </c>
      <c r="H174" s="150">
        <v>4.538</v>
      </c>
      <c r="I174" s="151"/>
      <c r="J174" s="152">
        <f>ROUND(I174*H174,2)</f>
        <v>0</v>
      </c>
      <c r="K174" s="153"/>
      <c r="L174" s="37"/>
      <c r="M174" s="154" t="s">
        <v>32</v>
      </c>
      <c r="N174" s="155" t="s">
        <v>50</v>
      </c>
      <c r="O174" s="62"/>
      <c r="P174" s="156">
        <f>O174*H174</f>
        <v>0</v>
      </c>
      <c r="Q174" s="156">
        <v>0</v>
      </c>
      <c r="R174" s="156">
        <f>Q174*H174</f>
        <v>0</v>
      </c>
      <c r="S174" s="156">
        <v>0</v>
      </c>
      <c r="T174" s="157">
        <f>S174*H174</f>
        <v>0</v>
      </c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R174" s="158" t="s">
        <v>123</v>
      </c>
      <c r="AT174" s="158" t="s">
        <v>112</v>
      </c>
      <c r="AU174" s="158" t="s">
        <v>79</v>
      </c>
      <c r="AY174" s="14" t="s">
        <v>117</v>
      </c>
      <c r="BE174" s="159">
        <f>IF(N174="základní",J174,0)</f>
        <v>0</v>
      </c>
      <c r="BF174" s="159">
        <f>IF(N174="snížená",J174,0)</f>
        <v>0</v>
      </c>
      <c r="BG174" s="159">
        <f>IF(N174="zákl. přenesená",J174,0)</f>
        <v>0</v>
      </c>
      <c r="BH174" s="159">
        <f>IF(N174="sníž. přenesená",J174,0)</f>
        <v>0</v>
      </c>
      <c r="BI174" s="159">
        <f>IF(N174="nulová",J174,0)</f>
        <v>0</v>
      </c>
      <c r="BJ174" s="14" t="s">
        <v>87</v>
      </c>
      <c r="BK174" s="159">
        <f>ROUND(I174*H174,2)</f>
        <v>0</v>
      </c>
      <c r="BL174" s="14" t="s">
        <v>123</v>
      </c>
      <c r="BM174" s="158" t="s">
        <v>644</v>
      </c>
    </row>
    <row r="175" spans="2:51" s="10" customFormat="1" ht="11.25">
      <c r="B175" s="160"/>
      <c r="C175" s="161"/>
      <c r="D175" s="162" t="s">
        <v>119</v>
      </c>
      <c r="E175" s="163" t="s">
        <v>32</v>
      </c>
      <c r="F175" s="164" t="s">
        <v>645</v>
      </c>
      <c r="G175" s="161"/>
      <c r="H175" s="165">
        <v>11.09</v>
      </c>
      <c r="I175" s="166"/>
      <c r="J175" s="161"/>
      <c r="K175" s="161"/>
      <c r="L175" s="167"/>
      <c r="M175" s="168"/>
      <c r="N175" s="169"/>
      <c r="O175" s="169"/>
      <c r="P175" s="169"/>
      <c r="Q175" s="169"/>
      <c r="R175" s="169"/>
      <c r="S175" s="169"/>
      <c r="T175" s="170"/>
      <c r="AT175" s="171" t="s">
        <v>119</v>
      </c>
      <c r="AU175" s="171" t="s">
        <v>79</v>
      </c>
      <c r="AV175" s="10" t="s">
        <v>21</v>
      </c>
      <c r="AW175" s="10" t="s">
        <v>40</v>
      </c>
      <c r="AX175" s="10" t="s">
        <v>79</v>
      </c>
      <c r="AY175" s="171" t="s">
        <v>117</v>
      </c>
    </row>
    <row r="176" spans="2:51" s="10" customFormat="1" ht="11.25">
      <c r="B176" s="160"/>
      <c r="C176" s="161"/>
      <c r="D176" s="162" t="s">
        <v>119</v>
      </c>
      <c r="E176" s="163" t="s">
        <v>32</v>
      </c>
      <c r="F176" s="164" t="s">
        <v>646</v>
      </c>
      <c r="G176" s="161"/>
      <c r="H176" s="165">
        <v>-6.552</v>
      </c>
      <c r="I176" s="166"/>
      <c r="J176" s="161"/>
      <c r="K176" s="161"/>
      <c r="L176" s="167"/>
      <c r="M176" s="168"/>
      <c r="N176" s="169"/>
      <c r="O176" s="169"/>
      <c r="P176" s="169"/>
      <c r="Q176" s="169"/>
      <c r="R176" s="169"/>
      <c r="S176" s="169"/>
      <c r="T176" s="170"/>
      <c r="AT176" s="171" t="s">
        <v>119</v>
      </c>
      <c r="AU176" s="171" t="s">
        <v>79</v>
      </c>
      <c r="AV176" s="10" t="s">
        <v>21</v>
      </c>
      <c r="AW176" s="10" t="s">
        <v>40</v>
      </c>
      <c r="AX176" s="10" t="s">
        <v>79</v>
      </c>
      <c r="AY176" s="171" t="s">
        <v>117</v>
      </c>
    </row>
    <row r="177" spans="2:51" s="11" customFormat="1" ht="11.25">
      <c r="B177" s="172"/>
      <c r="C177" s="173"/>
      <c r="D177" s="162" t="s">
        <v>119</v>
      </c>
      <c r="E177" s="174" t="s">
        <v>32</v>
      </c>
      <c r="F177" s="175" t="s">
        <v>122</v>
      </c>
      <c r="G177" s="173"/>
      <c r="H177" s="176">
        <v>4.538</v>
      </c>
      <c r="I177" s="177"/>
      <c r="J177" s="173"/>
      <c r="K177" s="173"/>
      <c r="L177" s="178"/>
      <c r="M177" s="179"/>
      <c r="N177" s="180"/>
      <c r="O177" s="180"/>
      <c r="P177" s="180"/>
      <c r="Q177" s="180"/>
      <c r="R177" s="180"/>
      <c r="S177" s="180"/>
      <c r="T177" s="181"/>
      <c r="AT177" s="182" t="s">
        <v>119</v>
      </c>
      <c r="AU177" s="182" t="s">
        <v>79</v>
      </c>
      <c r="AV177" s="11" t="s">
        <v>123</v>
      </c>
      <c r="AW177" s="11" t="s">
        <v>40</v>
      </c>
      <c r="AX177" s="11" t="s">
        <v>87</v>
      </c>
      <c r="AY177" s="182" t="s">
        <v>117</v>
      </c>
    </row>
    <row r="178" spans="1:65" s="2" customFormat="1" ht="21.75" customHeight="1">
      <c r="A178" s="32"/>
      <c r="B178" s="33"/>
      <c r="C178" s="146" t="s">
        <v>260</v>
      </c>
      <c r="D178" s="146" t="s">
        <v>112</v>
      </c>
      <c r="E178" s="147" t="s">
        <v>228</v>
      </c>
      <c r="F178" s="148" t="s">
        <v>229</v>
      </c>
      <c r="G178" s="149" t="s">
        <v>115</v>
      </c>
      <c r="H178" s="150">
        <v>6.552</v>
      </c>
      <c r="I178" s="151"/>
      <c r="J178" s="152">
        <f>ROUND(I178*H178,2)</f>
        <v>0</v>
      </c>
      <c r="K178" s="153"/>
      <c r="L178" s="37"/>
      <c r="M178" s="154" t="s">
        <v>32</v>
      </c>
      <c r="N178" s="155" t="s">
        <v>50</v>
      </c>
      <c r="O178" s="62"/>
      <c r="P178" s="156">
        <f>O178*H178</f>
        <v>0</v>
      </c>
      <c r="Q178" s="156">
        <v>0</v>
      </c>
      <c r="R178" s="156">
        <f>Q178*H178</f>
        <v>0</v>
      </c>
      <c r="S178" s="156">
        <v>0</v>
      </c>
      <c r="T178" s="157">
        <f>S178*H178</f>
        <v>0</v>
      </c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R178" s="158" t="s">
        <v>123</v>
      </c>
      <c r="AT178" s="158" t="s">
        <v>112</v>
      </c>
      <c r="AU178" s="158" t="s">
        <v>79</v>
      </c>
      <c r="AY178" s="14" t="s">
        <v>117</v>
      </c>
      <c r="BE178" s="159">
        <f>IF(N178="základní",J178,0)</f>
        <v>0</v>
      </c>
      <c r="BF178" s="159">
        <f>IF(N178="snížená",J178,0)</f>
        <v>0</v>
      </c>
      <c r="BG178" s="159">
        <f>IF(N178="zákl. přenesená",J178,0)</f>
        <v>0</v>
      </c>
      <c r="BH178" s="159">
        <f>IF(N178="sníž. přenesená",J178,0)</f>
        <v>0</v>
      </c>
      <c r="BI178" s="159">
        <f>IF(N178="nulová",J178,0)</f>
        <v>0</v>
      </c>
      <c r="BJ178" s="14" t="s">
        <v>87</v>
      </c>
      <c r="BK178" s="159">
        <f>ROUND(I178*H178,2)</f>
        <v>0</v>
      </c>
      <c r="BL178" s="14" t="s">
        <v>123</v>
      </c>
      <c r="BM178" s="158" t="s">
        <v>647</v>
      </c>
    </row>
    <row r="179" spans="2:51" s="10" customFormat="1" ht="11.25">
      <c r="B179" s="160"/>
      <c r="C179" s="161"/>
      <c r="D179" s="162" t="s">
        <v>119</v>
      </c>
      <c r="E179" s="163" t="s">
        <v>32</v>
      </c>
      <c r="F179" s="164" t="s">
        <v>648</v>
      </c>
      <c r="G179" s="161"/>
      <c r="H179" s="165">
        <v>6.552</v>
      </c>
      <c r="I179" s="166"/>
      <c r="J179" s="161"/>
      <c r="K179" s="161"/>
      <c r="L179" s="167"/>
      <c r="M179" s="168"/>
      <c r="N179" s="169"/>
      <c r="O179" s="169"/>
      <c r="P179" s="169"/>
      <c r="Q179" s="169"/>
      <c r="R179" s="169"/>
      <c r="S179" s="169"/>
      <c r="T179" s="170"/>
      <c r="AT179" s="171" t="s">
        <v>119</v>
      </c>
      <c r="AU179" s="171" t="s">
        <v>79</v>
      </c>
      <c r="AV179" s="10" t="s">
        <v>21</v>
      </c>
      <c r="AW179" s="10" t="s">
        <v>40</v>
      </c>
      <c r="AX179" s="10" t="s">
        <v>79</v>
      </c>
      <c r="AY179" s="171" t="s">
        <v>117</v>
      </c>
    </row>
    <row r="180" spans="2:51" s="11" customFormat="1" ht="11.25">
      <c r="B180" s="172"/>
      <c r="C180" s="173"/>
      <c r="D180" s="162" t="s">
        <v>119</v>
      </c>
      <c r="E180" s="174" t="s">
        <v>32</v>
      </c>
      <c r="F180" s="175" t="s">
        <v>122</v>
      </c>
      <c r="G180" s="173"/>
      <c r="H180" s="176">
        <v>6.552</v>
      </c>
      <c r="I180" s="177"/>
      <c r="J180" s="173"/>
      <c r="K180" s="173"/>
      <c r="L180" s="178"/>
      <c r="M180" s="179"/>
      <c r="N180" s="180"/>
      <c r="O180" s="180"/>
      <c r="P180" s="180"/>
      <c r="Q180" s="180"/>
      <c r="R180" s="180"/>
      <c r="S180" s="180"/>
      <c r="T180" s="181"/>
      <c r="AT180" s="182" t="s">
        <v>119</v>
      </c>
      <c r="AU180" s="182" t="s">
        <v>79</v>
      </c>
      <c r="AV180" s="11" t="s">
        <v>123</v>
      </c>
      <c r="AW180" s="11" t="s">
        <v>40</v>
      </c>
      <c r="AX180" s="11" t="s">
        <v>87</v>
      </c>
      <c r="AY180" s="182" t="s">
        <v>117</v>
      </c>
    </row>
    <row r="181" spans="1:65" s="2" customFormat="1" ht="16.5" customHeight="1">
      <c r="A181" s="32"/>
      <c r="B181" s="33"/>
      <c r="C181" s="146" t="s">
        <v>267</v>
      </c>
      <c r="D181" s="146" t="s">
        <v>112</v>
      </c>
      <c r="E181" s="147" t="s">
        <v>233</v>
      </c>
      <c r="F181" s="148" t="s">
        <v>234</v>
      </c>
      <c r="G181" s="149" t="s">
        <v>235</v>
      </c>
      <c r="H181" s="150">
        <v>136.14</v>
      </c>
      <c r="I181" s="151"/>
      <c r="J181" s="152">
        <f>ROUND(I181*H181,2)</f>
        <v>0</v>
      </c>
      <c r="K181" s="153"/>
      <c r="L181" s="37"/>
      <c r="M181" s="154" t="s">
        <v>32</v>
      </c>
      <c r="N181" s="155" t="s">
        <v>50</v>
      </c>
      <c r="O181" s="62"/>
      <c r="P181" s="156">
        <f>O181*H181</f>
        <v>0</v>
      </c>
      <c r="Q181" s="156">
        <v>0</v>
      </c>
      <c r="R181" s="156">
        <f>Q181*H181</f>
        <v>0</v>
      </c>
      <c r="S181" s="156">
        <v>0</v>
      </c>
      <c r="T181" s="157">
        <f>S181*H181</f>
        <v>0</v>
      </c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R181" s="158" t="s">
        <v>123</v>
      </c>
      <c r="AT181" s="158" t="s">
        <v>112</v>
      </c>
      <c r="AU181" s="158" t="s">
        <v>79</v>
      </c>
      <c r="AY181" s="14" t="s">
        <v>117</v>
      </c>
      <c r="BE181" s="159">
        <f>IF(N181="základní",J181,0)</f>
        <v>0</v>
      </c>
      <c r="BF181" s="159">
        <f>IF(N181="snížená",J181,0)</f>
        <v>0</v>
      </c>
      <c r="BG181" s="159">
        <f>IF(N181="zákl. přenesená",J181,0)</f>
        <v>0</v>
      </c>
      <c r="BH181" s="159">
        <f>IF(N181="sníž. přenesená",J181,0)</f>
        <v>0</v>
      </c>
      <c r="BI181" s="159">
        <f>IF(N181="nulová",J181,0)</f>
        <v>0</v>
      </c>
      <c r="BJ181" s="14" t="s">
        <v>87</v>
      </c>
      <c r="BK181" s="159">
        <f>ROUND(I181*H181,2)</f>
        <v>0</v>
      </c>
      <c r="BL181" s="14" t="s">
        <v>123</v>
      </c>
      <c r="BM181" s="158" t="s">
        <v>649</v>
      </c>
    </row>
    <row r="182" spans="2:51" s="10" customFormat="1" ht="11.25">
      <c r="B182" s="160"/>
      <c r="C182" s="161"/>
      <c r="D182" s="162" t="s">
        <v>119</v>
      </c>
      <c r="E182" s="163" t="s">
        <v>32</v>
      </c>
      <c r="F182" s="164" t="s">
        <v>650</v>
      </c>
      <c r="G182" s="161"/>
      <c r="H182" s="165">
        <v>136.14</v>
      </c>
      <c r="I182" s="166"/>
      <c r="J182" s="161"/>
      <c r="K182" s="161"/>
      <c r="L182" s="167"/>
      <c r="M182" s="168"/>
      <c r="N182" s="169"/>
      <c r="O182" s="169"/>
      <c r="P182" s="169"/>
      <c r="Q182" s="169"/>
      <c r="R182" s="169"/>
      <c r="S182" s="169"/>
      <c r="T182" s="170"/>
      <c r="AT182" s="171" t="s">
        <v>119</v>
      </c>
      <c r="AU182" s="171" t="s">
        <v>79</v>
      </c>
      <c r="AV182" s="10" t="s">
        <v>21</v>
      </c>
      <c r="AW182" s="10" t="s">
        <v>40</v>
      </c>
      <c r="AX182" s="10" t="s">
        <v>79</v>
      </c>
      <c r="AY182" s="171" t="s">
        <v>117</v>
      </c>
    </row>
    <row r="183" spans="2:51" s="11" customFormat="1" ht="11.25">
      <c r="B183" s="172"/>
      <c r="C183" s="173"/>
      <c r="D183" s="162" t="s">
        <v>119</v>
      </c>
      <c r="E183" s="174" t="s">
        <v>32</v>
      </c>
      <c r="F183" s="175" t="s">
        <v>122</v>
      </c>
      <c r="G183" s="173"/>
      <c r="H183" s="176">
        <v>136.14</v>
      </c>
      <c r="I183" s="177"/>
      <c r="J183" s="173"/>
      <c r="K183" s="173"/>
      <c r="L183" s="178"/>
      <c r="M183" s="179"/>
      <c r="N183" s="180"/>
      <c r="O183" s="180"/>
      <c r="P183" s="180"/>
      <c r="Q183" s="180"/>
      <c r="R183" s="180"/>
      <c r="S183" s="180"/>
      <c r="T183" s="181"/>
      <c r="AT183" s="182" t="s">
        <v>119</v>
      </c>
      <c r="AU183" s="182" t="s">
        <v>79</v>
      </c>
      <c r="AV183" s="11" t="s">
        <v>123</v>
      </c>
      <c r="AW183" s="11" t="s">
        <v>40</v>
      </c>
      <c r="AX183" s="11" t="s">
        <v>87</v>
      </c>
      <c r="AY183" s="182" t="s">
        <v>117</v>
      </c>
    </row>
    <row r="184" spans="1:65" s="2" customFormat="1" ht="16.5" customHeight="1">
      <c r="A184" s="32"/>
      <c r="B184" s="33"/>
      <c r="C184" s="146" t="s">
        <v>272</v>
      </c>
      <c r="D184" s="146" t="s">
        <v>112</v>
      </c>
      <c r="E184" s="147" t="s">
        <v>240</v>
      </c>
      <c r="F184" s="148" t="s">
        <v>241</v>
      </c>
      <c r="G184" s="149" t="s">
        <v>115</v>
      </c>
      <c r="H184" s="150">
        <v>22.549</v>
      </c>
      <c r="I184" s="151"/>
      <c r="J184" s="152">
        <f>ROUND(I184*H184,2)</f>
        <v>0</v>
      </c>
      <c r="K184" s="153"/>
      <c r="L184" s="37"/>
      <c r="M184" s="154" t="s">
        <v>32</v>
      </c>
      <c r="N184" s="155" t="s">
        <v>50</v>
      </c>
      <c r="O184" s="62"/>
      <c r="P184" s="156">
        <f>O184*H184</f>
        <v>0</v>
      </c>
      <c r="Q184" s="156">
        <v>0</v>
      </c>
      <c r="R184" s="156">
        <f>Q184*H184</f>
        <v>0</v>
      </c>
      <c r="S184" s="156">
        <v>0</v>
      </c>
      <c r="T184" s="157">
        <f>S184*H184</f>
        <v>0</v>
      </c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R184" s="158" t="s">
        <v>123</v>
      </c>
      <c r="AT184" s="158" t="s">
        <v>112</v>
      </c>
      <c r="AU184" s="158" t="s">
        <v>79</v>
      </c>
      <c r="AY184" s="14" t="s">
        <v>117</v>
      </c>
      <c r="BE184" s="159">
        <f>IF(N184="základní",J184,0)</f>
        <v>0</v>
      </c>
      <c r="BF184" s="159">
        <f>IF(N184="snížená",J184,0)</f>
        <v>0</v>
      </c>
      <c r="BG184" s="159">
        <f>IF(N184="zákl. přenesená",J184,0)</f>
        <v>0</v>
      </c>
      <c r="BH184" s="159">
        <f>IF(N184="sníž. přenesená",J184,0)</f>
        <v>0</v>
      </c>
      <c r="BI184" s="159">
        <f>IF(N184="nulová",J184,0)</f>
        <v>0</v>
      </c>
      <c r="BJ184" s="14" t="s">
        <v>87</v>
      </c>
      <c r="BK184" s="159">
        <f>ROUND(I184*H184,2)</f>
        <v>0</v>
      </c>
      <c r="BL184" s="14" t="s">
        <v>123</v>
      </c>
      <c r="BM184" s="158" t="s">
        <v>651</v>
      </c>
    </row>
    <row r="185" spans="2:51" s="10" customFormat="1" ht="11.25">
      <c r="B185" s="160"/>
      <c r="C185" s="161"/>
      <c r="D185" s="162" t="s">
        <v>119</v>
      </c>
      <c r="E185" s="163" t="s">
        <v>32</v>
      </c>
      <c r="F185" s="164" t="s">
        <v>652</v>
      </c>
      <c r="G185" s="161"/>
      <c r="H185" s="165">
        <v>16.228</v>
      </c>
      <c r="I185" s="166"/>
      <c r="J185" s="161"/>
      <c r="K185" s="161"/>
      <c r="L185" s="167"/>
      <c r="M185" s="168"/>
      <c r="N185" s="169"/>
      <c r="O185" s="169"/>
      <c r="P185" s="169"/>
      <c r="Q185" s="169"/>
      <c r="R185" s="169"/>
      <c r="S185" s="169"/>
      <c r="T185" s="170"/>
      <c r="AT185" s="171" t="s">
        <v>119</v>
      </c>
      <c r="AU185" s="171" t="s">
        <v>79</v>
      </c>
      <c r="AV185" s="10" t="s">
        <v>21</v>
      </c>
      <c r="AW185" s="10" t="s">
        <v>40</v>
      </c>
      <c r="AX185" s="10" t="s">
        <v>79</v>
      </c>
      <c r="AY185" s="171" t="s">
        <v>117</v>
      </c>
    </row>
    <row r="186" spans="2:51" s="10" customFormat="1" ht="11.25">
      <c r="B186" s="160"/>
      <c r="C186" s="161"/>
      <c r="D186" s="162" t="s">
        <v>119</v>
      </c>
      <c r="E186" s="163" t="s">
        <v>32</v>
      </c>
      <c r="F186" s="164" t="s">
        <v>653</v>
      </c>
      <c r="G186" s="161"/>
      <c r="H186" s="165">
        <v>6.321</v>
      </c>
      <c r="I186" s="166"/>
      <c r="J186" s="161"/>
      <c r="K186" s="161"/>
      <c r="L186" s="167"/>
      <c r="M186" s="168"/>
      <c r="N186" s="169"/>
      <c r="O186" s="169"/>
      <c r="P186" s="169"/>
      <c r="Q186" s="169"/>
      <c r="R186" s="169"/>
      <c r="S186" s="169"/>
      <c r="T186" s="170"/>
      <c r="AT186" s="171" t="s">
        <v>119</v>
      </c>
      <c r="AU186" s="171" t="s">
        <v>79</v>
      </c>
      <c r="AV186" s="10" t="s">
        <v>21</v>
      </c>
      <c r="AW186" s="10" t="s">
        <v>40</v>
      </c>
      <c r="AX186" s="10" t="s">
        <v>79</v>
      </c>
      <c r="AY186" s="171" t="s">
        <v>117</v>
      </c>
    </row>
    <row r="187" spans="2:51" s="11" customFormat="1" ht="11.25">
      <c r="B187" s="172"/>
      <c r="C187" s="173"/>
      <c r="D187" s="162" t="s">
        <v>119</v>
      </c>
      <c r="E187" s="174" t="s">
        <v>32</v>
      </c>
      <c r="F187" s="175" t="s">
        <v>122</v>
      </c>
      <c r="G187" s="173"/>
      <c r="H187" s="176">
        <v>22.549</v>
      </c>
      <c r="I187" s="177"/>
      <c r="J187" s="173"/>
      <c r="K187" s="173"/>
      <c r="L187" s="178"/>
      <c r="M187" s="179"/>
      <c r="N187" s="180"/>
      <c r="O187" s="180"/>
      <c r="P187" s="180"/>
      <c r="Q187" s="180"/>
      <c r="R187" s="180"/>
      <c r="S187" s="180"/>
      <c r="T187" s="181"/>
      <c r="AT187" s="182" t="s">
        <v>119</v>
      </c>
      <c r="AU187" s="182" t="s">
        <v>79</v>
      </c>
      <c r="AV187" s="11" t="s">
        <v>123</v>
      </c>
      <c r="AW187" s="11" t="s">
        <v>40</v>
      </c>
      <c r="AX187" s="11" t="s">
        <v>87</v>
      </c>
      <c r="AY187" s="182" t="s">
        <v>117</v>
      </c>
    </row>
    <row r="188" spans="1:65" s="2" customFormat="1" ht="24.2" customHeight="1">
      <c r="A188" s="32"/>
      <c r="B188" s="33"/>
      <c r="C188" s="146" t="s">
        <v>277</v>
      </c>
      <c r="D188" s="146" t="s">
        <v>112</v>
      </c>
      <c r="E188" s="147" t="s">
        <v>251</v>
      </c>
      <c r="F188" s="148" t="s">
        <v>252</v>
      </c>
      <c r="G188" s="149" t="s">
        <v>235</v>
      </c>
      <c r="H188" s="150">
        <v>676.47</v>
      </c>
      <c r="I188" s="151"/>
      <c r="J188" s="152">
        <f>ROUND(I188*H188,2)</f>
        <v>0</v>
      </c>
      <c r="K188" s="153"/>
      <c r="L188" s="37"/>
      <c r="M188" s="154" t="s">
        <v>32</v>
      </c>
      <c r="N188" s="155" t="s">
        <v>50</v>
      </c>
      <c r="O188" s="62"/>
      <c r="P188" s="156">
        <f>O188*H188</f>
        <v>0</v>
      </c>
      <c r="Q188" s="156">
        <v>0</v>
      </c>
      <c r="R188" s="156">
        <f>Q188*H188</f>
        <v>0</v>
      </c>
      <c r="S188" s="156">
        <v>0</v>
      </c>
      <c r="T188" s="157">
        <f>S188*H188</f>
        <v>0</v>
      </c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R188" s="158" t="s">
        <v>123</v>
      </c>
      <c r="AT188" s="158" t="s">
        <v>112</v>
      </c>
      <c r="AU188" s="158" t="s">
        <v>79</v>
      </c>
      <c r="AY188" s="14" t="s">
        <v>117</v>
      </c>
      <c r="BE188" s="159">
        <f>IF(N188="základní",J188,0)</f>
        <v>0</v>
      </c>
      <c r="BF188" s="159">
        <f>IF(N188="snížená",J188,0)</f>
        <v>0</v>
      </c>
      <c r="BG188" s="159">
        <f>IF(N188="zákl. přenesená",J188,0)</f>
        <v>0</v>
      </c>
      <c r="BH188" s="159">
        <f>IF(N188="sníž. přenesená",J188,0)</f>
        <v>0</v>
      </c>
      <c r="BI188" s="159">
        <f>IF(N188="nulová",J188,0)</f>
        <v>0</v>
      </c>
      <c r="BJ188" s="14" t="s">
        <v>87</v>
      </c>
      <c r="BK188" s="159">
        <f>ROUND(I188*H188,2)</f>
        <v>0</v>
      </c>
      <c r="BL188" s="14" t="s">
        <v>123</v>
      </c>
      <c r="BM188" s="158" t="s">
        <v>654</v>
      </c>
    </row>
    <row r="189" spans="2:51" s="10" customFormat="1" ht="11.25">
      <c r="B189" s="160"/>
      <c r="C189" s="161"/>
      <c r="D189" s="162" t="s">
        <v>119</v>
      </c>
      <c r="E189" s="163" t="s">
        <v>32</v>
      </c>
      <c r="F189" s="164" t="s">
        <v>655</v>
      </c>
      <c r="G189" s="161"/>
      <c r="H189" s="165">
        <v>676.47</v>
      </c>
      <c r="I189" s="166"/>
      <c r="J189" s="161"/>
      <c r="K189" s="161"/>
      <c r="L189" s="167"/>
      <c r="M189" s="168"/>
      <c r="N189" s="169"/>
      <c r="O189" s="169"/>
      <c r="P189" s="169"/>
      <c r="Q189" s="169"/>
      <c r="R189" s="169"/>
      <c r="S189" s="169"/>
      <c r="T189" s="170"/>
      <c r="AT189" s="171" t="s">
        <v>119</v>
      </c>
      <c r="AU189" s="171" t="s">
        <v>79</v>
      </c>
      <c r="AV189" s="10" t="s">
        <v>21</v>
      </c>
      <c r="AW189" s="10" t="s">
        <v>40</v>
      </c>
      <c r="AX189" s="10" t="s">
        <v>79</v>
      </c>
      <c r="AY189" s="171" t="s">
        <v>117</v>
      </c>
    </row>
    <row r="190" spans="2:51" s="11" customFormat="1" ht="11.25">
      <c r="B190" s="172"/>
      <c r="C190" s="173"/>
      <c r="D190" s="162" t="s">
        <v>119</v>
      </c>
      <c r="E190" s="174" t="s">
        <v>32</v>
      </c>
      <c r="F190" s="175" t="s">
        <v>122</v>
      </c>
      <c r="G190" s="173"/>
      <c r="H190" s="176">
        <v>676.47</v>
      </c>
      <c r="I190" s="177"/>
      <c r="J190" s="173"/>
      <c r="K190" s="173"/>
      <c r="L190" s="178"/>
      <c r="M190" s="179"/>
      <c r="N190" s="180"/>
      <c r="O190" s="180"/>
      <c r="P190" s="180"/>
      <c r="Q190" s="180"/>
      <c r="R190" s="180"/>
      <c r="S190" s="180"/>
      <c r="T190" s="181"/>
      <c r="AT190" s="182" t="s">
        <v>119</v>
      </c>
      <c r="AU190" s="182" t="s">
        <v>79</v>
      </c>
      <c r="AV190" s="11" t="s">
        <v>123</v>
      </c>
      <c r="AW190" s="11" t="s">
        <v>40</v>
      </c>
      <c r="AX190" s="11" t="s">
        <v>87</v>
      </c>
      <c r="AY190" s="182" t="s">
        <v>117</v>
      </c>
    </row>
    <row r="191" spans="1:65" s="2" customFormat="1" ht="21.75" customHeight="1">
      <c r="A191" s="32"/>
      <c r="B191" s="33"/>
      <c r="C191" s="146" t="s">
        <v>282</v>
      </c>
      <c r="D191" s="146" t="s">
        <v>112</v>
      </c>
      <c r="E191" s="147" t="s">
        <v>261</v>
      </c>
      <c r="F191" s="148" t="s">
        <v>262</v>
      </c>
      <c r="G191" s="149" t="s">
        <v>115</v>
      </c>
      <c r="H191" s="150">
        <v>1.83</v>
      </c>
      <c r="I191" s="151"/>
      <c r="J191" s="152">
        <f>ROUND(I191*H191,2)</f>
        <v>0</v>
      </c>
      <c r="K191" s="153"/>
      <c r="L191" s="37"/>
      <c r="M191" s="154" t="s">
        <v>32</v>
      </c>
      <c r="N191" s="155" t="s">
        <v>50</v>
      </c>
      <c r="O191" s="62"/>
      <c r="P191" s="156">
        <f>O191*H191</f>
        <v>0</v>
      </c>
      <c r="Q191" s="156">
        <v>0</v>
      </c>
      <c r="R191" s="156">
        <f>Q191*H191</f>
        <v>0</v>
      </c>
      <c r="S191" s="156">
        <v>0</v>
      </c>
      <c r="T191" s="157">
        <f>S191*H191</f>
        <v>0</v>
      </c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R191" s="158" t="s">
        <v>123</v>
      </c>
      <c r="AT191" s="158" t="s">
        <v>112</v>
      </c>
      <c r="AU191" s="158" t="s">
        <v>79</v>
      </c>
      <c r="AY191" s="14" t="s">
        <v>117</v>
      </c>
      <c r="BE191" s="159">
        <f>IF(N191="základní",J191,0)</f>
        <v>0</v>
      </c>
      <c r="BF191" s="159">
        <f>IF(N191="snížená",J191,0)</f>
        <v>0</v>
      </c>
      <c r="BG191" s="159">
        <f>IF(N191="zákl. přenesená",J191,0)</f>
        <v>0</v>
      </c>
      <c r="BH191" s="159">
        <f>IF(N191="sníž. přenesená",J191,0)</f>
        <v>0</v>
      </c>
      <c r="BI191" s="159">
        <f>IF(N191="nulová",J191,0)</f>
        <v>0</v>
      </c>
      <c r="BJ191" s="14" t="s">
        <v>87</v>
      </c>
      <c r="BK191" s="159">
        <f>ROUND(I191*H191,2)</f>
        <v>0</v>
      </c>
      <c r="BL191" s="14" t="s">
        <v>123</v>
      </c>
      <c r="BM191" s="158" t="s">
        <v>656</v>
      </c>
    </row>
    <row r="192" spans="2:51" s="10" customFormat="1" ht="11.25">
      <c r="B192" s="160"/>
      <c r="C192" s="161"/>
      <c r="D192" s="162" t="s">
        <v>119</v>
      </c>
      <c r="E192" s="163" t="s">
        <v>32</v>
      </c>
      <c r="F192" s="164" t="s">
        <v>657</v>
      </c>
      <c r="G192" s="161"/>
      <c r="H192" s="165">
        <v>1.83</v>
      </c>
      <c r="I192" s="166"/>
      <c r="J192" s="161"/>
      <c r="K192" s="161"/>
      <c r="L192" s="167"/>
      <c r="M192" s="168"/>
      <c r="N192" s="169"/>
      <c r="O192" s="169"/>
      <c r="P192" s="169"/>
      <c r="Q192" s="169"/>
      <c r="R192" s="169"/>
      <c r="S192" s="169"/>
      <c r="T192" s="170"/>
      <c r="AT192" s="171" t="s">
        <v>119</v>
      </c>
      <c r="AU192" s="171" t="s">
        <v>79</v>
      </c>
      <c r="AV192" s="10" t="s">
        <v>21</v>
      </c>
      <c r="AW192" s="10" t="s">
        <v>40</v>
      </c>
      <c r="AX192" s="10" t="s">
        <v>79</v>
      </c>
      <c r="AY192" s="171" t="s">
        <v>117</v>
      </c>
    </row>
    <row r="193" spans="2:51" s="11" customFormat="1" ht="11.25">
      <c r="B193" s="172"/>
      <c r="C193" s="173"/>
      <c r="D193" s="162" t="s">
        <v>119</v>
      </c>
      <c r="E193" s="174" t="s">
        <v>32</v>
      </c>
      <c r="F193" s="175" t="s">
        <v>122</v>
      </c>
      <c r="G193" s="173"/>
      <c r="H193" s="176">
        <v>1.83</v>
      </c>
      <c r="I193" s="177"/>
      <c r="J193" s="173"/>
      <c r="K193" s="173"/>
      <c r="L193" s="178"/>
      <c r="M193" s="179"/>
      <c r="N193" s="180"/>
      <c r="O193" s="180"/>
      <c r="P193" s="180"/>
      <c r="Q193" s="180"/>
      <c r="R193" s="180"/>
      <c r="S193" s="180"/>
      <c r="T193" s="181"/>
      <c r="AT193" s="182" t="s">
        <v>119</v>
      </c>
      <c r="AU193" s="182" t="s">
        <v>79</v>
      </c>
      <c r="AV193" s="11" t="s">
        <v>123</v>
      </c>
      <c r="AW193" s="11" t="s">
        <v>40</v>
      </c>
      <c r="AX193" s="11" t="s">
        <v>87</v>
      </c>
      <c r="AY193" s="182" t="s">
        <v>117</v>
      </c>
    </row>
    <row r="194" spans="1:65" s="2" customFormat="1" ht="24.2" customHeight="1">
      <c r="A194" s="32"/>
      <c r="B194" s="33"/>
      <c r="C194" s="146" t="s">
        <v>287</v>
      </c>
      <c r="D194" s="146" t="s">
        <v>112</v>
      </c>
      <c r="E194" s="147" t="s">
        <v>268</v>
      </c>
      <c r="F194" s="148" t="s">
        <v>269</v>
      </c>
      <c r="G194" s="149" t="s">
        <v>235</v>
      </c>
      <c r="H194" s="150">
        <v>54.9</v>
      </c>
      <c r="I194" s="151"/>
      <c r="J194" s="152">
        <f>ROUND(I194*H194,2)</f>
        <v>0</v>
      </c>
      <c r="K194" s="153"/>
      <c r="L194" s="37"/>
      <c r="M194" s="154" t="s">
        <v>32</v>
      </c>
      <c r="N194" s="155" t="s">
        <v>50</v>
      </c>
      <c r="O194" s="62"/>
      <c r="P194" s="156">
        <f>O194*H194</f>
        <v>0</v>
      </c>
      <c r="Q194" s="156">
        <v>0</v>
      </c>
      <c r="R194" s="156">
        <f>Q194*H194</f>
        <v>0</v>
      </c>
      <c r="S194" s="156">
        <v>0</v>
      </c>
      <c r="T194" s="157">
        <f>S194*H194</f>
        <v>0</v>
      </c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R194" s="158" t="s">
        <v>123</v>
      </c>
      <c r="AT194" s="158" t="s">
        <v>112</v>
      </c>
      <c r="AU194" s="158" t="s">
        <v>79</v>
      </c>
      <c r="AY194" s="14" t="s">
        <v>117</v>
      </c>
      <c r="BE194" s="159">
        <f>IF(N194="základní",J194,0)</f>
        <v>0</v>
      </c>
      <c r="BF194" s="159">
        <f>IF(N194="snížená",J194,0)</f>
        <v>0</v>
      </c>
      <c r="BG194" s="159">
        <f>IF(N194="zákl. přenesená",J194,0)</f>
        <v>0</v>
      </c>
      <c r="BH194" s="159">
        <f>IF(N194="sníž. přenesená",J194,0)</f>
        <v>0</v>
      </c>
      <c r="BI194" s="159">
        <f>IF(N194="nulová",J194,0)</f>
        <v>0</v>
      </c>
      <c r="BJ194" s="14" t="s">
        <v>87</v>
      </c>
      <c r="BK194" s="159">
        <f>ROUND(I194*H194,2)</f>
        <v>0</v>
      </c>
      <c r="BL194" s="14" t="s">
        <v>123</v>
      </c>
      <c r="BM194" s="158" t="s">
        <v>658</v>
      </c>
    </row>
    <row r="195" spans="2:51" s="10" customFormat="1" ht="11.25">
      <c r="B195" s="160"/>
      <c r="C195" s="161"/>
      <c r="D195" s="162" t="s">
        <v>119</v>
      </c>
      <c r="E195" s="163" t="s">
        <v>32</v>
      </c>
      <c r="F195" s="164" t="s">
        <v>659</v>
      </c>
      <c r="G195" s="161"/>
      <c r="H195" s="165">
        <v>54.9</v>
      </c>
      <c r="I195" s="166"/>
      <c r="J195" s="161"/>
      <c r="K195" s="161"/>
      <c r="L195" s="167"/>
      <c r="M195" s="168"/>
      <c r="N195" s="169"/>
      <c r="O195" s="169"/>
      <c r="P195" s="169"/>
      <c r="Q195" s="169"/>
      <c r="R195" s="169"/>
      <c r="S195" s="169"/>
      <c r="T195" s="170"/>
      <c r="AT195" s="171" t="s">
        <v>119</v>
      </c>
      <c r="AU195" s="171" t="s">
        <v>79</v>
      </c>
      <c r="AV195" s="10" t="s">
        <v>21</v>
      </c>
      <c r="AW195" s="10" t="s">
        <v>40</v>
      </c>
      <c r="AX195" s="10" t="s">
        <v>79</v>
      </c>
      <c r="AY195" s="171" t="s">
        <v>117</v>
      </c>
    </row>
    <row r="196" spans="2:51" s="11" customFormat="1" ht="11.25">
      <c r="B196" s="172"/>
      <c r="C196" s="173"/>
      <c r="D196" s="162" t="s">
        <v>119</v>
      </c>
      <c r="E196" s="174" t="s">
        <v>32</v>
      </c>
      <c r="F196" s="175" t="s">
        <v>122</v>
      </c>
      <c r="G196" s="173"/>
      <c r="H196" s="176">
        <v>54.9</v>
      </c>
      <c r="I196" s="177"/>
      <c r="J196" s="173"/>
      <c r="K196" s="173"/>
      <c r="L196" s="178"/>
      <c r="M196" s="179"/>
      <c r="N196" s="180"/>
      <c r="O196" s="180"/>
      <c r="P196" s="180"/>
      <c r="Q196" s="180"/>
      <c r="R196" s="180"/>
      <c r="S196" s="180"/>
      <c r="T196" s="181"/>
      <c r="AT196" s="182" t="s">
        <v>119</v>
      </c>
      <c r="AU196" s="182" t="s">
        <v>79</v>
      </c>
      <c r="AV196" s="11" t="s">
        <v>123</v>
      </c>
      <c r="AW196" s="11" t="s">
        <v>40</v>
      </c>
      <c r="AX196" s="11" t="s">
        <v>87</v>
      </c>
      <c r="AY196" s="182" t="s">
        <v>117</v>
      </c>
    </row>
    <row r="197" spans="1:65" s="2" customFormat="1" ht="16.5" customHeight="1">
      <c r="A197" s="32"/>
      <c r="B197" s="33"/>
      <c r="C197" s="146" t="s">
        <v>295</v>
      </c>
      <c r="D197" s="146" t="s">
        <v>112</v>
      </c>
      <c r="E197" s="147" t="s">
        <v>288</v>
      </c>
      <c r="F197" s="148" t="s">
        <v>289</v>
      </c>
      <c r="G197" s="149" t="s">
        <v>208</v>
      </c>
      <c r="H197" s="150">
        <v>94.54</v>
      </c>
      <c r="I197" s="151"/>
      <c r="J197" s="152">
        <f>ROUND(I197*H197,2)</f>
        <v>0</v>
      </c>
      <c r="K197" s="153"/>
      <c r="L197" s="37"/>
      <c r="M197" s="154" t="s">
        <v>32</v>
      </c>
      <c r="N197" s="155" t="s">
        <v>50</v>
      </c>
      <c r="O197" s="62"/>
      <c r="P197" s="156">
        <f>O197*H197</f>
        <v>0</v>
      </c>
      <c r="Q197" s="156">
        <v>0</v>
      </c>
      <c r="R197" s="156">
        <f>Q197*H197</f>
        <v>0</v>
      </c>
      <c r="S197" s="156">
        <v>0</v>
      </c>
      <c r="T197" s="157">
        <f>S197*H197</f>
        <v>0</v>
      </c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R197" s="158" t="s">
        <v>123</v>
      </c>
      <c r="AT197" s="158" t="s">
        <v>112</v>
      </c>
      <c r="AU197" s="158" t="s">
        <v>79</v>
      </c>
      <c r="AY197" s="14" t="s">
        <v>117</v>
      </c>
      <c r="BE197" s="159">
        <f>IF(N197="základní",J197,0)</f>
        <v>0</v>
      </c>
      <c r="BF197" s="159">
        <f>IF(N197="snížená",J197,0)</f>
        <v>0</v>
      </c>
      <c r="BG197" s="159">
        <f>IF(N197="zákl. přenesená",J197,0)</f>
        <v>0</v>
      </c>
      <c r="BH197" s="159">
        <f>IF(N197="sníž. přenesená",J197,0)</f>
        <v>0</v>
      </c>
      <c r="BI197" s="159">
        <f>IF(N197="nulová",J197,0)</f>
        <v>0</v>
      </c>
      <c r="BJ197" s="14" t="s">
        <v>87</v>
      </c>
      <c r="BK197" s="159">
        <f>ROUND(I197*H197,2)</f>
        <v>0</v>
      </c>
      <c r="BL197" s="14" t="s">
        <v>123</v>
      </c>
      <c r="BM197" s="158" t="s">
        <v>660</v>
      </c>
    </row>
    <row r="198" spans="2:51" s="10" customFormat="1" ht="11.25">
      <c r="B198" s="160"/>
      <c r="C198" s="161"/>
      <c r="D198" s="162" t="s">
        <v>119</v>
      </c>
      <c r="E198" s="163" t="s">
        <v>32</v>
      </c>
      <c r="F198" s="164" t="s">
        <v>661</v>
      </c>
      <c r="G198" s="161"/>
      <c r="H198" s="165">
        <v>13.4</v>
      </c>
      <c r="I198" s="166"/>
      <c r="J198" s="161"/>
      <c r="K198" s="161"/>
      <c r="L198" s="167"/>
      <c r="M198" s="168"/>
      <c r="N198" s="169"/>
      <c r="O198" s="169"/>
      <c r="P198" s="169"/>
      <c r="Q198" s="169"/>
      <c r="R198" s="169"/>
      <c r="S198" s="169"/>
      <c r="T198" s="170"/>
      <c r="AT198" s="171" t="s">
        <v>119</v>
      </c>
      <c r="AU198" s="171" t="s">
        <v>79</v>
      </c>
      <c r="AV198" s="10" t="s">
        <v>21</v>
      </c>
      <c r="AW198" s="10" t="s">
        <v>40</v>
      </c>
      <c r="AX198" s="10" t="s">
        <v>79</v>
      </c>
      <c r="AY198" s="171" t="s">
        <v>117</v>
      </c>
    </row>
    <row r="199" spans="2:51" s="10" customFormat="1" ht="11.25">
      <c r="B199" s="160"/>
      <c r="C199" s="161"/>
      <c r="D199" s="162" t="s">
        <v>119</v>
      </c>
      <c r="E199" s="163" t="s">
        <v>32</v>
      </c>
      <c r="F199" s="164" t="s">
        <v>662</v>
      </c>
      <c r="G199" s="161"/>
      <c r="H199" s="165">
        <v>81.14</v>
      </c>
      <c r="I199" s="166"/>
      <c r="J199" s="161"/>
      <c r="K199" s="161"/>
      <c r="L199" s="167"/>
      <c r="M199" s="168"/>
      <c r="N199" s="169"/>
      <c r="O199" s="169"/>
      <c r="P199" s="169"/>
      <c r="Q199" s="169"/>
      <c r="R199" s="169"/>
      <c r="S199" s="169"/>
      <c r="T199" s="170"/>
      <c r="AT199" s="171" t="s">
        <v>119</v>
      </c>
      <c r="AU199" s="171" t="s">
        <v>79</v>
      </c>
      <c r="AV199" s="10" t="s">
        <v>21</v>
      </c>
      <c r="AW199" s="10" t="s">
        <v>40</v>
      </c>
      <c r="AX199" s="10" t="s">
        <v>79</v>
      </c>
      <c r="AY199" s="171" t="s">
        <v>117</v>
      </c>
    </row>
    <row r="200" spans="2:51" s="11" customFormat="1" ht="11.25">
      <c r="B200" s="172"/>
      <c r="C200" s="173"/>
      <c r="D200" s="162" t="s">
        <v>119</v>
      </c>
      <c r="E200" s="174" t="s">
        <v>32</v>
      </c>
      <c r="F200" s="175" t="s">
        <v>122</v>
      </c>
      <c r="G200" s="173"/>
      <c r="H200" s="176">
        <v>94.54</v>
      </c>
      <c r="I200" s="177"/>
      <c r="J200" s="173"/>
      <c r="K200" s="173"/>
      <c r="L200" s="178"/>
      <c r="M200" s="179"/>
      <c r="N200" s="180"/>
      <c r="O200" s="180"/>
      <c r="P200" s="180"/>
      <c r="Q200" s="180"/>
      <c r="R200" s="180"/>
      <c r="S200" s="180"/>
      <c r="T200" s="181"/>
      <c r="AT200" s="182" t="s">
        <v>119</v>
      </c>
      <c r="AU200" s="182" t="s">
        <v>79</v>
      </c>
      <c r="AV200" s="11" t="s">
        <v>123</v>
      </c>
      <c r="AW200" s="11" t="s">
        <v>40</v>
      </c>
      <c r="AX200" s="11" t="s">
        <v>87</v>
      </c>
      <c r="AY200" s="182" t="s">
        <v>117</v>
      </c>
    </row>
    <row r="201" spans="1:65" s="2" customFormat="1" ht="16.5" customHeight="1">
      <c r="A201" s="32"/>
      <c r="B201" s="33"/>
      <c r="C201" s="146" t="s">
        <v>300</v>
      </c>
      <c r="D201" s="146" t="s">
        <v>112</v>
      </c>
      <c r="E201" s="147" t="s">
        <v>296</v>
      </c>
      <c r="F201" s="148" t="s">
        <v>297</v>
      </c>
      <c r="G201" s="149" t="s">
        <v>115</v>
      </c>
      <c r="H201" s="150">
        <v>6.552</v>
      </c>
      <c r="I201" s="151"/>
      <c r="J201" s="152">
        <f>ROUND(I201*H201,2)</f>
        <v>0</v>
      </c>
      <c r="K201" s="153"/>
      <c r="L201" s="37"/>
      <c r="M201" s="154" t="s">
        <v>32</v>
      </c>
      <c r="N201" s="155" t="s">
        <v>50</v>
      </c>
      <c r="O201" s="62"/>
      <c r="P201" s="156">
        <f>O201*H201</f>
        <v>0</v>
      </c>
      <c r="Q201" s="156">
        <v>0</v>
      </c>
      <c r="R201" s="156">
        <f>Q201*H201</f>
        <v>0</v>
      </c>
      <c r="S201" s="156">
        <v>0</v>
      </c>
      <c r="T201" s="157">
        <f>S201*H201</f>
        <v>0</v>
      </c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R201" s="158" t="s">
        <v>123</v>
      </c>
      <c r="AT201" s="158" t="s">
        <v>112</v>
      </c>
      <c r="AU201" s="158" t="s">
        <v>79</v>
      </c>
      <c r="AY201" s="14" t="s">
        <v>117</v>
      </c>
      <c r="BE201" s="159">
        <f>IF(N201="základní",J201,0)</f>
        <v>0</v>
      </c>
      <c r="BF201" s="159">
        <f>IF(N201="snížená",J201,0)</f>
        <v>0</v>
      </c>
      <c r="BG201" s="159">
        <f>IF(N201="zákl. přenesená",J201,0)</f>
        <v>0</v>
      </c>
      <c r="BH201" s="159">
        <f>IF(N201="sníž. přenesená",J201,0)</f>
        <v>0</v>
      </c>
      <c r="BI201" s="159">
        <f>IF(N201="nulová",J201,0)</f>
        <v>0</v>
      </c>
      <c r="BJ201" s="14" t="s">
        <v>87</v>
      </c>
      <c r="BK201" s="159">
        <f>ROUND(I201*H201,2)</f>
        <v>0</v>
      </c>
      <c r="BL201" s="14" t="s">
        <v>123</v>
      </c>
      <c r="BM201" s="158" t="s">
        <v>663</v>
      </c>
    </row>
    <row r="202" spans="2:51" s="10" customFormat="1" ht="11.25">
      <c r="B202" s="160"/>
      <c r="C202" s="161"/>
      <c r="D202" s="162" t="s">
        <v>119</v>
      </c>
      <c r="E202" s="163" t="s">
        <v>32</v>
      </c>
      <c r="F202" s="164" t="s">
        <v>648</v>
      </c>
      <c r="G202" s="161"/>
      <c r="H202" s="165">
        <v>6.552</v>
      </c>
      <c r="I202" s="166"/>
      <c r="J202" s="161"/>
      <c r="K202" s="161"/>
      <c r="L202" s="167"/>
      <c r="M202" s="168"/>
      <c r="N202" s="169"/>
      <c r="O202" s="169"/>
      <c r="P202" s="169"/>
      <c r="Q202" s="169"/>
      <c r="R202" s="169"/>
      <c r="S202" s="169"/>
      <c r="T202" s="170"/>
      <c r="AT202" s="171" t="s">
        <v>119</v>
      </c>
      <c r="AU202" s="171" t="s">
        <v>79</v>
      </c>
      <c r="AV202" s="10" t="s">
        <v>21</v>
      </c>
      <c r="AW202" s="10" t="s">
        <v>40</v>
      </c>
      <c r="AX202" s="10" t="s">
        <v>79</v>
      </c>
      <c r="AY202" s="171" t="s">
        <v>117</v>
      </c>
    </row>
    <row r="203" spans="2:51" s="11" customFormat="1" ht="11.25">
      <c r="B203" s="172"/>
      <c r="C203" s="173"/>
      <c r="D203" s="162" t="s">
        <v>119</v>
      </c>
      <c r="E203" s="174" t="s">
        <v>32</v>
      </c>
      <c r="F203" s="175" t="s">
        <v>122</v>
      </c>
      <c r="G203" s="173"/>
      <c r="H203" s="176">
        <v>6.552</v>
      </c>
      <c r="I203" s="177"/>
      <c r="J203" s="173"/>
      <c r="K203" s="173"/>
      <c r="L203" s="178"/>
      <c r="M203" s="179"/>
      <c r="N203" s="180"/>
      <c r="O203" s="180"/>
      <c r="P203" s="180"/>
      <c r="Q203" s="180"/>
      <c r="R203" s="180"/>
      <c r="S203" s="180"/>
      <c r="T203" s="181"/>
      <c r="AT203" s="182" t="s">
        <v>119</v>
      </c>
      <c r="AU203" s="182" t="s">
        <v>79</v>
      </c>
      <c r="AV203" s="11" t="s">
        <v>123</v>
      </c>
      <c r="AW203" s="11" t="s">
        <v>40</v>
      </c>
      <c r="AX203" s="11" t="s">
        <v>87</v>
      </c>
      <c r="AY203" s="182" t="s">
        <v>117</v>
      </c>
    </row>
    <row r="204" spans="1:65" s="2" customFormat="1" ht="16.5" customHeight="1">
      <c r="A204" s="32"/>
      <c r="B204" s="33"/>
      <c r="C204" s="146" t="s">
        <v>305</v>
      </c>
      <c r="D204" s="146" t="s">
        <v>112</v>
      </c>
      <c r="E204" s="147" t="s">
        <v>301</v>
      </c>
      <c r="F204" s="148" t="s">
        <v>302</v>
      </c>
      <c r="G204" s="149" t="s">
        <v>208</v>
      </c>
      <c r="H204" s="150">
        <v>43.68</v>
      </c>
      <c r="I204" s="151"/>
      <c r="J204" s="152">
        <f>ROUND(I204*H204,2)</f>
        <v>0</v>
      </c>
      <c r="K204" s="153"/>
      <c r="L204" s="37"/>
      <c r="M204" s="154" t="s">
        <v>32</v>
      </c>
      <c r="N204" s="155" t="s">
        <v>50</v>
      </c>
      <c r="O204" s="62"/>
      <c r="P204" s="156">
        <f>O204*H204</f>
        <v>0</v>
      </c>
      <c r="Q204" s="156">
        <v>0</v>
      </c>
      <c r="R204" s="156">
        <f>Q204*H204</f>
        <v>0</v>
      </c>
      <c r="S204" s="156">
        <v>0</v>
      </c>
      <c r="T204" s="157">
        <f>S204*H204</f>
        <v>0</v>
      </c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R204" s="158" t="s">
        <v>123</v>
      </c>
      <c r="AT204" s="158" t="s">
        <v>112</v>
      </c>
      <c r="AU204" s="158" t="s">
        <v>79</v>
      </c>
      <c r="AY204" s="14" t="s">
        <v>117</v>
      </c>
      <c r="BE204" s="159">
        <f>IF(N204="základní",J204,0)</f>
        <v>0</v>
      </c>
      <c r="BF204" s="159">
        <f>IF(N204="snížená",J204,0)</f>
        <v>0</v>
      </c>
      <c r="BG204" s="159">
        <f>IF(N204="zákl. přenesená",J204,0)</f>
        <v>0</v>
      </c>
      <c r="BH204" s="159">
        <f>IF(N204="sníž. přenesená",J204,0)</f>
        <v>0</v>
      </c>
      <c r="BI204" s="159">
        <f>IF(N204="nulová",J204,0)</f>
        <v>0</v>
      </c>
      <c r="BJ204" s="14" t="s">
        <v>87</v>
      </c>
      <c r="BK204" s="159">
        <f>ROUND(I204*H204,2)</f>
        <v>0</v>
      </c>
      <c r="BL204" s="14" t="s">
        <v>123</v>
      </c>
      <c r="BM204" s="158" t="s">
        <v>664</v>
      </c>
    </row>
    <row r="205" spans="2:51" s="10" customFormat="1" ht="11.25">
      <c r="B205" s="160"/>
      <c r="C205" s="161"/>
      <c r="D205" s="162" t="s">
        <v>119</v>
      </c>
      <c r="E205" s="163" t="s">
        <v>32</v>
      </c>
      <c r="F205" s="164" t="s">
        <v>665</v>
      </c>
      <c r="G205" s="161"/>
      <c r="H205" s="165">
        <v>43.68</v>
      </c>
      <c r="I205" s="166"/>
      <c r="J205" s="161"/>
      <c r="K205" s="161"/>
      <c r="L205" s="167"/>
      <c r="M205" s="168"/>
      <c r="N205" s="169"/>
      <c r="O205" s="169"/>
      <c r="P205" s="169"/>
      <c r="Q205" s="169"/>
      <c r="R205" s="169"/>
      <c r="S205" s="169"/>
      <c r="T205" s="170"/>
      <c r="AT205" s="171" t="s">
        <v>119</v>
      </c>
      <c r="AU205" s="171" t="s">
        <v>79</v>
      </c>
      <c r="AV205" s="10" t="s">
        <v>21</v>
      </c>
      <c r="AW205" s="10" t="s">
        <v>40</v>
      </c>
      <c r="AX205" s="10" t="s">
        <v>79</v>
      </c>
      <c r="AY205" s="171" t="s">
        <v>117</v>
      </c>
    </row>
    <row r="206" spans="2:51" s="11" customFormat="1" ht="11.25">
      <c r="B206" s="172"/>
      <c r="C206" s="173"/>
      <c r="D206" s="162" t="s">
        <v>119</v>
      </c>
      <c r="E206" s="174" t="s">
        <v>32</v>
      </c>
      <c r="F206" s="175" t="s">
        <v>122</v>
      </c>
      <c r="G206" s="173"/>
      <c r="H206" s="176">
        <v>43.68</v>
      </c>
      <c r="I206" s="177"/>
      <c r="J206" s="173"/>
      <c r="K206" s="173"/>
      <c r="L206" s="178"/>
      <c r="M206" s="179"/>
      <c r="N206" s="180"/>
      <c r="O206" s="180"/>
      <c r="P206" s="180"/>
      <c r="Q206" s="180"/>
      <c r="R206" s="180"/>
      <c r="S206" s="180"/>
      <c r="T206" s="181"/>
      <c r="AT206" s="182" t="s">
        <v>119</v>
      </c>
      <c r="AU206" s="182" t="s">
        <v>79</v>
      </c>
      <c r="AV206" s="11" t="s">
        <v>123</v>
      </c>
      <c r="AW206" s="11" t="s">
        <v>40</v>
      </c>
      <c r="AX206" s="11" t="s">
        <v>87</v>
      </c>
      <c r="AY206" s="182" t="s">
        <v>117</v>
      </c>
    </row>
    <row r="207" spans="1:65" s="2" customFormat="1" ht="16.5" customHeight="1">
      <c r="A207" s="32"/>
      <c r="B207" s="33"/>
      <c r="C207" s="146" t="s">
        <v>310</v>
      </c>
      <c r="D207" s="146" t="s">
        <v>112</v>
      </c>
      <c r="E207" s="147" t="s">
        <v>306</v>
      </c>
      <c r="F207" s="148" t="s">
        <v>307</v>
      </c>
      <c r="G207" s="149" t="s">
        <v>208</v>
      </c>
      <c r="H207" s="150">
        <v>43.68</v>
      </c>
      <c r="I207" s="151"/>
      <c r="J207" s="152">
        <f>ROUND(I207*H207,2)</f>
        <v>0</v>
      </c>
      <c r="K207" s="153"/>
      <c r="L207" s="37"/>
      <c r="M207" s="154" t="s">
        <v>32</v>
      </c>
      <c r="N207" s="155" t="s">
        <v>50</v>
      </c>
      <c r="O207" s="62"/>
      <c r="P207" s="156">
        <f>O207*H207</f>
        <v>0</v>
      </c>
      <c r="Q207" s="156">
        <v>0</v>
      </c>
      <c r="R207" s="156">
        <f>Q207*H207</f>
        <v>0</v>
      </c>
      <c r="S207" s="156">
        <v>0</v>
      </c>
      <c r="T207" s="157">
        <f>S207*H207</f>
        <v>0</v>
      </c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R207" s="158" t="s">
        <v>123</v>
      </c>
      <c r="AT207" s="158" t="s">
        <v>112</v>
      </c>
      <c r="AU207" s="158" t="s">
        <v>79</v>
      </c>
      <c r="AY207" s="14" t="s">
        <v>117</v>
      </c>
      <c r="BE207" s="159">
        <f>IF(N207="základní",J207,0)</f>
        <v>0</v>
      </c>
      <c r="BF207" s="159">
        <f>IF(N207="snížená",J207,0)</f>
        <v>0</v>
      </c>
      <c r="BG207" s="159">
        <f>IF(N207="zákl. přenesená",J207,0)</f>
        <v>0</v>
      </c>
      <c r="BH207" s="159">
        <f>IF(N207="sníž. přenesená",J207,0)</f>
        <v>0</v>
      </c>
      <c r="BI207" s="159">
        <f>IF(N207="nulová",J207,0)</f>
        <v>0</v>
      </c>
      <c r="BJ207" s="14" t="s">
        <v>87</v>
      </c>
      <c r="BK207" s="159">
        <f>ROUND(I207*H207,2)</f>
        <v>0</v>
      </c>
      <c r="BL207" s="14" t="s">
        <v>123</v>
      </c>
      <c r="BM207" s="158" t="s">
        <v>666</v>
      </c>
    </row>
    <row r="208" spans="2:51" s="10" customFormat="1" ht="11.25">
      <c r="B208" s="160"/>
      <c r="C208" s="161"/>
      <c r="D208" s="162" t="s">
        <v>119</v>
      </c>
      <c r="E208" s="163" t="s">
        <v>32</v>
      </c>
      <c r="F208" s="164" t="s">
        <v>667</v>
      </c>
      <c r="G208" s="161"/>
      <c r="H208" s="165">
        <v>43.68</v>
      </c>
      <c r="I208" s="166"/>
      <c r="J208" s="161"/>
      <c r="K208" s="161"/>
      <c r="L208" s="167"/>
      <c r="M208" s="168"/>
      <c r="N208" s="169"/>
      <c r="O208" s="169"/>
      <c r="P208" s="169"/>
      <c r="Q208" s="169"/>
      <c r="R208" s="169"/>
      <c r="S208" s="169"/>
      <c r="T208" s="170"/>
      <c r="AT208" s="171" t="s">
        <v>119</v>
      </c>
      <c r="AU208" s="171" t="s">
        <v>79</v>
      </c>
      <c r="AV208" s="10" t="s">
        <v>21</v>
      </c>
      <c r="AW208" s="10" t="s">
        <v>40</v>
      </c>
      <c r="AX208" s="10" t="s">
        <v>79</v>
      </c>
      <c r="AY208" s="171" t="s">
        <v>117</v>
      </c>
    </row>
    <row r="209" spans="2:51" s="11" customFormat="1" ht="11.25">
      <c r="B209" s="172"/>
      <c r="C209" s="173"/>
      <c r="D209" s="162" t="s">
        <v>119</v>
      </c>
      <c r="E209" s="174" t="s">
        <v>32</v>
      </c>
      <c r="F209" s="175" t="s">
        <v>122</v>
      </c>
      <c r="G209" s="173"/>
      <c r="H209" s="176">
        <v>43.68</v>
      </c>
      <c r="I209" s="177"/>
      <c r="J209" s="173"/>
      <c r="K209" s="173"/>
      <c r="L209" s="178"/>
      <c r="M209" s="179"/>
      <c r="N209" s="180"/>
      <c r="O209" s="180"/>
      <c r="P209" s="180"/>
      <c r="Q209" s="180"/>
      <c r="R209" s="180"/>
      <c r="S209" s="180"/>
      <c r="T209" s="181"/>
      <c r="AT209" s="182" t="s">
        <v>119</v>
      </c>
      <c r="AU209" s="182" t="s">
        <v>79</v>
      </c>
      <c r="AV209" s="11" t="s">
        <v>123</v>
      </c>
      <c r="AW209" s="11" t="s">
        <v>40</v>
      </c>
      <c r="AX209" s="11" t="s">
        <v>87</v>
      </c>
      <c r="AY209" s="182" t="s">
        <v>117</v>
      </c>
    </row>
    <row r="210" spans="1:65" s="2" customFormat="1" ht="16.5" customHeight="1">
      <c r="A210" s="32"/>
      <c r="B210" s="33"/>
      <c r="C210" s="146" t="s">
        <v>315</v>
      </c>
      <c r="D210" s="146" t="s">
        <v>112</v>
      </c>
      <c r="E210" s="147" t="s">
        <v>311</v>
      </c>
      <c r="F210" s="148" t="s">
        <v>312</v>
      </c>
      <c r="G210" s="149" t="s">
        <v>208</v>
      </c>
      <c r="H210" s="150">
        <v>43.68</v>
      </c>
      <c r="I210" s="151"/>
      <c r="J210" s="152">
        <f>ROUND(I210*H210,2)</f>
        <v>0</v>
      </c>
      <c r="K210" s="153"/>
      <c r="L210" s="37"/>
      <c r="M210" s="154" t="s">
        <v>32</v>
      </c>
      <c r="N210" s="155" t="s">
        <v>50</v>
      </c>
      <c r="O210" s="62"/>
      <c r="P210" s="156">
        <f>O210*H210</f>
        <v>0</v>
      </c>
      <c r="Q210" s="156">
        <v>0</v>
      </c>
      <c r="R210" s="156">
        <f>Q210*H210</f>
        <v>0</v>
      </c>
      <c r="S210" s="156">
        <v>0</v>
      </c>
      <c r="T210" s="157">
        <f>S210*H210</f>
        <v>0</v>
      </c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R210" s="158" t="s">
        <v>123</v>
      </c>
      <c r="AT210" s="158" t="s">
        <v>112</v>
      </c>
      <c r="AU210" s="158" t="s">
        <v>79</v>
      </c>
      <c r="AY210" s="14" t="s">
        <v>117</v>
      </c>
      <c r="BE210" s="159">
        <f>IF(N210="základní",J210,0)</f>
        <v>0</v>
      </c>
      <c r="BF210" s="159">
        <f>IF(N210="snížená",J210,0)</f>
        <v>0</v>
      </c>
      <c r="BG210" s="159">
        <f>IF(N210="zákl. přenesená",J210,0)</f>
        <v>0</v>
      </c>
      <c r="BH210" s="159">
        <f>IF(N210="sníž. přenesená",J210,0)</f>
        <v>0</v>
      </c>
      <c r="BI210" s="159">
        <f>IF(N210="nulová",J210,0)</f>
        <v>0</v>
      </c>
      <c r="BJ210" s="14" t="s">
        <v>87</v>
      </c>
      <c r="BK210" s="159">
        <f>ROUND(I210*H210,2)</f>
        <v>0</v>
      </c>
      <c r="BL210" s="14" t="s">
        <v>123</v>
      </c>
      <c r="BM210" s="158" t="s">
        <v>668</v>
      </c>
    </row>
    <row r="211" spans="2:51" s="10" customFormat="1" ht="11.25">
      <c r="B211" s="160"/>
      <c r="C211" s="161"/>
      <c r="D211" s="162" t="s">
        <v>119</v>
      </c>
      <c r="E211" s="163" t="s">
        <v>32</v>
      </c>
      <c r="F211" s="164" t="s">
        <v>667</v>
      </c>
      <c r="G211" s="161"/>
      <c r="H211" s="165">
        <v>43.68</v>
      </c>
      <c r="I211" s="166"/>
      <c r="J211" s="161"/>
      <c r="K211" s="161"/>
      <c r="L211" s="167"/>
      <c r="M211" s="168"/>
      <c r="N211" s="169"/>
      <c r="O211" s="169"/>
      <c r="P211" s="169"/>
      <c r="Q211" s="169"/>
      <c r="R211" s="169"/>
      <c r="S211" s="169"/>
      <c r="T211" s="170"/>
      <c r="AT211" s="171" t="s">
        <v>119</v>
      </c>
      <c r="AU211" s="171" t="s">
        <v>79</v>
      </c>
      <c r="AV211" s="10" t="s">
        <v>21</v>
      </c>
      <c r="AW211" s="10" t="s">
        <v>40</v>
      </c>
      <c r="AX211" s="10" t="s">
        <v>79</v>
      </c>
      <c r="AY211" s="171" t="s">
        <v>117</v>
      </c>
    </row>
    <row r="212" spans="2:51" s="11" customFormat="1" ht="11.25">
      <c r="B212" s="172"/>
      <c r="C212" s="173"/>
      <c r="D212" s="162" t="s">
        <v>119</v>
      </c>
      <c r="E212" s="174" t="s">
        <v>32</v>
      </c>
      <c r="F212" s="175" t="s">
        <v>122</v>
      </c>
      <c r="G212" s="173"/>
      <c r="H212" s="176">
        <v>43.68</v>
      </c>
      <c r="I212" s="177"/>
      <c r="J212" s="173"/>
      <c r="K212" s="173"/>
      <c r="L212" s="178"/>
      <c r="M212" s="179"/>
      <c r="N212" s="180"/>
      <c r="O212" s="180"/>
      <c r="P212" s="180"/>
      <c r="Q212" s="180"/>
      <c r="R212" s="180"/>
      <c r="S212" s="180"/>
      <c r="T212" s="181"/>
      <c r="AT212" s="182" t="s">
        <v>119</v>
      </c>
      <c r="AU212" s="182" t="s">
        <v>79</v>
      </c>
      <c r="AV212" s="11" t="s">
        <v>123</v>
      </c>
      <c r="AW212" s="11" t="s">
        <v>40</v>
      </c>
      <c r="AX212" s="11" t="s">
        <v>87</v>
      </c>
      <c r="AY212" s="182" t="s">
        <v>117</v>
      </c>
    </row>
    <row r="213" spans="1:65" s="2" customFormat="1" ht="16.5" customHeight="1">
      <c r="A213" s="32"/>
      <c r="B213" s="33"/>
      <c r="C213" s="146" t="s">
        <v>319</v>
      </c>
      <c r="D213" s="146" t="s">
        <v>112</v>
      </c>
      <c r="E213" s="147" t="s">
        <v>316</v>
      </c>
      <c r="F213" s="148" t="s">
        <v>317</v>
      </c>
      <c r="G213" s="149" t="s">
        <v>208</v>
      </c>
      <c r="H213" s="150">
        <v>43.68</v>
      </c>
      <c r="I213" s="151"/>
      <c r="J213" s="152">
        <f>ROUND(I213*H213,2)</f>
        <v>0</v>
      </c>
      <c r="K213" s="153"/>
      <c r="L213" s="37"/>
      <c r="M213" s="154" t="s">
        <v>32</v>
      </c>
      <c r="N213" s="155" t="s">
        <v>50</v>
      </c>
      <c r="O213" s="62"/>
      <c r="P213" s="156">
        <f>O213*H213</f>
        <v>0</v>
      </c>
      <c r="Q213" s="156">
        <v>0</v>
      </c>
      <c r="R213" s="156">
        <f>Q213*H213</f>
        <v>0</v>
      </c>
      <c r="S213" s="156">
        <v>0</v>
      </c>
      <c r="T213" s="157">
        <f>S213*H213</f>
        <v>0</v>
      </c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R213" s="158" t="s">
        <v>123</v>
      </c>
      <c r="AT213" s="158" t="s">
        <v>112</v>
      </c>
      <c r="AU213" s="158" t="s">
        <v>79</v>
      </c>
      <c r="AY213" s="14" t="s">
        <v>117</v>
      </c>
      <c r="BE213" s="159">
        <f>IF(N213="základní",J213,0)</f>
        <v>0</v>
      </c>
      <c r="BF213" s="159">
        <f>IF(N213="snížená",J213,0)</f>
        <v>0</v>
      </c>
      <c r="BG213" s="159">
        <f>IF(N213="zákl. přenesená",J213,0)</f>
        <v>0</v>
      </c>
      <c r="BH213" s="159">
        <f>IF(N213="sníž. přenesená",J213,0)</f>
        <v>0</v>
      </c>
      <c r="BI213" s="159">
        <f>IF(N213="nulová",J213,0)</f>
        <v>0</v>
      </c>
      <c r="BJ213" s="14" t="s">
        <v>87</v>
      </c>
      <c r="BK213" s="159">
        <f>ROUND(I213*H213,2)</f>
        <v>0</v>
      </c>
      <c r="BL213" s="14" t="s">
        <v>123</v>
      </c>
      <c r="BM213" s="158" t="s">
        <v>669</v>
      </c>
    </row>
    <row r="214" spans="2:51" s="10" customFormat="1" ht="11.25">
      <c r="B214" s="160"/>
      <c r="C214" s="161"/>
      <c r="D214" s="162" t="s">
        <v>119</v>
      </c>
      <c r="E214" s="163" t="s">
        <v>32</v>
      </c>
      <c r="F214" s="164" t="s">
        <v>667</v>
      </c>
      <c r="G214" s="161"/>
      <c r="H214" s="165">
        <v>43.68</v>
      </c>
      <c r="I214" s="166"/>
      <c r="J214" s="161"/>
      <c r="K214" s="161"/>
      <c r="L214" s="167"/>
      <c r="M214" s="168"/>
      <c r="N214" s="169"/>
      <c r="O214" s="169"/>
      <c r="P214" s="169"/>
      <c r="Q214" s="169"/>
      <c r="R214" s="169"/>
      <c r="S214" s="169"/>
      <c r="T214" s="170"/>
      <c r="AT214" s="171" t="s">
        <v>119</v>
      </c>
      <c r="AU214" s="171" t="s">
        <v>79</v>
      </c>
      <c r="AV214" s="10" t="s">
        <v>21</v>
      </c>
      <c r="AW214" s="10" t="s">
        <v>40</v>
      </c>
      <c r="AX214" s="10" t="s">
        <v>79</v>
      </c>
      <c r="AY214" s="171" t="s">
        <v>117</v>
      </c>
    </row>
    <row r="215" spans="2:51" s="11" customFormat="1" ht="11.25">
      <c r="B215" s="172"/>
      <c r="C215" s="173"/>
      <c r="D215" s="162" t="s">
        <v>119</v>
      </c>
      <c r="E215" s="174" t="s">
        <v>32</v>
      </c>
      <c r="F215" s="175" t="s">
        <v>122</v>
      </c>
      <c r="G215" s="173"/>
      <c r="H215" s="176">
        <v>43.68</v>
      </c>
      <c r="I215" s="177"/>
      <c r="J215" s="173"/>
      <c r="K215" s="173"/>
      <c r="L215" s="178"/>
      <c r="M215" s="179"/>
      <c r="N215" s="180"/>
      <c r="O215" s="180"/>
      <c r="P215" s="180"/>
      <c r="Q215" s="180"/>
      <c r="R215" s="180"/>
      <c r="S215" s="180"/>
      <c r="T215" s="181"/>
      <c r="AT215" s="182" t="s">
        <v>119</v>
      </c>
      <c r="AU215" s="182" t="s">
        <v>79</v>
      </c>
      <c r="AV215" s="11" t="s">
        <v>123</v>
      </c>
      <c r="AW215" s="11" t="s">
        <v>40</v>
      </c>
      <c r="AX215" s="11" t="s">
        <v>87</v>
      </c>
      <c r="AY215" s="182" t="s">
        <v>117</v>
      </c>
    </row>
    <row r="216" spans="1:65" s="2" customFormat="1" ht="16.5" customHeight="1">
      <c r="A216" s="32"/>
      <c r="B216" s="33"/>
      <c r="C216" s="146" t="s">
        <v>324</v>
      </c>
      <c r="D216" s="146" t="s">
        <v>112</v>
      </c>
      <c r="E216" s="147" t="s">
        <v>325</v>
      </c>
      <c r="F216" s="148" t="s">
        <v>326</v>
      </c>
      <c r="G216" s="149" t="s">
        <v>115</v>
      </c>
      <c r="H216" s="150">
        <v>2.184</v>
      </c>
      <c r="I216" s="151"/>
      <c r="J216" s="152">
        <f>ROUND(I216*H216,2)</f>
        <v>0</v>
      </c>
      <c r="K216" s="153"/>
      <c r="L216" s="37"/>
      <c r="M216" s="154" t="s">
        <v>32</v>
      </c>
      <c r="N216" s="155" t="s">
        <v>50</v>
      </c>
      <c r="O216" s="62"/>
      <c r="P216" s="156">
        <f>O216*H216</f>
        <v>0</v>
      </c>
      <c r="Q216" s="156">
        <v>0</v>
      </c>
      <c r="R216" s="156">
        <f>Q216*H216</f>
        <v>0</v>
      </c>
      <c r="S216" s="156">
        <v>0</v>
      </c>
      <c r="T216" s="157">
        <f>S216*H216</f>
        <v>0</v>
      </c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R216" s="158" t="s">
        <v>123</v>
      </c>
      <c r="AT216" s="158" t="s">
        <v>112</v>
      </c>
      <c r="AU216" s="158" t="s">
        <v>79</v>
      </c>
      <c r="AY216" s="14" t="s">
        <v>117</v>
      </c>
      <c r="BE216" s="159">
        <f>IF(N216="základní",J216,0)</f>
        <v>0</v>
      </c>
      <c r="BF216" s="159">
        <f>IF(N216="snížená",J216,0)</f>
        <v>0</v>
      </c>
      <c r="BG216" s="159">
        <f>IF(N216="zákl. přenesená",J216,0)</f>
        <v>0</v>
      </c>
      <c r="BH216" s="159">
        <f>IF(N216="sníž. přenesená",J216,0)</f>
        <v>0</v>
      </c>
      <c r="BI216" s="159">
        <f>IF(N216="nulová",J216,0)</f>
        <v>0</v>
      </c>
      <c r="BJ216" s="14" t="s">
        <v>87</v>
      </c>
      <c r="BK216" s="159">
        <f>ROUND(I216*H216,2)</f>
        <v>0</v>
      </c>
      <c r="BL216" s="14" t="s">
        <v>123</v>
      </c>
      <c r="BM216" s="158" t="s">
        <v>670</v>
      </c>
    </row>
    <row r="217" spans="2:51" s="10" customFormat="1" ht="11.25">
      <c r="B217" s="160"/>
      <c r="C217" s="161"/>
      <c r="D217" s="162" t="s">
        <v>119</v>
      </c>
      <c r="E217" s="163" t="s">
        <v>32</v>
      </c>
      <c r="F217" s="164" t="s">
        <v>671</v>
      </c>
      <c r="G217" s="161"/>
      <c r="H217" s="165">
        <v>2.184</v>
      </c>
      <c r="I217" s="166"/>
      <c r="J217" s="161"/>
      <c r="K217" s="161"/>
      <c r="L217" s="167"/>
      <c r="M217" s="168"/>
      <c r="N217" s="169"/>
      <c r="O217" s="169"/>
      <c r="P217" s="169"/>
      <c r="Q217" s="169"/>
      <c r="R217" s="169"/>
      <c r="S217" s="169"/>
      <c r="T217" s="170"/>
      <c r="AT217" s="171" t="s">
        <v>119</v>
      </c>
      <c r="AU217" s="171" t="s">
        <v>79</v>
      </c>
      <c r="AV217" s="10" t="s">
        <v>21</v>
      </c>
      <c r="AW217" s="10" t="s">
        <v>40</v>
      </c>
      <c r="AX217" s="10" t="s">
        <v>79</v>
      </c>
      <c r="AY217" s="171" t="s">
        <v>117</v>
      </c>
    </row>
    <row r="218" spans="2:51" s="11" customFormat="1" ht="11.25">
      <c r="B218" s="172"/>
      <c r="C218" s="173"/>
      <c r="D218" s="162" t="s">
        <v>119</v>
      </c>
      <c r="E218" s="174" t="s">
        <v>32</v>
      </c>
      <c r="F218" s="175" t="s">
        <v>122</v>
      </c>
      <c r="G218" s="173"/>
      <c r="H218" s="176">
        <v>2.184</v>
      </c>
      <c r="I218" s="177"/>
      <c r="J218" s="173"/>
      <c r="K218" s="173"/>
      <c r="L218" s="178"/>
      <c r="M218" s="179"/>
      <c r="N218" s="180"/>
      <c r="O218" s="180"/>
      <c r="P218" s="180"/>
      <c r="Q218" s="180"/>
      <c r="R218" s="180"/>
      <c r="S218" s="180"/>
      <c r="T218" s="181"/>
      <c r="AT218" s="182" t="s">
        <v>119</v>
      </c>
      <c r="AU218" s="182" t="s">
        <v>79</v>
      </c>
      <c r="AV218" s="11" t="s">
        <v>123</v>
      </c>
      <c r="AW218" s="11" t="s">
        <v>40</v>
      </c>
      <c r="AX218" s="11" t="s">
        <v>87</v>
      </c>
      <c r="AY218" s="182" t="s">
        <v>117</v>
      </c>
    </row>
    <row r="219" spans="1:65" s="2" customFormat="1" ht="16.5" customHeight="1">
      <c r="A219" s="32"/>
      <c r="B219" s="33"/>
      <c r="C219" s="146" t="s">
        <v>329</v>
      </c>
      <c r="D219" s="146" t="s">
        <v>112</v>
      </c>
      <c r="E219" s="147" t="s">
        <v>330</v>
      </c>
      <c r="F219" s="148" t="s">
        <v>331</v>
      </c>
      <c r="G219" s="149" t="s">
        <v>115</v>
      </c>
      <c r="H219" s="150">
        <v>18.048</v>
      </c>
      <c r="I219" s="151"/>
      <c r="J219" s="152">
        <f>ROUND(I219*H219,2)</f>
        <v>0</v>
      </c>
      <c r="K219" s="153"/>
      <c r="L219" s="37"/>
      <c r="M219" s="154" t="s">
        <v>32</v>
      </c>
      <c r="N219" s="155" t="s">
        <v>50</v>
      </c>
      <c r="O219" s="62"/>
      <c r="P219" s="156">
        <f>O219*H219</f>
        <v>0</v>
      </c>
      <c r="Q219" s="156">
        <v>0</v>
      </c>
      <c r="R219" s="156">
        <f>Q219*H219</f>
        <v>0</v>
      </c>
      <c r="S219" s="156">
        <v>0</v>
      </c>
      <c r="T219" s="157">
        <f>S219*H219</f>
        <v>0</v>
      </c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R219" s="158" t="s">
        <v>123</v>
      </c>
      <c r="AT219" s="158" t="s">
        <v>112</v>
      </c>
      <c r="AU219" s="158" t="s">
        <v>79</v>
      </c>
      <c r="AY219" s="14" t="s">
        <v>117</v>
      </c>
      <c r="BE219" s="159">
        <f>IF(N219="základní",J219,0)</f>
        <v>0</v>
      </c>
      <c r="BF219" s="159">
        <f>IF(N219="snížená",J219,0)</f>
        <v>0</v>
      </c>
      <c r="BG219" s="159">
        <f>IF(N219="zákl. přenesená",J219,0)</f>
        <v>0</v>
      </c>
      <c r="BH219" s="159">
        <f>IF(N219="sníž. přenesená",J219,0)</f>
        <v>0</v>
      </c>
      <c r="BI219" s="159">
        <f>IF(N219="nulová",J219,0)</f>
        <v>0</v>
      </c>
      <c r="BJ219" s="14" t="s">
        <v>87</v>
      </c>
      <c r="BK219" s="159">
        <f>ROUND(I219*H219,2)</f>
        <v>0</v>
      </c>
      <c r="BL219" s="14" t="s">
        <v>123</v>
      </c>
      <c r="BM219" s="158" t="s">
        <v>672</v>
      </c>
    </row>
    <row r="220" spans="2:51" s="10" customFormat="1" ht="11.25">
      <c r="B220" s="160"/>
      <c r="C220" s="161"/>
      <c r="D220" s="162" t="s">
        <v>119</v>
      </c>
      <c r="E220" s="163" t="s">
        <v>32</v>
      </c>
      <c r="F220" s="164" t="s">
        <v>673</v>
      </c>
      <c r="G220" s="161"/>
      <c r="H220" s="165">
        <v>1.82</v>
      </c>
      <c r="I220" s="166"/>
      <c r="J220" s="161"/>
      <c r="K220" s="161"/>
      <c r="L220" s="167"/>
      <c r="M220" s="168"/>
      <c r="N220" s="169"/>
      <c r="O220" s="169"/>
      <c r="P220" s="169"/>
      <c r="Q220" s="169"/>
      <c r="R220" s="169"/>
      <c r="S220" s="169"/>
      <c r="T220" s="170"/>
      <c r="AT220" s="171" t="s">
        <v>119</v>
      </c>
      <c r="AU220" s="171" t="s">
        <v>79</v>
      </c>
      <c r="AV220" s="10" t="s">
        <v>21</v>
      </c>
      <c r="AW220" s="10" t="s">
        <v>40</v>
      </c>
      <c r="AX220" s="10" t="s">
        <v>79</v>
      </c>
      <c r="AY220" s="171" t="s">
        <v>117</v>
      </c>
    </row>
    <row r="221" spans="2:51" s="10" customFormat="1" ht="11.25">
      <c r="B221" s="160"/>
      <c r="C221" s="161"/>
      <c r="D221" s="162" t="s">
        <v>119</v>
      </c>
      <c r="E221" s="163" t="s">
        <v>32</v>
      </c>
      <c r="F221" s="164" t="s">
        <v>652</v>
      </c>
      <c r="G221" s="161"/>
      <c r="H221" s="165">
        <v>16.228</v>
      </c>
      <c r="I221" s="166"/>
      <c r="J221" s="161"/>
      <c r="K221" s="161"/>
      <c r="L221" s="167"/>
      <c r="M221" s="168"/>
      <c r="N221" s="169"/>
      <c r="O221" s="169"/>
      <c r="P221" s="169"/>
      <c r="Q221" s="169"/>
      <c r="R221" s="169"/>
      <c r="S221" s="169"/>
      <c r="T221" s="170"/>
      <c r="AT221" s="171" t="s">
        <v>119</v>
      </c>
      <c r="AU221" s="171" t="s">
        <v>79</v>
      </c>
      <c r="AV221" s="10" t="s">
        <v>21</v>
      </c>
      <c r="AW221" s="10" t="s">
        <v>40</v>
      </c>
      <c r="AX221" s="10" t="s">
        <v>79</v>
      </c>
      <c r="AY221" s="171" t="s">
        <v>117</v>
      </c>
    </row>
    <row r="222" spans="2:51" s="11" customFormat="1" ht="11.25">
      <c r="B222" s="172"/>
      <c r="C222" s="173"/>
      <c r="D222" s="162" t="s">
        <v>119</v>
      </c>
      <c r="E222" s="174" t="s">
        <v>32</v>
      </c>
      <c r="F222" s="175" t="s">
        <v>122</v>
      </c>
      <c r="G222" s="173"/>
      <c r="H222" s="176">
        <v>18.048000000000002</v>
      </c>
      <c r="I222" s="177"/>
      <c r="J222" s="173"/>
      <c r="K222" s="173"/>
      <c r="L222" s="178"/>
      <c r="M222" s="179"/>
      <c r="N222" s="180"/>
      <c r="O222" s="180"/>
      <c r="P222" s="180"/>
      <c r="Q222" s="180"/>
      <c r="R222" s="180"/>
      <c r="S222" s="180"/>
      <c r="T222" s="181"/>
      <c r="AT222" s="182" t="s">
        <v>119</v>
      </c>
      <c r="AU222" s="182" t="s">
        <v>79</v>
      </c>
      <c r="AV222" s="11" t="s">
        <v>123</v>
      </c>
      <c r="AW222" s="11" t="s">
        <v>40</v>
      </c>
      <c r="AX222" s="11" t="s">
        <v>87</v>
      </c>
      <c r="AY222" s="182" t="s">
        <v>117</v>
      </c>
    </row>
    <row r="223" spans="1:65" s="2" customFormat="1" ht="16.5" customHeight="1">
      <c r="A223" s="32"/>
      <c r="B223" s="33"/>
      <c r="C223" s="146" t="s">
        <v>29</v>
      </c>
      <c r="D223" s="146" t="s">
        <v>112</v>
      </c>
      <c r="E223" s="147" t="s">
        <v>357</v>
      </c>
      <c r="F223" s="148" t="s">
        <v>674</v>
      </c>
      <c r="G223" s="149" t="s">
        <v>208</v>
      </c>
      <c r="H223" s="150">
        <v>47.89</v>
      </c>
      <c r="I223" s="151"/>
      <c r="J223" s="152">
        <f>ROUND(I223*H223,2)</f>
        <v>0</v>
      </c>
      <c r="K223" s="153"/>
      <c r="L223" s="37"/>
      <c r="M223" s="154" t="s">
        <v>32</v>
      </c>
      <c r="N223" s="155" t="s">
        <v>50</v>
      </c>
      <c r="O223" s="62"/>
      <c r="P223" s="156">
        <f>O223*H223</f>
        <v>0</v>
      </c>
      <c r="Q223" s="156">
        <v>0</v>
      </c>
      <c r="R223" s="156">
        <f>Q223*H223</f>
        <v>0</v>
      </c>
      <c r="S223" s="156">
        <v>0</v>
      </c>
      <c r="T223" s="157">
        <f>S223*H223</f>
        <v>0</v>
      </c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R223" s="158" t="s">
        <v>123</v>
      </c>
      <c r="AT223" s="158" t="s">
        <v>112</v>
      </c>
      <c r="AU223" s="158" t="s">
        <v>79</v>
      </c>
      <c r="AY223" s="14" t="s">
        <v>117</v>
      </c>
      <c r="BE223" s="159">
        <f>IF(N223="základní",J223,0)</f>
        <v>0</v>
      </c>
      <c r="BF223" s="159">
        <f>IF(N223="snížená",J223,0)</f>
        <v>0</v>
      </c>
      <c r="BG223" s="159">
        <f>IF(N223="zákl. přenesená",J223,0)</f>
        <v>0</v>
      </c>
      <c r="BH223" s="159">
        <f>IF(N223="sníž. přenesená",J223,0)</f>
        <v>0</v>
      </c>
      <c r="BI223" s="159">
        <f>IF(N223="nulová",J223,0)</f>
        <v>0</v>
      </c>
      <c r="BJ223" s="14" t="s">
        <v>87</v>
      </c>
      <c r="BK223" s="159">
        <f>ROUND(I223*H223,2)</f>
        <v>0</v>
      </c>
      <c r="BL223" s="14" t="s">
        <v>123</v>
      </c>
      <c r="BM223" s="158" t="s">
        <v>675</v>
      </c>
    </row>
    <row r="224" spans="2:51" s="10" customFormat="1" ht="11.25">
      <c r="B224" s="160"/>
      <c r="C224" s="161"/>
      <c r="D224" s="162" t="s">
        <v>119</v>
      </c>
      <c r="E224" s="163" t="s">
        <v>32</v>
      </c>
      <c r="F224" s="164" t="s">
        <v>676</v>
      </c>
      <c r="G224" s="161"/>
      <c r="H224" s="165">
        <v>41.11</v>
      </c>
      <c r="I224" s="166"/>
      <c r="J224" s="161"/>
      <c r="K224" s="161"/>
      <c r="L224" s="167"/>
      <c r="M224" s="168"/>
      <c r="N224" s="169"/>
      <c r="O224" s="169"/>
      <c r="P224" s="169"/>
      <c r="Q224" s="169"/>
      <c r="R224" s="169"/>
      <c r="S224" s="169"/>
      <c r="T224" s="170"/>
      <c r="AT224" s="171" t="s">
        <v>119</v>
      </c>
      <c r="AU224" s="171" t="s">
        <v>79</v>
      </c>
      <c r="AV224" s="10" t="s">
        <v>21</v>
      </c>
      <c r="AW224" s="10" t="s">
        <v>40</v>
      </c>
      <c r="AX224" s="10" t="s">
        <v>79</v>
      </c>
      <c r="AY224" s="171" t="s">
        <v>117</v>
      </c>
    </row>
    <row r="225" spans="2:51" s="10" customFormat="1" ht="11.25">
      <c r="B225" s="160"/>
      <c r="C225" s="161"/>
      <c r="D225" s="162" t="s">
        <v>119</v>
      </c>
      <c r="E225" s="163" t="s">
        <v>32</v>
      </c>
      <c r="F225" s="164" t="s">
        <v>677</v>
      </c>
      <c r="G225" s="161"/>
      <c r="H225" s="165">
        <v>6.78</v>
      </c>
      <c r="I225" s="166"/>
      <c r="J225" s="161"/>
      <c r="K225" s="161"/>
      <c r="L225" s="167"/>
      <c r="M225" s="168"/>
      <c r="N225" s="169"/>
      <c r="O225" s="169"/>
      <c r="P225" s="169"/>
      <c r="Q225" s="169"/>
      <c r="R225" s="169"/>
      <c r="S225" s="169"/>
      <c r="T225" s="170"/>
      <c r="AT225" s="171" t="s">
        <v>119</v>
      </c>
      <c r="AU225" s="171" t="s">
        <v>79</v>
      </c>
      <c r="AV225" s="10" t="s">
        <v>21</v>
      </c>
      <c r="AW225" s="10" t="s">
        <v>40</v>
      </c>
      <c r="AX225" s="10" t="s">
        <v>79</v>
      </c>
      <c r="AY225" s="171" t="s">
        <v>117</v>
      </c>
    </row>
    <row r="226" spans="2:51" s="11" customFormat="1" ht="11.25">
      <c r="B226" s="172"/>
      <c r="C226" s="173"/>
      <c r="D226" s="162" t="s">
        <v>119</v>
      </c>
      <c r="E226" s="174" t="s">
        <v>32</v>
      </c>
      <c r="F226" s="175" t="s">
        <v>122</v>
      </c>
      <c r="G226" s="173"/>
      <c r="H226" s="176">
        <v>47.89</v>
      </c>
      <c r="I226" s="177"/>
      <c r="J226" s="173"/>
      <c r="K226" s="173"/>
      <c r="L226" s="178"/>
      <c r="M226" s="179"/>
      <c r="N226" s="180"/>
      <c r="O226" s="180"/>
      <c r="P226" s="180"/>
      <c r="Q226" s="180"/>
      <c r="R226" s="180"/>
      <c r="S226" s="180"/>
      <c r="T226" s="181"/>
      <c r="AT226" s="182" t="s">
        <v>119</v>
      </c>
      <c r="AU226" s="182" t="s">
        <v>79</v>
      </c>
      <c r="AV226" s="11" t="s">
        <v>123</v>
      </c>
      <c r="AW226" s="11" t="s">
        <v>40</v>
      </c>
      <c r="AX226" s="11" t="s">
        <v>87</v>
      </c>
      <c r="AY226" s="182" t="s">
        <v>117</v>
      </c>
    </row>
    <row r="227" spans="1:65" s="2" customFormat="1" ht="16.5" customHeight="1">
      <c r="A227" s="32"/>
      <c r="B227" s="33"/>
      <c r="C227" s="146" t="s">
        <v>340</v>
      </c>
      <c r="D227" s="146" t="s">
        <v>112</v>
      </c>
      <c r="E227" s="147" t="s">
        <v>678</v>
      </c>
      <c r="F227" s="148" t="s">
        <v>679</v>
      </c>
      <c r="G227" s="149" t="s">
        <v>208</v>
      </c>
      <c r="H227" s="150">
        <v>22.66</v>
      </c>
      <c r="I227" s="151"/>
      <c r="J227" s="152">
        <f>ROUND(I227*H227,2)</f>
        <v>0</v>
      </c>
      <c r="K227" s="153"/>
      <c r="L227" s="37"/>
      <c r="M227" s="154" t="s">
        <v>32</v>
      </c>
      <c r="N227" s="155" t="s">
        <v>50</v>
      </c>
      <c r="O227" s="62"/>
      <c r="P227" s="156">
        <f>O227*H227</f>
        <v>0</v>
      </c>
      <c r="Q227" s="156">
        <v>0</v>
      </c>
      <c r="R227" s="156">
        <f>Q227*H227</f>
        <v>0</v>
      </c>
      <c r="S227" s="156">
        <v>0</v>
      </c>
      <c r="T227" s="157">
        <f>S227*H227</f>
        <v>0</v>
      </c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R227" s="158" t="s">
        <v>123</v>
      </c>
      <c r="AT227" s="158" t="s">
        <v>112</v>
      </c>
      <c r="AU227" s="158" t="s">
        <v>79</v>
      </c>
      <c r="AY227" s="14" t="s">
        <v>117</v>
      </c>
      <c r="BE227" s="159">
        <f>IF(N227="základní",J227,0)</f>
        <v>0</v>
      </c>
      <c r="BF227" s="159">
        <f>IF(N227="snížená",J227,0)</f>
        <v>0</v>
      </c>
      <c r="BG227" s="159">
        <f>IF(N227="zákl. přenesená",J227,0)</f>
        <v>0</v>
      </c>
      <c r="BH227" s="159">
        <f>IF(N227="sníž. přenesená",J227,0)</f>
        <v>0</v>
      </c>
      <c r="BI227" s="159">
        <f>IF(N227="nulová",J227,0)</f>
        <v>0</v>
      </c>
      <c r="BJ227" s="14" t="s">
        <v>87</v>
      </c>
      <c r="BK227" s="159">
        <f>ROUND(I227*H227,2)</f>
        <v>0</v>
      </c>
      <c r="BL227" s="14" t="s">
        <v>123</v>
      </c>
      <c r="BM227" s="158" t="s">
        <v>680</v>
      </c>
    </row>
    <row r="228" spans="2:51" s="10" customFormat="1" ht="11.25">
      <c r="B228" s="160"/>
      <c r="C228" s="161"/>
      <c r="D228" s="162" t="s">
        <v>119</v>
      </c>
      <c r="E228" s="163" t="s">
        <v>32</v>
      </c>
      <c r="F228" s="164" t="s">
        <v>681</v>
      </c>
      <c r="G228" s="161"/>
      <c r="H228" s="165">
        <v>20.26</v>
      </c>
      <c r="I228" s="166"/>
      <c r="J228" s="161"/>
      <c r="K228" s="161"/>
      <c r="L228" s="167"/>
      <c r="M228" s="168"/>
      <c r="N228" s="169"/>
      <c r="O228" s="169"/>
      <c r="P228" s="169"/>
      <c r="Q228" s="169"/>
      <c r="R228" s="169"/>
      <c r="S228" s="169"/>
      <c r="T228" s="170"/>
      <c r="AT228" s="171" t="s">
        <v>119</v>
      </c>
      <c r="AU228" s="171" t="s">
        <v>79</v>
      </c>
      <c r="AV228" s="10" t="s">
        <v>21</v>
      </c>
      <c r="AW228" s="10" t="s">
        <v>40</v>
      </c>
      <c r="AX228" s="10" t="s">
        <v>79</v>
      </c>
      <c r="AY228" s="171" t="s">
        <v>117</v>
      </c>
    </row>
    <row r="229" spans="2:51" s="10" customFormat="1" ht="11.25">
      <c r="B229" s="160"/>
      <c r="C229" s="161"/>
      <c r="D229" s="162" t="s">
        <v>119</v>
      </c>
      <c r="E229" s="163" t="s">
        <v>32</v>
      </c>
      <c r="F229" s="164" t="s">
        <v>682</v>
      </c>
      <c r="G229" s="161"/>
      <c r="H229" s="165">
        <v>2.4</v>
      </c>
      <c r="I229" s="166"/>
      <c r="J229" s="161"/>
      <c r="K229" s="161"/>
      <c r="L229" s="167"/>
      <c r="M229" s="168"/>
      <c r="N229" s="169"/>
      <c r="O229" s="169"/>
      <c r="P229" s="169"/>
      <c r="Q229" s="169"/>
      <c r="R229" s="169"/>
      <c r="S229" s="169"/>
      <c r="T229" s="170"/>
      <c r="AT229" s="171" t="s">
        <v>119</v>
      </c>
      <c r="AU229" s="171" t="s">
        <v>79</v>
      </c>
      <c r="AV229" s="10" t="s">
        <v>21</v>
      </c>
      <c r="AW229" s="10" t="s">
        <v>40</v>
      </c>
      <c r="AX229" s="10" t="s">
        <v>79</v>
      </c>
      <c r="AY229" s="171" t="s">
        <v>117</v>
      </c>
    </row>
    <row r="230" spans="2:51" s="11" customFormat="1" ht="11.25">
      <c r="B230" s="172"/>
      <c r="C230" s="173"/>
      <c r="D230" s="162" t="s">
        <v>119</v>
      </c>
      <c r="E230" s="174" t="s">
        <v>32</v>
      </c>
      <c r="F230" s="175" t="s">
        <v>122</v>
      </c>
      <c r="G230" s="173"/>
      <c r="H230" s="176">
        <v>22.66</v>
      </c>
      <c r="I230" s="177"/>
      <c r="J230" s="173"/>
      <c r="K230" s="173"/>
      <c r="L230" s="178"/>
      <c r="M230" s="179"/>
      <c r="N230" s="180"/>
      <c r="O230" s="180"/>
      <c r="P230" s="180"/>
      <c r="Q230" s="180"/>
      <c r="R230" s="180"/>
      <c r="S230" s="180"/>
      <c r="T230" s="181"/>
      <c r="AT230" s="182" t="s">
        <v>119</v>
      </c>
      <c r="AU230" s="182" t="s">
        <v>79</v>
      </c>
      <c r="AV230" s="11" t="s">
        <v>123</v>
      </c>
      <c r="AW230" s="11" t="s">
        <v>40</v>
      </c>
      <c r="AX230" s="11" t="s">
        <v>87</v>
      </c>
      <c r="AY230" s="182" t="s">
        <v>117</v>
      </c>
    </row>
    <row r="231" spans="1:65" s="2" customFormat="1" ht="16.5" customHeight="1">
      <c r="A231" s="32"/>
      <c r="B231" s="33"/>
      <c r="C231" s="146" t="s">
        <v>345</v>
      </c>
      <c r="D231" s="146" t="s">
        <v>112</v>
      </c>
      <c r="E231" s="147" t="s">
        <v>369</v>
      </c>
      <c r="F231" s="148" t="s">
        <v>683</v>
      </c>
      <c r="G231" s="149" t="s">
        <v>208</v>
      </c>
      <c r="H231" s="150">
        <v>4.79</v>
      </c>
      <c r="I231" s="151"/>
      <c r="J231" s="152">
        <f>ROUND(I231*H231,2)</f>
        <v>0</v>
      </c>
      <c r="K231" s="153"/>
      <c r="L231" s="37"/>
      <c r="M231" s="154" t="s">
        <v>32</v>
      </c>
      <c r="N231" s="155" t="s">
        <v>50</v>
      </c>
      <c r="O231" s="62"/>
      <c r="P231" s="156">
        <f>O231*H231</f>
        <v>0</v>
      </c>
      <c r="Q231" s="156">
        <v>0</v>
      </c>
      <c r="R231" s="156">
        <f>Q231*H231</f>
        <v>0</v>
      </c>
      <c r="S231" s="156">
        <v>0</v>
      </c>
      <c r="T231" s="157">
        <f>S231*H231</f>
        <v>0</v>
      </c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R231" s="158" t="s">
        <v>123</v>
      </c>
      <c r="AT231" s="158" t="s">
        <v>112</v>
      </c>
      <c r="AU231" s="158" t="s">
        <v>79</v>
      </c>
      <c r="AY231" s="14" t="s">
        <v>117</v>
      </c>
      <c r="BE231" s="159">
        <f>IF(N231="základní",J231,0)</f>
        <v>0</v>
      </c>
      <c r="BF231" s="159">
        <f>IF(N231="snížená",J231,0)</f>
        <v>0</v>
      </c>
      <c r="BG231" s="159">
        <f>IF(N231="zákl. přenesená",J231,0)</f>
        <v>0</v>
      </c>
      <c r="BH231" s="159">
        <f>IF(N231="sníž. přenesená",J231,0)</f>
        <v>0</v>
      </c>
      <c r="BI231" s="159">
        <f>IF(N231="nulová",J231,0)</f>
        <v>0</v>
      </c>
      <c r="BJ231" s="14" t="s">
        <v>87</v>
      </c>
      <c r="BK231" s="159">
        <f>ROUND(I231*H231,2)</f>
        <v>0</v>
      </c>
      <c r="BL231" s="14" t="s">
        <v>123</v>
      </c>
      <c r="BM231" s="158" t="s">
        <v>684</v>
      </c>
    </row>
    <row r="232" spans="2:51" s="10" customFormat="1" ht="11.25">
      <c r="B232" s="160"/>
      <c r="C232" s="161"/>
      <c r="D232" s="162" t="s">
        <v>119</v>
      </c>
      <c r="E232" s="163" t="s">
        <v>32</v>
      </c>
      <c r="F232" s="164" t="s">
        <v>685</v>
      </c>
      <c r="G232" s="161"/>
      <c r="H232" s="165">
        <v>4.79</v>
      </c>
      <c r="I232" s="166"/>
      <c r="J232" s="161"/>
      <c r="K232" s="161"/>
      <c r="L232" s="167"/>
      <c r="M232" s="168"/>
      <c r="N232" s="169"/>
      <c r="O232" s="169"/>
      <c r="P232" s="169"/>
      <c r="Q232" s="169"/>
      <c r="R232" s="169"/>
      <c r="S232" s="169"/>
      <c r="T232" s="170"/>
      <c r="AT232" s="171" t="s">
        <v>119</v>
      </c>
      <c r="AU232" s="171" t="s">
        <v>79</v>
      </c>
      <c r="AV232" s="10" t="s">
        <v>21</v>
      </c>
      <c r="AW232" s="10" t="s">
        <v>40</v>
      </c>
      <c r="AX232" s="10" t="s">
        <v>79</v>
      </c>
      <c r="AY232" s="171" t="s">
        <v>117</v>
      </c>
    </row>
    <row r="233" spans="2:51" s="11" customFormat="1" ht="11.25">
      <c r="B233" s="172"/>
      <c r="C233" s="173"/>
      <c r="D233" s="162" t="s">
        <v>119</v>
      </c>
      <c r="E233" s="174" t="s">
        <v>32</v>
      </c>
      <c r="F233" s="175" t="s">
        <v>122</v>
      </c>
      <c r="G233" s="173"/>
      <c r="H233" s="176">
        <v>4.79</v>
      </c>
      <c r="I233" s="177"/>
      <c r="J233" s="173"/>
      <c r="K233" s="173"/>
      <c r="L233" s="178"/>
      <c r="M233" s="179"/>
      <c r="N233" s="180"/>
      <c r="O233" s="180"/>
      <c r="P233" s="180"/>
      <c r="Q233" s="180"/>
      <c r="R233" s="180"/>
      <c r="S233" s="180"/>
      <c r="T233" s="181"/>
      <c r="AT233" s="182" t="s">
        <v>119</v>
      </c>
      <c r="AU233" s="182" t="s">
        <v>79</v>
      </c>
      <c r="AV233" s="11" t="s">
        <v>123</v>
      </c>
      <c r="AW233" s="11" t="s">
        <v>40</v>
      </c>
      <c r="AX233" s="11" t="s">
        <v>87</v>
      </c>
      <c r="AY233" s="182" t="s">
        <v>117</v>
      </c>
    </row>
    <row r="234" spans="1:65" s="2" customFormat="1" ht="24.2" customHeight="1">
      <c r="A234" s="32"/>
      <c r="B234" s="33"/>
      <c r="C234" s="146" t="s">
        <v>351</v>
      </c>
      <c r="D234" s="146" t="s">
        <v>112</v>
      </c>
      <c r="E234" s="147" t="s">
        <v>374</v>
      </c>
      <c r="F234" s="148" t="s">
        <v>686</v>
      </c>
      <c r="G234" s="149" t="s">
        <v>208</v>
      </c>
      <c r="H234" s="150">
        <v>9.57</v>
      </c>
      <c r="I234" s="151"/>
      <c r="J234" s="152">
        <f>ROUND(I234*H234,2)</f>
        <v>0</v>
      </c>
      <c r="K234" s="153"/>
      <c r="L234" s="37"/>
      <c r="M234" s="154" t="s">
        <v>32</v>
      </c>
      <c r="N234" s="155" t="s">
        <v>50</v>
      </c>
      <c r="O234" s="62"/>
      <c r="P234" s="156">
        <f>O234*H234</f>
        <v>0</v>
      </c>
      <c r="Q234" s="156">
        <v>0</v>
      </c>
      <c r="R234" s="156">
        <f>Q234*H234</f>
        <v>0</v>
      </c>
      <c r="S234" s="156">
        <v>0</v>
      </c>
      <c r="T234" s="157">
        <f>S234*H234</f>
        <v>0</v>
      </c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R234" s="158" t="s">
        <v>123</v>
      </c>
      <c r="AT234" s="158" t="s">
        <v>112</v>
      </c>
      <c r="AU234" s="158" t="s">
        <v>79</v>
      </c>
      <c r="AY234" s="14" t="s">
        <v>117</v>
      </c>
      <c r="BE234" s="159">
        <f>IF(N234="základní",J234,0)</f>
        <v>0</v>
      </c>
      <c r="BF234" s="159">
        <f>IF(N234="snížená",J234,0)</f>
        <v>0</v>
      </c>
      <c r="BG234" s="159">
        <f>IF(N234="zákl. přenesená",J234,0)</f>
        <v>0</v>
      </c>
      <c r="BH234" s="159">
        <f>IF(N234="sníž. přenesená",J234,0)</f>
        <v>0</v>
      </c>
      <c r="BI234" s="159">
        <f>IF(N234="nulová",J234,0)</f>
        <v>0</v>
      </c>
      <c r="BJ234" s="14" t="s">
        <v>87</v>
      </c>
      <c r="BK234" s="159">
        <f>ROUND(I234*H234,2)</f>
        <v>0</v>
      </c>
      <c r="BL234" s="14" t="s">
        <v>123</v>
      </c>
      <c r="BM234" s="158" t="s">
        <v>687</v>
      </c>
    </row>
    <row r="235" spans="2:51" s="10" customFormat="1" ht="11.25">
      <c r="B235" s="160"/>
      <c r="C235" s="161"/>
      <c r="D235" s="162" t="s">
        <v>119</v>
      </c>
      <c r="E235" s="163" t="s">
        <v>32</v>
      </c>
      <c r="F235" s="164" t="s">
        <v>688</v>
      </c>
      <c r="G235" s="161"/>
      <c r="H235" s="165">
        <v>9.57</v>
      </c>
      <c r="I235" s="166"/>
      <c r="J235" s="161"/>
      <c r="K235" s="161"/>
      <c r="L235" s="167"/>
      <c r="M235" s="168"/>
      <c r="N235" s="169"/>
      <c r="O235" s="169"/>
      <c r="P235" s="169"/>
      <c r="Q235" s="169"/>
      <c r="R235" s="169"/>
      <c r="S235" s="169"/>
      <c r="T235" s="170"/>
      <c r="AT235" s="171" t="s">
        <v>119</v>
      </c>
      <c r="AU235" s="171" t="s">
        <v>79</v>
      </c>
      <c r="AV235" s="10" t="s">
        <v>21</v>
      </c>
      <c r="AW235" s="10" t="s">
        <v>40</v>
      </c>
      <c r="AX235" s="10" t="s">
        <v>79</v>
      </c>
      <c r="AY235" s="171" t="s">
        <v>117</v>
      </c>
    </row>
    <row r="236" spans="2:51" s="11" customFormat="1" ht="11.25">
      <c r="B236" s="172"/>
      <c r="C236" s="173"/>
      <c r="D236" s="162" t="s">
        <v>119</v>
      </c>
      <c r="E236" s="174" t="s">
        <v>32</v>
      </c>
      <c r="F236" s="175" t="s">
        <v>122</v>
      </c>
      <c r="G236" s="173"/>
      <c r="H236" s="176">
        <v>9.57</v>
      </c>
      <c r="I236" s="177"/>
      <c r="J236" s="173"/>
      <c r="K236" s="173"/>
      <c r="L236" s="178"/>
      <c r="M236" s="179"/>
      <c r="N236" s="180"/>
      <c r="O236" s="180"/>
      <c r="P236" s="180"/>
      <c r="Q236" s="180"/>
      <c r="R236" s="180"/>
      <c r="S236" s="180"/>
      <c r="T236" s="181"/>
      <c r="AT236" s="182" t="s">
        <v>119</v>
      </c>
      <c r="AU236" s="182" t="s">
        <v>79</v>
      </c>
      <c r="AV236" s="11" t="s">
        <v>123</v>
      </c>
      <c r="AW236" s="11" t="s">
        <v>40</v>
      </c>
      <c r="AX236" s="11" t="s">
        <v>87</v>
      </c>
      <c r="AY236" s="182" t="s">
        <v>117</v>
      </c>
    </row>
    <row r="237" spans="1:65" s="2" customFormat="1" ht="24.2" customHeight="1">
      <c r="A237" s="32"/>
      <c r="B237" s="33"/>
      <c r="C237" s="146" t="s">
        <v>356</v>
      </c>
      <c r="D237" s="146" t="s">
        <v>112</v>
      </c>
      <c r="E237" s="147" t="s">
        <v>379</v>
      </c>
      <c r="F237" s="148" t="s">
        <v>380</v>
      </c>
      <c r="G237" s="149" t="s">
        <v>208</v>
      </c>
      <c r="H237" s="150">
        <v>9.57</v>
      </c>
      <c r="I237" s="151"/>
      <c r="J237" s="152">
        <f>ROUND(I237*H237,2)</f>
        <v>0</v>
      </c>
      <c r="K237" s="153"/>
      <c r="L237" s="37"/>
      <c r="M237" s="154" t="s">
        <v>32</v>
      </c>
      <c r="N237" s="155" t="s">
        <v>50</v>
      </c>
      <c r="O237" s="62"/>
      <c r="P237" s="156">
        <f>O237*H237</f>
        <v>0</v>
      </c>
      <c r="Q237" s="156">
        <v>0</v>
      </c>
      <c r="R237" s="156">
        <f>Q237*H237</f>
        <v>0</v>
      </c>
      <c r="S237" s="156">
        <v>0</v>
      </c>
      <c r="T237" s="157">
        <f>S237*H237</f>
        <v>0</v>
      </c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R237" s="158" t="s">
        <v>123</v>
      </c>
      <c r="AT237" s="158" t="s">
        <v>112</v>
      </c>
      <c r="AU237" s="158" t="s">
        <v>79</v>
      </c>
      <c r="AY237" s="14" t="s">
        <v>117</v>
      </c>
      <c r="BE237" s="159">
        <f>IF(N237="základní",J237,0)</f>
        <v>0</v>
      </c>
      <c r="BF237" s="159">
        <f>IF(N237="snížená",J237,0)</f>
        <v>0</v>
      </c>
      <c r="BG237" s="159">
        <f>IF(N237="zákl. přenesená",J237,0)</f>
        <v>0</v>
      </c>
      <c r="BH237" s="159">
        <f>IF(N237="sníž. přenesená",J237,0)</f>
        <v>0</v>
      </c>
      <c r="BI237" s="159">
        <f>IF(N237="nulová",J237,0)</f>
        <v>0</v>
      </c>
      <c r="BJ237" s="14" t="s">
        <v>87</v>
      </c>
      <c r="BK237" s="159">
        <f>ROUND(I237*H237,2)</f>
        <v>0</v>
      </c>
      <c r="BL237" s="14" t="s">
        <v>123</v>
      </c>
      <c r="BM237" s="158" t="s">
        <v>689</v>
      </c>
    </row>
    <row r="238" spans="2:51" s="10" customFormat="1" ht="11.25">
      <c r="B238" s="160"/>
      <c r="C238" s="161"/>
      <c r="D238" s="162" t="s">
        <v>119</v>
      </c>
      <c r="E238" s="163" t="s">
        <v>32</v>
      </c>
      <c r="F238" s="164" t="s">
        <v>688</v>
      </c>
      <c r="G238" s="161"/>
      <c r="H238" s="165">
        <v>9.57</v>
      </c>
      <c r="I238" s="166"/>
      <c r="J238" s="161"/>
      <c r="K238" s="161"/>
      <c r="L238" s="167"/>
      <c r="M238" s="168"/>
      <c r="N238" s="169"/>
      <c r="O238" s="169"/>
      <c r="P238" s="169"/>
      <c r="Q238" s="169"/>
      <c r="R238" s="169"/>
      <c r="S238" s="169"/>
      <c r="T238" s="170"/>
      <c r="AT238" s="171" t="s">
        <v>119</v>
      </c>
      <c r="AU238" s="171" t="s">
        <v>79</v>
      </c>
      <c r="AV238" s="10" t="s">
        <v>21</v>
      </c>
      <c r="AW238" s="10" t="s">
        <v>40</v>
      </c>
      <c r="AX238" s="10" t="s">
        <v>79</v>
      </c>
      <c r="AY238" s="171" t="s">
        <v>117</v>
      </c>
    </row>
    <row r="239" spans="2:51" s="11" customFormat="1" ht="11.25">
      <c r="B239" s="172"/>
      <c r="C239" s="173"/>
      <c r="D239" s="162" t="s">
        <v>119</v>
      </c>
      <c r="E239" s="174" t="s">
        <v>32</v>
      </c>
      <c r="F239" s="175" t="s">
        <v>122</v>
      </c>
      <c r="G239" s="173"/>
      <c r="H239" s="176">
        <v>9.57</v>
      </c>
      <c r="I239" s="177"/>
      <c r="J239" s="173"/>
      <c r="K239" s="173"/>
      <c r="L239" s="178"/>
      <c r="M239" s="179"/>
      <c r="N239" s="180"/>
      <c r="O239" s="180"/>
      <c r="P239" s="180"/>
      <c r="Q239" s="180"/>
      <c r="R239" s="180"/>
      <c r="S239" s="180"/>
      <c r="T239" s="181"/>
      <c r="AT239" s="182" t="s">
        <v>119</v>
      </c>
      <c r="AU239" s="182" t="s">
        <v>79</v>
      </c>
      <c r="AV239" s="11" t="s">
        <v>123</v>
      </c>
      <c r="AW239" s="11" t="s">
        <v>40</v>
      </c>
      <c r="AX239" s="11" t="s">
        <v>87</v>
      </c>
      <c r="AY239" s="182" t="s">
        <v>117</v>
      </c>
    </row>
    <row r="240" spans="1:65" s="2" customFormat="1" ht="24.2" customHeight="1">
      <c r="A240" s="32"/>
      <c r="B240" s="33"/>
      <c r="C240" s="146" t="s">
        <v>363</v>
      </c>
      <c r="D240" s="146" t="s">
        <v>112</v>
      </c>
      <c r="E240" s="147" t="s">
        <v>386</v>
      </c>
      <c r="F240" s="148" t="s">
        <v>387</v>
      </c>
      <c r="G240" s="149" t="s">
        <v>208</v>
      </c>
      <c r="H240" s="150">
        <v>4.79</v>
      </c>
      <c r="I240" s="151"/>
      <c r="J240" s="152">
        <f>ROUND(I240*H240,2)</f>
        <v>0</v>
      </c>
      <c r="K240" s="153"/>
      <c r="L240" s="37"/>
      <c r="M240" s="154" t="s">
        <v>32</v>
      </c>
      <c r="N240" s="155" t="s">
        <v>50</v>
      </c>
      <c r="O240" s="62"/>
      <c r="P240" s="156">
        <f>O240*H240</f>
        <v>0</v>
      </c>
      <c r="Q240" s="156">
        <v>0</v>
      </c>
      <c r="R240" s="156">
        <f>Q240*H240</f>
        <v>0</v>
      </c>
      <c r="S240" s="156">
        <v>0</v>
      </c>
      <c r="T240" s="157">
        <f>S240*H240</f>
        <v>0</v>
      </c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R240" s="158" t="s">
        <v>123</v>
      </c>
      <c r="AT240" s="158" t="s">
        <v>112</v>
      </c>
      <c r="AU240" s="158" t="s">
        <v>79</v>
      </c>
      <c r="AY240" s="14" t="s">
        <v>117</v>
      </c>
      <c r="BE240" s="159">
        <f>IF(N240="základní",J240,0)</f>
        <v>0</v>
      </c>
      <c r="BF240" s="159">
        <f>IF(N240="snížená",J240,0)</f>
        <v>0</v>
      </c>
      <c r="BG240" s="159">
        <f>IF(N240="zákl. přenesená",J240,0)</f>
        <v>0</v>
      </c>
      <c r="BH240" s="159">
        <f>IF(N240="sníž. přenesená",J240,0)</f>
        <v>0</v>
      </c>
      <c r="BI240" s="159">
        <f>IF(N240="nulová",J240,0)</f>
        <v>0</v>
      </c>
      <c r="BJ240" s="14" t="s">
        <v>87</v>
      </c>
      <c r="BK240" s="159">
        <f>ROUND(I240*H240,2)</f>
        <v>0</v>
      </c>
      <c r="BL240" s="14" t="s">
        <v>123</v>
      </c>
      <c r="BM240" s="158" t="s">
        <v>690</v>
      </c>
    </row>
    <row r="241" spans="2:51" s="10" customFormat="1" ht="11.25">
      <c r="B241" s="160"/>
      <c r="C241" s="161"/>
      <c r="D241" s="162" t="s">
        <v>119</v>
      </c>
      <c r="E241" s="163" t="s">
        <v>32</v>
      </c>
      <c r="F241" s="164" t="s">
        <v>685</v>
      </c>
      <c r="G241" s="161"/>
      <c r="H241" s="165">
        <v>4.79</v>
      </c>
      <c r="I241" s="166"/>
      <c r="J241" s="161"/>
      <c r="K241" s="161"/>
      <c r="L241" s="167"/>
      <c r="M241" s="168"/>
      <c r="N241" s="169"/>
      <c r="O241" s="169"/>
      <c r="P241" s="169"/>
      <c r="Q241" s="169"/>
      <c r="R241" s="169"/>
      <c r="S241" s="169"/>
      <c r="T241" s="170"/>
      <c r="AT241" s="171" t="s">
        <v>119</v>
      </c>
      <c r="AU241" s="171" t="s">
        <v>79</v>
      </c>
      <c r="AV241" s="10" t="s">
        <v>21</v>
      </c>
      <c r="AW241" s="10" t="s">
        <v>40</v>
      </c>
      <c r="AX241" s="10" t="s">
        <v>79</v>
      </c>
      <c r="AY241" s="171" t="s">
        <v>117</v>
      </c>
    </row>
    <row r="242" spans="2:51" s="11" customFormat="1" ht="11.25">
      <c r="B242" s="172"/>
      <c r="C242" s="173"/>
      <c r="D242" s="162" t="s">
        <v>119</v>
      </c>
      <c r="E242" s="174" t="s">
        <v>32</v>
      </c>
      <c r="F242" s="175" t="s">
        <v>122</v>
      </c>
      <c r="G242" s="173"/>
      <c r="H242" s="176">
        <v>4.79</v>
      </c>
      <c r="I242" s="177"/>
      <c r="J242" s="173"/>
      <c r="K242" s="173"/>
      <c r="L242" s="178"/>
      <c r="M242" s="179"/>
      <c r="N242" s="180"/>
      <c r="O242" s="180"/>
      <c r="P242" s="180"/>
      <c r="Q242" s="180"/>
      <c r="R242" s="180"/>
      <c r="S242" s="180"/>
      <c r="T242" s="181"/>
      <c r="AT242" s="182" t="s">
        <v>119</v>
      </c>
      <c r="AU242" s="182" t="s">
        <v>79</v>
      </c>
      <c r="AV242" s="11" t="s">
        <v>123</v>
      </c>
      <c r="AW242" s="11" t="s">
        <v>40</v>
      </c>
      <c r="AX242" s="11" t="s">
        <v>87</v>
      </c>
      <c r="AY242" s="182" t="s">
        <v>117</v>
      </c>
    </row>
    <row r="243" spans="1:65" s="2" customFormat="1" ht="21.75" customHeight="1">
      <c r="A243" s="32"/>
      <c r="B243" s="33"/>
      <c r="C243" s="146" t="s">
        <v>368</v>
      </c>
      <c r="D243" s="146" t="s">
        <v>112</v>
      </c>
      <c r="E243" s="147" t="s">
        <v>393</v>
      </c>
      <c r="F243" s="148" t="s">
        <v>394</v>
      </c>
      <c r="G243" s="149" t="s">
        <v>208</v>
      </c>
      <c r="H243" s="150">
        <v>4.785</v>
      </c>
      <c r="I243" s="151"/>
      <c r="J243" s="152">
        <f>ROUND(I243*H243,2)</f>
        <v>0</v>
      </c>
      <c r="K243" s="153"/>
      <c r="L243" s="37"/>
      <c r="M243" s="154" t="s">
        <v>32</v>
      </c>
      <c r="N243" s="155" t="s">
        <v>50</v>
      </c>
      <c r="O243" s="62"/>
      <c r="P243" s="156">
        <f>O243*H243</f>
        <v>0</v>
      </c>
      <c r="Q243" s="156">
        <v>0</v>
      </c>
      <c r="R243" s="156">
        <f>Q243*H243</f>
        <v>0</v>
      </c>
      <c r="S243" s="156">
        <v>0</v>
      </c>
      <c r="T243" s="157">
        <f>S243*H243</f>
        <v>0</v>
      </c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R243" s="158" t="s">
        <v>123</v>
      </c>
      <c r="AT243" s="158" t="s">
        <v>112</v>
      </c>
      <c r="AU243" s="158" t="s">
        <v>79</v>
      </c>
      <c r="AY243" s="14" t="s">
        <v>117</v>
      </c>
      <c r="BE243" s="159">
        <f>IF(N243="základní",J243,0)</f>
        <v>0</v>
      </c>
      <c r="BF243" s="159">
        <f>IF(N243="snížená",J243,0)</f>
        <v>0</v>
      </c>
      <c r="BG243" s="159">
        <f>IF(N243="zákl. přenesená",J243,0)</f>
        <v>0</v>
      </c>
      <c r="BH243" s="159">
        <f>IF(N243="sníž. přenesená",J243,0)</f>
        <v>0</v>
      </c>
      <c r="BI243" s="159">
        <f>IF(N243="nulová",J243,0)</f>
        <v>0</v>
      </c>
      <c r="BJ243" s="14" t="s">
        <v>87</v>
      </c>
      <c r="BK243" s="159">
        <f>ROUND(I243*H243,2)</f>
        <v>0</v>
      </c>
      <c r="BL243" s="14" t="s">
        <v>123</v>
      </c>
      <c r="BM243" s="158" t="s">
        <v>691</v>
      </c>
    </row>
    <row r="244" spans="2:51" s="10" customFormat="1" ht="11.25">
      <c r="B244" s="160"/>
      <c r="C244" s="161"/>
      <c r="D244" s="162" t="s">
        <v>119</v>
      </c>
      <c r="E244" s="163" t="s">
        <v>32</v>
      </c>
      <c r="F244" s="164" t="s">
        <v>692</v>
      </c>
      <c r="G244" s="161"/>
      <c r="H244" s="165">
        <v>4.785</v>
      </c>
      <c r="I244" s="166"/>
      <c r="J244" s="161"/>
      <c r="K244" s="161"/>
      <c r="L244" s="167"/>
      <c r="M244" s="168"/>
      <c r="N244" s="169"/>
      <c r="O244" s="169"/>
      <c r="P244" s="169"/>
      <c r="Q244" s="169"/>
      <c r="R244" s="169"/>
      <c r="S244" s="169"/>
      <c r="T244" s="170"/>
      <c r="AT244" s="171" t="s">
        <v>119</v>
      </c>
      <c r="AU244" s="171" t="s">
        <v>79</v>
      </c>
      <c r="AV244" s="10" t="s">
        <v>21</v>
      </c>
      <c r="AW244" s="10" t="s">
        <v>40</v>
      </c>
      <c r="AX244" s="10" t="s">
        <v>79</v>
      </c>
      <c r="AY244" s="171" t="s">
        <v>117</v>
      </c>
    </row>
    <row r="245" spans="2:51" s="11" customFormat="1" ht="11.25">
      <c r="B245" s="172"/>
      <c r="C245" s="173"/>
      <c r="D245" s="162" t="s">
        <v>119</v>
      </c>
      <c r="E245" s="174" t="s">
        <v>32</v>
      </c>
      <c r="F245" s="175" t="s">
        <v>122</v>
      </c>
      <c r="G245" s="173"/>
      <c r="H245" s="176">
        <v>4.785</v>
      </c>
      <c r="I245" s="177"/>
      <c r="J245" s="173"/>
      <c r="K245" s="173"/>
      <c r="L245" s="178"/>
      <c r="M245" s="179"/>
      <c r="N245" s="180"/>
      <c r="O245" s="180"/>
      <c r="P245" s="180"/>
      <c r="Q245" s="180"/>
      <c r="R245" s="180"/>
      <c r="S245" s="180"/>
      <c r="T245" s="181"/>
      <c r="AT245" s="182" t="s">
        <v>119</v>
      </c>
      <c r="AU245" s="182" t="s">
        <v>79</v>
      </c>
      <c r="AV245" s="11" t="s">
        <v>123</v>
      </c>
      <c r="AW245" s="11" t="s">
        <v>40</v>
      </c>
      <c r="AX245" s="11" t="s">
        <v>87</v>
      </c>
      <c r="AY245" s="182" t="s">
        <v>117</v>
      </c>
    </row>
    <row r="246" spans="1:65" s="2" customFormat="1" ht="24.2" customHeight="1">
      <c r="A246" s="32"/>
      <c r="B246" s="33"/>
      <c r="C246" s="146" t="s">
        <v>373</v>
      </c>
      <c r="D246" s="146" t="s">
        <v>112</v>
      </c>
      <c r="E246" s="147" t="s">
        <v>693</v>
      </c>
      <c r="F246" s="148" t="s">
        <v>694</v>
      </c>
      <c r="G246" s="149" t="s">
        <v>208</v>
      </c>
      <c r="H246" s="150">
        <v>41.11</v>
      </c>
      <c r="I246" s="151"/>
      <c r="J246" s="152">
        <f>ROUND(I246*H246,2)</f>
        <v>0</v>
      </c>
      <c r="K246" s="153"/>
      <c r="L246" s="37"/>
      <c r="M246" s="154" t="s">
        <v>32</v>
      </c>
      <c r="N246" s="155" t="s">
        <v>50</v>
      </c>
      <c r="O246" s="62"/>
      <c r="P246" s="156">
        <f>O246*H246</f>
        <v>0</v>
      </c>
      <c r="Q246" s="156">
        <v>0</v>
      </c>
      <c r="R246" s="156">
        <f>Q246*H246</f>
        <v>0</v>
      </c>
      <c r="S246" s="156">
        <v>0</v>
      </c>
      <c r="T246" s="157">
        <f>S246*H246</f>
        <v>0</v>
      </c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R246" s="158" t="s">
        <v>123</v>
      </c>
      <c r="AT246" s="158" t="s">
        <v>112</v>
      </c>
      <c r="AU246" s="158" t="s">
        <v>79</v>
      </c>
      <c r="AY246" s="14" t="s">
        <v>117</v>
      </c>
      <c r="BE246" s="159">
        <f>IF(N246="základní",J246,0)</f>
        <v>0</v>
      </c>
      <c r="BF246" s="159">
        <f>IF(N246="snížená",J246,0)</f>
        <v>0</v>
      </c>
      <c r="BG246" s="159">
        <f>IF(N246="zákl. přenesená",J246,0)</f>
        <v>0</v>
      </c>
      <c r="BH246" s="159">
        <f>IF(N246="sníž. přenesená",J246,0)</f>
        <v>0</v>
      </c>
      <c r="BI246" s="159">
        <f>IF(N246="nulová",J246,0)</f>
        <v>0</v>
      </c>
      <c r="BJ246" s="14" t="s">
        <v>87</v>
      </c>
      <c r="BK246" s="159">
        <f>ROUND(I246*H246,2)</f>
        <v>0</v>
      </c>
      <c r="BL246" s="14" t="s">
        <v>123</v>
      </c>
      <c r="BM246" s="158" t="s">
        <v>695</v>
      </c>
    </row>
    <row r="247" spans="2:51" s="10" customFormat="1" ht="11.25">
      <c r="B247" s="160"/>
      <c r="C247" s="161"/>
      <c r="D247" s="162" t="s">
        <v>119</v>
      </c>
      <c r="E247" s="163" t="s">
        <v>32</v>
      </c>
      <c r="F247" s="164" t="s">
        <v>676</v>
      </c>
      <c r="G247" s="161"/>
      <c r="H247" s="165">
        <v>41.11</v>
      </c>
      <c r="I247" s="166"/>
      <c r="J247" s="161"/>
      <c r="K247" s="161"/>
      <c r="L247" s="167"/>
      <c r="M247" s="168"/>
      <c r="N247" s="169"/>
      <c r="O247" s="169"/>
      <c r="P247" s="169"/>
      <c r="Q247" s="169"/>
      <c r="R247" s="169"/>
      <c r="S247" s="169"/>
      <c r="T247" s="170"/>
      <c r="AT247" s="171" t="s">
        <v>119</v>
      </c>
      <c r="AU247" s="171" t="s">
        <v>79</v>
      </c>
      <c r="AV247" s="10" t="s">
        <v>21</v>
      </c>
      <c r="AW247" s="10" t="s">
        <v>40</v>
      </c>
      <c r="AX247" s="10" t="s">
        <v>79</v>
      </c>
      <c r="AY247" s="171" t="s">
        <v>117</v>
      </c>
    </row>
    <row r="248" spans="2:51" s="11" customFormat="1" ht="11.25">
      <c r="B248" s="172"/>
      <c r="C248" s="173"/>
      <c r="D248" s="162" t="s">
        <v>119</v>
      </c>
      <c r="E248" s="174" t="s">
        <v>32</v>
      </c>
      <c r="F248" s="175" t="s">
        <v>122</v>
      </c>
      <c r="G248" s="173"/>
      <c r="H248" s="176">
        <v>41.11</v>
      </c>
      <c r="I248" s="177"/>
      <c r="J248" s="173"/>
      <c r="K248" s="173"/>
      <c r="L248" s="178"/>
      <c r="M248" s="179"/>
      <c r="N248" s="180"/>
      <c r="O248" s="180"/>
      <c r="P248" s="180"/>
      <c r="Q248" s="180"/>
      <c r="R248" s="180"/>
      <c r="S248" s="180"/>
      <c r="T248" s="181"/>
      <c r="AT248" s="182" t="s">
        <v>119</v>
      </c>
      <c r="AU248" s="182" t="s">
        <v>79</v>
      </c>
      <c r="AV248" s="11" t="s">
        <v>123</v>
      </c>
      <c r="AW248" s="11" t="s">
        <v>40</v>
      </c>
      <c r="AX248" s="11" t="s">
        <v>87</v>
      </c>
      <c r="AY248" s="182" t="s">
        <v>117</v>
      </c>
    </row>
    <row r="249" spans="1:65" s="2" customFormat="1" ht="24.2" customHeight="1">
      <c r="A249" s="32"/>
      <c r="B249" s="33"/>
      <c r="C249" s="146" t="s">
        <v>378</v>
      </c>
      <c r="D249" s="146" t="s">
        <v>112</v>
      </c>
      <c r="E249" s="147" t="s">
        <v>696</v>
      </c>
      <c r="F249" s="148" t="s">
        <v>697</v>
      </c>
      <c r="G249" s="149" t="s">
        <v>208</v>
      </c>
      <c r="H249" s="150">
        <v>20.26</v>
      </c>
      <c r="I249" s="151"/>
      <c r="J249" s="152">
        <f>ROUND(I249*H249,2)</f>
        <v>0</v>
      </c>
      <c r="K249" s="153"/>
      <c r="L249" s="37"/>
      <c r="M249" s="154" t="s">
        <v>32</v>
      </c>
      <c r="N249" s="155" t="s">
        <v>50</v>
      </c>
      <c r="O249" s="62"/>
      <c r="P249" s="156">
        <f>O249*H249</f>
        <v>0</v>
      </c>
      <c r="Q249" s="156">
        <v>0</v>
      </c>
      <c r="R249" s="156">
        <f>Q249*H249</f>
        <v>0</v>
      </c>
      <c r="S249" s="156">
        <v>0</v>
      </c>
      <c r="T249" s="157">
        <f>S249*H249</f>
        <v>0</v>
      </c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R249" s="158" t="s">
        <v>123</v>
      </c>
      <c r="AT249" s="158" t="s">
        <v>112</v>
      </c>
      <c r="AU249" s="158" t="s">
        <v>79</v>
      </c>
      <c r="AY249" s="14" t="s">
        <v>117</v>
      </c>
      <c r="BE249" s="159">
        <f>IF(N249="základní",J249,0)</f>
        <v>0</v>
      </c>
      <c r="BF249" s="159">
        <f>IF(N249="snížená",J249,0)</f>
        <v>0</v>
      </c>
      <c r="BG249" s="159">
        <f>IF(N249="zákl. přenesená",J249,0)</f>
        <v>0</v>
      </c>
      <c r="BH249" s="159">
        <f>IF(N249="sníž. přenesená",J249,0)</f>
        <v>0</v>
      </c>
      <c r="BI249" s="159">
        <f>IF(N249="nulová",J249,0)</f>
        <v>0</v>
      </c>
      <c r="BJ249" s="14" t="s">
        <v>87</v>
      </c>
      <c r="BK249" s="159">
        <f>ROUND(I249*H249,2)</f>
        <v>0</v>
      </c>
      <c r="BL249" s="14" t="s">
        <v>123</v>
      </c>
      <c r="BM249" s="158" t="s">
        <v>698</v>
      </c>
    </row>
    <row r="250" spans="2:51" s="10" customFormat="1" ht="11.25">
      <c r="B250" s="160"/>
      <c r="C250" s="161"/>
      <c r="D250" s="162" t="s">
        <v>119</v>
      </c>
      <c r="E250" s="163" t="s">
        <v>32</v>
      </c>
      <c r="F250" s="164" t="s">
        <v>699</v>
      </c>
      <c r="G250" s="161"/>
      <c r="H250" s="165">
        <v>20.26</v>
      </c>
      <c r="I250" s="166"/>
      <c r="J250" s="161"/>
      <c r="K250" s="161"/>
      <c r="L250" s="167"/>
      <c r="M250" s="168"/>
      <c r="N250" s="169"/>
      <c r="O250" s="169"/>
      <c r="P250" s="169"/>
      <c r="Q250" s="169"/>
      <c r="R250" s="169"/>
      <c r="S250" s="169"/>
      <c r="T250" s="170"/>
      <c r="AT250" s="171" t="s">
        <v>119</v>
      </c>
      <c r="AU250" s="171" t="s">
        <v>79</v>
      </c>
      <c r="AV250" s="10" t="s">
        <v>21</v>
      </c>
      <c r="AW250" s="10" t="s">
        <v>40</v>
      </c>
      <c r="AX250" s="10" t="s">
        <v>79</v>
      </c>
      <c r="AY250" s="171" t="s">
        <v>117</v>
      </c>
    </row>
    <row r="251" spans="2:51" s="11" customFormat="1" ht="11.25">
      <c r="B251" s="172"/>
      <c r="C251" s="173"/>
      <c r="D251" s="162" t="s">
        <v>119</v>
      </c>
      <c r="E251" s="174" t="s">
        <v>32</v>
      </c>
      <c r="F251" s="175" t="s">
        <v>122</v>
      </c>
      <c r="G251" s="173"/>
      <c r="H251" s="176">
        <v>20.26</v>
      </c>
      <c r="I251" s="177"/>
      <c r="J251" s="173"/>
      <c r="K251" s="173"/>
      <c r="L251" s="178"/>
      <c r="M251" s="179"/>
      <c r="N251" s="180"/>
      <c r="O251" s="180"/>
      <c r="P251" s="180"/>
      <c r="Q251" s="180"/>
      <c r="R251" s="180"/>
      <c r="S251" s="180"/>
      <c r="T251" s="181"/>
      <c r="AT251" s="182" t="s">
        <v>119</v>
      </c>
      <c r="AU251" s="182" t="s">
        <v>79</v>
      </c>
      <c r="AV251" s="11" t="s">
        <v>123</v>
      </c>
      <c r="AW251" s="11" t="s">
        <v>40</v>
      </c>
      <c r="AX251" s="11" t="s">
        <v>87</v>
      </c>
      <c r="AY251" s="182" t="s">
        <v>117</v>
      </c>
    </row>
    <row r="252" spans="1:65" s="2" customFormat="1" ht="24.2" customHeight="1">
      <c r="A252" s="32"/>
      <c r="B252" s="33"/>
      <c r="C252" s="146" t="s">
        <v>385</v>
      </c>
      <c r="D252" s="146" t="s">
        <v>112</v>
      </c>
      <c r="E252" s="147" t="s">
        <v>700</v>
      </c>
      <c r="F252" s="148" t="s">
        <v>701</v>
      </c>
      <c r="G252" s="149" t="s">
        <v>208</v>
      </c>
      <c r="H252" s="150">
        <v>6.78</v>
      </c>
      <c r="I252" s="151"/>
      <c r="J252" s="152">
        <f>ROUND(I252*H252,2)</f>
        <v>0</v>
      </c>
      <c r="K252" s="153"/>
      <c r="L252" s="37"/>
      <c r="M252" s="154" t="s">
        <v>32</v>
      </c>
      <c r="N252" s="155" t="s">
        <v>50</v>
      </c>
      <c r="O252" s="62"/>
      <c r="P252" s="156">
        <f>O252*H252</f>
        <v>0</v>
      </c>
      <c r="Q252" s="156">
        <v>0</v>
      </c>
      <c r="R252" s="156">
        <f>Q252*H252</f>
        <v>0</v>
      </c>
      <c r="S252" s="156">
        <v>0</v>
      </c>
      <c r="T252" s="157">
        <f>S252*H252</f>
        <v>0</v>
      </c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R252" s="158" t="s">
        <v>123</v>
      </c>
      <c r="AT252" s="158" t="s">
        <v>112</v>
      </c>
      <c r="AU252" s="158" t="s">
        <v>79</v>
      </c>
      <c r="AY252" s="14" t="s">
        <v>117</v>
      </c>
      <c r="BE252" s="159">
        <f>IF(N252="základní",J252,0)</f>
        <v>0</v>
      </c>
      <c r="BF252" s="159">
        <f>IF(N252="snížená",J252,0)</f>
        <v>0</v>
      </c>
      <c r="BG252" s="159">
        <f>IF(N252="zákl. přenesená",J252,0)</f>
        <v>0</v>
      </c>
      <c r="BH252" s="159">
        <f>IF(N252="sníž. přenesená",J252,0)</f>
        <v>0</v>
      </c>
      <c r="BI252" s="159">
        <f>IF(N252="nulová",J252,0)</f>
        <v>0</v>
      </c>
      <c r="BJ252" s="14" t="s">
        <v>87</v>
      </c>
      <c r="BK252" s="159">
        <f>ROUND(I252*H252,2)</f>
        <v>0</v>
      </c>
      <c r="BL252" s="14" t="s">
        <v>123</v>
      </c>
      <c r="BM252" s="158" t="s">
        <v>702</v>
      </c>
    </row>
    <row r="253" spans="2:51" s="10" customFormat="1" ht="11.25">
      <c r="B253" s="160"/>
      <c r="C253" s="161"/>
      <c r="D253" s="162" t="s">
        <v>119</v>
      </c>
      <c r="E253" s="163" t="s">
        <v>32</v>
      </c>
      <c r="F253" s="164" t="s">
        <v>677</v>
      </c>
      <c r="G253" s="161"/>
      <c r="H253" s="165">
        <v>6.78</v>
      </c>
      <c r="I253" s="166"/>
      <c r="J253" s="161"/>
      <c r="K253" s="161"/>
      <c r="L253" s="167"/>
      <c r="M253" s="168"/>
      <c r="N253" s="169"/>
      <c r="O253" s="169"/>
      <c r="P253" s="169"/>
      <c r="Q253" s="169"/>
      <c r="R253" s="169"/>
      <c r="S253" s="169"/>
      <c r="T253" s="170"/>
      <c r="AT253" s="171" t="s">
        <v>119</v>
      </c>
      <c r="AU253" s="171" t="s">
        <v>79</v>
      </c>
      <c r="AV253" s="10" t="s">
        <v>21</v>
      </c>
      <c r="AW253" s="10" t="s">
        <v>40</v>
      </c>
      <c r="AX253" s="10" t="s">
        <v>79</v>
      </c>
      <c r="AY253" s="171" t="s">
        <v>117</v>
      </c>
    </row>
    <row r="254" spans="2:51" s="11" customFormat="1" ht="11.25">
      <c r="B254" s="172"/>
      <c r="C254" s="173"/>
      <c r="D254" s="162" t="s">
        <v>119</v>
      </c>
      <c r="E254" s="174" t="s">
        <v>32</v>
      </c>
      <c r="F254" s="175" t="s">
        <v>122</v>
      </c>
      <c r="G254" s="173"/>
      <c r="H254" s="176">
        <v>6.78</v>
      </c>
      <c r="I254" s="177"/>
      <c r="J254" s="173"/>
      <c r="K254" s="173"/>
      <c r="L254" s="178"/>
      <c r="M254" s="179"/>
      <c r="N254" s="180"/>
      <c r="O254" s="180"/>
      <c r="P254" s="180"/>
      <c r="Q254" s="180"/>
      <c r="R254" s="180"/>
      <c r="S254" s="180"/>
      <c r="T254" s="181"/>
      <c r="AT254" s="182" t="s">
        <v>119</v>
      </c>
      <c r="AU254" s="182" t="s">
        <v>79</v>
      </c>
      <c r="AV254" s="11" t="s">
        <v>123</v>
      </c>
      <c r="AW254" s="11" t="s">
        <v>40</v>
      </c>
      <c r="AX254" s="11" t="s">
        <v>87</v>
      </c>
      <c r="AY254" s="182" t="s">
        <v>117</v>
      </c>
    </row>
    <row r="255" spans="1:65" s="2" customFormat="1" ht="24.2" customHeight="1">
      <c r="A255" s="32"/>
      <c r="B255" s="33"/>
      <c r="C255" s="146" t="s">
        <v>392</v>
      </c>
      <c r="D255" s="146" t="s">
        <v>112</v>
      </c>
      <c r="E255" s="147" t="s">
        <v>398</v>
      </c>
      <c r="F255" s="148" t="s">
        <v>703</v>
      </c>
      <c r="G255" s="149" t="s">
        <v>208</v>
      </c>
      <c r="H255" s="150">
        <v>2.4</v>
      </c>
      <c r="I255" s="151"/>
      <c r="J255" s="152">
        <f>ROUND(I255*H255,2)</f>
        <v>0</v>
      </c>
      <c r="K255" s="153"/>
      <c r="L255" s="37"/>
      <c r="M255" s="154" t="s">
        <v>32</v>
      </c>
      <c r="N255" s="155" t="s">
        <v>50</v>
      </c>
      <c r="O255" s="62"/>
      <c r="P255" s="156">
        <f>O255*H255</f>
        <v>0</v>
      </c>
      <c r="Q255" s="156">
        <v>0</v>
      </c>
      <c r="R255" s="156">
        <f>Q255*H255</f>
        <v>0</v>
      </c>
      <c r="S255" s="156">
        <v>0</v>
      </c>
      <c r="T255" s="157">
        <f>S255*H255</f>
        <v>0</v>
      </c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R255" s="158" t="s">
        <v>123</v>
      </c>
      <c r="AT255" s="158" t="s">
        <v>112</v>
      </c>
      <c r="AU255" s="158" t="s">
        <v>79</v>
      </c>
      <c r="AY255" s="14" t="s">
        <v>117</v>
      </c>
      <c r="BE255" s="159">
        <f>IF(N255="základní",J255,0)</f>
        <v>0</v>
      </c>
      <c r="BF255" s="159">
        <f>IF(N255="snížená",J255,0)</f>
        <v>0</v>
      </c>
      <c r="BG255" s="159">
        <f>IF(N255="zákl. přenesená",J255,0)</f>
        <v>0</v>
      </c>
      <c r="BH255" s="159">
        <f>IF(N255="sníž. přenesená",J255,0)</f>
        <v>0</v>
      </c>
      <c r="BI255" s="159">
        <f>IF(N255="nulová",J255,0)</f>
        <v>0</v>
      </c>
      <c r="BJ255" s="14" t="s">
        <v>87</v>
      </c>
      <c r="BK255" s="159">
        <f>ROUND(I255*H255,2)</f>
        <v>0</v>
      </c>
      <c r="BL255" s="14" t="s">
        <v>123</v>
      </c>
      <c r="BM255" s="158" t="s">
        <v>704</v>
      </c>
    </row>
    <row r="256" spans="2:51" s="10" customFormat="1" ht="11.25">
      <c r="B256" s="160"/>
      <c r="C256" s="161"/>
      <c r="D256" s="162" t="s">
        <v>119</v>
      </c>
      <c r="E256" s="163" t="s">
        <v>32</v>
      </c>
      <c r="F256" s="164" t="s">
        <v>682</v>
      </c>
      <c r="G256" s="161"/>
      <c r="H256" s="165">
        <v>2.4</v>
      </c>
      <c r="I256" s="166"/>
      <c r="J256" s="161"/>
      <c r="K256" s="161"/>
      <c r="L256" s="167"/>
      <c r="M256" s="168"/>
      <c r="N256" s="169"/>
      <c r="O256" s="169"/>
      <c r="P256" s="169"/>
      <c r="Q256" s="169"/>
      <c r="R256" s="169"/>
      <c r="S256" s="169"/>
      <c r="T256" s="170"/>
      <c r="AT256" s="171" t="s">
        <v>119</v>
      </c>
      <c r="AU256" s="171" t="s">
        <v>79</v>
      </c>
      <c r="AV256" s="10" t="s">
        <v>21</v>
      </c>
      <c r="AW256" s="10" t="s">
        <v>40</v>
      </c>
      <c r="AX256" s="10" t="s">
        <v>79</v>
      </c>
      <c r="AY256" s="171" t="s">
        <v>117</v>
      </c>
    </row>
    <row r="257" spans="2:51" s="11" customFormat="1" ht="11.25">
      <c r="B257" s="172"/>
      <c r="C257" s="173"/>
      <c r="D257" s="162" t="s">
        <v>119</v>
      </c>
      <c r="E257" s="174" t="s">
        <v>32</v>
      </c>
      <c r="F257" s="175" t="s">
        <v>122</v>
      </c>
      <c r="G257" s="173"/>
      <c r="H257" s="176">
        <v>2.4</v>
      </c>
      <c r="I257" s="177"/>
      <c r="J257" s="173"/>
      <c r="K257" s="173"/>
      <c r="L257" s="178"/>
      <c r="M257" s="179"/>
      <c r="N257" s="180"/>
      <c r="O257" s="180"/>
      <c r="P257" s="180"/>
      <c r="Q257" s="180"/>
      <c r="R257" s="180"/>
      <c r="S257" s="180"/>
      <c r="T257" s="181"/>
      <c r="AT257" s="182" t="s">
        <v>119</v>
      </c>
      <c r="AU257" s="182" t="s">
        <v>79</v>
      </c>
      <c r="AV257" s="11" t="s">
        <v>123</v>
      </c>
      <c r="AW257" s="11" t="s">
        <v>40</v>
      </c>
      <c r="AX257" s="11" t="s">
        <v>87</v>
      </c>
      <c r="AY257" s="182" t="s">
        <v>117</v>
      </c>
    </row>
    <row r="258" spans="1:65" s="2" customFormat="1" ht="16.5" customHeight="1">
      <c r="A258" s="32"/>
      <c r="B258" s="33"/>
      <c r="C258" s="146" t="s">
        <v>397</v>
      </c>
      <c r="D258" s="146" t="s">
        <v>112</v>
      </c>
      <c r="E258" s="147" t="s">
        <v>705</v>
      </c>
      <c r="F258" s="148" t="s">
        <v>706</v>
      </c>
      <c r="G258" s="149" t="s">
        <v>208</v>
      </c>
      <c r="H258" s="150">
        <v>1.91</v>
      </c>
      <c r="I258" s="151"/>
      <c r="J258" s="152">
        <f>ROUND(I258*H258,2)</f>
        <v>0</v>
      </c>
      <c r="K258" s="153"/>
      <c r="L258" s="37"/>
      <c r="M258" s="154" t="s">
        <v>32</v>
      </c>
      <c r="N258" s="155" t="s">
        <v>50</v>
      </c>
      <c r="O258" s="62"/>
      <c r="P258" s="156">
        <f>O258*H258</f>
        <v>0</v>
      </c>
      <c r="Q258" s="156">
        <v>0</v>
      </c>
      <c r="R258" s="156">
        <f>Q258*H258</f>
        <v>0</v>
      </c>
      <c r="S258" s="156">
        <v>0</v>
      </c>
      <c r="T258" s="157">
        <f>S258*H258</f>
        <v>0</v>
      </c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R258" s="158" t="s">
        <v>123</v>
      </c>
      <c r="AT258" s="158" t="s">
        <v>112</v>
      </c>
      <c r="AU258" s="158" t="s">
        <v>79</v>
      </c>
      <c r="AY258" s="14" t="s">
        <v>117</v>
      </c>
      <c r="BE258" s="159">
        <f>IF(N258="základní",J258,0)</f>
        <v>0</v>
      </c>
      <c r="BF258" s="159">
        <f>IF(N258="snížená",J258,0)</f>
        <v>0</v>
      </c>
      <c r="BG258" s="159">
        <f>IF(N258="zákl. přenesená",J258,0)</f>
        <v>0</v>
      </c>
      <c r="BH258" s="159">
        <f>IF(N258="sníž. přenesená",J258,0)</f>
        <v>0</v>
      </c>
      <c r="BI258" s="159">
        <f>IF(N258="nulová",J258,0)</f>
        <v>0</v>
      </c>
      <c r="BJ258" s="14" t="s">
        <v>87</v>
      </c>
      <c r="BK258" s="159">
        <f>ROUND(I258*H258,2)</f>
        <v>0</v>
      </c>
      <c r="BL258" s="14" t="s">
        <v>123</v>
      </c>
      <c r="BM258" s="158" t="s">
        <v>707</v>
      </c>
    </row>
    <row r="259" spans="2:51" s="10" customFormat="1" ht="11.25">
      <c r="B259" s="160"/>
      <c r="C259" s="161"/>
      <c r="D259" s="162" t="s">
        <v>119</v>
      </c>
      <c r="E259" s="163" t="s">
        <v>32</v>
      </c>
      <c r="F259" s="164" t="s">
        <v>708</v>
      </c>
      <c r="G259" s="161"/>
      <c r="H259" s="165">
        <v>1.91</v>
      </c>
      <c r="I259" s="166"/>
      <c r="J259" s="161"/>
      <c r="K259" s="161"/>
      <c r="L259" s="167"/>
      <c r="M259" s="168"/>
      <c r="N259" s="169"/>
      <c r="O259" s="169"/>
      <c r="P259" s="169"/>
      <c r="Q259" s="169"/>
      <c r="R259" s="169"/>
      <c r="S259" s="169"/>
      <c r="T259" s="170"/>
      <c r="AT259" s="171" t="s">
        <v>119</v>
      </c>
      <c r="AU259" s="171" t="s">
        <v>79</v>
      </c>
      <c r="AV259" s="10" t="s">
        <v>21</v>
      </c>
      <c r="AW259" s="10" t="s">
        <v>40</v>
      </c>
      <c r="AX259" s="10" t="s">
        <v>79</v>
      </c>
      <c r="AY259" s="171" t="s">
        <v>117</v>
      </c>
    </row>
    <row r="260" spans="2:51" s="11" customFormat="1" ht="11.25">
      <c r="B260" s="172"/>
      <c r="C260" s="173"/>
      <c r="D260" s="162" t="s">
        <v>119</v>
      </c>
      <c r="E260" s="174" t="s">
        <v>32</v>
      </c>
      <c r="F260" s="175" t="s">
        <v>122</v>
      </c>
      <c r="G260" s="173"/>
      <c r="H260" s="176">
        <v>1.91</v>
      </c>
      <c r="I260" s="177"/>
      <c r="J260" s="173"/>
      <c r="K260" s="173"/>
      <c r="L260" s="178"/>
      <c r="M260" s="179"/>
      <c r="N260" s="180"/>
      <c r="O260" s="180"/>
      <c r="P260" s="180"/>
      <c r="Q260" s="180"/>
      <c r="R260" s="180"/>
      <c r="S260" s="180"/>
      <c r="T260" s="181"/>
      <c r="AT260" s="182" t="s">
        <v>119</v>
      </c>
      <c r="AU260" s="182" t="s">
        <v>79</v>
      </c>
      <c r="AV260" s="11" t="s">
        <v>123</v>
      </c>
      <c r="AW260" s="11" t="s">
        <v>40</v>
      </c>
      <c r="AX260" s="11" t="s">
        <v>87</v>
      </c>
      <c r="AY260" s="182" t="s">
        <v>117</v>
      </c>
    </row>
    <row r="261" spans="1:65" s="2" customFormat="1" ht="24.2" customHeight="1">
      <c r="A261" s="32"/>
      <c r="B261" s="33"/>
      <c r="C261" s="146" t="s">
        <v>402</v>
      </c>
      <c r="D261" s="146" t="s">
        <v>112</v>
      </c>
      <c r="E261" s="147" t="s">
        <v>709</v>
      </c>
      <c r="F261" s="148" t="s">
        <v>710</v>
      </c>
      <c r="G261" s="149" t="s">
        <v>208</v>
      </c>
      <c r="H261" s="150">
        <v>7.5</v>
      </c>
      <c r="I261" s="151"/>
      <c r="J261" s="152">
        <f>ROUND(I261*H261,2)</f>
        <v>0</v>
      </c>
      <c r="K261" s="153"/>
      <c r="L261" s="37"/>
      <c r="M261" s="154" t="s">
        <v>32</v>
      </c>
      <c r="N261" s="155" t="s">
        <v>50</v>
      </c>
      <c r="O261" s="62"/>
      <c r="P261" s="156">
        <f>O261*H261</f>
        <v>0</v>
      </c>
      <c r="Q261" s="156">
        <v>0</v>
      </c>
      <c r="R261" s="156">
        <f>Q261*H261</f>
        <v>0</v>
      </c>
      <c r="S261" s="156">
        <v>0</v>
      </c>
      <c r="T261" s="157">
        <f>S261*H261</f>
        <v>0</v>
      </c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R261" s="158" t="s">
        <v>123</v>
      </c>
      <c r="AT261" s="158" t="s">
        <v>112</v>
      </c>
      <c r="AU261" s="158" t="s">
        <v>79</v>
      </c>
      <c r="AY261" s="14" t="s">
        <v>117</v>
      </c>
      <c r="BE261" s="159">
        <f>IF(N261="základní",J261,0)</f>
        <v>0</v>
      </c>
      <c r="BF261" s="159">
        <f>IF(N261="snížená",J261,0)</f>
        <v>0</v>
      </c>
      <c r="BG261" s="159">
        <f>IF(N261="zákl. přenesená",J261,0)</f>
        <v>0</v>
      </c>
      <c r="BH261" s="159">
        <f>IF(N261="sníž. přenesená",J261,0)</f>
        <v>0</v>
      </c>
      <c r="BI261" s="159">
        <f>IF(N261="nulová",J261,0)</f>
        <v>0</v>
      </c>
      <c r="BJ261" s="14" t="s">
        <v>87</v>
      </c>
      <c r="BK261" s="159">
        <f>ROUND(I261*H261,2)</f>
        <v>0</v>
      </c>
      <c r="BL261" s="14" t="s">
        <v>123</v>
      </c>
      <c r="BM261" s="158" t="s">
        <v>711</v>
      </c>
    </row>
    <row r="262" spans="2:51" s="10" customFormat="1" ht="11.25">
      <c r="B262" s="160"/>
      <c r="C262" s="161"/>
      <c r="D262" s="162" t="s">
        <v>119</v>
      </c>
      <c r="E262" s="163" t="s">
        <v>32</v>
      </c>
      <c r="F262" s="164" t="s">
        <v>712</v>
      </c>
      <c r="G262" s="161"/>
      <c r="H262" s="165">
        <v>7.5</v>
      </c>
      <c r="I262" s="166"/>
      <c r="J262" s="161"/>
      <c r="K262" s="161"/>
      <c r="L262" s="167"/>
      <c r="M262" s="168"/>
      <c r="N262" s="169"/>
      <c r="O262" s="169"/>
      <c r="P262" s="169"/>
      <c r="Q262" s="169"/>
      <c r="R262" s="169"/>
      <c r="S262" s="169"/>
      <c r="T262" s="170"/>
      <c r="AT262" s="171" t="s">
        <v>119</v>
      </c>
      <c r="AU262" s="171" t="s">
        <v>79</v>
      </c>
      <c r="AV262" s="10" t="s">
        <v>21</v>
      </c>
      <c r="AW262" s="10" t="s">
        <v>40</v>
      </c>
      <c r="AX262" s="10" t="s">
        <v>79</v>
      </c>
      <c r="AY262" s="171" t="s">
        <v>117</v>
      </c>
    </row>
    <row r="263" spans="2:51" s="11" customFormat="1" ht="11.25">
      <c r="B263" s="172"/>
      <c r="C263" s="173"/>
      <c r="D263" s="162" t="s">
        <v>119</v>
      </c>
      <c r="E263" s="174" t="s">
        <v>32</v>
      </c>
      <c r="F263" s="175" t="s">
        <v>122</v>
      </c>
      <c r="G263" s="173"/>
      <c r="H263" s="176">
        <v>7.5</v>
      </c>
      <c r="I263" s="177"/>
      <c r="J263" s="173"/>
      <c r="K263" s="173"/>
      <c r="L263" s="178"/>
      <c r="M263" s="179"/>
      <c r="N263" s="180"/>
      <c r="O263" s="180"/>
      <c r="P263" s="180"/>
      <c r="Q263" s="180"/>
      <c r="R263" s="180"/>
      <c r="S263" s="180"/>
      <c r="T263" s="181"/>
      <c r="AT263" s="182" t="s">
        <v>119</v>
      </c>
      <c r="AU263" s="182" t="s">
        <v>79</v>
      </c>
      <c r="AV263" s="11" t="s">
        <v>123</v>
      </c>
      <c r="AW263" s="11" t="s">
        <v>40</v>
      </c>
      <c r="AX263" s="11" t="s">
        <v>87</v>
      </c>
      <c r="AY263" s="182" t="s">
        <v>117</v>
      </c>
    </row>
    <row r="264" spans="1:65" s="2" customFormat="1" ht="24.2" customHeight="1">
      <c r="A264" s="32"/>
      <c r="B264" s="33"/>
      <c r="C264" s="146" t="s">
        <v>407</v>
      </c>
      <c r="D264" s="146" t="s">
        <v>112</v>
      </c>
      <c r="E264" s="147" t="s">
        <v>476</v>
      </c>
      <c r="F264" s="148" t="s">
        <v>713</v>
      </c>
      <c r="G264" s="149" t="s">
        <v>196</v>
      </c>
      <c r="H264" s="150">
        <v>1</v>
      </c>
      <c r="I264" s="151"/>
      <c r="J264" s="152">
        <f>ROUND(I264*H264,2)</f>
        <v>0</v>
      </c>
      <c r="K264" s="153"/>
      <c r="L264" s="37"/>
      <c r="M264" s="154" t="s">
        <v>32</v>
      </c>
      <c r="N264" s="155" t="s">
        <v>50</v>
      </c>
      <c r="O264" s="62"/>
      <c r="P264" s="156">
        <f>O264*H264</f>
        <v>0</v>
      </c>
      <c r="Q264" s="156">
        <v>0</v>
      </c>
      <c r="R264" s="156">
        <f>Q264*H264</f>
        <v>0</v>
      </c>
      <c r="S264" s="156">
        <v>0</v>
      </c>
      <c r="T264" s="157">
        <f>S264*H264</f>
        <v>0</v>
      </c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R264" s="158" t="s">
        <v>123</v>
      </c>
      <c r="AT264" s="158" t="s">
        <v>112</v>
      </c>
      <c r="AU264" s="158" t="s">
        <v>79</v>
      </c>
      <c r="AY264" s="14" t="s">
        <v>117</v>
      </c>
      <c r="BE264" s="159">
        <f>IF(N264="základní",J264,0)</f>
        <v>0</v>
      </c>
      <c r="BF264" s="159">
        <f>IF(N264="snížená",J264,0)</f>
        <v>0</v>
      </c>
      <c r="BG264" s="159">
        <f>IF(N264="zákl. přenesená",J264,0)</f>
        <v>0</v>
      </c>
      <c r="BH264" s="159">
        <f>IF(N264="sníž. přenesená",J264,0)</f>
        <v>0</v>
      </c>
      <c r="BI264" s="159">
        <f>IF(N264="nulová",J264,0)</f>
        <v>0</v>
      </c>
      <c r="BJ264" s="14" t="s">
        <v>87</v>
      </c>
      <c r="BK264" s="159">
        <f>ROUND(I264*H264,2)</f>
        <v>0</v>
      </c>
      <c r="BL264" s="14" t="s">
        <v>123</v>
      </c>
      <c r="BM264" s="158" t="s">
        <v>714</v>
      </c>
    </row>
    <row r="265" spans="2:51" s="10" customFormat="1" ht="11.25">
      <c r="B265" s="160"/>
      <c r="C265" s="161"/>
      <c r="D265" s="162" t="s">
        <v>119</v>
      </c>
      <c r="E265" s="163" t="s">
        <v>32</v>
      </c>
      <c r="F265" s="164" t="s">
        <v>715</v>
      </c>
      <c r="G265" s="161"/>
      <c r="H265" s="165">
        <v>1</v>
      </c>
      <c r="I265" s="166"/>
      <c r="J265" s="161"/>
      <c r="K265" s="161"/>
      <c r="L265" s="167"/>
      <c r="M265" s="168"/>
      <c r="N265" s="169"/>
      <c r="O265" s="169"/>
      <c r="P265" s="169"/>
      <c r="Q265" s="169"/>
      <c r="R265" s="169"/>
      <c r="S265" s="169"/>
      <c r="T265" s="170"/>
      <c r="AT265" s="171" t="s">
        <v>119</v>
      </c>
      <c r="AU265" s="171" t="s">
        <v>79</v>
      </c>
      <c r="AV265" s="10" t="s">
        <v>21</v>
      </c>
      <c r="AW265" s="10" t="s">
        <v>40</v>
      </c>
      <c r="AX265" s="10" t="s">
        <v>79</v>
      </c>
      <c r="AY265" s="171" t="s">
        <v>117</v>
      </c>
    </row>
    <row r="266" spans="2:51" s="11" customFormat="1" ht="11.25">
      <c r="B266" s="172"/>
      <c r="C266" s="173"/>
      <c r="D266" s="162" t="s">
        <v>119</v>
      </c>
      <c r="E266" s="174" t="s">
        <v>32</v>
      </c>
      <c r="F266" s="175" t="s">
        <v>122</v>
      </c>
      <c r="G266" s="173"/>
      <c r="H266" s="176">
        <v>1</v>
      </c>
      <c r="I266" s="177"/>
      <c r="J266" s="173"/>
      <c r="K266" s="173"/>
      <c r="L266" s="178"/>
      <c r="M266" s="179"/>
      <c r="N266" s="180"/>
      <c r="O266" s="180"/>
      <c r="P266" s="180"/>
      <c r="Q266" s="180"/>
      <c r="R266" s="180"/>
      <c r="S266" s="180"/>
      <c r="T266" s="181"/>
      <c r="AT266" s="182" t="s">
        <v>119</v>
      </c>
      <c r="AU266" s="182" t="s">
        <v>79</v>
      </c>
      <c r="AV266" s="11" t="s">
        <v>123</v>
      </c>
      <c r="AW266" s="11" t="s">
        <v>40</v>
      </c>
      <c r="AX266" s="11" t="s">
        <v>87</v>
      </c>
      <c r="AY266" s="182" t="s">
        <v>117</v>
      </c>
    </row>
    <row r="267" spans="1:65" s="2" customFormat="1" ht="24.2" customHeight="1">
      <c r="A267" s="32"/>
      <c r="B267" s="33"/>
      <c r="C267" s="146" t="s">
        <v>412</v>
      </c>
      <c r="D267" s="146" t="s">
        <v>112</v>
      </c>
      <c r="E267" s="147" t="s">
        <v>494</v>
      </c>
      <c r="F267" s="148" t="s">
        <v>716</v>
      </c>
      <c r="G267" s="149" t="s">
        <v>196</v>
      </c>
      <c r="H267" s="150">
        <v>1</v>
      </c>
      <c r="I267" s="151"/>
      <c r="J267" s="152">
        <f>ROUND(I267*H267,2)</f>
        <v>0</v>
      </c>
      <c r="K267" s="153"/>
      <c r="L267" s="37"/>
      <c r="M267" s="154" t="s">
        <v>32</v>
      </c>
      <c r="N267" s="155" t="s">
        <v>50</v>
      </c>
      <c r="O267" s="62"/>
      <c r="P267" s="156">
        <f>O267*H267</f>
        <v>0</v>
      </c>
      <c r="Q267" s="156">
        <v>0</v>
      </c>
      <c r="R267" s="156">
        <f>Q267*H267</f>
        <v>0</v>
      </c>
      <c r="S267" s="156">
        <v>0</v>
      </c>
      <c r="T267" s="157">
        <f>S267*H267</f>
        <v>0</v>
      </c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R267" s="158" t="s">
        <v>123</v>
      </c>
      <c r="AT267" s="158" t="s">
        <v>112</v>
      </c>
      <c r="AU267" s="158" t="s">
        <v>79</v>
      </c>
      <c r="AY267" s="14" t="s">
        <v>117</v>
      </c>
      <c r="BE267" s="159">
        <f>IF(N267="základní",J267,0)</f>
        <v>0</v>
      </c>
      <c r="BF267" s="159">
        <f>IF(N267="snížená",J267,0)</f>
        <v>0</v>
      </c>
      <c r="BG267" s="159">
        <f>IF(N267="zákl. přenesená",J267,0)</f>
        <v>0</v>
      </c>
      <c r="BH267" s="159">
        <f>IF(N267="sníž. přenesená",J267,0)</f>
        <v>0</v>
      </c>
      <c r="BI267" s="159">
        <f>IF(N267="nulová",J267,0)</f>
        <v>0</v>
      </c>
      <c r="BJ267" s="14" t="s">
        <v>87</v>
      </c>
      <c r="BK267" s="159">
        <f>ROUND(I267*H267,2)</f>
        <v>0</v>
      </c>
      <c r="BL267" s="14" t="s">
        <v>123</v>
      </c>
      <c r="BM267" s="158" t="s">
        <v>717</v>
      </c>
    </row>
    <row r="268" spans="2:51" s="10" customFormat="1" ht="11.25">
      <c r="B268" s="160"/>
      <c r="C268" s="161"/>
      <c r="D268" s="162" t="s">
        <v>119</v>
      </c>
      <c r="E268" s="163" t="s">
        <v>32</v>
      </c>
      <c r="F268" s="164" t="s">
        <v>718</v>
      </c>
      <c r="G268" s="161"/>
      <c r="H268" s="165">
        <v>1</v>
      </c>
      <c r="I268" s="166"/>
      <c r="J268" s="161"/>
      <c r="K268" s="161"/>
      <c r="L268" s="167"/>
      <c r="M268" s="168"/>
      <c r="N268" s="169"/>
      <c r="O268" s="169"/>
      <c r="P268" s="169"/>
      <c r="Q268" s="169"/>
      <c r="R268" s="169"/>
      <c r="S268" s="169"/>
      <c r="T268" s="170"/>
      <c r="AT268" s="171" t="s">
        <v>119</v>
      </c>
      <c r="AU268" s="171" t="s">
        <v>79</v>
      </c>
      <c r="AV268" s="10" t="s">
        <v>21</v>
      </c>
      <c r="AW268" s="10" t="s">
        <v>40</v>
      </c>
      <c r="AX268" s="10" t="s">
        <v>79</v>
      </c>
      <c r="AY268" s="171" t="s">
        <v>117</v>
      </c>
    </row>
    <row r="269" spans="2:51" s="11" customFormat="1" ht="11.25">
      <c r="B269" s="172"/>
      <c r="C269" s="173"/>
      <c r="D269" s="162" t="s">
        <v>119</v>
      </c>
      <c r="E269" s="174" t="s">
        <v>32</v>
      </c>
      <c r="F269" s="175" t="s">
        <v>122</v>
      </c>
      <c r="G269" s="173"/>
      <c r="H269" s="176">
        <v>1</v>
      </c>
      <c r="I269" s="177"/>
      <c r="J269" s="173"/>
      <c r="K269" s="173"/>
      <c r="L269" s="178"/>
      <c r="M269" s="179"/>
      <c r="N269" s="180"/>
      <c r="O269" s="180"/>
      <c r="P269" s="180"/>
      <c r="Q269" s="180"/>
      <c r="R269" s="180"/>
      <c r="S269" s="180"/>
      <c r="T269" s="181"/>
      <c r="AT269" s="182" t="s">
        <v>119</v>
      </c>
      <c r="AU269" s="182" t="s">
        <v>79</v>
      </c>
      <c r="AV269" s="11" t="s">
        <v>123</v>
      </c>
      <c r="AW269" s="11" t="s">
        <v>40</v>
      </c>
      <c r="AX269" s="11" t="s">
        <v>87</v>
      </c>
      <c r="AY269" s="182" t="s">
        <v>117</v>
      </c>
    </row>
    <row r="270" spans="1:65" s="2" customFormat="1" ht="21.75" customHeight="1">
      <c r="A270" s="32"/>
      <c r="B270" s="33"/>
      <c r="C270" s="146" t="s">
        <v>418</v>
      </c>
      <c r="D270" s="146" t="s">
        <v>112</v>
      </c>
      <c r="E270" s="147" t="s">
        <v>719</v>
      </c>
      <c r="F270" s="148" t="s">
        <v>720</v>
      </c>
      <c r="G270" s="149" t="s">
        <v>219</v>
      </c>
      <c r="H270" s="150">
        <v>42.65</v>
      </c>
      <c r="I270" s="151"/>
      <c r="J270" s="152">
        <f>ROUND(I270*H270,2)</f>
        <v>0</v>
      </c>
      <c r="K270" s="153"/>
      <c r="L270" s="37"/>
      <c r="M270" s="154" t="s">
        <v>32</v>
      </c>
      <c r="N270" s="155" t="s">
        <v>50</v>
      </c>
      <c r="O270" s="62"/>
      <c r="P270" s="156">
        <f>O270*H270</f>
        <v>0</v>
      </c>
      <c r="Q270" s="156">
        <v>0</v>
      </c>
      <c r="R270" s="156">
        <f>Q270*H270</f>
        <v>0</v>
      </c>
      <c r="S270" s="156">
        <v>0</v>
      </c>
      <c r="T270" s="157">
        <f>S270*H270</f>
        <v>0</v>
      </c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R270" s="158" t="s">
        <v>123</v>
      </c>
      <c r="AT270" s="158" t="s">
        <v>112</v>
      </c>
      <c r="AU270" s="158" t="s">
        <v>79</v>
      </c>
      <c r="AY270" s="14" t="s">
        <v>117</v>
      </c>
      <c r="BE270" s="159">
        <f>IF(N270="základní",J270,0)</f>
        <v>0</v>
      </c>
      <c r="BF270" s="159">
        <f>IF(N270="snížená",J270,0)</f>
        <v>0</v>
      </c>
      <c r="BG270" s="159">
        <f>IF(N270="zákl. přenesená",J270,0)</f>
        <v>0</v>
      </c>
      <c r="BH270" s="159">
        <f>IF(N270="sníž. přenesená",J270,0)</f>
        <v>0</v>
      </c>
      <c r="BI270" s="159">
        <f>IF(N270="nulová",J270,0)</f>
        <v>0</v>
      </c>
      <c r="BJ270" s="14" t="s">
        <v>87</v>
      </c>
      <c r="BK270" s="159">
        <f>ROUND(I270*H270,2)</f>
        <v>0</v>
      </c>
      <c r="BL270" s="14" t="s">
        <v>123</v>
      </c>
      <c r="BM270" s="158" t="s">
        <v>721</v>
      </c>
    </row>
    <row r="271" spans="2:51" s="10" customFormat="1" ht="11.25">
      <c r="B271" s="160"/>
      <c r="C271" s="161"/>
      <c r="D271" s="162" t="s">
        <v>119</v>
      </c>
      <c r="E271" s="163" t="s">
        <v>32</v>
      </c>
      <c r="F271" s="164" t="s">
        <v>722</v>
      </c>
      <c r="G271" s="161"/>
      <c r="H271" s="165">
        <v>42.65</v>
      </c>
      <c r="I271" s="166"/>
      <c r="J271" s="161"/>
      <c r="K271" s="161"/>
      <c r="L271" s="167"/>
      <c r="M271" s="168"/>
      <c r="N271" s="169"/>
      <c r="O271" s="169"/>
      <c r="P271" s="169"/>
      <c r="Q271" s="169"/>
      <c r="R271" s="169"/>
      <c r="S271" s="169"/>
      <c r="T271" s="170"/>
      <c r="AT271" s="171" t="s">
        <v>119</v>
      </c>
      <c r="AU271" s="171" t="s">
        <v>79</v>
      </c>
      <c r="AV271" s="10" t="s">
        <v>21</v>
      </c>
      <c r="AW271" s="10" t="s">
        <v>40</v>
      </c>
      <c r="AX271" s="10" t="s">
        <v>79</v>
      </c>
      <c r="AY271" s="171" t="s">
        <v>117</v>
      </c>
    </row>
    <row r="272" spans="2:51" s="11" customFormat="1" ht="11.25">
      <c r="B272" s="172"/>
      <c r="C272" s="173"/>
      <c r="D272" s="162" t="s">
        <v>119</v>
      </c>
      <c r="E272" s="174" t="s">
        <v>32</v>
      </c>
      <c r="F272" s="175" t="s">
        <v>122</v>
      </c>
      <c r="G272" s="173"/>
      <c r="H272" s="176">
        <v>42.65</v>
      </c>
      <c r="I272" s="177"/>
      <c r="J272" s="173"/>
      <c r="K272" s="173"/>
      <c r="L272" s="178"/>
      <c r="M272" s="179"/>
      <c r="N272" s="180"/>
      <c r="O272" s="180"/>
      <c r="P272" s="180"/>
      <c r="Q272" s="180"/>
      <c r="R272" s="180"/>
      <c r="S272" s="180"/>
      <c r="T272" s="181"/>
      <c r="AT272" s="182" t="s">
        <v>119</v>
      </c>
      <c r="AU272" s="182" t="s">
        <v>79</v>
      </c>
      <c r="AV272" s="11" t="s">
        <v>123</v>
      </c>
      <c r="AW272" s="11" t="s">
        <v>40</v>
      </c>
      <c r="AX272" s="11" t="s">
        <v>87</v>
      </c>
      <c r="AY272" s="182" t="s">
        <v>117</v>
      </c>
    </row>
    <row r="273" spans="1:65" s="2" customFormat="1" ht="24.2" customHeight="1">
      <c r="A273" s="32"/>
      <c r="B273" s="33"/>
      <c r="C273" s="146" t="s">
        <v>423</v>
      </c>
      <c r="D273" s="146" t="s">
        <v>112</v>
      </c>
      <c r="E273" s="147" t="s">
        <v>514</v>
      </c>
      <c r="F273" s="148" t="s">
        <v>723</v>
      </c>
      <c r="G273" s="149" t="s">
        <v>219</v>
      </c>
      <c r="H273" s="150">
        <v>7.5</v>
      </c>
      <c r="I273" s="151"/>
      <c r="J273" s="152">
        <f>ROUND(I273*H273,2)</f>
        <v>0</v>
      </c>
      <c r="K273" s="153"/>
      <c r="L273" s="37"/>
      <c r="M273" s="154" t="s">
        <v>32</v>
      </c>
      <c r="N273" s="155" t="s">
        <v>50</v>
      </c>
      <c r="O273" s="62"/>
      <c r="P273" s="156">
        <f>O273*H273</f>
        <v>0</v>
      </c>
      <c r="Q273" s="156">
        <v>0</v>
      </c>
      <c r="R273" s="156">
        <f>Q273*H273</f>
        <v>0</v>
      </c>
      <c r="S273" s="156">
        <v>0</v>
      </c>
      <c r="T273" s="157">
        <f>S273*H273</f>
        <v>0</v>
      </c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R273" s="158" t="s">
        <v>123</v>
      </c>
      <c r="AT273" s="158" t="s">
        <v>112</v>
      </c>
      <c r="AU273" s="158" t="s">
        <v>79</v>
      </c>
      <c r="AY273" s="14" t="s">
        <v>117</v>
      </c>
      <c r="BE273" s="159">
        <f>IF(N273="základní",J273,0)</f>
        <v>0</v>
      </c>
      <c r="BF273" s="159">
        <f>IF(N273="snížená",J273,0)</f>
        <v>0</v>
      </c>
      <c r="BG273" s="159">
        <f>IF(N273="zákl. přenesená",J273,0)</f>
        <v>0</v>
      </c>
      <c r="BH273" s="159">
        <f>IF(N273="sníž. přenesená",J273,0)</f>
        <v>0</v>
      </c>
      <c r="BI273" s="159">
        <f>IF(N273="nulová",J273,0)</f>
        <v>0</v>
      </c>
      <c r="BJ273" s="14" t="s">
        <v>87</v>
      </c>
      <c r="BK273" s="159">
        <f>ROUND(I273*H273,2)</f>
        <v>0</v>
      </c>
      <c r="BL273" s="14" t="s">
        <v>123</v>
      </c>
      <c r="BM273" s="158" t="s">
        <v>724</v>
      </c>
    </row>
    <row r="274" spans="2:51" s="10" customFormat="1" ht="11.25">
      <c r="B274" s="160"/>
      <c r="C274" s="161"/>
      <c r="D274" s="162" t="s">
        <v>119</v>
      </c>
      <c r="E274" s="163" t="s">
        <v>32</v>
      </c>
      <c r="F274" s="164" t="s">
        <v>725</v>
      </c>
      <c r="G274" s="161"/>
      <c r="H274" s="165">
        <v>7.5</v>
      </c>
      <c r="I274" s="166"/>
      <c r="J274" s="161"/>
      <c r="K274" s="161"/>
      <c r="L274" s="167"/>
      <c r="M274" s="168"/>
      <c r="N274" s="169"/>
      <c r="O274" s="169"/>
      <c r="P274" s="169"/>
      <c r="Q274" s="169"/>
      <c r="R274" s="169"/>
      <c r="S274" s="169"/>
      <c r="T274" s="170"/>
      <c r="AT274" s="171" t="s">
        <v>119</v>
      </c>
      <c r="AU274" s="171" t="s">
        <v>79</v>
      </c>
      <c r="AV274" s="10" t="s">
        <v>21</v>
      </c>
      <c r="AW274" s="10" t="s">
        <v>40</v>
      </c>
      <c r="AX274" s="10" t="s">
        <v>79</v>
      </c>
      <c r="AY274" s="171" t="s">
        <v>117</v>
      </c>
    </row>
    <row r="275" spans="2:51" s="11" customFormat="1" ht="11.25">
      <c r="B275" s="172"/>
      <c r="C275" s="173"/>
      <c r="D275" s="162" t="s">
        <v>119</v>
      </c>
      <c r="E275" s="174" t="s">
        <v>32</v>
      </c>
      <c r="F275" s="175" t="s">
        <v>122</v>
      </c>
      <c r="G275" s="173"/>
      <c r="H275" s="176">
        <v>7.5</v>
      </c>
      <c r="I275" s="177"/>
      <c r="J275" s="173"/>
      <c r="K275" s="173"/>
      <c r="L275" s="178"/>
      <c r="M275" s="179"/>
      <c r="N275" s="180"/>
      <c r="O275" s="180"/>
      <c r="P275" s="180"/>
      <c r="Q275" s="180"/>
      <c r="R275" s="180"/>
      <c r="S275" s="180"/>
      <c r="T275" s="181"/>
      <c r="AT275" s="182" t="s">
        <v>119</v>
      </c>
      <c r="AU275" s="182" t="s">
        <v>79</v>
      </c>
      <c r="AV275" s="11" t="s">
        <v>123</v>
      </c>
      <c r="AW275" s="11" t="s">
        <v>40</v>
      </c>
      <c r="AX275" s="11" t="s">
        <v>87</v>
      </c>
      <c r="AY275" s="182" t="s">
        <v>117</v>
      </c>
    </row>
    <row r="276" spans="1:65" s="2" customFormat="1" ht="24.2" customHeight="1">
      <c r="A276" s="32"/>
      <c r="B276" s="33"/>
      <c r="C276" s="146" t="s">
        <v>428</v>
      </c>
      <c r="D276" s="146" t="s">
        <v>112</v>
      </c>
      <c r="E276" s="147" t="s">
        <v>726</v>
      </c>
      <c r="F276" s="148" t="s">
        <v>727</v>
      </c>
      <c r="G276" s="149" t="s">
        <v>219</v>
      </c>
      <c r="H276" s="150">
        <v>19.14</v>
      </c>
      <c r="I276" s="151"/>
      <c r="J276" s="152">
        <f>ROUND(I276*H276,2)</f>
        <v>0</v>
      </c>
      <c r="K276" s="153"/>
      <c r="L276" s="37"/>
      <c r="M276" s="154" t="s">
        <v>32</v>
      </c>
      <c r="N276" s="155" t="s">
        <v>50</v>
      </c>
      <c r="O276" s="62"/>
      <c r="P276" s="156">
        <f>O276*H276</f>
        <v>0</v>
      </c>
      <c r="Q276" s="156">
        <v>0</v>
      </c>
      <c r="R276" s="156">
        <f>Q276*H276</f>
        <v>0</v>
      </c>
      <c r="S276" s="156">
        <v>0</v>
      </c>
      <c r="T276" s="157">
        <f>S276*H276</f>
        <v>0</v>
      </c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R276" s="158" t="s">
        <v>123</v>
      </c>
      <c r="AT276" s="158" t="s">
        <v>112</v>
      </c>
      <c r="AU276" s="158" t="s">
        <v>79</v>
      </c>
      <c r="AY276" s="14" t="s">
        <v>117</v>
      </c>
      <c r="BE276" s="159">
        <f>IF(N276="základní",J276,0)</f>
        <v>0</v>
      </c>
      <c r="BF276" s="159">
        <f>IF(N276="snížená",J276,0)</f>
        <v>0</v>
      </c>
      <c r="BG276" s="159">
        <f>IF(N276="zákl. přenesená",J276,0)</f>
        <v>0</v>
      </c>
      <c r="BH276" s="159">
        <f>IF(N276="sníž. přenesená",J276,0)</f>
        <v>0</v>
      </c>
      <c r="BI276" s="159">
        <f>IF(N276="nulová",J276,0)</f>
        <v>0</v>
      </c>
      <c r="BJ276" s="14" t="s">
        <v>87</v>
      </c>
      <c r="BK276" s="159">
        <f>ROUND(I276*H276,2)</f>
        <v>0</v>
      </c>
      <c r="BL276" s="14" t="s">
        <v>123</v>
      </c>
      <c r="BM276" s="158" t="s">
        <v>728</v>
      </c>
    </row>
    <row r="277" spans="2:51" s="10" customFormat="1" ht="11.25">
      <c r="B277" s="160"/>
      <c r="C277" s="161"/>
      <c r="D277" s="162" t="s">
        <v>119</v>
      </c>
      <c r="E277" s="163" t="s">
        <v>32</v>
      </c>
      <c r="F277" s="164" t="s">
        <v>729</v>
      </c>
      <c r="G277" s="161"/>
      <c r="H277" s="165">
        <v>10.84</v>
      </c>
      <c r="I277" s="166"/>
      <c r="J277" s="161"/>
      <c r="K277" s="161"/>
      <c r="L277" s="167"/>
      <c r="M277" s="168"/>
      <c r="N277" s="169"/>
      <c r="O277" s="169"/>
      <c r="P277" s="169"/>
      <c r="Q277" s="169"/>
      <c r="R277" s="169"/>
      <c r="S277" s="169"/>
      <c r="T277" s="170"/>
      <c r="AT277" s="171" t="s">
        <v>119</v>
      </c>
      <c r="AU277" s="171" t="s">
        <v>79</v>
      </c>
      <c r="AV277" s="10" t="s">
        <v>21</v>
      </c>
      <c r="AW277" s="10" t="s">
        <v>40</v>
      </c>
      <c r="AX277" s="10" t="s">
        <v>79</v>
      </c>
      <c r="AY277" s="171" t="s">
        <v>117</v>
      </c>
    </row>
    <row r="278" spans="2:51" s="10" customFormat="1" ht="11.25">
      <c r="B278" s="160"/>
      <c r="C278" s="161"/>
      <c r="D278" s="162" t="s">
        <v>119</v>
      </c>
      <c r="E278" s="163" t="s">
        <v>32</v>
      </c>
      <c r="F278" s="164" t="s">
        <v>730</v>
      </c>
      <c r="G278" s="161"/>
      <c r="H278" s="165">
        <v>1</v>
      </c>
      <c r="I278" s="166"/>
      <c r="J278" s="161"/>
      <c r="K278" s="161"/>
      <c r="L278" s="167"/>
      <c r="M278" s="168"/>
      <c r="N278" s="169"/>
      <c r="O278" s="169"/>
      <c r="P278" s="169"/>
      <c r="Q278" s="169"/>
      <c r="R278" s="169"/>
      <c r="S278" s="169"/>
      <c r="T278" s="170"/>
      <c r="AT278" s="171" t="s">
        <v>119</v>
      </c>
      <c r="AU278" s="171" t="s">
        <v>79</v>
      </c>
      <c r="AV278" s="10" t="s">
        <v>21</v>
      </c>
      <c r="AW278" s="10" t="s">
        <v>40</v>
      </c>
      <c r="AX278" s="10" t="s">
        <v>79</v>
      </c>
      <c r="AY278" s="171" t="s">
        <v>117</v>
      </c>
    </row>
    <row r="279" spans="2:51" s="10" customFormat="1" ht="11.25">
      <c r="B279" s="160"/>
      <c r="C279" s="161"/>
      <c r="D279" s="162" t="s">
        <v>119</v>
      </c>
      <c r="E279" s="163" t="s">
        <v>32</v>
      </c>
      <c r="F279" s="164" t="s">
        <v>731</v>
      </c>
      <c r="G279" s="161"/>
      <c r="H279" s="165">
        <v>7.3</v>
      </c>
      <c r="I279" s="166"/>
      <c r="J279" s="161"/>
      <c r="K279" s="161"/>
      <c r="L279" s="167"/>
      <c r="M279" s="168"/>
      <c r="N279" s="169"/>
      <c r="O279" s="169"/>
      <c r="P279" s="169"/>
      <c r="Q279" s="169"/>
      <c r="R279" s="169"/>
      <c r="S279" s="169"/>
      <c r="T279" s="170"/>
      <c r="AT279" s="171" t="s">
        <v>119</v>
      </c>
      <c r="AU279" s="171" t="s">
        <v>79</v>
      </c>
      <c r="AV279" s="10" t="s">
        <v>21</v>
      </c>
      <c r="AW279" s="10" t="s">
        <v>40</v>
      </c>
      <c r="AX279" s="10" t="s">
        <v>79</v>
      </c>
      <c r="AY279" s="171" t="s">
        <v>117</v>
      </c>
    </row>
    <row r="280" spans="2:51" s="11" customFormat="1" ht="11.25">
      <c r="B280" s="172"/>
      <c r="C280" s="173"/>
      <c r="D280" s="162" t="s">
        <v>119</v>
      </c>
      <c r="E280" s="174" t="s">
        <v>32</v>
      </c>
      <c r="F280" s="175" t="s">
        <v>122</v>
      </c>
      <c r="G280" s="173"/>
      <c r="H280" s="176">
        <v>19.14</v>
      </c>
      <c r="I280" s="177"/>
      <c r="J280" s="173"/>
      <c r="K280" s="173"/>
      <c r="L280" s="178"/>
      <c r="M280" s="179"/>
      <c r="N280" s="180"/>
      <c r="O280" s="180"/>
      <c r="P280" s="180"/>
      <c r="Q280" s="180"/>
      <c r="R280" s="180"/>
      <c r="S280" s="180"/>
      <c r="T280" s="181"/>
      <c r="AT280" s="182" t="s">
        <v>119</v>
      </c>
      <c r="AU280" s="182" t="s">
        <v>79</v>
      </c>
      <c r="AV280" s="11" t="s">
        <v>123</v>
      </c>
      <c r="AW280" s="11" t="s">
        <v>40</v>
      </c>
      <c r="AX280" s="11" t="s">
        <v>87</v>
      </c>
      <c r="AY280" s="182" t="s">
        <v>117</v>
      </c>
    </row>
    <row r="281" spans="1:65" s="2" customFormat="1" ht="16.5" customHeight="1">
      <c r="A281" s="32"/>
      <c r="B281" s="33"/>
      <c r="C281" s="146" t="s">
        <v>433</v>
      </c>
      <c r="D281" s="146" t="s">
        <v>112</v>
      </c>
      <c r="E281" s="147" t="s">
        <v>533</v>
      </c>
      <c r="F281" s="148" t="s">
        <v>534</v>
      </c>
      <c r="G281" s="149" t="s">
        <v>219</v>
      </c>
      <c r="H281" s="150">
        <v>39.24</v>
      </c>
      <c r="I281" s="151"/>
      <c r="J281" s="152">
        <f>ROUND(I281*H281,2)</f>
        <v>0</v>
      </c>
      <c r="K281" s="153"/>
      <c r="L281" s="37"/>
      <c r="M281" s="154" t="s">
        <v>32</v>
      </c>
      <c r="N281" s="155" t="s">
        <v>50</v>
      </c>
      <c r="O281" s="62"/>
      <c r="P281" s="156">
        <f>O281*H281</f>
        <v>0</v>
      </c>
      <c r="Q281" s="156">
        <v>0</v>
      </c>
      <c r="R281" s="156">
        <f>Q281*H281</f>
        <v>0</v>
      </c>
      <c r="S281" s="156">
        <v>0</v>
      </c>
      <c r="T281" s="157">
        <f>S281*H281</f>
        <v>0</v>
      </c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  <c r="AE281" s="32"/>
      <c r="AR281" s="158" t="s">
        <v>123</v>
      </c>
      <c r="AT281" s="158" t="s">
        <v>112</v>
      </c>
      <c r="AU281" s="158" t="s">
        <v>79</v>
      </c>
      <c r="AY281" s="14" t="s">
        <v>117</v>
      </c>
      <c r="BE281" s="159">
        <f>IF(N281="základní",J281,0)</f>
        <v>0</v>
      </c>
      <c r="BF281" s="159">
        <f>IF(N281="snížená",J281,0)</f>
        <v>0</v>
      </c>
      <c r="BG281" s="159">
        <f>IF(N281="zákl. přenesená",J281,0)</f>
        <v>0</v>
      </c>
      <c r="BH281" s="159">
        <f>IF(N281="sníž. přenesená",J281,0)</f>
        <v>0</v>
      </c>
      <c r="BI281" s="159">
        <f>IF(N281="nulová",J281,0)</f>
        <v>0</v>
      </c>
      <c r="BJ281" s="14" t="s">
        <v>87</v>
      </c>
      <c r="BK281" s="159">
        <f>ROUND(I281*H281,2)</f>
        <v>0</v>
      </c>
      <c r="BL281" s="14" t="s">
        <v>123</v>
      </c>
      <c r="BM281" s="158" t="s">
        <v>732</v>
      </c>
    </row>
    <row r="282" spans="2:51" s="10" customFormat="1" ht="11.25">
      <c r="B282" s="160"/>
      <c r="C282" s="161"/>
      <c r="D282" s="162" t="s">
        <v>119</v>
      </c>
      <c r="E282" s="163" t="s">
        <v>32</v>
      </c>
      <c r="F282" s="164" t="s">
        <v>733</v>
      </c>
      <c r="G282" s="161"/>
      <c r="H282" s="165">
        <v>39.24</v>
      </c>
      <c r="I282" s="166"/>
      <c r="J282" s="161"/>
      <c r="K282" s="161"/>
      <c r="L282" s="167"/>
      <c r="M282" s="168"/>
      <c r="N282" s="169"/>
      <c r="O282" s="169"/>
      <c r="P282" s="169"/>
      <c r="Q282" s="169"/>
      <c r="R282" s="169"/>
      <c r="S282" s="169"/>
      <c r="T282" s="170"/>
      <c r="AT282" s="171" t="s">
        <v>119</v>
      </c>
      <c r="AU282" s="171" t="s">
        <v>79</v>
      </c>
      <c r="AV282" s="10" t="s">
        <v>21</v>
      </c>
      <c r="AW282" s="10" t="s">
        <v>40</v>
      </c>
      <c r="AX282" s="10" t="s">
        <v>79</v>
      </c>
      <c r="AY282" s="171" t="s">
        <v>117</v>
      </c>
    </row>
    <row r="283" spans="2:51" s="11" customFormat="1" ht="11.25">
      <c r="B283" s="172"/>
      <c r="C283" s="173"/>
      <c r="D283" s="162" t="s">
        <v>119</v>
      </c>
      <c r="E283" s="174" t="s">
        <v>32</v>
      </c>
      <c r="F283" s="175" t="s">
        <v>122</v>
      </c>
      <c r="G283" s="173"/>
      <c r="H283" s="176">
        <v>39.24</v>
      </c>
      <c r="I283" s="177"/>
      <c r="J283" s="173"/>
      <c r="K283" s="173"/>
      <c r="L283" s="178"/>
      <c r="M283" s="179"/>
      <c r="N283" s="180"/>
      <c r="O283" s="180"/>
      <c r="P283" s="180"/>
      <c r="Q283" s="180"/>
      <c r="R283" s="180"/>
      <c r="S283" s="180"/>
      <c r="T283" s="181"/>
      <c r="AT283" s="182" t="s">
        <v>119</v>
      </c>
      <c r="AU283" s="182" t="s">
        <v>79</v>
      </c>
      <c r="AV283" s="11" t="s">
        <v>123</v>
      </c>
      <c r="AW283" s="11" t="s">
        <v>40</v>
      </c>
      <c r="AX283" s="11" t="s">
        <v>87</v>
      </c>
      <c r="AY283" s="182" t="s">
        <v>117</v>
      </c>
    </row>
    <row r="284" spans="1:65" s="2" customFormat="1" ht="16.5" customHeight="1">
      <c r="A284" s="32"/>
      <c r="B284" s="33"/>
      <c r="C284" s="146" t="s">
        <v>438</v>
      </c>
      <c r="D284" s="146" t="s">
        <v>112</v>
      </c>
      <c r="E284" s="147" t="s">
        <v>537</v>
      </c>
      <c r="F284" s="148" t="s">
        <v>538</v>
      </c>
      <c r="G284" s="149" t="s">
        <v>219</v>
      </c>
      <c r="H284" s="150">
        <v>39.24</v>
      </c>
      <c r="I284" s="151"/>
      <c r="J284" s="152">
        <f>ROUND(I284*H284,2)</f>
        <v>0</v>
      </c>
      <c r="K284" s="153"/>
      <c r="L284" s="37"/>
      <c r="M284" s="154" t="s">
        <v>32</v>
      </c>
      <c r="N284" s="155" t="s">
        <v>50</v>
      </c>
      <c r="O284" s="62"/>
      <c r="P284" s="156">
        <f>O284*H284</f>
        <v>0</v>
      </c>
      <c r="Q284" s="156">
        <v>0</v>
      </c>
      <c r="R284" s="156">
        <f>Q284*H284</f>
        <v>0</v>
      </c>
      <c r="S284" s="156">
        <v>0</v>
      </c>
      <c r="T284" s="157">
        <f>S284*H284</f>
        <v>0</v>
      </c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  <c r="AE284" s="32"/>
      <c r="AR284" s="158" t="s">
        <v>123</v>
      </c>
      <c r="AT284" s="158" t="s">
        <v>112</v>
      </c>
      <c r="AU284" s="158" t="s">
        <v>79</v>
      </c>
      <c r="AY284" s="14" t="s">
        <v>117</v>
      </c>
      <c r="BE284" s="159">
        <f>IF(N284="základní",J284,0)</f>
        <v>0</v>
      </c>
      <c r="BF284" s="159">
        <f>IF(N284="snížená",J284,0)</f>
        <v>0</v>
      </c>
      <c r="BG284" s="159">
        <f>IF(N284="zákl. přenesená",J284,0)</f>
        <v>0</v>
      </c>
      <c r="BH284" s="159">
        <f>IF(N284="sníž. přenesená",J284,0)</f>
        <v>0</v>
      </c>
      <c r="BI284" s="159">
        <f>IF(N284="nulová",J284,0)</f>
        <v>0</v>
      </c>
      <c r="BJ284" s="14" t="s">
        <v>87</v>
      </c>
      <c r="BK284" s="159">
        <f>ROUND(I284*H284,2)</f>
        <v>0</v>
      </c>
      <c r="BL284" s="14" t="s">
        <v>123</v>
      </c>
      <c r="BM284" s="158" t="s">
        <v>734</v>
      </c>
    </row>
    <row r="285" spans="2:51" s="10" customFormat="1" ht="11.25">
      <c r="B285" s="160"/>
      <c r="C285" s="161"/>
      <c r="D285" s="162" t="s">
        <v>119</v>
      </c>
      <c r="E285" s="163" t="s">
        <v>32</v>
      </c>
      <c r="F285" s="164" t="s">
        <v>733</v>
      </c>
      <c r="G285" s="161"/>
      <c r="H285" s="165">
        <v>39.24</v>
      </c>
      <c r="I285" s="166"/>
      <c r="J285" s="161"/>
      <c r="K285" s="161"/>
      <c r="L285" s="167"/>
      <c r="M285" s="168"/>
      <c r="N285" s="169"/>
      <c r="O285" s="169"/>
      <c r="P285" s="169"/>
      <c r="Q285" s="169"/>
      <c r="R285" s="169"/>
      <c r="S285" s="169"/>
      <c r="T285" s="170"/>
      <c r="AT285" s="171" t="s">
        <v>119</v>
      </c>
      <c r="AU285" s="171" t="s">
        <v>79</v>
      </c>
      <c r="AV285" s="10" t="s">
        <v>21</v>
      </c>
      <c r="AW285" s="10" t="s">
        <v>40</v>
      </c>
      <c r="AX285" s="10" t="s">
        <v>79</v>
      </c>
      <c r="AY285" s="171" t="s">
        <v>117</v>
      </c>
    </row>
    <row r="286" spans="2:51" s="11" customFormat="1" ht="11.25">
      <c r="B286" s="172"/>
      <c r="C286" s="173"/>
      <c r="D286" s="162" t="s">
        <v>119</v>
      </c>
      <c r="E286" s="174" t="s">
        <v>32</v>
      </c>
      <c r="F286" s="175" t="s">
        <v>122</v>
      </c>
      <c r="G286" s="173"/>
      <c r="H286" s="176">
        <v>39.24</v>
      </c>
      <c r="I286" s="177"/>
      <c r="J286" s="173"/>
      <c r="K286" s="173"/>
      <c r="L286" s="178"/>
      <c r="M286" s="179"/>
      <c r="N286" s="180"/>
      <c r="O286" s="180"/>
      <c r="P286" s="180"/>
      <c r="Q286" s="180"/>
      <c r="R286" s="180"/>
      <c r="S286" s="180"/>
      <c r="T286" s="181"/>
      <c r="AT286" s="182" t="s">
        <v>119</v>
      </c>
      <c r="AU286" s="182" t="s">
        <v>79</v>
      </c>
      <c r="AV286" s="11" t="s">
        <v>123</v>
      </c>
      <c r="AW286" s="11" t="s">
        <v>40</v>
      </c>
      <c r="AX286" s="11" t="s">
        <v>87</v>
      </c>
      <c r="AY286" s="182" t="s">
        <v>117</v>
      </c>
    </row>
    <row r="287" spans="1:65" s="2" customFormat="1" ht="16.5" customHeight="1">
      <c r="A287" s="32"/>
      <c r="B287" s="33"/>
      <c r="C287" s="146" t="s">
        <v>443</v>
      </c>
      <c r="D287" s="146" t="s">
        <v>112</v>
      </c>
      <c r="E287" s="147" t="s">
        <v>541</v>
      </c>
      <c r="F287" s="148" t="s">
        <v>542</v>
      </c>
      <c r="G287" s="149" t="s">
        <v>219</v>
      </c>
      <c r="H287" s="150">
        <v>39.24</v>
      </c>
      <c r="I287" s="151"/>
      <c r="J287" s="152">
        <f>ROUND(I287*H287,2)</f>
        <v>0</v>
      </c>
      <c r="K287" s="153"/>
      <c r="L287" s="37"/>
      <c r="M287" s="154" t="s">
        <v>32</v>
      </c>
      <c r="N287" s="155" t="s">
        <v>50</v>
      </c>
      <c r="O287" s="62"/>
      <c r="P287" s="156">
        <f>O287*H287</f>
        <v>0</v>
      </c>
      <c r="Q287" s="156">
        <v>0</v>
      </c>
      <c r="R287" s="156">
        <f>Q287*H287</f>
        <v>0</v>
      </c>
      <c r="S287" s="156">
        <v>0</v>
      </c>
      <c r="T287" s="157">
        <f>S287*H287</f>
        <v>0</v>
      </c>
      <c r="U287" s="32"/>
      <c r="V287" s="32"/>
      <c r="W287" s="32"/>
      <c r="X287" s="32"/>
      <c r="Y287" s="32"/>
      <c r="Z287" s="32"/>
      <c r="AA287" s="32"/>
      <c r="AB287" s="32"/>
      <c r="AC287" s="32"/>
      <c r="AD287" s="32"/>
      <c r="AE287" s="32"/>
      <c r="AR287" s="158" t="s">
        <v>123</v>
      </c>
      <c r="AT287" s="158" t="s">
        <v>112</v>
      </c>
      <c r="AU287" s="158" t="s">
        <v>79</v>
      </c>
      <c r="AY287" s="14" t="s">
        <v>117</v>
      </c>
      <c r="BE287" s="159">
        <f>IF(N287="základní",J287,0)</f>
        <v>0</v>
      </c>
      <c r="BF287" s="159">
        <f>IF(N287="snížená",J287,0)</f>
        <v>0</v>
      </c>
      <c r="BG287" s="159">
        <f>IF(N287="zákl. přenesená",J287,0)</f>
        <v>0</v>
      </c>
      <c r="BH287" s="159">
        <f>IF(N287="sníž. přenesená",J287,0)</f>
        <v>0</v>
      </c>
      <c r="BI287" s="159">
        <f>IF(N287="nulová",J287,0)</f>
        <v>0</v>
      </c>
      <c r="BJ287" s="14" t="s">
        <v>87</v>
      </c>
      <c r="BK287" s="159">
        <f>ROUND(I287*H287,2)</f>
        <v>0</v>
      </c>
      <c r="BL287" s="14" t="s">
        <v>123</v>
      </c>
      <c r="BM287" s="158" t="s">
        <v>735</v>
      </c>
    </row>
    <row r="288" spans="2:51" s="10" customFormat="1" ht="11.25">
      <c r="B288" s="160"/>
      <c r="C288" s="161"/>
      <c r="D288" s="162" t="s">
        <v>119</v>
      </c>
      <c r="E288" s="163" t="s">
        <v>32</v>
      </c>
      <c r="F288" s="164" t="s">
        <v>733</v>
      </c>
      <c r="G288" s="161"/>
      <c r="H288" s="165">
        <v>39.24</v>
      </c>
      <c r="I288" s="166"/>
      <c r="J288" s="161"/>
      <c r="K288" s="161"/>
      <c r="L288" s="167"/>
      <c r="M288" s="168"/>
      <c r="N288" s="169"/>
      <c r="O288" s="169"/>
      <c r="P288" s="169"/>
      <c r="Q288" s="169"/>
      <c r="R288" s="169"/>
      <c r="S288" s="169"/>
      <c r="T288" s="170"/>
      <c r="AT288" s="171" t="s">
        <v>119</v>
      </c>
      <c r="AU288" s="171" t="s">
        <v>79</v>
      </c>
      <c r="AV288" s="10" t="s">
        <v>21</v>
      </c>
      <c r="AW288" s="10" t="s">
        <v>40</v>
      </c>
      <c r="AX288" s="10" t="s">
        <v>79</v>
      </c>
      <c r="AY288" s="171" t="s">
        <v>117</v>
      </c>
    </row>
    <row r="289" spans="2:51" s="11" customFormat="1" ht="11.25">
      <c r="B289" s="172"/>
      <c r="C289" s="173"/>
      <c r="D289" s="162" t="s">
        <v>119</v>
      </c>
      <c r="E289" s="174" t="s">
        <v>32</v>
      </c>
      <c r="F289" s="175" t="s">
        <v>122</v>
      </c>
      <c r="G289" s="173"/>
      <c r="H289" s="176">
        <v>39.24</v>
      </c>
      <c r="I289" s="177"/>
      <c r="J289" s="173"/>
      <c r="K289" s="173"/>
      <c r="L289" s="178"/>
      <c r="M289" s="179"/>
      <c r="N289" s="180"/>
      <c r="O289" s="180"/>
      <c r="P289" s="180"/>
      <c r="Q289" s="180"/>
      <c r="R289" s="180"/>
      <c r="S289" s="180"/>
      <c r="T289" s="181"/>
      <c r="AT289" s="182" t="s">
        <v>119</v>
      </c>
      <c r="AU289" s="182" t="s">
        <v>79</v>
      </c>
      <c r="AV289" s="11" t="s">
        <v>123</v>
      </c>
      <c r="AW289" s="11" t="s">
        <v>40</v>
      </c>
      <c r="AX289" s="11" t="s">
        <v>87</v>
      </c>
      <c r="AY289" s="182" t="s">
        <v>117</v>
      </c>
    </row>
    <row r="290" spans="1:65" s="2" customFormat="1" ht="24.2" customHeight="1">
      <c r="A290" s="32"/>
      <c r="B290" s="33"/>
      <c r="C290" s="146" t="s">
        <v>448</v>
      </c>
      <c r="D290" s="146" t="s">
        <v>112</v>
      </c>
      <c r="E290" s="147" t="s">
        <v>551</v>
      </c>
      <c r="F290" s="148" t="s">
        <v>552</v>
      </c>
      <c r="G290" s="149" t="s">
        <v>219</v>
      </c>
      <c r="H290" s="150">
        <v>39.24</v>
      </c>
      <c r="I290" s="151"/>
      <c r="J290" s="152">
        <f>ROUND(I290*H290,2)</f>
        <v>0</v>
      </c>
      <c r="K290" s="153"/>
      <c r="L290" s="37"/>
      <c r="M290" s="154" t="s">
        <v>32</v>
      </c>
      <c r="N290" s="155" t="s">
        <v>50</v>
      </c>
      <c r="O290" s="62"/>
      <c r="P290" s="156">
        <f>O290*H290</f>
        <v>0</v>
      </c>
      <c r="Q290" s="156">
        <v>0</v>
      </c>
      <c r="R290" s="156">
        <f>Q290*H290</f>
        <v>0</v>
      </c>
      <c r="S290" s="156">
        <v>0</v>
      </c>
      <c r="T290" s="157">
        <f>S290*H290</f>
        <v>0</v>
      </c>
      <c r="U290" s="32"/>
      <c r="V290" s="32"/>
      <c r="W290" s="32"/>
      <c r="X290" s="32"/>
      <c r="Y290" s="32"/>
      <c r="Z290" s="32"/>
      <c r="AA290" s="32"/>
      <c r="AB290" s="32"/>
      <c r="AC290" s="32"/>
      <c r="AD290" s="32"/>
      <c r="AE290" s="32"/>
      <c r="AR290" s="158" t="s">
        <v>123</v>
      </c>
      <c r="AT290" s="158" t="s">
        <v>112</v>
      </c>
      <c r="AU290" s="158" t="s">
        <v>79</v>
      </c>
      <c r="AY290" s="14" t="s">
        <v>117</v>
      </c>
      <c r="BE290" s="159">
        <f>IF(N290="základní",J290,0)</f>
        <v>0</v>
      </c>
      <c r="BF290" s="159">
        <f>IF(N290="snížená",J290,0)</f>
        <v>0</v>
      </c>
      <c r="BG290" s="159">
        <f>IF(N290="zákl. přenesená",J290,0)</f>
        <v>0</v>
      </c>
      <c r="BH290" s="159">
        <f>IF(N290="sníž. přenesená",J290,0)</f>
        <v>0</v>
      </c>
      <c r="BI290" s="159">
        <f>IF(N290="nulová",J290,0)</f>
        <v>0</v>
      </c>
      <c r="BJ290" s="14" t="s">
        <v>87</v>
      </c>
      <c r="BK290" s="159">
        <f>ROUND(I290*H290,2)</f>
        <v>0</v>
      </c>
      <c r="BL290" s="14" t="s">
        <v>123</v>
      </c>
      <c r="BM290" s="158" t="s">
        <v>736</v>
      </c>
    </row>
    <row r="291" spans="2:51" s="10" customFormat="1" ht="11.25">
      <c r="B291" s="160"/>
      <c r="C291" s="161"/>
      <c r="D291" s="162" t="s">
        <v>119</v>
      </c>
      <c r="E291" s="163" t="s">
        <v>32</v>
      </c>
      <c r="F291" s="164" t="s">
        <v>733</v>
      </c>
      <c r="G291" s="161"/>
      <c r="H291" s="165">
        <v>39.24</v>
      </c>
      <c r="I291" s="166"/>
      <c r="J291" s="161"/>
      <c r="K291" s="161"/>
      <c r="L291" s="167"/>
      <c r="M291" s="168"/>
      <c r="N291" s="169"/>
      <c r="O291" s="169"/>
      <c r="P291" s="169"/>
      <c r="Q291" s="169"/>
      <c r="R291" s="169"/>
      <c r="S291" s="169"/>
      <c r="T291" s="170"/>
      <c r="AT291" s="171" t="s">
        <v>119</v>
      </c>
      <c r="AU291" s="171" t="s">
        <v>79</v>
      </c>
      <c r="AV291" s="10" t="s">
        <v>21</v>
      </c>
      <c r="AW291" s="10" t="s">
        <v>40</v>
      </c>
      <c r="AX291" s="10" t="s">
        <v>79</v>
      </c>
      <c r="AY291" s="171" t="s">
        <v>117</v>
      </c>
    </row>
    <row r="292" spans="2:51" s="11" customFormat="1" ht="11.25">
      <c r="B292" s="172"/>
      <c r="C292" s="173"/>
      <c r="D292" s="162" t="s">
        <v>119</v>
      </c>
      <c r="E292" s="174" t="s">
        <v>32</v>
      </c>
      <c r="F292" s="175" t="s">
        <v>122</v>
      </c>
      <c r="G292" s="173"/>
      <c r="H292" s="176">
        <v>39.24</v>
      </c>
      <c r="I292" s="177"/>
      <c r="J292" s="173"/>
      <c r="K292" s="173"/>
      <c r="L292" s="178"/>
      <c r="M292" s="197"/>
      <c r="N292" s="198"/>
      <c r="O292" s="198"/>
      <c r="P292" s="198"/>
      <c r="Q292" s="198"/>
      <c r="R292" s="198"/>
      <c r="S292" s="198"/>
      <c r="T292" s="199"/>
      <c r="AT292" s="182" t="s">
        <v>119</v>
      </c>
      <c r="AU292" s="182" t="s">
        <v>79</v>
      </c>
      <c r="AV292" s="11" t="s">
        <v>123</v>
      </c>
      <c r="AW292" s="11" t="s">
        <v>40</v>
      </c>
      <c r="AX292" s="11" t="s">
        <v>87</v>
      </c>
      <c r="AY292" s="182" t="s">
        <v>117</v>
      </c>
    </row>
    <row r="293" spans="1:31" s="2" customFormat="1" ht="6.95" customHeight="1">
      <c r="A293" s="32"/>
      <c r="B293" s="45"/>
      <c r="C293" s="46"/>
      <c r="D293" s="46"/>
      <c r="E293" s="46"/>
      <c r="F293" s="46"/>
      <c r="G293" s="46"/>
      <c r="H293" s="46"/>
      <c r="I293" s="46"/>
      <c r="J293" s="46"/>
      <c r="K293" s="46"/>
      <c r="L293" s="37"/>
      <c r="M293" s="32"/>
      <c r="O293" s="32"/>
      <c r="P293" s="32"/>
      <c r="Q293" s="32"/>
      <c r="R293" s="32"/>
      <c r="S293" s="32"/>
      <c r="T293" s="32"/>
      <c r="U293" s="32"/>
      <c r="V293" s="32"/>
      <c r="W293" s="32"/>
      <c r="X293" s="32"/>
      <c r="Y293" s="32"/>
      <c r="Z293" s="32"/>
      <c r="AA293" s="32"/>
      <c r="AB293" s="32"/>
      <c r="AC293" s="32"/>
      <c r="AD293" s="32"/>
      <c r="AE293" s="32"/>
    </row>
  </sheetData>
  <sheetProtection algorithmName="SHA-512" hashValue="mmieey5v8dqSrj/a3ZmvgQDaKrrNvLfNG4d+iBbGzb+u+TaU2d4KnbcoWljGYlEKsFVqVZMmBWEZeHww/DtHOg==" saltValue="1uMj6JpBv5hKksLc4GEsZMHtbKGlGnsv4ssu557ieUjXovluhWuWRdh03qIqLcBrn1drCg/kwvaEmxdiyU7eaQ==" spinCount="100000" sheet="1" objects="1" scenarios="1" formatColumns="0" formatRows="0" autoFilter="0"/>
  <autoFilter ref="C78:K292"/>
  <mergeCells count="9">
    <mergeCell ref="E50:H50"/>
    <mergeCell ref="E69:H69"/>
    <mergeCell ref="E71:H71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Štefan</dc:creator>
  <cp:keywords/>
  <dc:description/>
  <cp:lastModifiedBy>Kymrová Jana - Energy Benefit Centre a.s.</cp:lastModifiedBy>
  <dcterms:created xsi:type="dcterms:W3CDTF">2022-03-21T12:20:34Z</dcterms:created>
  <dcterms:modified xsi:type="dcterms:W3CDTF">2022-03-22T07:50:18Z</dcterms:modified>
  <cp:category/>
  <cp:version/>
  <cp:contentType/>
  <cp:contentStatus/>
</cp:coreProperties>
</file>