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2" windowWidth="12840" windowHeight="13176"/>
  </bookViews>
  <sheets>
    <sheet name="TEWI" sheetId="1" r:id="rId1"/>
  </sheets>
  <definedNames>
    <definedName name="jazyk">TEWI!$K$1</definedName>
    <definedName name="kategorie">TEWI!$K$17</definedName>
    <definedName name="_xlnm.Print_Area" localSheetId="0">TEWI!$B$1:$H$41</definedName>
  </definedNames>
  <calcPr calcId="145621"/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G18" i="1"/>
  <c r="E33" i="1"/>
  <c r="E31" i="1"/>
  <c r="E30" i="1"/>
  <c r="E26" i="1"/>
  <c r="E18" i="1"/>
  <c r="D25" i="1"/>
  <c r="C37" i="1"/>
  <c r="C35" i="1"/>
  <c r="C31" i="1"/>
  <c r="C33" i="1"/>
  <c r="C30" i="1"/>
  <c r="B36" i="1"/>
  <c r="B29" i="1"/>
  <c r="B28" i="1"/>
  <c r="C26" i="1"/>
  <c r="C25" i="1"/>
  <c r="C18" i="1"/>
  <c r="B17" i="1"/>
  <c r="C19" i="1"/>
  <c r="F18" i="1"/>
  <c r="C15" i="1"/>
  <c r="C14" i="1"/>
  <c r="C13" i="1"/>
  <c r="C11" i="1"/>
  <c r="C10" i="1"/>
  <c r="C7" i="1"/>
  <c r="B6" i="1"/>
  <c r="B2" i="1"/>
  <c r="B4" i="1"/>
  <c r="B3" i="1"/>
  <c r="D39" i="1" l="1"/>
  <c r="D37" i="1"/>
  <c r="D35" i="1"/>
  <c r="D24" i="1"/>
  <c r="D23" i="1"/>
  <c r="D22" i="1"/>
  <c r="D21" i="1"/>
  <c r="D19" i="1"/>
  <c r="D15" i="1"/>
  <c r="D14" i="1"/>
  <c r="G37" i="1"/>
  <c r="G31" i="1"/>
  <c r="G30" i="1"/>
  <c r="D11" i="1"/>
  <c r="D10" i="1"/>
  <c r="G33" i="1" l="1"/>
  <c r="G35" i="1" s="1"/>
  <c r="G39" i="1" s="1"/>
</calcChain>
</file>

<file path=xl/sharedStrings.xml><?xml version="1.0" encoding="utf-8"?>
<sst xmlns="http://schemas.openxmlformats.org/spreadsheetml/2006/main" count="27" uniqueCount="16">
  <si>
    <t xml:space="preserve"> </t>
  </si>
  <si>
    <t>kg</t>
  </si>
  <si>
    <r>
      <t>kg CO</t>
    </r>
    <r>
      <rPr>
        <vertAlign val="subscript"/>
        <sz val="11"/>
        <color theme="1"/>
        <rFont val="Calibri"/>
        <family val="2"/>
        <charset val="238"/>
        <scheme val="minor"/>
      </rPr>
      <t>2</t>
    </r>
  </si>
  <si>
    <t>-</t>
  </si>
  <si>
    <t>kWh</t>
  </si>
  <si>
    <t>c) TEWI</t>
  </si>
  <si>
    <t>L1:</t>
  </si>
  <si>
    <t>L2:</t>
  </si>
  <si>
    <t>S1:</t>
  </si>
  <si>
    <t>S2:</t>
  </si>
  <si>
    <t>%</t>
  </si>
  <si>
    <t>TEWI:</t>
  </si>
  <si>
    <t>Jazyk:</t>
  </si>
  <si>
    <t>Kategorie:</t>
  </si>
  <si>
    <t>Vyplňte zelená pole v souladu s EN 378-2</t>
  </si>
  <si>
    <t>Remodelling technologie chlazení MAKRO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</si>
</sst>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0" fillId="0" borderId="0" xfId="0" applyAlignment="1">
      <alignment horizontal="left" indent="1"/>
    </xf>
    <xf numFmtId="0" fontId="0" fillId="2" borderId="1" xfId="0" applyFill="1" applyBorder="1"/>
    <xf numFmtId="0" fontId="0" fillId="3" borderId="1" xfId="0" applyFill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3" fontId="0" fillId="4" borderId="1" xfId="0" applyNumberFormat="1" applyFill="1" applyBorder="1"/>
    <xf numFmtId="0" fontId="0" fillId="2" borderId="1" xfId="1" applyNumberFormat="1" applyFont="1" applyFill="1" applyBorder="1"/>
    <xf numFmtId="0" fontId="6" fillId="5" borderId="1" xfId="0" applyFont="1" applyFill="1" applyBorder="1" applyAlignment="1">
      <alignment horizontal="right"/>
    </xf>
    <xf numFmtId="3" fontId="6" fillId="5" borderId="1" xfId="0" applyNumberFormat="1" applyFont="1" applyFill="1" applyBorder="1"/>
    <xf numFmtId="14" fontId="0" fillId="6" borderId="1" xfId="0" applyNumberFormat="1" applyFill="1" applyBorder="1" applyAlignment="1">
      <alignment horizontal="center"/>
    </xf>
    <xf numFmtId="0" fontId="0" fillId="6" borderId="2" xfId="0" applyFill="1" applyBorder="1" applyAlignment="1">
      <alignment horizontal="left" vertical="top" wrapText="1"/>
    </xf>
    <xf numFmtId="0" fontId="0" fillId="6" borderId="6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 wrapText="1"/>
    </xf>
    <xf numFmtId="0" fontId="0" fillId="6" borderId="4" xfId="0" applyFill="1" applyBorder="1" applyAlignment="1">
      <alignment horizontal="left" vertical="top" wrapText="1"/>
    </xf>
    <xf numFmtId="0" fontId="0" fillId="6" borderId="7" xfId="0" applyFill="1" applyBorder="1" applyAlignment="1">
      <alignment horizontal="left" vertical="top" wrapText="1"/>
    </xf>
    <xf numFmtId="0" fontId="0" fillId="6" borderId="5" xfId="0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0" fillId="6" borderId="8" xfId="0" applyFill="1" applyBorder="1" applyAlignment="1">
      <alignment horizontal="left"/>
    </xf>
    <xf numFmtId="0" fontId="0" fillId="6" borderId="9" xfId="0" applyFill="1" applyBorder="1" applyAlignment="1">
      <alignment horizontal="left"/>
    </xf>
    <xf numFmtId="0" fontId="0" fillId="6" borderId="10" xfId="0" applyFill="1" applyBorder="1" applyAlignment="1">
      <alignment horizontal="left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19051</xdr:rowOff>
    </xdr:from>
    <xdr:to>
      <xdr:col>2</xdr:col>
      <xdr:colOff>590551</xdr:colOff>
      <xdr:row>1</xdr:row>
      <xdr:rowOff>223405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1" y="19051"/>
          <a:ext cx="1066800" cy="394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"/>
  <sheetViews>
    <sheetView showGridLines="0" tabSelected="1" zoomScale="70" zoomScaleNormal="70" workbookViewId="0">
      <selection activeCell="D4" sqref="D4"/>
    </sheetView>
  </sheetViews>
  <sheetFormatPr defaultRowHeight="14.4" x14ac:dyDescent="0.3"/>
  <cols>
    <col min="1" max="1" width="2.6640625" customWidth="1"/>
    <col min="2" max="2" width="7.33203125" customWidth="1"/>
    <col min="3" max="3" width="19.6640625" customWidth="1"/>
    <col min="4" max="4" width="18.6640625" customWidth="1"/>
    <col min="5" max="5" width="16.6640625" customWidth="1"/>
    <col min="6" max="6" width="6.6640625" bestFit="1" customWidth="1"/>
    <col min="7" max="7" width="12.33203125" customWidth="1"/>
    <col min="8" max="8" width="2.6640625" customWidth="1"/>
    <col min="9" max="9" width="3.109375" customWidth="1"/>
    <col min="10" max="10" width="10.109375" bestFit="1" customWidth="1"/>
    <col min="11" max="11" width="3.6640625" customWidth="1"/>
  </cols>
  <sheetData>
    <row r="1" spans="2:11" x14ac:dyDescent="0.3">
      <c r="J1" s="8" t="s">
        <v>12</v>
      </c>
      <c r="K1" s="4">
        <v>1</v>
      </c>
    </row>
    <row r="2" spans="2:11" ht="21" x14ac:dyDescent="0.4">
      <c r="B2" s="20" t="str">
        <f>CHOOSE(jazyk,"TEWI - Standardní metoda kalkulace","TEWI - Standard Method of Calculation")</f>
        <v>TEWI - Standardní metoda kalkulace</v>
      </c>
      <c r="C2" s="20"/>
      <c r="D2" s="20"/>
      <c r="E2" s="20"/>
      <c r="F2" s="20"/>
      <c r="G2" s="20"/>
    </row>
    <row r="3" spans="2:11" x14ac:dyDescent="0.3">
      <c r="B3" t="str">
        <f>CHOOSE(jazyk,"Název akce:","Job Reference:")</f>
        <v>Název akce:</v>
      </c>
      <c r="D3" s="21" t="s">
        <v>15</v>
      </c>
      <c r="E3" s="22"/>
      <c r="F3" s="22"/>
      <c r="G3" s="23"/>
    </row>
    <row r="4" spans="2:11" x14ac:dyDescent="0.3">
      <c r="B4" t="str">
        <f>CHOOSE(jazyk,"Datum:","Date:")</f>
        <v>Datum:</v>
      </c>
      <c r="C4" s="13"/>
    </row>
    <row r="6" spans="2:11" x14ac:dyDescent="0.3">
      <c r="B6" s="1" t="str">
        <f>CHOOSE(jazyk,"VSTUPNÍ DATA","INPUT DATA")</f>
        <v>VSTUPNÍ DATA</v>
      </c>
    </row>
    <row r="7" spans="2:11" x14ac:dyDescent="0.3">
      <c r="C7" t="str">
        <f>CHOOSE(jazyk,"Obor aplikace:","Application Sector:")</f>
        <v>Obor aplikace:</v>
      </c>
      <c r="D7" s="14"/>
      <c r="E7" s="15"/>
      <c r="F7" s="15"/>
      <c r="G7" s="16"/>
      <c r="I7">
        <v>1</v>
      </c>
    </row>
    <row r="8" spans="2:11" x14ac:dyDescent="0.3">
      <c r="D8" s="17"/>
      <c r="E8" s="18"/>
      <c r="F8" s="18"/>
      <c r="G8" s="19"/>
    </row>
    <row r="10" spans="2:11" x14ac:dyDescent="0.3">
      <c r="C10" t="str">
        <f>CHOOSE(jazyk,"Druh chladiva:","Refrigerant Fluid:")</f>
        <v>Druh chladiva:</v>
      </c>
      <c r="D10" s="5" t="str">
        <f>REPT(".",100)</f>
        <v>....................................................................................................</v>
      </c>
      <c r="E10" s="5"/>
      <c r="F10" s="6" t="s">
        <v>3</v>
      </c>
      <c r="G10" s="11"/>
      <c r="I10">
        <v>2</v>
      </c>
    </row>
    <row r="11" spans="2:11" x14ac:dyDescent="0.3">
      <c r="C11" t="str">
        <f>CHOOSE(jazyk,"Náplň chladiva:","Refrigerant Charge:")</f>
        <v>Náplň chladiva:</v>
      </c>
      <c r="D11" s="5" t="str">
        <f>REPT(".",100)</f>
        <v>....................................................................................................</v>
      </c>
      <c r="E11" s="5"/>
      <c r="F11" s="6" t="s">
        <v>1</v>
      </c>
      <c r="G11" s="12"/>
      <c r="I11">
        <v>3</v>
      </c>
    </row>
    <row r="12" spans="2:11" ht="6" customHeight="1" x14ac:dyDescent="0.3"/>
    <row r="13" spans="2:11" x14ac:dyDescent="0.3">
      <c r="C13" t="str">
        <f>CHOOSE(jazyk,"Roční spotřeba energie:","Annual Energy Consumption:")</f>
        <v>Roční spotřeba energie:</v>
      </c>
    </row>
    <row r="14" spans="2:11" x14ac:dyDescent="0.3">
      <c r="C14" s="2" t="str">
        <f>CHOOSE(jazyk,"Kompresory:","Compressors:")</f>
        <v>Kompresory:</v>
      </c>
      <c r="D14" s="5" t="str">
        <f t="shared" ref="D14:D15" si="0">REPT(".",100)</f>
        <v>....................................................................................................</v>
      </c>
      <c r="E14" s="5"/>
      <c r="F14" s="6" t="s">
        <v>4</v>
      </c>
      <c r="G14" s="12"/>
      <c r="I14">
        <v>4</v>
      </c>
    </row>
    <row r="15" spans="2:11" x14ac:dyDescent="0.3">
      <c r="C15" s="2" t="str">
        <f>CHOOSE(jazyk,"Příslušenství:","Ancillary:")</f>
        <v>Příslušenství:</v>
      </c>
      <c r="D15" s="5" t="str">
        <f t="shared" si="0"/>
        <v>....................................................................................................</v>
      </c>
      <c r="E15" s="5"/>
      <c r="F15" s="6" t="s">
        <v>4</v>
      </c>
      <c r="G15" s="12"/>
      <c r="I15">
        <v>5</v>
      </c>
    </row>
    <row r="16" spans="2:11" ht="9" customHeight="1" x14ac:dyDescent="0.3"/>
    <row r="17" spans="2:11" x14ac:dyDescent="0.3">
      <c r="B17" s="2" t="str">
        <f>CHOOSE(jazyk,"OBOROVÉ UKAZATELE:","SECTORAL FACTORS:")</f>
        <v>OBOROVÉ UKAZATELE:</v>
      </c>
      <c r="J17" s="8" t="s">
        <v>13</v>
      </c>
      <c r="K17" s="4">
        <v>1</v>
      </c>
    </row>
    <row r="18" spans="2:11" x14ac:dyDescent="0.3">
      <c r="C18" t="str">
        <f>CHOOSE(jazyk,"Životnost zařízení:","System Operational Lifetime:")</f>
        <v>Životnost zařízení:</v>
      </c>
      <c r="D18" s="5"/>
      <c r="E18" s="5" t="str">
        <f t="shared" ref="E18" si="1">REPT(".",100)</f>
        <v>....................................................................................................</v>
      </c>
      <c r="F18" s="6" t="str">
        <f>CHOOSE(jazyk,"roky","yr")</f>
        <v>roky</v>
      </c>
      <c r="G18" s="3">
        <f>CHOOSE(kategorie,10,10,10,10)</f>
        <v>10</v>
      </c>
      <c r="I18">
        <v>6</v>
      </c>
    </row>
    <row r="19" spans="2:11" x14ac:dyDescent="0.3">
      <c r="C19" t="str">
        <f>CHOOSE(jazyk,"GWP chladiva:","Refrigerant GWP:")</f>
        <v>GWP chladiva:</v>
      </c>
      <c r="D19" s="5" t="str">
        <f t="shared" ref="D19" si="2">REPT(".",100)</f>
        <v>....................................................................................................</v>
      </c>
      <c r="E19" s="5"/>
      <c r="F19" s="6" t="s">
        <v>0</v>
      </c>
      <c r="G19" s="12"/>
      <c r="I19">
        <v>7</v>
      </c>
    </row>
    <row r="20" spans="2:11" ht="6" customHeight="1" x14ac:dyDescent="0.3"/>
    <row r="21" spans="2:11" x14ac:dyDescent="0.3">
      <c r="C21" t="s">
        <v>6</v>
      </c>
      <c r="D21" s="5" t="str">
        <f t="shared" ref="D21:D25" si="3">REPT(".",100)</f>
        <v>....................................................................................................</v>
      </c>
      <c r="E21" s="5"/>
      <c r="F21" s="6" t="s">
        <v>10</v>
      </c>
      <c r="G21" s="10">
        <f>CHOOSE(kategorie,5,2,0,0)</f>
        <v>5</v>
      </c>
      <c r="I21">
        <v>8</v>
      </c>
    </row>
    <row r="22" spans="2:11" x14ac:dyDescent="0.3">
      <c r="C22" t="s">
        <v>7</v>
      </c>
      <c r="D22" s="5" t="str">
        <f t="shared" si="3"/>
        <v>....................................................................................................</v>
      </c>
      <c r="E22" s="5"/>
      <c r="F22" s="6" t="s">
        <v>10</v>
      </c>
      <c r="G22" s="10">
        <f>CHOOSE(kategorie,0,0.5,0,0)</f>
        <v>0</v>
      </c>
      <c r="I22">
        <v>9</v>
      </c>
    </row>
    <row r="23" spans="2:11" x14ac:dyDescent="0.3">
      <c r="C23" t="s">
        <v>8</v>
      </c>
      <c r="D23" s="5" t="str">
        <f t="shared" si="3"/>
        <v>....................................................................................................</v>
      </c>
      <c r="E23" s="5"/>
      <c r="F23" s="6" t="s">
        <v>10</v>
      </c>
      <c r="G23" s="10">
        <f>CHOOSE(kategorie,0.25,0.25,0,0)</f>
        <v>0.25</v>
      </c>
      <c r="I23">
        <v>10</v>
      </c>
    </row>
    <row r="24" spans="2:11" x14ac:dyDescent="0.3">
      <c r="C24" t="s">
        <v>9</v>
      </c>
      <c r="D24" s="5" t="str">
        <f t="shared" si="3"/>
        <v>....................................................................................................</v>
      </c>
      <c r="E24" s="5"/>
      <c r="F24" s="6" t="s">
        <v>10</v>
      </c>
      <c r="G24" s="10">
        <f>CHOOSE(kategorie,0,0,0,0)</f>
        <v>0</v>
      </c>
      <c r="I24">
        <v>11</v>
      </c>
    </row>
    <row r="25" spans="2:11" x14ac:dyDescent="0.3">
      <c r="C25" t="str">
        <f>CHOOSE(jazyk,"Účinnost rekuperace:","Recovery Efficiency:")</f>
        <v>Účinnost rekuperace:</v>
      </c>
      <c r="D25" s="5" t="str">
        <f t="shared" si="3"/>
        <v>....................................................................................................</v>
      </c>
      <c r="E25" s="5"/>
      <c r="F25" s="6" t="s">
        <v>0</v>
      </c>
      <c r="G25" s="10">
        <f>CHOOSE(kategorie,0.95,0.95,0.6,0.3)</f>
        <v>0.95</v>
      </c>
      <c r="I25">
        <v>12</v>
      </c>
    </row>
    <row r="26" spans="2:11" x14ac:dyDescent="0.3">
      <c r="C26" s="7" t="str">
        <f>CHOOSE(jazyk,"Emisní faktor CO2, β (kg CO2/kWk):","CO2 Emission Factor, β (kg CO2/kWk):")</f>
        <v>Emisní faktor CO2, β (kg CO2/kWk):</v>
      </c>
      <c r="D26" s="7"/>
      <c r="E26" s="5" t="str">
        <f t="shared" ref="E26" si="4">REPT(".",100)</f>
        <v>....................................................................................................</v>
      </c>
      <c r="F26" s="6" t="s">
        <v>0</v>
      </c>
      <c r="G26" s="10">
        <v>0.84</v>
      </c>
      <c r="I26">
        <v>13</v>
      </c>
    </row>
    <row r="28" spans="2:11" x14ac:dyDescent="0.3">
      <c r="B28" s="1" t="str">
        <f>CHOOSE(jazyk,"KALKULACE TEWI:","TEWI CALCULATION:")</f>
        <v>KALKULACE TEWI:</v>
      </c>
    </row>
    <row r="29" spans="2:11" x14ac:dyDescent="0.3">
      <c r="B29" s="2" t="str">
        <f>CHOOSE(jazyk,"a) Přímý efekt","a) Direct Effect")</f>
        <v>a) Přímý efekt</v>
      </c>
    </row>
    <row r="30" spans="2:11" x14ac:dyDescent="0.3">
      <c r="C30" t="str">
        <f>CHOOSE(jazyk,"Ztráta chladiva (provozní):","Refrigerant Release (Operational):")</f>
        <v>Ztráta chladiva (provozní):</v>
      </c>
      <c r="E30" s="5" t="str">
        <f t="shared" ref="E30:E31" si="5">REPT(".",100)</f>
        <v>....................................................................................................</v>
      </c>
      <c r="F30" s="6" t="s">
        <v>1</v>
      </c>
      <c r="G30" s="9">
        <f>G11*G18*(G21+G22+G23+G24)/100</f>
        <v>0</v>
      </c>
      <c r="I30">
        <v>14</v>
      </c>
    </row>
    <row r="31" spans="2:11" x14ac:dyDescent="0.3">
      <c r="C31" t="str">
        <f>CHOOSE(jazyk,"Ztráta chladiva (při likvidaci zařízení):","Refrigerant Release (End of Life):")</f>
        <v>Ztráta chladiva (při likvidaci zařízení):</v>
      </c>
      <c r="E31" s="5" t="str">
        <f t="shared" si="5"/>
        <v>....................................................................................................</v>
      </c>
      <c r="F31" s="6" t="s">
        <v>1</v>
      </c>
      <c r="G31" s="9">
        <f>G11*(1-G25)</f>
        <v>0</v>
      </c>
      <c r="I31">
        <v>15</v>
      </c>
    </row>
    <row r="32" spans="2:11" ht="6" customHeight="1" x14ac:dyDescent="0.3"/>
    <row r="33" spans="2:9" x14ac:dyDescent="0.3">
      <c r="C33" t="str">
        <f>CHOOSE(jazyk,"Celková ztráta chladiva po dobu životnosti:","Total Lifetime Refrigerant Release:")</f>
        <v>Celková ztráta chladiva po dobu životnosti:</v>
      </c>
      <c r="E33" s="5" t="str">
        <f t="shared" ref="E33" si="6">REPT(".",100)</f>
        <v>....................................................................................................</v>
      </c>
      <c r="F33" s="6" t="s">
        <v>1</v>
      </c>
      <c r="G33" s="9">
        <f>G30+G31</f>
        <v>0</v>
      </c>
      <c r="I33">
        <v>16</v>
      </c>
    </row>
    <row r="34" spans="2:9" ht="6" customHeight="1" x14ac:dyDescent="0.3"/>
    <row r="35" spans="2:9" x14ac:dyDescent="0.3">
      <c r="C35" t="str">
        <f>CHOOSE(jazyk,"Ekvivalent CO2:","CO2 Equivalent:")</f>
        <v>Ekvivalent CO2:</v>
      </c>
      <c r="D35" s="5" t="str">
        <f t="shared" ref="D35" si="7">REPT(".",100)</f>
        <v>....................................................................................................</v>
      </c>
      <c r="E35" s="5"/>
      <c r="F35" s="6" t="s">
        <v>1</v>
      </c>
      <c r="G35" s="9">
        <f>G33*G19</f>
        <v>0</v>
      </c>
      <c r="I35">
        <v>17</v>
      </c>
    </row>
    <row r="36" spans="2:9" x14ac:dyDescent="0.3">
      <c r="B36" s="2" t="str">
        <f>CHOOSE(jazyk,"b) Nepřímý efekt","b) Indirect Effect")</f>
        <v>b) Nepřímý efekt</v>
      </c>
    </row>
    <row r="37" spans="2:9" ht="15.6" x14ac:dyDescent="0.35">
      <c r="C37" t="str">
        <f>CHOOSE(jazyk,"Nepřímý efekt:","Indirect Effect:")</f>
        <v>Nepřímý efekt:</v>
      </c>
      <c r="D37" s="5" t="str">
        <f t="shared" ref="D37" si="8">REPT(".",100)</f>
        <v>....................................................................................................</v>
      </c>
      <c r="E37" s="5"/>
      <c r="F37" s="6" t="s">
        <v>2</v>
      </c>
      <c r="G37" s="9">
        <f>(G14+G15)*G26*G18</f>
        <v>0</v>
      </c>
      <c r="I37">
        <v>18</v>
      </c>
    </row>
    <row r="38" spans="2:9" x14ac:dyDescent="0.3">
      <c r="B38" s="2" t="s">
        <v>5</v>
      </c>
    </row>
    <row r="39" spans="2:9" ht="15.6" x14ac:dyDescent="0.35">
      <c r="C39" t="s">
        <v>11</v>
      </c>
      <c r="D39" s="5" t="str">
        <f t="shared" ref="D39" si="9">REPT(".",100)</f>
        <v>....................................................................................................</v>
      </c>
      <c r="E39" s="5"/>
      <c r="F39" s="6" t="s">
        <v>2</v>
      </c>
      <c r="G39" s="9">
        <f>G35+G37</f>
        <v>0</v>
      </c>
      <c r="I39">
        <v>19</v>
      </c>
    </row>
    <row r="41" spans="2:9" x14ac:dyDescent="0.3">
      <c r="B41" t="s">
        <v>14</v>
      </c>
    </row>
  </sheetData>
  <mergeCells count="3">
    <mergeCell ref="D7:G8"/>
    <mergeCell ref="B2:G2"/>
    <mergeCell ref="D3:G3"/>
  </mergeCells>
  <dataValidations xWindow="981" yWindow="310" count="2">
    <dataValidation type="list" allowBlank="1" showInputMessage="1" showErrorMessage="1" promptTitle="Volba jazyka" prompt="1 ... CZ_x000a_2 ... EN" sqref="K1">
      <formula1>"1,2"</formula1>
    </dataValidation>
    <dataValidation type="list" allowBlank="1" showInputMessage="1" showErrorMessage="1" promptTitle="Kategorie zařízení:" prompt="Standardy ukazatelů_x000a_1 ... Komerční chlazení_x000a_2 ... Chlazení kapalin, Průmyslové chlazení_x000a_3 ... &quot;Bílé zboží&quot; - komerční_x000a_4 ... &quot;Bílé zboží&quot; - domácí" sqref="K17">
      <formula1>"1,2,3,4"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&amp;L&amp;10&amp;F&amp;R&amp;10&amp;D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TEWI</vt:lpstr>
      <vt:lpstr>jazyk</vt:lpstr>
      <vt:lpstr>kategorie</vt:lpstr>
      <vt:lpstr>TEWI!Oblast_tisku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Hejny, Ladislav</dc:creator>
  <cp:lastModifiedBy>Hejny, Ladislav</cp:lastModifiedBy>
  <cp:lastPrinted>2019-08-16T08:39:13Z</cp:lastPrinted>
  <dcterms:created xsi:type="dcterms:W3CDTF">2011-09-19T12:52:20Z</dcterms:created>
  <dcterms:modified xsi:type="dcterms:W3CDTF">2022-03-23T10:16:45Z</dcterms:modified>
</cp:coreProperties>
</file>