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435" activeTab="1"/>
  </bookViews>
  <sheets>
    <sheet name="Krycí list" sheetId="4" r:id="rId1"/>
    <sheet name="SO 04 Vzduchotechnika" sheetId="1" r:id="rId2"/>
  </sheets>
  <externalReferences>
    <externalReference r:id="rId3"/>
  </externalReferences>
  <definedNames>
    <definedName name="Dodavka0">'[1]1'!#REF!</definedName>
    <definedName name="Excel_BuiltIn_Print_Area" localSheetId="0">('Krycí list'!$C$4:$P$33,'Krycí list'!#REF!,'Krycí list'!#REF!)</definedName>
    <definedName name="Excel_BuiltIn_Print_Area_3">NA()</definedName>
    <definedName name="Excel_BuiltIn_Print_Titles" localSheetId="0">'Krycí list'!#REF!</definedName>
    <definedName name="HSV0">'[1]1'!#REF!</definedName>
    <definedName name="HZS0">'[1]1'!#REF!</definedName>
    <definedName name="Montaz0">'[1]1'!#REF!</definedName>
    <definedName name="_xlnm.Print_Area" localSheetId="0">'Krycí list'!$C$4:$P$33</definedName>
    <definedName name="_xlnm.Print_Area" localSheetId="1">'SO 04 Vzduchotechnika'!$A$1:$I$132</definedName>
    <definedName name="PSV0">'[1]1'!#REF!</definedName>
    <definedName name="Typ">'[1]1'!#REF!</definedName>
    <definedName name="VRNKc">'[1]1R'!#REF!</definedName>
    <definedName name="VRNnazev">'[1]1R'!#REF!</definedName>
    <definedName name="VRNproc">'[1]1R'!#REF!</definedName>
    <definedName name="VRNzakl">'[1]1R'!#REF!</definedName>
  </definedNames>
  <calcPr calcId="152511"/>
</workbook>
</file>

<file path=xl/calcChain.xml><?xml version="1.0" encoding="utf-8"?>
<calcChain xmlns="http://schemas.openxmlformats.org/spreadsheetml/2006/main">
  <c r="I101" i="1" l="1"/>
  <c r="G101" i="1"/>
  <c r="H101" i="1"/>
  <c r="I92" i="1"/>
  <c r="G92" i="1"/>
  <c r="H92" i="1"/>
  <c r="I84" i="1"/>
  <c r="G84" i="1"/>
  <c r="H84" i="1"/>
  <c r="I76" i="1"/>
  <c r="G76" i="1"/>
  <c r="H76" i="1"/>
  <c r="I68" i="1"/>
  <c r="G68" i="1"/>
  <c r="H68" i="1"/>
  <c r="I62" i="1"/>
  <c r="G62" i="1"/>
  <c r="H62" i="1"/>
  <c r="I56" i="1"/>
  <c r="G56" i="1"/>
  <c r="H56" i="1"/>
  <c r="I33" i="1"/>
  <c r="G33" i="1"/>
  <c r="H33" i="1"/>
  <c r="I110" i="1"/>
  <c r="I115" i="1"/>
  <c r="G110" i="1"/>
  <c r="G115" i="1"/>
  <c r="H31" i="4"/>
  <c r="H30" i="4"/>
  <c r="H29" i="4"/>
  <c r="M28" i="4"/>
  <c r="G107" i="1" l="1"/>
  <c r="H110" i="1" s="1"/>
  <c r="I107" i="1"/>
  <c r="F130" i="1" s="1"/>
  <c r="F127" i="1" s="1"/>
  <c r="H107" i="1"/>
  <c r="I132" i="1" l="1"/>
  <c r="G13" i="1" s="1"/>
  <c r="G18" i="1" s="1"/>
  <c r="H115" i="1"/>
  <c r="H127" i="1"/>
  <c r="G127" i="1"/>
  <c r="G132" i="1" s="1"/>
  <c r="E11" i="1" s="1"/>
  <c r="H132" i="1" l="1"/>
  <c r="F12" i="1" s="1"/>
  <c r="F17" i="1" s="1"/>
  <c r="E16" i="1"/>
  <c r="F20" i="1" l="1"/>
  <c r="H27" i="4" s="1"/>
  <c r="M27" i="4" s="1"/>
  <c r="M25" i="4" l="1"/>
  <c r="L33" i="4" s="1"/>
</calcChain>
</file>

<file path=xl/sharedStrings.xml><?xml version="1.0" encoding="utf-8"?>
<sst xmlns="http://schemas.openxmlformats.org/spreadsheetml/2006/main" count="169" uniqueCount="122">
  <si>
    <t>dodávka</t>
  </si>
  <si>
    <t>montáž</t>
  </si>
  <si>
    <t>hmotnost</t>
  </si>
  <si>
    <t>Mezisoučet</t>
  </si>
  <si>
    <t>Celkem dodávka</t>
  </si>
  <si>
    <t>Celkem montáž</t>
  </si>
  <si>
    <t>Celkem hmotnost</t>
  </si>
  <si>
    <t>VZDUCHOTECHNIKA CELKEM</t>
  </si>
  <si>
    <t>_________________________________________________________________________________</t>
  </si>
  <si>
    <t>__________________________________________________________________________________</t>
  </si>
  <si>
    <t>pozice</t>
  </si>
  <si>
    <t>název, typ, rozměr</t>
  </si>
  <si>
    <t>mj</t>
  </si>
  <si>
    <t>cena mj</t>
  </si>
  <si>
    <t>cena celkem</t>
  </si>
  <si>
    <t>specifikace, poznámka</t>
  </si>
  <si>
    <t>hmotnost mj</t>
  </si>
  <si>
    <t>ks</t>
  </si>
  <si>
    <t>(Kč)</t>
  </si>
  <si>
    <t>m</t>
  </si>
  <si>
    <t xml:space="preserve">CELKEM </t>
  </si>
  <si>
    <t>List obsahuje:</t>
  </si>
  <si>
    <t>1) Krycí list soupisu</t>
  </si>
  <si>
    <t>optimalizováno pro tisk sestav ve formátu A4 - na výšku</t>
  </si>
  <si>
    <t>{ED81D08B-19D2-479C-B493-2F220B69E2FC}</t>
  </si>
  <si>
    <t>2</t>
  </si>
  <si>
    <t>False</t>
  </si>
  <si>
    <t>Stavba:</t>
  </si>
  <si>
    <t>Objekt: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</si>
  <si>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</si>
  <si>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</si>
  <si>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</si>
  <si>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</si>
  <si>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</si>
  <si>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</si>
  <si>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</si>
  <si>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</si>
  <si>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Projektant: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</si>
  <si>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</si>
  <si>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</si>
  <si>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</si>
  <si>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</si>
  <si>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</si>
  <si>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</si>
  <si>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</si>
  <si>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</si>
  <si>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</si>
  <si>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</si>
  <si>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</si>
  <si>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</si>
  <si>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dopravné</t>
  </si>
  <si>
    <t>soub</t>
  </si>
  <si>
    <t>zednické výpomoci</t>
  </si>
  <si>
    <t>drobné výpomoci při motáži závěsů potrubí</t>
  </si>
  <si>
    <t>přesun hmot</t>
  </si>
  <si>
    <t>t</t>
  </si>
  <si>
    <t>staveništní přesun hmot</t>
  </si>
  <si>
    <t>veškeré stavební a bourací práce nutné pro zdárné provedení vzduchotechniky</t>
  </si>
  <si>
    <t xml:space="preserve">Seznam strojů a zařízení </t>
  </si>
  <si>
    <t xml:space="preserve">Výkaz výměr : </t>
  </si>
  <si>
    <t>kruhové potrubí SPIRO - koncový kryt</t>
  </si>
  <si>
    <t xml:space="preserve">MEZISOUČET </t>
  </si>
  <si>
    <t>větrací stříška profil 100</t>
  </si>
  <si>
    <t>profil 100 mm</t>
  </si>
  <si>
    <t>potrubí kruhové SPIRO profil 100 mm</t>
  </si>
  <si>
    <t>kruhové potrubí SPIRO odbočka jednoduchá 100/100</t>
  </si>
  <si>
    <t>PROJEKT efekt s.r.o.</t>
  </si>
  <si>
    <t>CZ27517721</t>
  </si>
  <si>
    <t>zapravení veškerých prostupů materiálem shodným s materiálem v němž jsou prostupy prováděny s potřebnou požární odolností dle PBŘ</t>
  </si>
  <si>
    <t>odvoz a likvidace suti na skládku do 20 km</t>
  </si>
  <si>
    <t>kovové objímky + závitové tyče M8, vsuvky, gumové těsnění</t>
  </si>
  <si>
    <t xml:space="preserve">lešení výška 2 m plocha 3 m2, </t>
  </si>
  <si>
    <t>Rekonstrukce nákupního střediska</t>
  </si>
  <si>
    <t>Horní Dubénky</t>
  </si>
  <si>
    <t>Rekonstrukce nákupního střediska na objekt agroturistiky</t>
  </si>
  <si>
    <t>A SCHOOL s.r.o., vzdělávací agentura, Příkop 4, 602 00 Brno</t>
  </si>
  <si>
    <t>I.NP: 13*1 ,  (v.č.  01)</t>
  </si>
  <si>
    <t xml:space="preserve">malý radiální ventilátor </t>
  </si>
  <si>
    <t xml:space="preserve">se zpětnou klapkou , čelní kovovou filtrační mřížkou, </t>
  </si>
  <si>
    <r>
      <t>230V, 50 Hz, 35 W, 115 m</t>
    </r>
    <r>
      <rPr>
        <i/>
        <vertAlign val="superscript"/>
        <sz val="8"/>
        <rFont val="Times New Roman"/>
        <family val="1"/>
        <charset val="238"/>
      </rPr>
      <t>3</t>
    </r>
    <r>
      <rPr>
        <i/>
        <sz val="8"/>
        <rFont val="Times New Roman"/>
        <family val="1"/>
        <charset val="238"/>
      </rPr>
      <t>/hod, 50 Pa, 46 dB(A), IP 44</t>
    </r>
  </si>
  <si>
    <t>s nastavitelným doběhem 2-20 min (dobíhá na nižší otáčky)</t>
  </si>
  <si>
    <t xml:space="preserve">dvouotáčkový, profil napojení 100 mm, </t>
  </si>
  <si>
    <t>01</t>
  </si>
  <si>
    <t>včetně montážnho a spojovacího materiálu</t>
  </si>
  <si>
    <t>02</t>
  </si>
  <si>
    <t>I.NP: 13*1 ,   (v.č.  01)</t>
  </si>
  <si>
    <t>03</t>
  </si>
  <si>
    <t xml:space="preserve"> ohebná Al hadice profil 100 mm</t>
  </si>
  <si>
    <t xml:space="preserve">nad střechou: 6*1 , </t>
  </si>
  <si>
    <t>04</t>
  </si>
  <si>
    <t>včetně příslušenství - závěsného, těsného a montážního materiálu</t>
  </si>
  <si>
    <t>I.NP: 3*1 ,  (v.č.  01)</t>
  </si>
  <si>
    <t>05</t>
  </si>
  <si>
    <t>06</t>
  </si>
  <si>
    <t>kruhové potrubí SPIRO odbočka oboustranná 100/100</t>
  </si>
  <si>
    <t>I.NP: 5*1 ,  (v.č.  01)</t>
  </si>
  <si>
    <t>I.NP: 6*4 +1 + 1,   (v.č.  01)</t>
  </si>
  <si>
    <t>07</t>
  </si>
  <si>
    <t>profil 100 mm, s odvodňovacím nátrubkem 20 mm</t>
  </si>
  <si>
    <t>I.NP: 6*1 ,  (v.č.  01)</t>
  </si>
  <si>
    <t>08</t>
  </si>
  <si>
    <t xml:space="preserve"> s požární odolností EI 15/DP1</t>
  </si>
  <si>
    <t xml:space="preserve">izolace protipožární pro kruhové potrubí </t>
  </si>
  <si>
    <t>lamelová rohož tl. 40 mm s navařovacími trny pro kotvení izolace</t>
  </si>
  <si>
    <t>páska ALS pro přelepení spojů</t>
  </si>
  <si>
    <r>
      <t>m</t>
    </r>
    <r>
      <rPr>
        <vertAlign val="superscript"/>
        <sz val="10"/>
        <rFont val="Times New Roman"/>
        <family val="1"/>
      </rPr>
      <t>2</t>
    </r>
  </si>
  <si>
    <t>I.NP: 6*2 ,  (v.č.  01)</t>
  </si>
  <si>
    <t>6 x prostup střechou a stropem profil 100 mm</t>
  </si>
  <si>
    <t>09</t>
  </si>
  <si>
    <t>10</t>
  </si>
  <si>
    <t>11</t>
  </si>
  <si>
    <t>I.NP: Σ pol. 1 - 08  (v.č. 01)</t>
  </si>
  <si>
    <t>polotuhá ohebná hadice z Al folie o síle 0,08 mm</t>
  </si>
  <si>
    <t>drážky ve stěnách a  příčkách pro potrubí profilu 100 mm - 14m, 3 x prostup stěnou tl. 350 mm profil 100 mm</t>
  </si>
  <si>
    <t>801.79.1.3.</t>
  </si>
  <si>
    <t>SO 04 Vzduchotechnika</t>
  </si>
  <si>
    <t>KRYCÍ LIST SOUPISU PRACÍ</t>
  </si>
  <si>
    <t>Vyplň údaj</t>
  </si>
  <si>
    <t>REKAPITULACE SOUPISU PRACÍ SO 04 VZDUCHOTECHNIKA</t>
  </si>
  <si>
    <t>na objekt agroturistiky v Horních Dubénkách, na pozemku p. č. st. 38</t>
  </si>
  <si>
    <t>Poznámky :</t>
  </si>
  <si>
    <t>Do žlutě označených políček na listu Krycí list nutno vepsat požadované údaje. Do žlutě označených políček na listu SO 04 Vzduchotechnika nutno vepsat nabídkové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</si>
</sst>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"/>
    <numFmt numFmtId="165" formatCode="#,##0.00;\-#,##0.00"/>
    <numFmt numFmtId="166" formatCode="0.00%;\-0.00%"/>
    <numFmt numFmtId="167" formatCode="_-* #,##0.00&quot; Kč&quot;_-;\-* #,##0.00&quot; Kč&quot;_-;_-* \-??&quot; Kč&quot;_-;_-@_-"/>
  </numFmts>
  <fonts count="47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i/>
      <vertAlign val="superscript"/>
      <sz val="8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i/>
      <sz val="7"/>
      <name val="Times New Roman"/>
      <family val="1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u/>
      <sz val="8"/>
      <color indexed="12"/>
      <name val="Trebuchet MS"/>
      <family val="2"/>
      <charset val="238"/>
    </font>
    <font>
      <u/>
      <sz val="10"/>
      <color indexed="12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8"/>
      <color indexed="55"/>
      <name val="Trebuchet MS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8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9"/>
      <name val="Trebuchet MS"/>
      <charset val="238"/>
    </font>
    <font>
      <vertAlign val="superscript"/>
      <sz val="10"/>
      <name val="Times New Roman"/>
      <family val="1"/>
    </font>
    <font>
      <u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8">
    <xf numFmtId="0" fontId="0" fillId="0" borderId="0"/>
    <xf numFmtId="0" fontId="27" fillId="0" borderId="0" applyNumberForma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24" fillId="0" borderId="0" applyAlignment="0">
      <protection locked="0"/>
    </xf>
    <xf numFmtId="0" fontId="24" fillId="0" borderId="0" applyAlignment="0">
      <protection locked="0"/>
    </xf>
    <xf numFmtId="0" fontId="37" fillId="0" borderId="0"/>
    <xf numFmtId="9" fontId="12" fillId="0" borderId="0" applyFill="0" applyBorder="0" applyAlignment="0" applyProtection="0"/>
  </cellStyleXfs>
  <cellXfs count="108">
    <xf numFmtId="0" fontId="0" fillId="0" borderId="0" xfId="0"/>
    <xf numFmtId="0" fontId="24" fillId="3" borderId="0" xfId="4" applyFont="1" applyFill="1" applyAlignment="1" applyProtection="1">
      <alignment horizontal="left" vertical="top"/>
    </xf>
    <xf numFmtId="0" fontId="25" fillId="3" borderId="0" xfId="4" applyFont="1" applyFill="1" applyAlignment="1" applyProtection="1">
      <alignment horizontal="left" vertical="center"/>
    </xf>
    <xf numFmtId="0" fontId="26" fillId="3" borderId="0" xfId="4" applyFont="1" applyFill="1" applyAlignment="1" applyProtection="1">
      <alignment horizontal="left" vertical="center"/>
    </xf>
    <xf numFmtId="0" fontId="28" fillId="3" borderId="0" xfId="1" applyNumberFormat="1" applyFont="1" applyFill="1" applyBorder="1" applyAlignment="1" applyProtection="1">
      <alignment horizontal="left" vertical="center"/>
    </xf>
    <xf numFmtId="0" fontId="28" fillId="3" borderId="0" xfId="1" applyNumberFormat="1" applyFont="1" applyFill="1" applyBorder="1" applyAlignment="1" applyProtection="1">
      <alignment horizontal="center" vertical="center"/>
    </xf>
    <xf numFmtId="0" fontId="24" fillId="3" borderId="0" xfId="4" applyFill="1" applyAlignment="1" applyProtection="1">
      <alignment horizontal="left" vertical="top"/>
    </xf>
    <xf numFmtId="0" fontId="24" fillId="0" borderId="0" xfId="4" applyAlignment="1" applyProtection="1">
      <alignment horizontal="left" vertical="top"/>
    </xf>
    <xf numFmtId="0" fontId="29" fillId="0" borderId="0" xfId="4" applyFont="1" applyBorder="1" applyAlignment="1" applyProtection="1">
      <alignment horizontal="center" vertical="center"/>
    </xf>
    <xf numFmtId="0" fontId="24" fillId="0" borderId="2" xfId="4" applyBorder="1" applyAlignment="1" applyProtection="1">
      <alignment horizontal="left" vertical="top"/>
    </xf>
    <xf numFmtId="0" fontId="24" fillId="0" borderId="3" xfId="4" applyBorder="1" applyAlignment="1" applyProtection="1">
      <alignment horizontal="left" vertical="top"/>
    </xf>
    <xf numFmtId="0" fontId="24" fillId="0" borderId="4" xfId="4" applyBorder="1" applyAlignment="1" applyProtection="1">
      <alignment horizontal="left" vertical="top"/>
    </xf>
    <xf numFmtId="0" fontId="24" fillId="0" borderId="5" xfId="4" applyBorder="1" applyAlignment="1" applyProtection="1">
      <alignment horizontal="left" vertical="top"/>
    </xf>
    <xf numFmtId="0" fontId="30" fillId="0" borderId="6" xfId="4" applyFont="1" applyBorder="1" applyAlignment="1" applyProtection="1">
      <alignment horizontal="center" vertical="center"/>
    </xf>
    <xf numFmtId="0" fontId="24" fillId="0" borderId="6" xfId="4" applyBorder="1" applyAlignment="1" applyProtection="1">
      <alignment horizontal="left" vertical="top"/>
    </xf>
    <xf numFmtId="0" fontId="31" fillId="0" borderId="0" xfId="4" applyFont="1" applyAlignment="1" applyProtection="1">
      <alignment horizontal="left" vertical="center"/>
    </xf>
    <xf numFmtId="0" fontId="31" fillId="0" borderId="0" xfId="4" applyFont="1" applyBorder="1" applyAlignment="1" applyProtection="1">
      <alignment horizontal="left" vertical="center" wrapText="1"/>
    </xf>
    <xf numFmtId="0" fontId="24" fillId="0" borderId="0" xfId="4" applyFont="1" applyAlignment="1" applyProtection="1">
      <alignment horizontal="left" vertical="center"/>
    </xf>
    <xf numFmtId="0" fontId="24" fillId="0" borderId="5" xfId="4" applyBorder="1" applyAlignment="1" applyProtection="1">
      <alignment horizontal="left" vertical="center"/>
    </xf>
    <xf numFmtId="0" fontId="32" fillId="0" borderId="0" xfId="4" applyFont="1" applyAlignment="1" applyProtection="1">
      <alignment horizontal="left" vertical="center"/>
    </xf>
    <xf numFmtId="0" fontId="32" fillId="0" borderId="0" xfId="4" applyFont="1" applyBorder="1" applyAlignment="1" applyProtection="1">
      <alignment horizontal="left" vertical="center" wrapText="1"/>
    </xf>
    <xf numFmtId="0" fontId="24" fillId="0" borderId="6" xfId="4" applyBorder="1" applyAlignment="1" applyProtection="1">
      <alignment horizontal="left" vertical="center"/>
    </xf>
    <xf numFmtId="0" fontId="33" fillId="0" borderId="0" xfId="4" applyFont="1" applyAlignment="1" applyProtection="1">
      <alignment horizontal="left" vertical="center"/>
    </xf>
    <xf numFmtId="0" fontId="42" fillId="0" borderId="0" xfId="4" applyFont="1" applyAlignment="1" applyProtection="1">
      <alignment horizontal="left" vertical="center"/>
    </xf>
    <xf numFmtId="0" fontId="33" fillId="0" borderId="0" xfId="6" applyFont="1" applyAlignment="1" applyProtection="1"/>
    <xf numFmtId="0" fontId="33" fillId="0" borderId="0" xfId="4" applyFont="1" applyFill="1" applyAlignment="1" applyProtection="1">
      <alignment horizontal="left" vertical="center"/>
    </xf>
    <xf numFmtId="0" fontId="42" fillId="0" borderId="0" xfId="6" applyFont="1" applyFill="1" applyAlignment="1" applyProtection="1">
      <alignment horizontal="left" vertical="center"/>
    </xf>
    <xf numFmtId="0" fontId="33" fillId="0" borderId="0" xfId="5" applyFont="1" applyBorder="1" applyAlignment="1" applyProtection="1">
      <alignment horizontal="left" vertical="center"/>
    </xf>
    <xf numFmtId="0" fontId="24" fillId="0" borderId="5" xfId="4" applyBorder="1" applyAlignment="1" applyProtection="1">
      <alignment horizontal="left" vertical="center" wrapText="1"/>
    </xf>
    <xf numFmtId="0" fontId="24" fillId="0" borderId="0" xfId="4" applyFont="1" applyAlignment="1" applyProtection="1">
      <alignment horizontal="left" vertical="center" wrapText="1"/>
    </xf>
    <xf numFmtId="0" fontId="33" fillId="0" borderId="0" xfId="4" applyFont="1" applyBorder="1" applyAlignment="1" applyProtection="1">
      <alignment horizontal="left" vertical="center" wrapText="1"/>
    </xf>
    <xf numFmtId="0" fontId="24" fillId="0" borderId="6" xfId="4" applyBorder="1" applyAlignment="1" applyProtection="1">
      <alignment horizontal="left" vertical="center" wrapText="1"/>
    </xf>
    <xf numFmtId="0" fontId="24" fillId="0" borderId="7" xfId="4" applyBorder="1" applyAlignment="1" applyProtection="1">
      <alignment horizontal="left" vertical="center"/>
    </xf>
    <xf numFmtId="0" fontId="34" fillId="0" borderId="0" xfId="4" applyFont="1" applyAlignment="1" applyProtection="1">
      <alignment horizontal="left" vertical="center"/>
    </xf>
    <xf numFmtId="165" fontId="35" fillId="0" borderId="0" xfId="4" applyNumberFormat="1" applyFont="1" applyBorder="1" applyAlignment="1" applyProtection="1">
      <alignment horizontal="right" vertical="center"/>
    </xf>
    <xf numFmtId="0" fontId="36" fillId="0" borderId="0" xfId="4" applyFont="1" applyAlignment="1" applyProtection="1">
      <alignment horizontal="left" vertical="center"/>
    </xf>
    <xf numFmtId="166" fontId="36" fillId="0" borderId="0" xfId="4" applyNumberFormat="1" applyFont="1" applyAlignment="1" applyProtection="1">
      <alignment horizontal="right" vertical="center"/>
    </xf>
    <xf numFmtId="0" fontId="36" fillId="0" borderId="0" xfId="4" applyFont="1" applyAlignment="1" applyProtection="1">
      <alignment horizontal="right" vertical="center"/>
    </xf>
    <xf numFmtId="165" fontId="36" fillId="0" borderId="0" xfId="4" applyNumberFormat="1" applyFont="1" applyBorder="1" applyAlignment="1" applyProtection="1">
      <alignment horizontal="right" vertical="center"/>
    </xf>
    <xf numFmtId="0" fontId="24" fillId="4" borderId="0" xfId="4" applyFill="1" applyAlignment="1" applyProtection="1">
      <alignment horizontal="left" vertical="center"/>
    </xf>
    <xf numFmtId="0" fontId="32" fillId="4" borderId="8" xfId="4" applyFont="1" applyFill="1" applyBorder="1" applyAlignment="1" applyProtection="1">
      <alignment horizontal="left" vertical="center"/>
    </xf>
    <xf numFmtId="0" fontId="24" fillId="4" borderId="9" xfId="4" applyFill="1" applyBorder="1" applyAlignment="1" applyProtection="1">
      <alignment horizontal="left" vertical="center"/>
    </xf>
    <xf numFmtId="0" fontId="32" fillId="4" borderId="9" xfId="4" applyFont="1" applyFill="1" applyBorder="1" applyAlignment="1" applyProtection="1">
      <alignment horizontal="right" vertical="center"/>
    </xf>
    <xf numFmtId="0" fontId="32" fillId="4" borderId="9" xfId="4" applyFont="1" applyFill="1" applyBorder="1" applyAlignment="1" applyProtection="1">
      <alignment horizontal="center" vertical="center"/>
    </xf>
    <xf numFmtId="165" fontId="32" fillId="4" borderId="13" xfId="4" applyNumberFormat="1" applyFont="1" applyFill="1" applyBorder="1" applyAlignment="1" applyProtection="1">
      <alignment horizontal="right" vertical="center"/>
    </xf>
    <xf numFmtId="0" fontId="24" fillId="4" borderId="6" xfId="4" applyFill="1" applyBorder="1" applyAlignment="1" applyProtection="1">
      <alignment horizontal="left" vertical="center"/>
    </xf>
    <xf numFmtId="0" fontId="24" fillId="0" borderId="10" xfId="4" applyBorder="1" applyAlignment="1" applyProtection="1">
      <alignment horizontal="left" vertical="center"/>
    </xf>
    <xf numFmtId="0" fontId="24" fillId="0" borderId="11" xfId="4" applyBorder="1" applyAlignment="1" applyProtection="1">
      <alignment horizontal="left" vertical="center"/>
    </xf>
    <xf numFmtId="0" fontId="24" fillId="0" borderId="12" xfId="4" applyBorder="1" applyAlignment="1" applyProtection="1">
      <alignment horizontal="left" vertical="center"/>
    </xf>
    <xf numFmtId="0" fontId="44" fillId="0" borderId="0" xfId="4" applyFont="1" applyAlignment="1" applyProtection="1">
      <alignment horizontal="left" vertical="top"/>
    </xf>
    <xf numFmtId="0" fontId="45" fillId="0" borderId="0" xfId="4" applyFont="1" applyAlignment="1" applyProtection="1">
      <alignment horizontal="left" vertical="top"/>
    </xf>
    <xf numFmtId="0" fontId="24" fillId="0" borderId="0" xfId="4" applyFont="1" applyAlignment="1" applyProtection="1">
      <alignment horizontal="left" vertical="top"/>
    </xf>
    <xf numFmtId="0" fontId="45" fillId="0" borderId="0" xfId="4" applyFont="1" applyAlignment="1" applyProtection="1">
      <alignment horizontal="left" vertical="top" wrapText="1"/>
    </xf>
    <xf numFmtId="0" fontId="46" fillId="0" borderId="0" xfId="0" applyFont="1" applyAlignment="1" applyProtection="1">
      <alignment horizontal="left" vertical="top" wrapText="1"/>
    </xf>
    <xf numFmtId="0" fontId="24" fillId="5" borderId="0" xfId="4" applyFont="1" applyFill="1" applyAlignment="1" applyProtection="1">
      <alignment horizontal="left" vertical="center"/>
      <protection locked="0"/>
    </xf>
    <xf numFmtId="164" fontId="33" fillId="5" borderId="0" xfId="4" applyNumberFormat="1" applyFont="1" applyFill="1" applyBorder="1" applyAlignment="1" applyProtection="1">
      <alignment horizontal="left" vertical="top"/>
      <protection locked="0"/>
    </xf>
    <xf numFmtId="0" fontId="33" fillId="5" borderId="0" xfId="4" applyFont="1" applyFill="1" applyBorder="1" applyAlignment="1" applyProtection="1">
      <alignment horizontal="left" vertical="center"/>
      <protection locked="0"/>
    </xf>
    <xf numFmtId="0" fontId="10" fillId="5" borderId="0" xfId="0" applyFont="1" applyFill="1" applyProtection="1">
      <protection locked="0"/>
    </xf>
    <xf numFmtId="1" fontId="10" fillId="5" borderId="0" xfId="0" applyNumberFormat="1" applyFont="1" applyFill="1" applyProtection="1">
      <protection locked="0"/>
    </xf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1" fillId="0" borderId="0" xfId="0" applyFont="1" applyAlignment="1" applyProtection="1">
      <alignment horizontal="center"/>
    </xf>
    <xf numFmtId="0" fontId="11" fillId="0" borderId="0" xfId="0" applyFont="1" applyProtection="1"/>
    <xf numFmtId="0" fontId="10" fillId="0" borderId="0" xfId="0" applyFont="1" applyProtection="1"/>
    <xf numFmtId="1" fontId="10" fillId="0" borderId="0" xfId="0" applyNumberFormat="1" applyFont="1" applyProtection="1"/>
    <xf numFmtId="1" fontId="10" fillId="2" borderId="0" xfId="0" applyNumberFormat="1" applyFont="1" applyFill="1" applyProtection="1"/>
    <xf numFmtId="0" fontId="10" fillId="0" borderId="0" xfId="0" applyFont="1" applyBorder="1" applyProtection="1"/>
    <xf numFmtId="0" fontId="20" fillId="0" borderId="1" xfId="0" applyFont="1" applyBorder="1" applyProtection="1"/>
    <xf numFmtId="0" fontId="10" fillId="0" borderId="1" xfId="0" applyFont="1" applyBorder="1" applyProtection="1"/>
    <xf numFmtId="1" fontId="11" fillId="0" borderId="0" xfId="0" applyNumberFormat="1" applyFont="1" applyProtection="1"/>
    <xf numFmtId="0" fontId="19" fillId="0" borderId="0" xfId="0" applyFont="1" applyProtection="1"/>
    <xf numFmtId="1" fontId="19" fillId="2" borderId="0" xfId="0" applyNumberFormat="1" applyFont="1" applyFill="1" applyProtection="1"/>
    <xf numFmtId="0" fontId="6" fillId="0" borderId="0" xfId="0" applyFont="1" applyProtection="1"/>
    <xf numFmtId="0" fontId="1" fillId="0" borderId="0" xfId="0" applyFont="1" applyProtection="1"/>
    <xf numFmtId="0" fontId="14" fillId="0" borderId="0" xfId="0" applyFont="1" applyProtection="1"/>
    <xf numFmtId="0" fontId="15" fillId="0" borderId="0" xfId="0" applyFont="1" applyProtection="1"/>
    <xf numFmtId="0" fontId="16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7" fillId="0" borderId="1" xfId="0" applyFont="1" applyBorder="1" applyProtection="1"/>
    <xf numFmtId="0" fontId="18" fillId="0" borderId="0" xfId="0" applyFont="1" applyBorder="1" applyProtection="1"/>
    <xf numFmtId="0" fontId="4" fillId="0" borderId="0" xfId="0" applyFont="1" applyProtection="1"/>
    <xf numFmtId="0" fontId="0" fillId="0" borderId="0" xfId="0" applyBorder="1" applyProtection="1"/>
    <xf numFmtId="49" fontId="10" fillId="0" borderId="0" xfId="0" applyNumberFormat="1" applyFont="1" applyProtection="1"/>
    <xf numFmtId="0" fontId="21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1" fontId="11" fillId="0" borderId="0" xfId="0" applyNumberFormat="1" applyFont="1" applyFill="1" applyProtection="1"/>
    <xf numFmtId="0" fontId="39" fillId="0" borderId="0" xfId="0" applyFont="1" applyProtection="1"/>
    <xf numFmtId="0" fontId="12" fillId="0" borderId="0" xfId="0" applyFont="1" applyProtection="1"/>
    <xf numFmtId="0" fontId="22" fillId="0" borderId="0" xfId="0" applyFont="1" applyProtection="1"/>
    <xf numFmtId="0" fontId="8" fillId="0" borderId="0" xfId="0" applyFont="1" applyAlignment="1" applyProtection="1">
      <alignment horizontal="justify" vertical="justify" wrapText="1" shrinkToFit="1"/>
    </xf>
    <xf numFmtId="1" fontId="21" fillId="0" borderId="0" xfId="0" applyNumberFormat="1" applyFont="1" applyProtection="1"/>
    <xf numFmtId="0" fontId="23" fillId="0" borderId="0" xfId="0" applyFont="1" applyProtection="1"/>
    <xf numFmtId="0" fontId="7" fillId="0" borderId="0" xfId="0" applyFont="1" applyProtection="1"/>
    <xf numFmtId="1" fontId="22" fillId="0" borderId="0" xfId="0" applyNumberFormat="1" applyFont="1" applyProtection="1"/>
    <xf numFmtId="49" fontId="7" fillId="0" borderId="0" xfId="0" applyNumberFormat="1" applyFont="1" applyProtection="1"/>
    <xf numFmtId="0" fontId="8" fillId="0" borderId="0" xfId="0" applyFont="1" applyAlignment="1" applyProtection="1"/>
    <xf numFmtId="0" fontId="41" fillId="0" borderId="0" xfId="0" applyFont="1" applyProtection="1"/>
    <xf numFmtId="1" fontId="8" fillId="0" borderId="0" xfId="0" applyNumberFormat="1" applyFont="1" applyProtection="1"/>
    <xf numFmtId="1" fontId="41" fillId="0" borderId="0" xfId="0" applyNumberFormat="1" applyFont="1" applyProtection="1"/>
    <xf numFmtId="0" fontId="40" fillId="0" borderId="0" xfId="0" applyFont="1" applyAlignment="1" applyProtection="1">
      <alignment horizontal="left"/>
    </xf>
    <xf numFmtId="1" fontId="8" fillId="0" borderId="0" xfId="0" applyNumberFormat="1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40" fillId="0" borderId="0" xfId="0" applyFont="1" applyProtection="1"/>
    <xf numFmtId="2" fontId="10" fillId="0" borderId="0" xfId="0" applyNumberFormat="1" applyFont="1" applyProtection="1"/>
  </cellXfs>
  <cellStyles count="8">
    <cellStyle name="Hypertextový odkaz 2" xfId="1"/>
    <cellStyle name="Měna 2" xfId="2"/>
    <cellStyle name="měny 2" xfId="3"/>
    <cellStyle name="Normální" xfId="0" builtinId="0"/>
    <cellStyle name="normální 2" xfId="4"/>
    <cellStyle name="normální 2 2" xfId="5"/>
    <cellStyle name="normální 3" xfId="6"/>
    <cellStyle name="procent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108</xdr:row>
      <xdr:rowOff>19050</xdr:rowOff>
    </xdr:from>
    <xdr:to>
      <xdr:col>6</xdr:col>
      <xdr:colOff>628650</xdr:colOff>
      <xdr:row>108</xdr:row>
      <xdr:rowOff>161925</xdr:rowOff>
    </xdr:to>
    <xdr:pic>
      <xdr:nvPicPr>
        <xdr:cNvPr id="1431" name="Picture 3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19600" y="4271962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381000</xdr:colOff>
      <xdr:row>96</xdr:row>
      <xdr:rowOff>180975</xdr:rowOff>
    </xdr:from>
    <xdr:to>
      <xdr:col>4</xdr:col>
      <xdr:colOff>123825</xdr:colOff>
      <xdr:row>96</xdr:row>
      <xdr:rowOff>180975</xdr:rowOff>
    </xdr:to>
    <xdr:pic>
      <xdr:nvPicPr>
        <xdr:cNvPr id="1450" name="Picture 349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292" t="30188" r="50267" b="62263"/>
        <a:stretch>
          <a:fillRect/>
        </a:stretch>
      </xdr:blipFill>
      <xdr:spPr bwMode="auto">
        <a:xfrm>
          <a:off x="962025" y="24926925"/>
          <a:ext cx="1971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123825</xdr:colOff>
      <xdr:row>97</xdr:row>
      <xdr:rowOff>0</xdr:rowOff>
    </xdr:from>
    <xdr:to>
      <xdr:col>8</xdr:col>
      <xdr:colOff>114300</xdr:colOff>
      <xdr:row>97</xdr:row>
      <xdr:rowOff>0</xdr:rowOff>
    </xdr:to>
    <xdr:pic>
      <xdr:nvPicPr>
        <xdr:cNvPr id="1451" name="Picture 35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65266" t="30188" b="62138"/>
        <a:stretch>
          <a:fillRect/>
        </a:stretch>
      </xdr:blipFill>
      <xdr:spPr bwMode="auto">
        <a:xfrm>
          <a:off x="3848100" y="24926925"/>
          <a:ext cx="2057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</xdr:colOff>
      <xdr:row>38</xdr:row>
      <xdr:rowOff>0</xdr:rowOff>
    </xdr:from>
    <xdr:to>
      <xdr:col>3</xdr:col>
      <xdr:colOff>933451</xdr:colOff>
      <xdr:row>46</xdr:row>
      <xdr:rowOff>52815</xdr:rowOff>
    </xdr:to>
    <xdr:pic>
      <xdr:nvPicPr>
        <xdr:cNvPr id="1465" name="Picture 44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1026" y="6467475"/>
          <a:ext cx="2152650" cy="134821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552451</xdr:colOff>
      <xdr:row>37</xdr:row>
      <xdr:rowOff>57150</xdr:rowOff>
    </xdr:from>
    <xdr:to>
      <xdr:col>6</xdr:col>
      <xdr:colOff>503362</xdr:colOff>
      <xdr:row>50</xdr:row>
      <xdr:rowOff>76200</xdr:rowOff>
    </xdr:to>
    <xdr:pic>
      <xdr:nvPicPr>
        <xdr:cNvPr id="1466" name="Picture 44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62326" y="6362700"/>
          <a:ext cx="1541586" cy="212407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avel\Desktop\PR&#193;CE\Rozpo&#269;ty\Rozpo&#269;et%20PKS-cel&#225;%20stavb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1K"/>
      <sheetName val="1R"/>
      <sheetName val="1"/>
      <sheetName val="1.1K"/>
      <sheetName val="1.1R"/>
      <sheetName val="ZTI"/>
      <sheetName val="1.2K"/>
      <sheetName val="Silno"/>
      <sheetName val="TopKab"/>
      <sheetName val="Žlaby"/>
      <sheetName val="PodlSys"/>
      <sheetName val="Hrom"/>
      <sheetName val="PomPrac"/>
      <sheetName val="ZemPRAC"/>
      <sheetName val="1.2KK"/>
      <sheetName val="Zvon"/>
      <sheetName val="Čas"/>
      <sheetName val="Ozv"/>
      <sheetName val="Tel"/>
      <sheetName val="SK"/>
      <sheetName val="KabŽlab"/>
      <sheetName val="PomSlabo"/>
      <sheetName val="1.3K"/>
      <sheetName val="1.3R"/>
      <sheetName val="UT"/>
      <sheetName val="1.4K"/>
      <sheetName val="1.4R"/>
      <sheetName val="Plyn"/>
      <sheetName val="1.5K"/>
      <sheetName val="1.5R"/>
      <sheetName val="VZT"/>
      <sheetName val="1.6K"/>
      <sheetName val="1.6R"/>
      <sheetName val="1.6-Invent"/>
      <sheetName val="1.7K"/>
      <sheetName val="1.7R"/>
      <sheetName val="EZS"/>
      <sheetName val="2K"/>
      <sheetName val="2R"/>
      <sheetName val="2"/>
      <sheetName val="3K"/>
      <sheetName val="3R"/>
      <sheetName val="3"/>
      <sheetName val="4K"/>
      <sheetName val="4R"/>
      <sheetName val="4"/>
      <sheetName val="5K"/>
      <sheetName val="5R"/>
      <sheetName val="5"/>
      <sheetName val="6K"/>
      <sheetName val="6R"/>
      <sheetName val="6"/>
      <sheetName val="7K"/>
      <sheetName val="7"/>
      <sheetName val="7ZP"/>
      <sheetName val="8K"/>
      <sheetName val="8"/>
      <sheetName val="8ZP"/>
      <sheetName val="9K"/>
      <sheetName val="9R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8"/>
  <sheetViews>
    <sheetView showGridLines="0" workbookViewId="0">
      <pane ySplit="1" topLeftCell="A2" activePane="bottomLeft" state="frozen"/>
      <selection pane="bottomLeft" activeCell="O9" sqref="O9"/>
    </sheetView>
  </sheetViews>
  <sheetFormatPr defaultColWidth="9" defaultRowHeight="14.25" customHeight="1" x14ac:dyDescent="0.2"/>
  <cols>
    <col min="1" max="1" width="7.140625" style="7" customWidth="1"/>
    <col min="2" max="2" width="1.42578125" style="7" customWidth="1"/>
    <col min="3" max="3" width="3.5703125" style="7" customWidth="1"/>
    <col min="4" max="4" width="3.7109375" style="7" customWidth="1"/>
    <col min="5" max="5" width="14.7109375" style="7" customWidth="1"/>
    <col min="6" max="7" width="9.5703125" style="7" customWidth="1"/>
    <col min="8" max="8" width="10.7109375" style="7" customWidth="1"/>
    <col min="9" max="9" width="6" style="7" customWidth="1"/>
    <col min="10" max="10" width="4.42578125" style="7" customWidth="1"/>
    <col min="11" max="11" width="9.85546875" style="7" customWidth="1"/>
    <col min="12" max="12" width="10.28515625" style="7" customWidth="1"/>
    <col min="13" max="14" width="5.140625" style="7" customWidth="1"/>
    <col min="15" max="15" width="1.7109375" style="7" customWidth="1"/>
    <col min="16" max="16" width="10.7109375" style="7" customWidth="1"/>
    <col min="17" max="17" width="3.5703125" style="7" customWidth="1"/>
    <col min="18" max="18" width="12.5703125" style="7" customWidth="1"/>
    <col min="19" max="19" width="12.85546875" style="7" customWidth="1"/>
    <col min="20" max="20" width="14" style="7" customWidth="1"/>
    <col min="21" max="32" width="9" style="51" customWidth="1"/>
    <col min="33" max="54" width="0" style="7" hidden="1" customWidth="1"/>
    <col min="55" max="16384" width="9" style="51"/>
  </cols>
  <sheetData>
    <row r="1" spans="2:256" s="1" customFormat="1" ht="22.5" customHeight="1" x14ac:dyDescent="0.2">
      <c r="B1" s="2"/>
      <c r="C1" s="2"/>
      <c r="D1" s="3" t="s">
        <v>21</v>
      </c>
      <c r="E1" s="2"/>
      <c r="F1" s="4" t="s">
        <v>22</v>
      </c>
      <c r="G1" s="4"/>
      <c r="H1" s="5"/>
      <c r="I1" s="5"/>
      <c r="J1" s="5"/>
      <c r="K1" s="5"/>
      <c r="L1" s="4"/>
      <c r="M1" s="4"/>
      <c r="N1" s="2"/>
      <c r="O1" s="3"/>
      <c r="P1" s="2"/>
      <c r="Q1" s="2"/>
      <c r="R1" s="2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2:256" s="7" customFormat="1" ht="37.5" customHeight="1" x14ac:dyDescent="0.2">
      <c r="C2" s="8" t="s">
        <v>23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AI2" s="7" t="s">
        <v>24</v>
      </c>
    </row>
    <row r="3" spans="2:256" s="7" customFormat="1" ht="7.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  <c r="AI3" s="7" t="s">
        <v>25</v>
      </c>
    </row>
    <row r="4" spans="2:256" s="7" customFormat="1" ht="37.5" customHeight="1" x14ac:dyDescent="0.2">
      <c r="B4" s="12"/>
      <c r="C4" s="13" t="s">
        <v>116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AI4" s="7" t="s">
        <v>26</v>
      </c>
    </row>
    <row r="5" spans="2:256" s="7" customFormat="1" ht="7.5" customHeight="1" x14ac:dyDescent="0.2">
      <c r="B5" s="12"/>
      <c r="R5" s="14"/>
    </row>
    <row r="6" spans="2:256" s="7" customFormat="1" ht="30.75" customHeight="1" x14ac:dyDescent="0.2">
      <c r="B6" s="12"/>
      <c r="D6" s="15" t="s">
        <v>27</v>
      </c>
      <c r="F6" s="16" t="s">
        <v>74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4"/>
    </row>
    <row r="7" spans="2:256" s="17" customFormat="1" ht="37.5" customHeight="1" x14ac:dyDescent="0.2">
      <c r="B7" s="18"/>
      <c r="D7" s="19" t="s">
        <v>28</v>
      </c>
      <c r="F7" s="20" t="s">
        <v>115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1"/>
    </row>
    <row r="8" spans="2:256" s="17" customFormat="1" ht="14.25" customHeight="1" x14ac:dyDescent="0.2">
      <c r="B8" s="18"/>
      <c r="R8" s="21"/>
    </row>
    <row r="9" spans="2:256" s="17" customFormat="1" ht="15" customHeight="1" x14ac:dyDescent="0.2">
      <c r="B9" s="18"/>
      <c r="D9" s="15" t="s">
        <v>29</v>
      </c>
      <c r="F9" s="22" t="s">
        <v>114</v>
      </c>
      <c r="M9" s="15" t="s">
        <v>30</v>
      </c>
      <c r="O9" s="22"/>
      <c r="R9" s="21"/>
    </row>
    <row r="10" spans="2:256" s="17" customFormat="1" ht="15" customHeight="1" x14ac:dyDescent="0.2">
      <c r="B10" s="18"/>
      <c r="D10" s="15" t="s">
        <v>31</v>
      </c>
      <c r="F10" s="22" t="s">
        <v>73</v>
      </c>
      <c r="M10" s="15" t="s">
        <v>32</v>
      </c>
      <c r="O10" s="55" t="s">
        <v>117</v>
      </c>
      <c r="P10" s="55"/>
      <c r="R10" s="21"/>
    </row>
    <row r="11" spans="2:256" s="17" customFormat="1" ht="12" customHeight="1" x14ac:dyDescent="0.2">
      <c r="B11" s="18"/>
      <c r="R11" s="21"/>
    </row>
    <row r="12" spans="2:256" s="17" customFormat="1" ht="15" customHeight="1" x14ac:dyDescent="0.2">
      <c r="B12" s="18"/>
      <c r="D12" s="15" t="s">
        <v>33</v>
      </c>
      <c r="M12" s="15" t="s">
        <v>34</v>
      </c>
      <c r="N12" s="23"/>
      <c r="O12" s="23"/>
      <c r="P12" s="23"/>
      <c r="R12" s="21"/>
    </row>
    <row r="13" spans="2:256" s="17" customFormat="1" ht="18.75" customHeight="1" x14ac:dyDescent="0.35">
      <c r="B13" s="18"/>
      <c r="E13" s="24" t="s">
        <v>75</v>
      </c>
      <c r="M13" s="15" t="s">
        <v>35</v>
      </c>
      <c r="O13" s="23"/>
      <c r="P13" s="23"/>
      <c r="R13" s="21"/>
    </row>
    <row r="14" spans="2:256" s="17" customFormat="1" ht="7.5" customHeight="1" x14ac:dyDescent="0.2">
      <c r="B14" s="18"/>
      <c r="P14" s="25"/>
      <c r="R14" s="21"/>
    </row>
    <row r="15" spans="2:256" s="17" customFormat="1" ht="15" customHeight="1" x14ac:dyDescent="0.2">
      <c r="B15" s="18"/>
      <c r="D15" s="15" t="s">
        <v>36</v>
      </c>
      <c r="F15" s="54" t="s">
        <v>117</v>
      </c>
      <c r="M15" s="15" t="s">
        <v>34</v>
      </c>
      <c r="O15" s="56" t="s">
        <v>117</v>
      </c>
      <c r="P15" s="56"/>
      <c r="R15" s="21"/>
    </row>
    <row r="16" spans="2:256" s="17" customFormat="1" ht="18.75" customHeight="1" x14ac:dyDescent="0.2">
      <c r="B16" s="18"/>
      <c r="E16" s="25"/>
      <c r="M16" s="15" t="s">
        <v>35</v>
      </c>
      <c r="O16" s="56" t="s">
        <v>117</v>
      </c>
      <c r="P16" s="56"/>
      <c r="R16" s="21"/>
    </row>
    <row r="17" spans="2:18" s="17" customFormat="1" ht="7.5" customHeight="1" x14ac:dyDescent="0.2">
      <c r="B17" s="18"/>
      <c r="R17" s="21"/>
    </row>
    <row r="18" spans="2:18" s="17" customFormat="1" ht="15" customHeight="1" x14ac:dyDescent="0.2">
      <c r="B18" s="18"/>
      <c r="D18" s="15" t="s">
        <v>37</v>
      </c>
      <c r="F18" s="26" t="s">
        <v>66</v>
      </c>
      <c r="M18" s="15" t="s">
        <v>34</v>
      </c>
      <c r="O18" s="27">
        <v>27517721</v>
      </c>
      <c r="P18" s="27"/>
      <c r="R18" s="21"/>
    </row>
    <row r="19" spans="2:18" s="17" customFormat="1" ht="18.75" customHeight="1" x14ac:dyDescent="0.2">
      <c r="B19" s="18"/>
      <c r="E19" s="22"/>
      <c r="M19" s="15" t="s">
        <v>35</v>
      </c>
      <c r="O19" s="27" t="s">
        <v>67</v>
      </c>
      <c r="P19" s="27"/>
      <c r="R19" s="21"/>
    </row>
    <row r="20" spans="2:18" s="17" customFormat="1" ht="7.5" customHeight="1" x14ac:dyDescent="0.2">
      <c r="B20" s="18"/>
      <c r="R20" s="21"/>
    </row>
    <row r="21" spans="2:18" s="17" customFormat="1" ht="15" customHeight="1" x14ac:dyDescent="0.2">
      <c r="B21" s="18"/>
      <c r="D21" s="15" t="s">
        <v>38</v>
      </c>
      <c r="R21" s="21"/>
    </row>
    <row r="22" spans="2:18" s="29" customFormat="1" ht="15.75" customHeight="1" x14ac:dyDescent="0.2">
      <c r="B22" s="28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R22" s="31"/>
    </row>
    <row r="23" spans="2:18" s="17" customFormat="1" ht="7.5" customHeight="1" x14ac:dyDescent="0.2">
      <c r="B23" s="18"/>
      <c r="R23" s="21"/>
    </row>
    <row r="24" spans="2:18" s="17" customFormat="1" ht="7.5" customHeight="1" x14ac:dyDescent="0.2">
      <c r="B24" s="18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R24" s="21"/>
    </row>
    <row r="25" spans="2:18" s="17" customFormat="1" ht="26.25" customHeight="1" x14ac:dyDescent="0.2">
      <c r="B25" s="18"/>
      <c r="D25" s="33" t="s">
        <v>39</v>
      </c>
      <c r="M25" s="34">
        <f>H27</f>
        <v>0</v>
      </c>
      <c r="N25" s="34"/>
      <c r="O25" s="34"/>
      <c r="P25" s="34"/>
      <c r="R25" s="21"/>
    </row>
    <row r="26" spans="2:18" s="17" customFormat="1" ht="7.5" customHeight="1" x14ac:dyDescent="0.2">
      <c r="B26" s="18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R26" s="21"/>
    </row>
    <row r="27" spans="2:18" s="17" customFormat="1" ht="15" customHeight="1" x14ac:dyDescent="0.2">
      <c r="B27" s="18"/>
      <c r="D27" s="35" t="s">
        <v>40</v>
      </c>
      <c r="E27" s="35" t="s">
        <v>41</v>
      </c>
      <c r="F27" s="36">
        <v>0.21</v>
      </c>
      <c r="G27" s="37" t="s">
        <v>42</v>
      </c>
      <c r="H27" s="38">
        <f>'SO 04 Vzduchotechnika'!F20</f>
        <v>0</v>
      </c>
      <c r="I27" s="38"/>
      <c r="J27" s="38"/>
      <c r="M27" s="38">
        <f>H27*F27</f>
        <v>0</v>
      </c>
      <c r="N27" s="38"/>
      <c r="O27" s="38"/>
      <c r="P27" s="38"/>
      <c r="R27" s="21"/>
    </row>
    <row r="28" spans="2:18" s="17" customFormat="1" ht="15" customHeight="1" x14ac:dyDescent="0.2">
      <c r="B28" s="18"/>
      <c r="E28" s="35" t="s">
        <v>43</v>
      </c>
      <c r="F28" s="36">
        <v>0.15</v>
      </c>
      <c r="G28" s="37" t="s">
        <v>42</v>
      </c>
      <c r="H28" s="38">
        <v>0</v>
      </c>
      <c r="I28" s="38"/>
      <c r="J28" s="38"/>
      <c r="M28" s="38">
        <f>H28*F28</f>
        <v>0</v>
      </c>
      <c r="N28" s="38"/>
      <c r="O28" s="38"/>
      <c r="P28" s="38"/>
      <c r="R28" s="21"/>
    </row>
    <row r="29" spans="2:18" s="17" customFormat="1" ht="15" hidden="1" customHeight="1" x14ac:dyDescent="0.2">
      <c r="B29" s="18"/>
      <c r="E29" s="35" t="s">
        <v>44</v>
      </c>
      <c r="F29" s="36">
        <v>0.21</v>
      </c>
      <c r="G29" s="37" t="s">
        <v>42</v>
      </c>
      <c r="H29" s="38" t="e">
        <f>SUM(#REF!)</f>
        <v>#REF!</v>
      </c>
      <c r="I29" s="38"/>
      <c r="J29" s="38"/>
      <c r="M29" s="38">
        <v>0</v>
      </c>
      <c r="N29" s="38"/>
      <c r="O29" s="38"/>
      <c r="P29" s="38"/>
      <c r="R29" s="21"/>
    </row>
    <row r="30" spans="2:18" s="17" customFormat="1" ht="15" hidden="1" customHeight="1" x14ac:dyDescent="0.2">
      <c r="B30" s="18"/>
      <c r="E30" s="35" t="s">
        <v>45</v>
      </c>
      <c r="F30" s="36">
        <v>0.15</v>
      </c>
      <c r="G30" s="37" t="s">
        <v>42</v>
      </c>
      <c r="H30" s="38" t="e">
        <f>SUM(#REF!)</f>
        <v>#REF!</v>
      </c>
      <c r="I30" s="38"/>
      <c r="J30" s="38"/>
      <c r="M30" s="38">
        <v>0</v>
      </c>
      <c r="N30" s="38"/>
      <c r="O30" s="38"/>
      <c r="P30" s="38"/>
      <c r="R30" s="21"/>
    </row>
    <row r="31" spans="2:18" s="17" customFormat="1" ht="15" hidden="1" customHeight="1" x14ac:dyDescent="0.2">
      <c r="B31" s="18"/>
      <c r="E31" s="35" t="s">
        <v>46</v>
      </c>
      <c r="F31" s="36">
        <v>0</v>
      </c>
      <c r="G31" s="37" t="s">
        <v>42</v>
      </c>
      <c r="H31" s="38" t="e">
        <f>SUM(#REF!)</f>
        <v>#REF!</v>
      </c>
      <c r="I31" s="38"/>
      <c r="J31" s="38"/>
      <c r="M31" s="38">
        <v>0</v>
      </c>
      <c r="N31" s="38"/>
      <c r="O31" s="38"/>
      <c r="P31" s="38"/>
      <c r="R31" s="21"/>
    </row>
    <row r="32" spans="2:18" s="17" customFormat="1" ht="7.5" customHeight="1" x14ac:dyDescent="0.2">
      <c r="B32" s="18"/>
      <c r="R32" s="21"/>
    </row>
    <row r="33" spans="2:18" s="17" customFormat="1" ht="26.25" customHeight="1" x14ac:dyDescent="0.2">
      <c r="B33" s="18"/>
      <c r="C33" s="39"/>
      <c r="D33" s="40" t="s">
        <v>47</v>
      </c>
      <c r="E33" s="41"/>
      <c r="F33" s="41"/>
      <c r="G33" s="42" t="s">
        <v>48</v>
      </c>
      <c r="H33" s="43" t="s">
        <v>49</v>
      </c>
      <c r="I33" s="41"/>
      <c r="J33" s="41"/>
      <c r="K33" s="41"/>
      <c r="L33" s="44">
        <f>ROUNDUP(SUM($M$25:$P$31),2)</f>
        <v>0</v>
      </c>
      <c r="M33" s="44"/>
      <c r="N33" s="44"/>
      <c r="O33" s="44"/>
      <c r="P33" s="44"/>
      <c r="Q33" s="39"/>
      <c r="R33" s="45"/>
    </row>
    <row r="34" spans="2:18" s="17" customFormat="1" ht="15" customHeight="1" x14ac:dyDescent="0.2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8"/>
    </row>
    <row r="36" spans="2:18" ht="14.25" customHeight="1" x14ac:dyDescent="0.2">
      <c r="D36" s="49" t="s">
        <v>120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2:18" ht="14.25" customHeight="1" x14ac:dyDescent="0.2">
      <c r="D37" s="52" t="s">
        <v>121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2:18" ht="14.25" customHeight="1" x14ac:dyDescent="0.2"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</sheetData>
  <sheetProtection password="DB61" sheet="1" objects="1" scenarios="1"/>
  <mergeCells count="24">
    <mergeCell ref="D37:R38"/>
    <mergeCell ref="L33:P33"/>
    <mergeCell ref="H29:J29"/>
    <mergeCell ref="M29:P29"/>
    <mergeCell ref="H30:J30"/>
    <mergeCell ref="M30:P30"/>
    <mergeCell ref="H31:J31"/>
    <mergeCell ref="M31:P31"/>
    <mergeCell ref="H1:K1"/>
    <mergeCell ref="C2:R2"/>
    <mergeCell ref="C4:R4"/>
    <mergeCell ref="F6:Q6"/>
    <mergeCell ref="F7:Q7"/>
    <mergeCell ref="O10:P10"/>
    <mergeCell ref="O19:P19"/>
    <mergeCell ref="O15:P15"/>
    <mergeCell ref="O16:P16"/>
    <mergeCell ref="M28:P28"/>
    <mergeCell ref="M27:P27"/>
    <mergeCell ref="H27:J27"/>
    <mergeCell ref="O18:P18"/>
    <mergeCell ref="E22:P22"/>
    <mergeCell ref="M25:P25"/>
    <mergeCell ref="H28:J28"/>
  </mergeCells>
  <phoneticPr fontId="38" type="noConversion"/>
  <hyperlinks>
    <hyperlink ref="F1" location="C2" display="1) Krycí list soupisu"/>
  </hyperlinks>
  <pageMargins left="0.59027777777777779" right="0.59027777777777779" top="0.59027777777777779" bottom="0.59027777777777779" header="0.51180555555555551" footer="0"/>
  <pageSetup paperSize="9" scale="87" firstPageNumber="0" fitToHeight="100" orientation="portrait" horizontalDpi="300" verticalDpi="300" r:id="rId1"/>
  <headerFooter alignWithMargins="0"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Normal="100" zoomScaleSheetLayoutView="100" workbookViewId="0">
      <selection activeCell="G32" sqref="G32"/>
    </sheetView>
  </sheetViews>
  <sheetFormatPr defaultRowHeight="12.75" x14ac:dyDescent="0.2"/>
  <cols>
    <col min="1" max="1" width="8.7109375" style="60" customWidth="1"/>
    <col min="2" max="3" width="9.140625" style="60"/>
    <col min="4" max="4" width="15.140625" style="60" customWidth="1"/>
    <col min="5" max="5" width="13.7109375" style="60" customWidth="1"/>
    <col min="6" max="6" width="10.140625" style="60" bestFit="1" customWidth="1"/>
    <col min="7" max="7" width="11.5703125" style="60" bestFit="1" customWidth="1"/>
    <col min="8" max="9" width="9.28515625" style="60" bestFit="1" customWidth="1"/>
    <col min="10" max="10" width="8.28515625" style="60" customWidth="1"/>
    <col min="11" max="16384" width="9.140625" style="60"/>
  </cols>
  <sheetData>
    <row r="1" spans="1:10" ht="15.75" x14ac:dyDescent="0.25">
      <c r="A1" s="59" t="s">
        <v>118</v>
      </c>
      <c r="B1" s="59"/>
      <c r="C1" s="59"/>
      <c r="D1" s="59"/>
      <c r="E1" s="59"/>
      <c r="F1" s="59"/>
      <c r="G1" s="59"/>
      <c r="H1" s="59"/>
      <c r="I1" s="59"/>
    </row>
    <row r="3" spans="1:10" x14ac:dyDescent="0.2">
      <c r="A3" s="61" t="s">
        <v>72</v>
      </c>
      <c r="B3" s="61"/>
      <c r="C3" s="61"/>
      <c r="D3" s="61"/>
      <c r="E3" s="61"/>
      <c r="F3" s="61"/>
      <c r="G3" s="61"/>
      <c r="H3" s="61"/>
      <c r="I3" s="61"/>
      <c r="J3" s="62"/>
    </row>
    <row r="4" spans="1:10" x14ac:dyDescent="0.2">
      <c r="A4" s="61" t="s">
        <v>119</v>
      </c>
      <c r="B4" s="61"/>
      <c r="C4" s="61"/>
      <c r="D4" s="61"/>
      <c r="E4" s="61"/>
      <c r="F4" s="61"/>
      <c r="G4" s="61"/>
      <c r="H4" s="61"/>
      <c r="I4" s="61"/>
      <c r="J4" s="62"/>
    </row>
    <row r="5" spans="1:10" x14ac:dyDescent="0.2">
      <c r="A5" s="61"/>
      <c r="B5" s="61"/>
      <c r="C5" s="61"/>
      <c r="D5" s="61"/>
      <c r="E5" s="61"/>
      <c r="F5" s="61"/>
      <c r="G5" s="61"/>
      <c r="H5" s="61"/>
      <c r="I5" s="61"/>
      <c r="J5" s="63"/>
    </row>
    <row r="6" spans="1:10" x14ac:dyDescent="0.2">
      <c r="A6" s="64"/>
      <c r="B6" s="65"/>
      <c r="C6" s="65"/>
      <c r="D6" s="65"/>
      <c r="E6" s="65"/>
      <c r="F6" s="65"/>
      <c r="G6" s="65"/>
      <c r="H6" s="65"/>
      <c r="I6" s="65"/>
      <c r="J6" s="65"/>
    </row>
    <row r="7" spans="1:10" x14ac:dyDescent="0.2">
      <c r="A7" s="64"/>
      <c r="B7" s="65"/>
      <c r="C7" s="65"/>
      <c r="D7" s="65"/>
      <c r="E7" s="65" t="s">
        <v>0</v>
      </c>
      <c r="F7" s="65" t="s">
        <v>1</v>
      </c>
      <c r="G7" s="65" t="s">
        <v>2</v>
      </c>
      <c r="H7" s="65"/>
      <c r="I7" s="65"/>
      <c r="J7" s="65"/>
    </row>
    <row r="8" spans="1:10" x14ac:dyDescent="0.2">
      <c r="A8" s="65"/>
      <c r="B8" s="65"/>
      <c r="C8" s="65"/>
      <c r="D8" s="65"/>
      <c r="E8" s="65"/>
      <c r="F8" s="65"/>
      <c r="G8" s="65"/>
      <c r="H8" s="65"/>
      <c r="I8" s="65"/>
      <c r="J8" s="65"/>
    </row>
    <row r="9" spans="1:10" x14ac:dyDescent="0.2">
      <c r="A9" s="65"/>
      <c r="B9" s="65"/>
      <c r="C9" s="65"/>
      <c r="D9" s="65"/>
      <c r="E9" s="65"/>
      <c r="F9" s="66"/>
      <c r="G9" s="65"/>
      <c r="H9" s="65"/>
      <c r="I9" s="65"/>
      <c r="J9" s="65"/>
    </row>
    <row r="10" spans="1:10" x14ac:dyDescent="0.2">
      <c r="A10" s="64" t="s">
        <v>3</v>
      </c>
      <c r="B10" s="65"/>
      <c r="C10" s="65"/>
      <c r="D10" s="65"/>
      <c r="E10" s="65"/>
      <c r="F10" s="65"/>
      <c r="G10" s="65"/>
      <c r="H10" s="65"/>
      <c r="I10" s="65"/>
      <c r="J10" s="65"/>
    </row>
    <row r="11" spans="1:10" x14ac:dyDescent="0.2">
      <c r="A11" s="65" t="s">
        <v>0</v>
      </c>
      <c r="B11" s="65"/>
      <c r="C11" s="65"/>
      <c r="D11" s="65"/>
      <c r="E11" s="67">
        <f>G132</f>
        <v>0</v>
      </c>
      <c r="F11" s="65"/>
      <c r="G11" s="65"/>
      <c r="H11" s="65"/>
      <c r="I11" s="65"/>
      <c r="J11" s="65"/>
    </row>
    <row r="12" spans="1:10" x14ac:dyDescent="0.2">
      <c r="A12" s="65" t="s">
        <v>1</v>
      </c>
      <c r="B12" s="65"/>
      <c r="C12" s="65"/>
      <c r="D12" s="65"/>
      <c r="E12" s="65"/>
      <c r="F12" s="67">
        <f>H132</f>
        <v>0</v>
      </c>
      <c r="G12" s="65"/>
      <c r="H12" s="65"/>
      <c r="I12" s="65"/>
      <c r="J12" s="65"/>
    </row>
    <row r="13" spans="1:10" x14ac:dyDescent="0.2">
      <c r="A13" s="65" t="s">
        <v>2</v>
      </c>
      <c r="B13" s="65"/>
      <c r="C13" s="65"/>
      <c r="D13" s="65"/>
      <c r="E13" s="65"/>
      <c r="F13" s="65"/>
      <c r="G13" s="66">
        <f>I132</f>
        <v>136.60000000000002</v>
      </c>
      <c r="H13" s="65"/>
      <c r="I13" s="68"/>
      <c r="J13" s="65"/>
    </row>
    <row r="14" spans="1:10" ht="13.5" thickBot="1" x14ac:dyDescent="0.25">
      <c r="A14" s="69" t="s">
        <v>9</v>
      </c>
      <c r="B14" s="69"/>
      <c r="C14" s="69"/>
      <c r="D14" s="69"/>
      <c r="E14" s="69"/>
      <c r="F14" s="69"/>
      <c r="G14" s="69"/>
      <c r="H14" s="70"/>
      <c r="I14" s="70"/>
      <c r="J14" s="65"/>
    </row>
    <row r="15" spans="1:10" x14ac:dyDescent="0.2">
      <c r="A15" s="65"/>
      <c r="B15" s="65"/>
      <c r="C15" s="65"/>
      <c r="D15" s="65"/>
      <c r="E15" s="65"/>
      <c r="F15" s="65"/>
      <c r="G15" s="65"/>
      <c r="H15" s="65"/>
      <c r="I15" s="65"/>
      <c r="J15" s="65"/>
    </row>
    <row r="16" spans="1:10" x14ac:dyDescent="0.2">
      <c r="A16" s="64" t="s">
        <v>4</v>
      </c>
      <c r="B16" s="65"/>
      <c r="C16" s="65"/>
      <c r="D16" s="65"/>
      <c r="E16" s="71">
        <f>E11</f>
        <v>0</v>
      </c>
      <c r="F16" s="65"/>
      <c r="G16" s="65"/>
      <c r="H16" s="65"/>
      <c r="I16" s="65"/>
      <c r="J16" s="65"/>
    </row>
    <row r="17" spans="1:10" x14ac:dyDescent="0.2">
      <c r="A17" s="64" t="s">
        <v>5</v>
      </c>
      <c r="B17" s="65"/>
      <c r="C17" s="65"/>
      <c r="D17" s="65"/>
      <c r="E17" s="65"/>
      <c r="F17" s="71">
        <f>F12</f>
        <v>0</v>
      </c>
      <c r="G17" s="65"/>
      <c r="H17" s="65"/>
      <c r="I17" s="65"/>
      <c r="J17" s="65"/>
    </row>
    <row r="18" spans="1:10" x14ac:dyDescent="0.2">
      <c r="A18" s="64" t="s">
        <v>6</v>
      </c>
      <c r="B18" s="65"/>
      <c r="C18" s="65"/>
      <c r="D18" s="65"/>
      <c r="E18" s="65"/>
      <c r="F18" s="65"/>
      <c r="G18" s="71">
        <f>G13</f>
        <v>136.60000000000002</v>
      </c>
      <c r="H18" s="65"/>
      <c r="I18" s="65"/>
      <c r="J18" s="65"/>
    </row>
    <row r="19" spans="1:10" x14ac:dyDescent="0.2">
      <c r="A19" s="65" t="s">
        <v>9</v>
      </c>
      <c r="B19" s="65"/>
      <c r="C19" s="65"/>
      <c r="D19" s="65"/>
      <c r="E19" s="65"/>
      <c r="F19" s="65"/>
      <c r="G19" s="65"/>
      <c r="H19" s="65"/>
      <c r="I19" s="65"/>
      <c r="J19" s="65"/>
    </row>
    <row r="20" spans="1:10" ht="15.75" x14ac:dyDescent="0.25">
      <c r="A20" s="72" t="s">
        <v>7</v>
      </c>
      <c r="B20" s="65"/>
      <c r="C20" s="65"/>
      <c r="D20" s="65"/>
      <c r="E20" s="65"/>
      <c r="F20" s="73">
        <f>E16+F17</f>
        <v>0</v>
      </c>
      <c r="G20" s="65"/>
      <c r="H20" s="65"/>
      <c r="I20" s="65"/>
      <c r="J20" s="65"/>
    </row>
    <row r="21" spans="1:10" x14ac:dyDescent="0.2">
      <c r="A21" s="60" t="s">
        <v>8</v>
      </c>
    </row>
    <row r="23" spans="1:10" x14ac:dyDescent="0.2">
      <c r="A23" s="65"/>
      <c r="B23" s="65"/>
      <c r="C23" s="65"/>
      <c r="D23" s="65"/>
      <c r="E23" s="65"/>
      <c r="F23" s="65"/>
      <c r="G23" s="65"/>
    </row>
    <row r="24" spans="1:10" x14ac:dyDescent="0.2">
      <c r="A24" s="65"/>
      <c r="B24" s="65"/>
      <c r="C24" s="65"/>
      <c r="D24" s="65"/>
      <c r="E24" s="65"/>
      <c r="F24" s="65"/>
      <c r="G24" s="65"/>
    </row>
    <row r="25" spans="1:10" ht="3" customHeight="1" x14ac:dyDescent="0.2">
      <c r="A25" s="65"/>
      <c r="B25" s="65"/>
      <c r="C25" s="65"/>
      <c r="D25" s="65"/>
      <c r="E25" s="65"/>
      <c r="F25" s="65"/>
      <c r="G25" s="65"/>
    </row>
    <row r="26" spans="1:10" ht="15" x14ac:dyDescent="0.25">
      <c r="A26" s="74" t="s">
        <v>58</v>
      </c>
      <c r="B26" s="65"/>
      <c r="C26" s="65"/>
      <c r="D26" s="65"/>
      <c r="E26" s="65"/>
      <c r="F26" s="65"/>
      <c r="G26" s="65"/>
    </row>
    <row r="27" spans="1:10" ht="0.75" customHeight="1" x14ac:dyDescent="0.2">
      <c r="A27" s="75"/>
    </row>
    <row r="28" spans="1:10" x14ac:dyDescent="0.2">
      <c r="A28" s="76"/>
      <c r="B28" s="76"/>
      <c r="C28" s="76"/>
      <c r="D28" s="76"/>
      <c r="E28" s="76"/>
      <c r="F28" s="76"/>
      <c r="G28" s="77" t="s">
        <v>0</v>
      </c>
      <c r="H28" s="77" t="s">
        <v>1</v>
      </c>
      <c r="I28" s="76"/>
      <c r="J28" s="65"/>
    </row>
    <row r="29" spans="1:10" x14ac:dyDescent="0.2">
      <c r="A29" s="78" t="s">
        <v>10</v>
      </c>
      <c r="B29" s="78" t="s">
        <v>11</v>
      </c>
      <c r="C29" s="76"/>
      <c r="D29" s="76"/>
      <c r="E29" s="76"/>
      <c r="F29" s="78" t="s">
        <v>12</v>
      </c>
      <c r="G29" s="79" t="s">
        <v>13</v>
      </c>
      <c r="H29" s="79" t="s">
        <v>13</v>
      </c>
      <c r="I29" s="79" t="s">
        <v>16</v>
      </c>
      <c r="J29" s="80"/>
    </row>
    <row r="30" spans="1:10" ht="13.5" thickBot="1" x14ac:dyDescent="0.25">
      <c r="A30" s="76"/>
      <c r="B30" s="78" t="s">
        <v>15</v>
      </c>
      <c r="C30" s="76"/>
      <c r="D30" s="76"/>
      <c r="E30" s="76"/>
      <c r="F30" s="76"/>
      <c r="G30" s="79" t="s">
        <v>14</v>
      </c>
      <c r="H30" s="79" t="s">
        <v>14</v>
      </c>
      <c r="I30" s="81"/>
      <c r="J30" s="82"/>
    </row>
    <row r="31" spans="1:10" ht="11.25" customHeight="1" x14ac:dyDescent="0.2">
      <c r="A31" s="83" t="s">
        <v>9</v>
      </c>
      <c r="B31" s="83"/>
      <c r="C31" s="83"/>
      <c r="D31" s="83"/>
      <c r="E31" s="83"/>
      <c r="F31" s="83"/>
      <c r="G31" s="83"/>
      <c r="H31" s="83"/>
      <c r="I31" s="83"/>
      <c r="J31" s="84"/>
    </row>
    <row r="32" spans="1:10" ht="12.75" customHeight="1" x14ac:dyDescent="0.2">
      <c r="A32" s="85" t="s">
        <v>82</v>
      </c>
      <c r="B32" s="86" t="s">
        <v>77</v>
      </c>
      <c r="C32" s="87"/>
      <c r="D32" s="87"/>
      <c r="E32" s="87"/>
      <c r="F32" s="65" t="s">
        <v>17</v>
      </c>
      <c r="G32" s="57">
        <v>0</v>
      </c>
      <c r="H32" s="58">
        <v>0</v>
      </c>
      <c r="I32" s="65">
        <v>1.8</v>
      </c>
      <c r="J32" s="84"/>
    </row>
    <row r="33" spans="1:10" ht="12.75" customHeight="1" x14ac:dyDescent="0.2">
      <c r="A33" s="85"/>
      <c r="B33" s="79" t="s">
        <v>79</v>
      </c>
      <c r="C33" s="88"/>
      <c r="D33" s="88"/>
      <c r="E33" s="88"/>
      <c r="F33" s="65">
        <v>13</v>
      </c>
      <c r="G33" s="64">
        <f>F33*G32</f>
        <v>0</v>
      </c>
      <c r="H33" s="89">
        <f>F33*H32</f>
        <v>0</v>
      </c>
      <c r="I33" s="64">
        <f>F33*I32</f>
        <v>23.400000000000002</v>
      </c>
      <c r="J33" s="84"/>
    </row>
    <row r="34" spans="1:10" ht="12.75" customHeight="1" x14ac:dyDescent="0.2">
      <c r="A34" s="85"/>
      <c r="B34" s="79" t="s">
        <v>81</v>
      </c>
      <c r="C34" s="88"/>
      <c r="D34" s="88"/>
      <c r="E34" s="88"/>
      <c r="F34" s="65"/>
      <c r="G34" s="64"/>
      <c r="H34" s="89"/>
      <c r="I34" s="64"/>
      <c r="J34" s="84"/>
    </row>
    <row r="35" spans="1:10" ht="12.75" customHeight="1" x14ac:dyDescent="0.2">
      <c r="A35" s="85"/>
      <c r="B35" s="79" t="s">
        <v>78</v>
      </c>
      <c r="C35" s="88"/>
      <c r="D35" s="88"/>
      <c r="E35" s="88"/>
      <c r="F35" s="65"/>
      <c r="G35" s="64"/>
      <c r="H35" s="89"/>
      <c r="I35" s="64"/>
      <c r="J35" s="84"/>
    </row>
    <row r="36" spans="1:10" ht="12.75" customHeight="1" x14ac:dyDescent="0.2">
      <c r="A36" s="85"/>
      <c r="B36" s="79" t="s">
        <v>80</v>
      </c>
      <c r="C36" s="83"/>
      <c r="D36" s="83"/>
      <c r="E36" s="83"/>
      <c r="F36" s="83"/>
      <c r="G36" s="83"/>
      <c r="H36" s="83"/>
      <c r="I36" s="83"/>
      <c r="J36" s="84"/>
    </row>
    <row r="37" spans="1:10" ht="12.75" customHeight="1" x14ac:dyDescent="0.2">
      <c r="A37" s="85"/>
      <c r="B37" s="79" t="s">
        <v>83</v>
      </c>
      <c r="C37" s="83"/>
      <c r="D37" s="83"/>
      <c r="E37" s="83"/>
      <c r="F37" s="83"/>
      <c r="G37" s="83"/>
      <c r="H37" s="83"/>
      <c r="I37" s="83"/>
      <c r="J37" s="84"/>
    </row>
    <row r="38" spans="1:10" ht="12.75" customHeight="1" x14ac:dyDescent="0.2">
      <c r="A38" s="85"/>
      <c r="B38" s="83"/>
      <c r="C38" s="83"/>
      <c r="D38" s="83"/>
      <c r="E38" s="83"/>
      <c r="F38" s="83"/>
      <c r="G38" s="83"/>
      <c r="H38" s="83"/>
      <c r="I38" s="83"/>
      <c r="J38" s="84"/>
    </row>
    <row r="39" spans="1:10" ht="12.75" customHeight="1" x14ac:dyDescent="0.2">
      <c r="A39" s="85"/>
      <c r="B39" s="83"/>
      <c r="C39" s="83"/>
      <c r="D39" s="83"/>
      <c r="E39" s="83"/>
      <c r="F39" s="83"/>
      <c r="G39" s="83"/>
      <c r="H39" s="83"/>
      <c r="I39" s="83"/>
      <c r="J39" s="84"/>
    </row>
    <row r="40" spans="1:10" ht="12.75" customHeight="1" x14ac:dyDescent="0.2">
      <c r="A40" s="85"/>
      <c r="B40" s="83"/>
      <c r="C40" s="83"/>
      <c r="D40" s="83"/>
      <c r="E40" s="83"/>
      <c r="F40" s="83"/>
      <c r="G40" s="83"/>
      <c r="H40" s="83"/>
      <c r="I40" s="83"/>
      <c r="J40" s="84"/>
    </row>
    <row r="41" spans="1:10" ht="12.75" customHeight="1" x14ac:dyDescent="0.2">
      <c r="A41" s="85"/>
      <c r="B41" s="83"/>
      <c r="C41" s="83"/>
      <c r="D41" s="83"/>
      <c r="E41" s="83"/>
      <c r="F41" s="83"/>
      <c r="G41" s="83"/>
      <c r="H41" s="83"/>
      <c r="I41" s="83"/>
      <c r="J41" s="84"/>
    </row>
    <row r="42" spans="1:10" ht="12.75" customHeight="1" x14ac:dyDescent="0.2">
      <c r="A42" s="85"/>
      <c r="B42" s="83"/>
      <c r="C42" s="83"/>
      <c r="D42" s="83"/>
      <c r="E42" s="83"/>
      <c r="F42" s="83"/>
      <c r="G42" s="83"/>
      <c r="H42" s="83"/>
      <c r="I42" s="83"/>
      <c r="J42" s="84"/>
    </row>
    <row r="43" spans="1:10" ht="12.75" customHeight="1" x14ac:dyDescent="0.2">
      <c r="A43" s="85"/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12.75" customHeight="1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4"/>
    </row>
    <row r="45" spans="1:10" ht="12.75" customHeight="1" x14ac:dyDescent="0.2">
      <c r="A45" s="83"/>
      <c r="B45" s="83"/>
      <c r="C45" s="83"/>
      <c r="D45" s="83"/>
      <c r="E45" s="83"/>
      <c r="F45" s="83"/>
      <c r="G45" s="83"/>
      <c r="H45" s="83"/>
      <c r="I45" s="83"/>
      <c r="J45" s="84"/>
    </row>
    <row r="46" spans="1:10" ht="12.75" customHeight="1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4"/>
    </row>
    <row r="47" spans="1:10" ht="12.75" customHeight="1" x14ac:dyDescent="0.2">
      <c r="A47" s="83"/>
      <c r="B47" s="83"/>
      <c r="C47" s="83"/>
      <c r="D47" s="83"/>
      <c r="E47" s="83"/>
      <c r="F47" s="83"/>
      <c r="G47" s="83"/>
      <c r="H47" s="83"/>
      <c r="I47" s="83"/>
      <c r="J47" s="84"/>
    </row>
    <row r="48" spans="1:10" ht="12.75" customHeight="1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4"/>
    </row>
    <row r="49" spans="1:10" ht="12.75" customHeight="1" x14ac:dyDescent="0.2">
      <c r="A49" s="83"/>
      <c r="B49" s="83"/>
      <c r="C49" s="83"/>
      <c r="D49" s="83"/>
      <c r="E49" s="83"/>
      <c r="F49" s="83"/>
      <c r="G49" s="83"/>
      <c r="H49" s="83"/>
      <c r="I49" s="83"/>
      <c r="J49" s="84"/>
    </row>
    <row r="50" spans="1:10" ht="12.75" customHeight="1" x14ac:dyDescent="0.2">
      <c r="G50" s="83"/>
      <c r="H50" s="83"/>
      <c r="I50" s="83"/>
      <c r="J50" s="84"/>
    </row>
    <row r="51" spans="1:10" ht="12.75" customHeight="1" x14ac:dyDescent="0.2">
      <c r="A51" s="85"/>
      <c r="G51" s="83"/>
      <c r="H51" s="83"/>
      <c r="I51" s="83"/>
      <c r="J51" s="84"/>
    </row>
    <row r="52" spans="1:10" ht="12.75" customHeight="1" x14ac:dyDescent="0.2">
      <c r="A52" s="85"/>
      <c r="B52" s="79" t="s">
        <v>59</v>
      </c>
      <c r="C52" s="90"/>
      <c r="D52" s="90"/>
      <c r="E52" s="90"/>
      <c r="F52" s="80"/>
      <c r="G52" s="83"/>
      <c r="H52" s="83"/>
      <c r="I52" s="83"/>
      <c r="J52" s="84"/>
    </row>
    <row r="53" spans="1:10" ht="12.75" customHeight="1" x14ac:dyDescent="0.2">
      <c r="A53" s="85"/>
      <c r="B53" s="79" t="s">
        <v>76</v>
      </c>
      <c r="C53" s="91"/>
      <c r="D53" s="91"/>
      <c r="E53" s="90"/>
      <c r="F53" s="65">
        <v>13</v>
      </c>
      <c r="G53" s="83"/>
      <c r="H53" s="83"/>
      <c r="I53" s="83"/>
      <c r="J53" s="84"/>
    </row>
    <row r="54" spans="1:10" ht="12.75" customHeight="1" x14ac:dyDescent="0.2">
      <c r="A54" s="85"/>
      <c r="B54" s="79"/>
      <c r="C54" s="91"/>
      <c r="D54" s="91"/>
      <c r="E54" s="90"/>
      <c r="F54" s="65"/>
      <c r="G54" s="83"/>
      <c r="H54" s="83"/>
      <c r="I54" s="83"/>
      <c r="J54" s="84"/>
    </row>
    <row r="55" spans="1:10" ht="12.75" customHeight="1" x14ac:dyDescent="0.2">
      <c r="A55" s="85" t="s">
        <v>84</v>
      </c>
      <c r="B55" s="86" t="s">
        <v>87</v>
      </c>
      <c r="C55" s="87"/>
      <c r="D55" s="87"/>
      <c r="E55" s="87"/>
      <c r="F55" s="92" t="s">
        <v>19</v>
      </c>
      <c r="G55" s="57">
        <v>0</v>
      </c>
      <c r="H55" s="58">
        <v>0</v>
      </c>
      <c r="I55" s="92">
        <v>2</v>
      </c>
      <c r="J55" s="84"/>
    </row>
    <row r="56" spans="1:10" ht="12.75" customHeight="1" x14ac:dyDescent="0.2">
      <c r="A56" s="85"/>
      <c r="B56" s="93" t="s">
        <v>112</v>
      </c>
      <c r="C56" s="93"/>
      <c r="D56" s="93"/>
      <c r="E56" s="93"/>
      <c r="F56" s="92">
        <v>13</v>
      </c>
      <c r="G56" s="86">
        <f>F56*G55</f>
        <v>0</v>
      </c>
      <c r="H56" s="94">
        <f>F56*H55</f>
        <v>0</v>
      </c>
      <c r="I56" s="86">
        <f>F56*I55</f>
        <v>26</v>
      </c>
      <c r="J56" s="84"/>
    </row>
    <row r="57" spans="1:10" ht="12.75" customHeight="1" x14ac:dyDescent="0.2">
      <c r="A57" s="85"/>
      <c r="B57" s="93"/>
      <c r="C57" s="93"/>
      <c r="D57" s="93"/>
      <c r="E57" s="93"/>
      <c r="F57" s="92"/>
      <c r="G57" s="86"/>
      <c r="H57" s="94"/>
      <c r="I57" s="86"/>
      <c r="J57" s="84"/>
    </row>
    <row r="58" spans="1:10" ht="12.75" customHeight="1" x14ac:dyDescent="0.2">
      <c r="B58" s="79" t="s">
        <v>59</v>
      </c>
      <c r="C58" s="90"/>
      <c r="D58" s="90"/>
      <c r="E58" s="90"/>
      <c r="F58" s="80"/>
      <c r="G58" s="64"/>
      <c r="H58" s="71"/>
      <c r="I58" s="64"/>
      <c r="J58" s="84"/>
    </row>
    <row r="59" spans="1:10" ht="12.75" customHeight="1" x14ac:dyDescent="0.2">
      <c r="A59" s="83"/>
      <c r="B59" s="79" t="s">
        <v>85</v>
      </c>
      <c r="C59" s="91"/>
      <c r="D59" s="91"/>
      <c r="E59" s="90"/>
      <c r="F59" s="65">
        <v>13</v>
      </c>
      <c r="G59" s="64"/>
      <c r="H59" s="71"/>
      <c r="I59" s="64"/>
      <c r="J59" s="84"/>
    </row>
    <row r="60" spans="1:10" ht="12.75" customHeight="1" x14ac:dyDescent="0.2">
      <c r="A60" s="85"/>
      <c r="B60" s="64"/>
      <c r="C60" s="64"/>
      <c r="D60" s="64"/>
      <c r="E60" s="65"/>
      <c r="F60" s="65"/>
      <c r="G60" s="65"/>
      <c r="H60" s="66"/>
      <c r="I60" s="65"/>
      <c r="J60" s="84"/>
    </row>
    <row r="61" spans="1:10" ht="12.75" customHeight="1" x14ac:dyDescent="0.2">
      <c r="A61" s="85" t="s">
        <v>86</v>
      </c>
      <c r="B61" s="86" t="s">
        <v>62</v>
      </c>
      <c r="C61" s="87"/>
      <c r="D61" s="87"/>
      <c r="E61" s="87"/>
      <c r="F61" s="92" t="s">
        <v>17</v>
      </c>
      <c r="G61" s="57">
        <v>0</v>
      </c>
      <c r="H61" s="58">
        <v>0</v>
      </c>
      <c r="I61" s="92">
        <v>1.1000000000000001</v>
      </c>
      <c r="J61" s="84"/>
    </row>
    <row r="62" spans="1:10" ht="12.75" customHeight="1" x14ac:dyDescent="0.2">
      <c r="A62" s="85"/>
      <c r="B62" s="79" t="s">
        <v>63</v>
      </c>
      <c r="C62" s="88"/>
      <c r="D62" s="88"/>
      <c r="E62" s="88"/>
      <c r="F62" s="92">
        <v>6</v>
      </c>
      <c r="G62" s="86">
        <f>F62*G61</f>
        <v>0</v>
      </c>
      <c r="H62" s="94">
        <f>F62*H61</f>
        <v>0</v>
      </c>
      <c r="I62" s="86">
        <f>F62*I61</f>
        <v>6.6000000000000005</v>
      </c>
      <c r="J62" s="84"/>
    </row>
    <row r="63" spans="1:10" ht="12.75" customHeight="1" x14ac:dyDescent="0.2">
      <c r="A63" s="85"/>
      <c r="B63" s="79"/>
      <c r="C63" s="88"/>
      <c r="D63" s="88"/>
      <c r="E63" s="88"/>
      <c r="F63" s="65"/>
      <c r="G63" s="64"/>
      <c r="H63" s="71"/>
      <c r="I63" s="64"/>
      <c r="J63" s="84"/>
    </row>
    <row r="64" spans="1:10" ht="12.75" customHeight="1" x14ac:dyDescent="0.2">
      <c r="A64" s="85"/>
      <c r="B64" s="79" t="s">
        <v>59</v>
      </c>
      <c r="C64" s="90"/>
      <c r="D64" s="90"/>
      <c r="E64" s="90"/>
      <c r="F64" s="80"/>
      <c r="G64" s="86"/>
      <c r="H64" s="94"/>
      <c r="I64" s="86"/>
      <c r="J64" s="84"/>
    </row>
    <row r="65" spans="1:10" ht="12.75" customHeight="1" x14ac:dyDescent="0.2">
      <c r="A65" s="85"/>
      <c r="B65" s="79" t="s">
        <v>88</v>
      </c>
      <c r="C65" s="91"/>
      <c r="D65" s="91"/>
      <c r="E65" s="90"/>
      <c r="F65" s="65">
        <v>6</v>
      </c>
      <c r="G65" s="86"/>
      <c r="H65" s="94"/>
      <c r="I65" s="86"/>
      <c r="J65" s="84"/>
    </row>
    <row r="66" spans="1:10" ht="12.75" customHeight="1" x14ac:dyDescent="0.2">
      <c r="B66" s="79"/>
      <c r="C66" s="80"/>
      <c r="D66" s="80"/>
      <c r="E66" s="80"/>
      <c r="F66" s="65"/>
      <c r="G66" s="64"/>
      <c r="H66" s="71"/>
      <c r="I66" s="64"/>
      <c r="J66" s="84"/>
    </row>
    <row r="67" spans="1:10" ht="12.75" customHeight="1" x14ac:dyDescent="0.2">
      <c r="A67" s="85" t="s">
        <v>89</v>
      </c>
      <c r="B67" s="64" t="s">
        <v>64</v>
      </c>
      <c r="C67" s="65"/>
      <c r="D67" s="65"/>
      <c r="E67" s="65"/>
      <c r="F67" s="65" t="s">
        <v>19</v>
      </c>
      <c r="G67" s="57">
        <v>0</v>
      </c>
      <c r="H67" s="58">
        <v>0</v>
      </c>
      <c r="I67" s="65">
        <v>1.6</v>
      </c>
      <c r="J67" s="84"/>
    </row>
    <row r="68" spans="1:10" ht="12.75" customHeight="1" x14ac:dyDescent="0.2">
      <c r="A68" s="85"/>
      <c r="B68" s="79" t="s">
        <v>63</v>
      </c>
      <c r="C68" s="65"/>
      <c r="D68" s="65"/>
      <c r="E68" s="65"/>
      <c r="F68" s="65">
        <v>26</v>
      </c>
      <c r="G68" s="64">
        <f>F68*G67</f>
        <v>0</v>
      </c>
      <c r="H68" s="71">
        <f>F68*H67</f>
        <v>0</v>
      </c>
      <c r="I68" s="64">
        <f>F68*I67</f>
        <v>41.6</v>
      </c>
      <c r="J68" s="84"/>
    </row>
    <row r="69" spans="1:10" ht="12.75" customHeight="1" x14ac:dyDescent="0.2">
      <c r="A69" s="85"/>
      <c r="B69" s="79" t="s">
        <v>90</v>
      </c>
      <c r="C69" s="65"/>
      <c r="D69" s="65"/>
      <c r="E69" s="65"/>
      <c r="F69" s="65"/>
      <c r="G69" s="64"/>
      <c r="H69" s="71"/>
      <c r="I69" s="64"/>
      <c r="J69" s="84"/>
    </row>
    <row r="70" spans="1:10" ht="12.75" customHeight="1" x14ac:dyDescent="0.2">
      <c r="A70" s="85"/>
      <c r="B70" s="95" t="s">
        <v>70</v>
      </c>
      <c r="C70" s="65"/>
      <c r="D70" s="65"/>
      <c r="E70" s="65"/>
      <c r="F70" s="65"/>
      <c r="G70" s="64"/>
      <c r="H70" s="71"/>
      <c r="I70" s="64"/>
      <c r="J70" s="84"/>
    </row>
    <row r="71" spans="1:10" ht="12.75" customHeight="1" x14ac:dyDescent="0.2">
      <c r="A71" s="85"/>
      <c r="B71" s="79"/>
      <c r="C71" s="65"/>
      <c r="D71" s="65"/>
      <c r="E71" s="65"/>
      <c r="F71" s="65"/>
      <c r="G71" s="64"/>
      <c r="H71" s="71"/>
      <c r="I71" s="64"/>
      <c r="J71" s="84"/>
    </row>
    <row r="72" spans="1:10" ht="12.75" customHeight="1" x14ac:dyDescent="0.2">
      <c r="A72" s="85"/>
      <c r="B72" s="79" t="s">
        <v>59</v>
      </c>
      <c r="C72" s="90"/>
      <c r="D72" s="90"/>
      <c r="E72" s="90"/>
      <c r="F72" s="80"/>
      <c r="G72" s="64"/>
      <c r="H72" s="71"/>
      <c r="I72" s="64"/>
      <c r="J72" s="84"/>
    </row>
    <row r="73" spans="1:10" ht="12.75" customHeight="1" x14ac:dyDescent="0.2">
      <c r="A73" s="85"/>
      <c r="B73" s="79" t="s">
        <v>96</v>
      </c>
      <c r="C73" s="91"/>
      <c r="D73" s="91"/>
      <c r="E73" s="90"/>
      <c r="F73" s="65">
        <v>26</v>
      </c>
      <c r="G73" s="64"/>
      <c r="H73" s="71"/>
      <c r="I73" s="64"/>
      <c r="J73" s="84"/>
    </row>
    <row r="74" spans="1:10" ht="12.75" customHeight="1" x14ac:dyDescent="0.2">
      <c r="A74" s="83"/>
      <c r="B74" s="79"/>
      <c r="C74" s="91"/>
      <c r="D74" s="91"/>
      <c r="E74" s="90"/>
      <c r="F74" s="65"/>
      <c r="G74" s="64"/>
      <c r="H74" s="71"/>
      <c r="I74" s="64"/>
      <c r="J74" s="84"/>
    </row>
    <row r="75" spans="1:10" ht="12.75" customHeight="1" x14ac:dyDescent="0.2">
      <c r="A75" s="85" t="s">
        <v>92</v>
      </c>
      <c r="B75" s="86" t="s">
        <v>65</v>
      </c>
      <c r="C75" s="87"/>
      <c r="D75" s="87"/>
      <c r="E75" s="87"/>
      <c r="F75" s="92" t="s">
        <v>17</v>
      </c>
      <c r="G75" s="57">
        <v>0</v>
      </c>
      <c r="H75" s="58">
        <v>0</v>
      </c>
      <c r="I75" s="92">
        <v>0.6</v>
      </c>
      <c r="J75" s="84"/>
    </row>
    <row r="76" spans="1:10" ht="12.75" customHeight="1" x14ac:dyDescent="0.2">
      <c r="A76" s="85"/>
      <c r="B76" s="79" t="s">
        <v>63</v>
      </c>
      <c r="C76" s="88"/>
      <c r="D76" s="88"/>
      <c r="E76" s="88"/>
      <c r="F76" s="92">
        <v>3</v>
      </c>
      <c r="G76" s="86">
        <f>F76*G75</f>
        <v>0</v>
      </c>
      <c r="H76" s="94">
        <f>F76*H75</f>
        <v>0</v>
      </c>
      <c r="I76" s="86">
        <f>F76*I75</f>
        <v>1.7999999999999998</v>
      </c>
      <c r="J76" s="84"/>
    </row>
    <row r="77" spans="1:10" ht="12.75" customHeight="1" x14ac:dyDescent="0.2">
      <c r="A77" s="85"/>
      <c r="B77" s="79" t="s">
        <v>90</v>
      </c>
      <c r="C77" s="65"/>
      <c r="D77" s="65"/>
      <c r="E77" s="65"/>
      <c r="F77" s="65"/>
      <c r="G77" s="64"/>
      <c r="H77" s="71"/>
      <c r="I77" s="64"/>
      <c r="J77" s="84"/>
    </row>
    <row r="78" spans="1:10" ht="12.75" customHeight="1" x14ac:dyDescent="0.2">
      <c r="A78" s="85"/>
      <c r="B78" s="95" t="s">
        <v>70</v>
      </c>
      <c r="C78" s="65"/>
      <c r="D78" s="65"/>
      <c r="E78" s="65"/>
      <c r="F78" s="65"/>
      <c r="G78" s="64"/>
      <c r="H78" s="71"/>
      <c r="I78" s="64"/>
      <c r="J78" s="84"/>
    </row>
    <row r="79" spans="1:10" ht="12.75" customHeight="1" x14ac:dyDescent="0.2">
      <c r="A79" s="85"/>
      <c r="B79" s="79"/>
      <c r="C79" s="65"/>
      <c r="D79" s="65"/>
      <c r="E79" s="65"/>
      <c r="F79" s="65"/>
      <c r="G79" s="64"/>
      <c r="H79" s="71"/>
      <c r="I79" s="64"/>
      <c r="J79" s="84"/>
    </row>
    <row r="80" spans="1:10" ht="12.75" customHeight="1" x14ac:dyDescent="0.2">
      <c r="A80" s="85"/>
      <c r="B80" s="79" t="s">
        <v>59</v>
      </c>
      <c r="C80" s="90"/>
      <c r="D80" s="90"/>
      <c r="E80" s="90"/>
      <c r="F80" s="80"/>
      <c r="G80" s="64"/>
      <c r="H80" s="71"/>
      <c r="I80" s="64"/>
      <c r="J80" s="84"/>
    </row>
    <row r="81" spans="1:10" ht="12.75" customHeight="1" x14ac:dyDescent="0.2">
      <c r="A81" s="83"/>
      <c r="B81" s="79" t="s">
        <v>91</v>
      </c>
      <c r="C81" s="91"/>
      <c r="D81" s="91"/>
      <c r="E81" s="90"/>
      <c r="F81" s="65">
        <v>3</v>
      </c>
      <c r="G81" s="64"/>
      <c r="H81" s="71"/>
      <c r="I81" s="64"/>
      <c r="J81" s="84"/>
    </row>
    <row r="82" spans="1:10" ht="12.75" customHeight="1" x14ac:dyDescent="0.2">
      <c r="A82" s="83"/>
      <c r="B82" s="79"/>
      <c r="C82" s="91"/>
      <c r="D82" s="91"/>
      <c r="E82" s="90"/>
      <c r="F82" s="65"/>
      <c r="G82" s="64"/>
      <c r="H82" s="71"/>
      <c r="I82" s="64"/>
      <c r="J82" s="84"/>
    </row>
    <row r="83" spans="1:10" ht="12.75" customHeight="1" x14ac:dyDescent="0.2">
      <c r="A83" s="85" t="s">
        <v>93</v>
      </c>
      <c r="B83" s="86" t="s">
        <v>94</v>
      </c>
      <c r="C83" s="87"/>
      <c r="D83" s="87"/>
      <c r="E83" s="87"/>
      <c r="F83" s="92" t="s">
        <v>17</v>
      </c>
      <c r="G83" s="57">
        <v>0</v>
      </c>
      <c r="H83" s="58">
        <v>0</v>
      </c>
      <c r="I83" s="92">
        <v>0.6</v>
      </c>
      <c r="J83" s="84"/>
    </row>
    <row r="84" spans="1:10" ht="12.75" customHeight="1" x14ac:dyDescent="0.2">
      <c r="A84" s="85"/>
      <c r="B84" s="79" t="s">
        <v>63</v>
      </c>
      <c r="C84" s="88"/>
      <c r="D84" s="88"/>
      <c r="E84" s="88"/>
      <c r="F84" s="92">
        <v>5</v>
      </c>
      <c r="G84" s="86">
        <f>F84*G83</f>
        <v>0</v>
      </c>
      <c r="H84" s="94">
        <f>F84*H83</f>
        <v>0</v>
      </c>
      <c r="I84" s="86">
        <f>F84*I83</f>
        <v>3</v>
      </c>
      <c r="J84" s="84"/>
    </row>
    <row r="85" spans="1:10" ht="12.75" customHeight="1" x14ac:dyDescent="0.2">
      <c r="A85" s="85"/>
      <c r="B85" s="79" t="s">
        <v>90</v>
      </c>
      <c r="C85" s="65"/>
      <c r="D85" s="65"/>
      <c r="E85" s="65"/>
      <c r="F85" s="65"/>
      <c r="G85" s="64"/>
      <c r="H85" s="71"/>
      <c r="I85" s="64"/>
      <c r="J85" s="84"/>
    </row>
    <row r="86" spans="1:10" ht="12.75" customHeight="1" x14ac:dyDescent="0.2">
      <c r="A86" s="85"/>
      <c r="B86" s="95" t="s">
        <v>70</v>
      </c>
      <c r="C86" s="65"/>
      <c r="D86" s="65"/>
      <c r="E86" s="65"/>
      <c r="F86" s="65"/>
      <c r="G86" s="64"/>
      <c r="H86" s="71"/>
      <c r="I86" s="64"/>
      <c r="J86" s="84"/>
    </row>
    <row r="87" spans="1:10" ht="12.75" customHeight="1" x14ac:dyDescent="0.2">
      <c r="A87" s="85"/>
      <c r="B87" s="79"/>
      <c r="C87" s="65"/>
      <c r="D87" s="65"/>
      <c r="E87" s="65"/>
      <c r="F87" s="65"/>
      <c r="G87" s="64"/>
      <c r="H87" s="71"/>
      <c r="I87" s="64"/>
      <c r="J87" s="84"/>
    </row>
    <row r="88" spans="1:10" ht="12.75" customHeight="1" x14ac:dyDescent="0.2">
      <c r="A88" s="85"/>
      <c r="B88" s="79" t="s">
        <v>59</v>
      </c>
      <c r="C88" s="90"/>
      <c r="D88" s="90"/>
      <c r="E88" s="90"/>
      <c r="F88" s="80"/>
      <c r="G88" s="64"/>
      <c r="H88" s="71"/>
      <c r="I88" s="64"/>
      <c r="J88" s="84"/>
    </row>
    <row r="89" spans="1:10" ht="12.75" customHeight="1" x14ac:dyDescent="0.2">
      <c r="A89" s="83"/>
      <c r="B89" s="79" t="s">
        <v>95</v>
      </c>
      <c r="C89" s="91"/>
      <c r="D89" s="91"/>
      <c r="E89" s="90"/>
      <c r="F89" s="65">
        <v>5</v>
      </c>
      <c r="G89" s="64"/>
      <c r="H89" s="71"/>
      <c r="I89" s="64"/>
      <c r="J89" s="84"/>
    </row>
    <row r="90" spans="1:10" ht="12.75" customHeight="1" x14ac:dyDescent="0.2">
      <c r="A90" s="83"/>
      <c r="B90" s="79"/>
      <c r="C90" s="91"/>
      <c r="D90" s="91"/>
      <c r="E90" s="90"/>
      <c r="F90" s="65"/>
      <c r="G90" s="64"/>
      <c r="H90" s="71"/>
      <c r="I90" s="64"/>
      <c r="J90" s="84"/>
    </row>
    <row r="91" spans="1:10" ht="12.75" customHeight="1" x14ac:dyDescent="0.25">
      <c r="A91" s="85" t="s">
        <v>97</v>
      </c>
      <c r="B91" s="64" t="s">
        <v>60</v>
      </c>
      <c r="C91" s="74"/>
      <c r="D91" s="74"/>
      <c r="E91" s="87"/>
      <c r="F91" s="92" t="s">
        <v>17</v>
      </c>
      <c r="G91" s="57">
        <v>0</v>
      </c>
      <c r="H91" s="58">
        <v>0</v>
      </c>
      <c r="I91" s="92">
        <v>0.5</v>
      </c>
      <c r="J91" s="84"/>
    </row>
    <row r="92" spans="1:10" ht="12.75" customHeight="1" x14ac:dyDescent="0.25">
      <c r="A92" s="85"/>
      <c r="B92" s="79" t="s">
        <v>98</v>
      </c>
      <c r="C92" s="96"/>
      <c r="D92" s="96"/>
      <c r="E92" s="88"/>
      <c r="F92" s="92">
        <v>6</v>
      </c>
      <c r="G92" s="86">
        <f>F92*G91</f>
        <v>0</v>
      </c>
      <c r="H92" s="94">
        <f>F92*H91</f>
        <v>0</v>
      </c>
      <c r="I92" s="86">
        <f>F92*I91</f>
        <v>3</v>
      </c>
      <c r="J92" s="84"/>
    </row>
    <row r="93" spans="1:10" ht="12.75" customHeight="1" x14ac:dyDescent="0.2">
      <c r="A93" s="85"/>
      <c r="B93" s="79" t="s">
        <v>90</v>
      </c>
      <c r="C93" s="65"/>
      <c r="D93" s="65"/>
      <c r="E93" s="65"/>
      <c r="F93" s="65"/>
      <c r="G93" s="64"/>
      <c r="H93" s="71"/>
      <c r="I93" s="64"/>
      <c r="J93" s="84"/>
    </row>
    <row r="94" spans="1:10" ht="12.75" customHeight="1" x14ac:dyDescent="0.2">
      <c r="A94" s="85"/>
      <c r="B94" s="95" t="s">
        <v>70</v>
      </c>
      <c r="C94" s="65"/>
      <c r="D94" s="65"/>
      <c r="E94" s="65"/>
      <c r="F94" s="65"/>
      <c r="G94" s="64"/>
      <c r="H94" s="71"/>
      <c r="I94" s="64"/>
      <c r="J94" s="84"/>
    </row>
    <row r="95" spans="1:10" ht="12.75" customHeight="1" x14ac:dyDescent="0.2">
      <c r="A95" s="85"/>
      <c r="B95" s="79"/>
      <c r="C95" s="65"/>
      <c r="D95" s="65"/>
      <c r="E95" s="65"/>
      <c r="F95" s="65"/>
      <c r="G95" s="64"/>
      <c r="H95" s="71"/>
      <c r="I95" s="64"/>
      <c r="J95" s="84"/>
    </row>
    <row r="96" spans="1:10" ht="12.75" customHeight="1" x14ac:dyDescent="0.2">
      <c r="A96" s="85"/>
      <c r="B96" s="79" t="s">
        <v>59</v>
      </c>
      <c r="C96" s="90"/>
      <c r="D96" s="90"/>
      <c r="E96" s="90"/>
      <c r="F96" s="80"/>
      <c r="G96" s="64"/>
      <c r="H96" s="71"/>
      <c r="I96" s="64"/>
      <c r="J96" s="84"/>
    </row>
    <row r="97" spans="1:10" ht="12.75" customHeight="1" x14ac:dyDescent="0.2">
      <c r="A97" s="85"/>
      <c r="B97" s="79" t="s">
        <v>99</v>
      </c>
      <c r="C97" s="91"/>
      <c r="D97" s="91"/>
      <c r="E97" s="90"/>
      <c r="F97" s="65">
        <v>6</v>
      </c>
      <c r="G97" s="64"/>
      <c r="H97" s="71"/>
      <c r="I97" s="64"/>
      <c r="J97" s="84"/>
    </row>
    <row r="98" spans="1:10" ht="10.5" customHeight="1" x14ac:dyDescent="0.2">
      <c r="A98" s="85"/>
      <c r="B98" s="79"/>
      <c r="C98" s="88"/>
      <c r="D98" s="88"/>
      <c r="E98" s="88"/>
      <c r="F98" s="65"/>
      <c r="G98" s="64"/>
      <c r="H98" s="71"/>
      <c r="I98" s="64"/>
      <c r="J98" s="84"/>
    </row>
    <row r="99" spans="1:10" ht="15.75" customHeight="1" x14ac:dyDescent="0.25">
      <c r="A99" s="85" t="s">
        <v>100</v>
      </c>
      <c r="B99" s="64" t="s">
        <v>102</v>
      </c>
      <c r="C99" s="96"/>
      <c r="D99" s="96"/>
      <c r="E99" s="88"/>
      <c r="F99" s="92" t="s">
        <v>105</v>
      </c>
      <c r="G99" s="57">
        <v>0</v>
      </c>
      <c r="H99" s="58">
        <v>0</v>
      </c>
      <c r="I99" s="86">
        <v>2.6</v>
      </c>
      <c r="J99" s="84"/>
    </row>
    <row r="100" spans="1:10" ht="12.75" customHeight="1" x14ac:dyDescent="0.25">
      <c r="A100" s="85"/>
      <c r="B100" s="79" t="s">
        <v>101</v>
      </c>
      <c r="C100" s="96"/>
      <c r="D100" s="96"/>
      <c r="E100" s="88"/>
      <c r="F100" s="92"/>
      <c r="G100" s="86"/>
      <c r="H100" s="97"/>
      <c r="I100" s="86"/>
      <c r="J100" s="84"/>
    </row>
    <row r="101" spans="1:10" ht="12.75" customHeight="1" x14ac:dyDescent="0.25">
      <c r="A101" s="85"/>
      <c r="B101" s="79" t="s">
        <v>103</v>
      </c>
      <c r="C101" s="96"/>
      <c r="D101" s="96"/>
      <c r="E101" s="88"/>
      <c r="F101" s="92">
        <v>12</v>
      </c>
      <c r="G101" s="86">
        <f>F101*G99</f>
        <v>0</v>
      </c>
      <c r="H101" s="94">
        <f>F101*H99</f>
        <v>0</v>
      </c>
      <c r="I101" s="86">
        <f>F101*I99</f>
        <v>31.200000000000003</v>
      </c>
      <c r="J101" s="84"/>
    </row>
    <row r="102" spans="1:10" ht="12.75" customHeight="1" x14ac:dyDescent="0.25">
      <c r="A102" s="85"/>
      <c r="B102" s="79" t="s">
        <v>104</v>
      </c>
      <c r="C102" s="96"/>
      <c r="D102" s="96"/>
      <c r="E102" s="88"/>
      <c r="F102" s="92"/>
      <c r="G102" s="86"/>
      <c r="H102" s="94"/>
      <c r="I102" s="86"/>
      <c r="J102" s="84"/>
    </row>
    <row r="103" spans="1:10" ht="12.75" customHeight="1" x14ac:dyDescent="0.25">
      <c r="A103" s="85"/>
      <c r="B103" s="79"/>
      <c r="C103" s="96"/>
      <c r="D103" s="96"/>
      <c r="E103" s="88"/>
      <c r="F103" s="92"/>
      <c r="G103" s="86"/>
      <c r="H103" s="94"/>
      <c r="I103" s="86"/>
      <c r="J103" s="84"/>
    </row>
    <row r="104" spans="1:10" ht="12.75" customHeight="1" x14ac:dyDescent="0.2">
      <c r="A104" s="85"/>
      <c r="B104" s="79" t="s">
        <v>59</v>
      </c>
      <c r="C104" s="90"/>
      <c r="D104" s="90"/>
      <c r="E104" s="90"/>
      <c r="F104" s="80"/>
      <c r="G104" s="64"/>
      <c r="H104" s="71"/>
      <c r="I104" s="64"/>
      <c r="J104" s="84"/>
    </row>
    <row r="105" spans="1:10" ht="12.75" customHeight="1" x14ac:dyDescent="0.2">
      <c r="A105" s="85"/>
      <c r="B105" s="79" t="s">
        <v>106</v>
      </c>
      <c r="C105" s="91"/>
      <c r="D105" s="91"/>
      <c r="E105" s="90"/>
      <c r="F105" s="65">
        <v>12</v>
      </c>
      <c r="G105" s="64"/>
      <c r="H105" s="71"/>
      <c r="I105" s="64"/>
      <c r="J105" s="84"/>
    </row>
    <row r="106" spans="1:10" ht="12.75" customHeight="1" x14ac:dyDescent="0.2">
      <c r="A106" s="83"/>
      <c r="B106" s="79"/>
      <c r="C106" s="91"/>
      <c r="D106" s="91"/>
      <c r="E106" s="90"/>
      <c r="F106" s="65"/>
      <c r="G106" s="64"/>
      <c r="H106" s="71"/>
      <c r="I106" s="64"/>
      <c r="J106" s="84"/>
    </row>
    <row r="107" spans="1:10" ht="15" x14ac:dyDescent="0.2">
      <c r="A107" s="64" t="s">
        <v>61</v>
      </c>
      <c r="B107" s="95"/>
      <c r="C107" s="91"/>
      <c r="D107" s="91"/>
      <c r="E107" s="91"/>
      <c r="F107" s="65"/>
      <c r="G107" s="71">
        <f>G33+G56+G62+G92+G101+G68+G84+G76</f>
        <v>0</v>
      </c>
      <c r="H107" s="71">
        <f>H33+H56+H62+H92+H101+H68+H84+H76</f>
        <v>0</v>
      </c>
      <c r="I107" s="71">
        <f>I33+I56+I62+I92+I101+I68+I84+I76</f>
        <v>136.60000000000002</v>
      </c>
      <c r="J107" s="88"/>
    </row>
    <row r="108" spans="1:10" ht="15.75" x14ac:dyDescent="0.25">
      <c r="A108" s="98"/>
      <c r="B108" s="95"/>
      <c r="C108" s="91"/>
      <c r="D108" s="91"/>
      <c r="E108" s="91"/>
      <c r="F108" s="65"/>
      <c r="G108" s="64"/>
      <c r="H108" s="71"/>
      <c r="I108" s="64"/>
      <c r="J108" s="88"/>
    </row>
    <row r="109" spans="1:10" ht="15" x14ac:dyDescent="0.2">
      <c r="A109" s="85" t="s">
        <v>108</v>
      </c>
      <c r="B109" s="64" t="s">
        <v>50</v>
      </c>
      <c r="C109" s="65"/>
      <c r="D109" s="65"/>
      <c r="E109" s="65"/>
      <c r="F109" s="65" t="s">
        <v>51</v>
      </c>
      <c r="G109" s="92">
        <v>0</v>
      </c>
      <c r="H109" s="58">
        <v>0</v>
      </c>
      <c r="I109" s="92">
        <v>0</v>
      </c>
      <c r="J109" s="88"/>
    </row>
    <row r="110" spans="1:10" ht="15.75" x14ac:dyDescent="0.25">
      <c r="A110" s="98"/>
      <c r="B110" s="79"/>
      <c r="C110" s="65"/>
      <c r="D110" s="65"/>
      <c r="E110" s="65"/>
      <c r="F110" s="66">
        <v>1</v>
      </c>
      <c r="G110" s="94">
        <f>F110*G109*70000</f>
        <v>0</v>
      </c>
      <c r="H110" s="71">
        <f>G107*F110*H109</f>
        <v>0</v>
      </c>
      <c r="I110" s="86">
        <f>F110*I109</f>
        <v>0</v>
      </c>
      <c r="J110" s="88"/>
    </row>
    <row r="111" spans="1:10" ht="15.75" x14ac:dyDescent="0.25">
      <c r="A111" s="98"/>
      <c r="B111" s="79" t="s">
        <v>59</v>
      </c>
      <c r="C111" s="90"/>
      <c r="D111" s="90"/>
      <c r="E111" s="90"/>
      <c r="F111" s="65"/>
      <c r="G111" s="86"/>
      <c r="H111" s="94"/>
      <c r="I111" s="86"/>
      <c r="J111" s="88"/>
    </row>
    <row r="112" spans="1:10" ht="15.75" x14ac:dyDescent="0.25">
      <c r="A112" s="98"/>
      <c r="B112" s="79" t="s">
        <v>111</v>
      </c>
      <c r="C112" s="91"/>
      <c r="D112" s="91"/>
      <c r="E112" s="91"/>
      <c r="F112" s="66">
        <v>1</v>
      </c>
      <c r="G112" s="86"/>
      <c r="H112" s="94"/>
      <c r="I112" s="86"/>
      <c r="J112" s="88"/>
    </row>
    <row r="113" spans="1:10" ht="15.75" x14ac:dyDescent="0.25">
      <c r="A113" s="98"/>
      <c r="B113" s="79"/>
      <c r="C113" s="65"/>
      <c r="D113" s="65"/>
      <c r="E113" s="65"/>
      <c r="F113" s="65"/>
      <c r="G113" s="64"/>
      <c r="H113" s="71"/>
      <c r="I113" s="64"/>
      <c r="J113" s="88"/>
    </row>
    <row r="114" spans="1:10" ht="15" x14ac:dyDescent="0.2">
      <c r="A114" s="85" t="s">
        <v>109</v>
      </c>
      <c r="B114" s="64" t="s">
        <v>52</v>
      </c>
      <c r="C114" s="65"/>
      <c r="D114" s="65"/>
      <c r="E114" s="65"/>
      <c r="F114" s="65" t="s">
        <v>51</v>
      </c>
      <c r="G114" s="92">
        <v>0</v>
      </c>
      <c r="H114" s="58">
        <v>0</v>
      </c>
      <c r="I114" s="92">
        <v>0</v>
      </c>
      <c r="J114" s="88"/>
    </row>
    <row r="115" spans="1:10" ht="15" x14ac:dyDescent="0.2">
      <c r="A115" s="85"/>
      <c r="B115" s="79" t="s">
        <v>53</v>
      </c>
      <c r="C115" s="65"/>
      <c r="D115" s="65"/>
      <c r="E115" s="65"/>
      <c r="F115" s="66">
        <v>1</v>
      </c>
      <c r="G115" s="94">
        <f>F115*G114*10000</f>
        <v>0</v>
      </c>
      <c r="H115" s="94">
        <f>F115*H114*H107</f>
        <v>0</v>
      </c>
      <c r="I115" s="86">
        <f>F115*I114</f>
        <v>0</v>
      </c>
      <c r="J115" s="88"/>
    </row>
    <row r="116" spans="1:10" ht="15" x14ac:dyDescent="0.2">
      <c r="A116" s="85"/>
      <c r="B116" s="99" t="s">
        <v>57</v>
      </c>
      <c r="C116" s="99"/>
      <c r="D116" s="99"/>
      <c r="E116" s="99"/>
      <c r="F116" s="66"/>
      <c r="G116" s="86"/>
      <c r="H116" s="94"/>
      <c r="I116" s="86"/>
      <c r="J116" s="88"/>
    </row>
    <row r="117" spans="1:10" ht="15" x14ac:dyDescent="0.2">
      <c r="A117" s="85"/>
      <c r="B117" s="79" t="s">
        <v>113</v>
      </c>
      <c r="C117" s="100"/>
      <c r="D117" s="100"/>
      <c r="E117" s="100"/>
      <c r="F117" s="101"/>
      <c r="G117" s="100"/>
      <c r="H117" s="102"/>
      <c r="I117" s="100"/>
      <c r="J117" s="88"/>
    </row>
    <row r="118" spans="1:10" ht="15" x14ac:dyDescent="0.2">
      <c r="A118" s="85"/>
      <c r="B118" s="79" t="s">
        <v>107</v>
      </c>
      <c r="C118" s="100"/>
      <c r="D118" s="100"/>
      <c r="E118" s="100"/>
      <c r="F118" s="101"/>
      <c r="G118" s="100"/>
      <c r="H118" s="102"/>
      <c r="I118" s="100"/>
      <c r="J118" s="88"/>
    </row>
    <row r="119" spans="1:10" ht="15" x14ac:dyDescent="0.2">
      <c r="A119" s="85"/>
      <c r="B119" s="103" t="s">
        <v>68</v>
      </c>
      <c r="C119" s="103"/>
      <c r="D119" s="103"/>
      <c r="E119" s="103"/>
      <c r="F119" s="104"/>
      <c r="G119" s="105"/>
      <c r="H119" s="102"/>
      <c r="I119" s="100"/>
      <c r="J119" s="88"/>
    </row>
    <row r="120" spans="1:10" ht="15" x14ac:dyDescent="0.2">
      <c r="A120" s="85"/>
      <c r="B120" s="106" t="s">
        <v>69</v>
      </c>
      <c r="C120" s="99"/>
      <c r="D120" s="99"/>
      <c r="E120" s="99"/>
      <c r="F120" s="101"/>
      <c r="G120" s="100"/>
      <c r="H120" s="102"/>
      <c r="I120" s="100"/>
      <c r="J120" s="88"/>
    </row>
    <row r="121" spans="1:10" ht="15" x14ac:dyDescent="0.2">
      <c r="A121" s="85"/>
      <c r="B121" s="106" t="s">
        <v>71</v>
      </c>
      <c r="C121" s="99"/>
      <c r="D121" s="99"/>
      <c r="E121" s="99"/>
      <c r="F121" s="101"/>
      <c r="G121" s="100"/>
      <c r="H121" s="102"/>
      <c r="I121" s="100"/>
      <c r="J121" s="88"/>
    </row>
    <row r="122" spans="1:10" ht="15" x14ac:dyDescent="0.2">
      <c r="A122" s="85"/>
      <c r="B122" s="106"/>
      <c r="C122" s="99"/>
      <c r="D122" s="99"/>
      <c r="E122" s="99"/>
      <c r="F122" s="101"/>
      <c r="G122" s="100"/>
      <c r="H122" s="102"/>
      <c r="I122" s="100"/>
      <c r="J122" s="88"/>
    </row>
    <row r="123" spans="1:10" ht="15" x14ac:dyDescent="0.2">
      <c r="A123" s="85"/>
      <c r="B123" s="79" t="s">
        <v>59</v>
      </c>
      <c r="C123" s="90"/>
      <c r="D123" s="90"/>
      <c r="E123" s="90"/>
      <c r="F123" s="65"/>
      <c r="G123" s="86"/>
      <c r="H123" s="94"/>
      <c r="I123" s="86"/>
      <c r="J123" s="88"/>
    </row>
    <row r="124" spans="1:10" ht="15" x14ac:dyDescent="0.2">
      <c r="A124" s="85"/>
      <c r="B124" s="79" t="s">
        <v>111</v>
      </c>
      <c r="C124" s="91"/>
      <c r="D124" s="91"/>
      <c r="E124" s="91"/>
      <c r="F124" s="66">
        <v>1</v>
      </c>
      <c r="G124" s="86"/>
      <c r="H124" s="94"/>
      <c r="I124" s="86"/>
      <c r="J124" s="88"/>
    </row>
    <row r="125" spans="1:10" ht="15" x14ac:dyDescent="0.2">
      <c r="A125" s="85"/>
      <c r="B125" s="79"/>
      <c r="C125" s="65"/>
      <c r="D125" s="65"/>
      <c r="E125" s="65"/>
      <c r="F125" s="65"/>
      <c r="G125" s="64"/>
      <c r="H125" s="71"/>
      <c r="I125" s="64"/>
      <c r="J125" s="88"/>
    </row>
    <row r="126" spans="1:10" ht="15" x14ac:dyDescent="0.2">
      <c r="A126" s="85" t="s">
        <v>110</v>
      </c>
      <c r="B126" s="64" t="s">
        <v>54</v>
      </c>
      <c r="C126" s="65"/>
      <c r="D126" s="65"/>
      <c r="E126" s="65"/>
      <c r="F126" s="65" t="s">
        <v>55</v>
      </c>
      <c r="G126" s="92">
        <v>0</v>
      </c>
      <c r="H126" s="58">
        <v>0</v>
      </c>
      <c r="I126" s="92">
        <v>0</v>
      </c>
      <c r="J126" s="88"/>
    </row>
    <row r="127" spans="1:10" ht="15" x14ac:dyDescent="0.2">
      <c r="A127" s="85"/>
      <c r="B127" s="79" t="s">
        <v>56</v>
      </c>
      <c r="C127" s="65"/>
      <c r="D127" s="65"/>
      <c r="E127" s="65"/>
      <c r="F127" s="107">
        <f>F130</f>
        <v>0.13660000000000003</v>
      </c>
      <c r="G127" s="94">
        <f>F127*G126</f>
        <v>0</v>
      </c>
      <c r="H127" s="94">
        <f>F127*H126</f>
        <v>0</v>
      </c>
      <c r="I127" s="86">
        <v>0</v>
      </c>
      <c r="J127" s="88"/>
    </row>
    <row r="128" spans="1:10" ht="15" x14ac:dyDescent="0.2">
      <c r="A128" s="85"/>
      <c r="B128" s="79"/>
      <c r="C128" s="65"/>
      <c r="D128" s="65"/>
      <c r="E128" s="65"/>
      <c r="F128" s="66"/>
      <c r="G128" s="86"/>
      <c r="H128" s="94"/>
      <c r="I128" s="86"/>
      <c r="J128" s="88"/>
    </row>
    <row r="129" spans="1:10" ht="15" x14ac:dyDescent="0.2">
      <c r="A129" s="85"/>
      <c r="B129" s="79" t="s">
        <v>59</v>
      </c>
      <c r="C129" s="90"/>
      <c r="D129" s="90"/>
      <c r="E129" s="90"/>
      <c r="F129" s="65"/>
      <c r="G129" s="86"/>
      <c r="H129" s="94"/>
      <c r="I129" s="86"/>
      <c r="J129" s="88"/>
    </row>
    <row r="130" spans="1:10" ht="15" x14ac:dyDescent="0.2">
      <c r="A130" s="85"/>
      <c r="B130" s="79" t="s">
        <v>111</v>
      </c>
      <c r="C130" s="91"/>
      <c r="D130" s="91"/>
      <c r="E130" s="91"/>
      <c r="F130" s="107">
        <f>I107*0.001</f>
        <v>0.13660000000000003</v>
      </c>
      <c r="G130" s="86"/>
      <c r="H130" s="94"/>
      <c r="I130" s="86"/>
      <c r="J130" s="88"/>
    </row>
    <row r="131" spans="1:10" ht="15" x14ac:dyDescent="0.2">
      <c r="A131" s="85"/>
      <c r="B131" s="79"/>
      <c r="C131" s="65"/>
      <c r="D131" s="65"/>
      <c r="E131" s="65"/>
      <c r="F131" s="65"/>
      <c r="G131" s="64"/>
      <c r="H131" s="71"/>
      <c r="I131" s="64"/>
      <c r="J131" s="88"/>
    </row>
    <row r="132" spans="1:10" ht="15" x14ac:dyDescent="0.2">
      <c r="A132" s="64" t="s">
        <v>20</v>
      </c>
      <c r="B132" s="65"/>
      <c r="C132" s="65" t="s">
        <v>18</v>
      </c>
      <c r="D132" s="65"/>
      <c r="E132" s="65"/>
      <c r="F132" s="65"/>
      <c r="G132" s="71">
        <f>G107+G110+G115+G127</f>
        <v>0</v>
      </c>
      <c r="H132" s="71">
        <f>H107+H110+H115+H127</f>
        <v>0</v>
      </c>
      <c r="I132" s="71">
        <f>I107+I110+I115+I127</f>
        <v>136.60000000000002</v>
      </c>
      <c r="J132" s="88"/>
    </row>
    <row r="133" spans="1:10" ht="15.75" x14ac:dyDescent="0.25">
      <c r="A133" s="85"/>
      <c r="B133" s="79"/>
      <c r="C133" s="96"/>
      <c r="D133" s="96"/>
      <c r="E133" s="96"/>
      <c r="F133" s="65"/>
      <c r="G133" s="64"/>
      <c r="H133" s="71"/>
      <c r="I133" s="64"/>
      <c r="J133" s="88"/>
    </row>
  </sheetData>
  <sheetProtection password="DB61" sheet="1" objects="1" scenarios="1"/>
  <mergeCells count="5">
    <mergeCell ref="A1:I1"/>
    <mergeCell ref="A5:I5"/>
    <mergeCell ref="A3:I3"/>
    <mergeCell ref="A4:I4"/>
    <mergeCell ref="B56:E57"/>
  </mergeCells>
  <phoneticPr fontId="0" type="noConversion"/>
  <pageMargins left="0.78740157480314965" right="0.43307086614173229" top="0.98425196850393704" bottom="0.98425196850393704" header="0.51181102362204722" footer="0.51181102362204722"/>
  <pageSetup paperSize="9" scale="90" orientation="portrait" verticalDpi="300" r:id="rId1"/>
  <headerFooter alignWithMargins="0"/>
  <rowBreaks count="2" manualBreakCount="2">
    <brk id="53" max="8" man="1"/>
    <brk id="106" max="8" man="1"/>
  </rowBreaks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LnkhRNACvie8uJyxSDSNzbMI1T4=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Pj8USJntrDoN2WqLrMBItQbIssG4QnWtzD1dZWxZenP+BHLIPw7VPz9rPmXvI3VxffeJB1sS
    kui7G5yURKrjn8r2FnewlcziPsOTLIUTIb34NeU+r4Hv0ZY4sSzMBY1GZ61PfU19I9iDD/5Q
    LNXIWqzmDQ7kPF7PlzjYFYS08LkFMyvWI38Jyna4zX/qPgPJrmgCD1HjjYxqJtxgAg/7AT16
    BwVZOui6ZS3CHtAzZ41v7V8SnYpsf62tn3SEDUM2so0KOdSaknQq0eIdbnyDBFiRrAfEm3MN
    w4k4hWLJ+Gh/96jvkFCKjmblu7k/itG7wOWAhVoPenjFNtH7yp/Ffg==
  </SignatureValue>
  <KeyInfo>
    <KeyValue>
      <RSAKeyValue>
        <Modulus>
            vBW0yenOZ0dBPG8mTpK4nbzOFuYcuCZDTlJTVC5oH8pWh7ePAxdsDuXOKkoJ0B7+eNqMTaJe
            MyjGta04btma4PiKhdTKTq5IHKzxi0ARLLJAsfNWo4nyIgg4ViEE+bbN6vWd6cCj5y9ukJpw
            KQGHVLJbcasnYpYlKzjTRQA0MdXulBhMbn3H2w6bnYlPf8jmNzEVWVhFizEOffEXUN7oD0IS
            UE3hTAISPkZNQrhjpPYEu6LA6i/8ecAa/O6bBN0c7+rccWQY4UPnouZXGVZaTJqBm0Pfg14b
            0E6KUCyzYkxTHsTekaadxsxCYX3tneQZKGptiV44OETQ4rn6pHd/Jw==
          </Modulus>
        <Exponent>AQAB</Exponent>
      </RSAKeyValue>
    </KeyValue>
    <X509Data>
      <X509Certificate>
          MIIGjzCCBXegAwIBAgIDHK8hMA0GCSqGSIb3DQEBCwUAMF8xCzAJBgNVBAYTAkNaMSwwKgYD
          VQQKDCPEjGVza8OhIHBvxaF0YSwgcy5wLiBbScSMIDQ3MTE0OTgzXTEiMCAGA1UEAxMZUG9z
          dFNpZ251bSBRdWFsaWZpZWQgQ0EgMjAeFw0xNTExMDMxMTIwNDJaFw0xNjExMjIxMTIwNDJa
          MHMxCzAJBgNVBAYTAkNaMSowKAYDVQQKDCFSUEEgVGVuZGVyLCBzLnIuby4gW0nEjCAyOTM2
          NzEwN10xCjAIBgNVBAsTATUxGjAYBgNVBAMMEUluZy4gUGV0ciBLb2zDocWZMRAwDgYDVQQF
          EwdQNDc3NzA5MIIBIjANBgkqhkiG9w0BAQEFAAOCAQ8AMIIBCgKCAQEAvBW0yenOZ0dBPG8m
          TpK4nbzOFuYcuCZDTlJTVC5oH8pWh7ePAxdsDuXOKkoJ0B7+eNqMTaJeMyjGta04btma4PiK
          hdTKTq5IHKzxi0ARLLJAsfNWo4nyIgg4ViEE+bbN6vWd6cCj5y9ukJpwKQGHVLJbcasnYpYl
          KzjTRQA0MdXulBhMbn3H2w6bnYlPf8jmNzEVWVhFizEOffEXUN7oD0ISUE3hTAISPkZNQrhj
          pPYEu6LA6i/8ecAa/O6bBN0c7+rccWQY4UPnouZXGVZaTJqBm0Pfg14b0E6KUCyzYkxTHsTe
          kaadxsxCYX3tneQZKGptiV44OETQ4rn6pHd/JwIDAQABo4IDPjCCAzowPQYDVR0RBDYwNIEM
          a29sYXJAcnBhLmN6oBkGCSsGAQQB3BkCAaAMEwoxMzgxODA1NDgwoAkGA1UEDaACEwAwggEO
          BgNVHSAEggEFMIIBATCB/gYJZ4EGAQQBB4IsMIHwMIHHBggrBgEFBQcCAjCBuhqBt1RlbnRv
          IGt2YWxpZmlrb3ZhbnkgY2VydGlmaWthdCBieWwgdnlkYW4gcG9kbGUgemFrb25hIDIyNy8y
          MDAwU2IuIGEgbmF2YXpueWNoIHByZWRwaXN1Li9UaGlzIHF1YWxpZmllZCBjZXJ0aWZpY2F0
          ZSB3YXMgaXNzdWVkIGFjY29yZGluZyB0byBMYXcgTm8gMjI3LzIwMDBDb2xsLiBhbmQgcmVs
          YXRlZCByZWd1bGF0aW9uczAkBggrBgEFBQcCARYYaHR0cDovL3d3dy5wb3N0c2lnbnVtLmN6
          MBgGCCsGAQUFBwEDBAwwCjAIBgYEAI5GAQEwgcgGCCsGAQUFBwEBBIG7MIG4MDsGCCsGAQUF
          BzAChi9odHRwOi8vd3d3LnBvc3RzaWdudW0uY3ovY3J0L3BzcXVhbGlmaWVkY2EyLmNydDA8
          BggrBgEFBQcwAoYwaHR0cDovL3d3dzIucG9zdHNpZ251bS5jei9jcnQvcHNxdWFsaWZpZWRj
          YTIuY3J0MDsGCCsGAQUFBzAChi9odHRwOi8vcG9zdHNpZ251bS50dGMuY3ovY3J0L3BzcXVh
          bGlmaWVkY2EyLmNydDAOBgNVHQ8BAf8EBAMCBeAwHwYDVR0jBBgwFoAUiehM34smOT7XJC4S
          Dnrn5ifl1pcwgbEGA1UdHwSBqTCBpjA1oDOgMYYvaHR0cDovL3d3dy5wb3N0c2lnbnVtLmN6
          L2NybC9wc3F1YWxpZmllZGNhMi5jcmwwNqA0oDKGMGh0dHA6Ly93d3cyLnBvc3RzaWdudW0u
          Y3ovY3JsL3BzcXVhbGlmaWVkY2EyLmNybDA1oDOgMYYvaHR0cDovL3Bvc3RzaWdudW0udHRj
          LmN6L2NybC9wc3F1YWxpZmllZGNhMi5jcmwwHQYDVR0OBBYEFFLRc7Cq/c7XuI4a0GEcjSNn
          HEDEMA0GCSqGSIb3DQEBCwUAA4IBAQAfHATf3CZ890XFm/mA6hpDZSEeStF37jyhaoFnDhzl
          toJKmVr24IQQsV6psASwAFmejYm8pf462TSmEhBkRI3KSdDD3HhrtH0wkA+3VwiYKjdhQ7T3
          xh0ynHbq1ux70UGqY4+biWKoZpxu6vtBhStxhAtJ73351GtiSiD6E2x2A7N6VQcVg2ohir/e
          s9UXg2an8hrFtb59QSSxd82KvdvomD4uHxI98haLkyV3d9iRvOiuEVmlFR4yKm7JQgnFS6u+
          7bKh/YJr+eMY2le5C+RpC/F0PN+V51lOzcXMUAzQSdNuSFlmm8AjmI6XF247UnRiVSP5LR3p
          gzo3EPJg8dzh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bkSgBheTXtv35n2scAwSQCyeRIw=</DigestValue>
      </Reference>
      <Reference URI="/xl/calcChain.xml?ContentType=application/vnd.openxmlformats-officedocument.spreadsheetml.calcChain+xml">
        <DigestMethod Algorithm="http://www.w3.org/2000/09/xmldsig#sha1"/>
        <DigestValue>DDmEU6LbGXfl+RWZKo88+IWxDvU=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RGQIFHvTzT+WnggN65Ys3379YGo=</DigestValue>
      </Reference>
      <Reference URI="/xl/drawings/drawing1.xml?ContentType=application/vnd.openxmlformats-officedocument.drawing+xml">
        <DigestMethod Algorithm="http://www.w3.org/2000/09/xmldsig#sha1"/>
        <DigestValue>7uS53pEdh/4p424X7WGrr1UXG4w=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iTSwf9DBpr0OOH5cqacVTijwqG0=</DigestValue>
      </Reference>
      <Reference URI="/xl/media/image1.emf?ContentType=image/x-emf">
        <DigestMethod Algorithm="http://www.w3.org/2000/09/xmldsig#sha1"/>
        <DigestValue>ghM+tHpkrkGdxq1SpsLYNrAC7MI=</DigestValue>
      </Reference>
      <Reference URI="/xl/media/image2.emf?ContentType=image/x-emf">
        <DigestMethod Algorithm="http://www.w3.org/2000/09/xmldsig#sha1"/>
        <DigestValue>6IOgwPtrkg0Vh7wmDNPdZYIIIZg=</DigestValue>
      </Reference>
      <Reference URI="/xl/media/image3.emf?ContentType=image/x-emf">
        <DigestMethod Algorithm="http://www.w3.org/2000/09/xmldsig#sha1"/>
        <DigestValue>a5qgC9vS2ih/enyis1BFZjD1kKc=</DigestValue>
      </Reference>
      <Reference URI="/xl/media/image4.emf?ContentType=image/x-emf">
        <DigestMethod Algorithm="http://www.w3.org/2000/09/xmldsig#sha1"/>
        <DigestValue>7/01tGEDixaOYtwrrc7ULaEtSOU=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12zm6zkkKWMT1KxwImVlyPurNpY=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YTCwcT8Yc6xnSipbtKJoTBz9OQQ=</DigestValue>
      </Reference>
      <Reference URI="/xl/sharedStrings.xml?ContentType=application/vnd.openxmlformats-officedocument.spreadsheetml.sharedStrings+xml">
        <DigestMethod Algorithm="http://www.w3.org/2000/09/xmldsig#sha1"/>
        <DigestValue>i5Bk4nUJxadBsejph4KoBMzUPBY=</DigestValue>
      </Reference>
      <Reference URI="/xl/styles.xml?ContentType=application/vnd.openxmlformats-officedocument.spreadsheetml.styles+xml">
        <DigestMethod Algorithm="http://www.w3.org/2000/09/xmldsig#sha1"/>
        <DigestValue>/SF7vJWm1MEXx1ysLhqUjluuFj8=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HOk3uT8AGGyu71u84UvvYnaxeqo=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imM1jITENJkcDA1fIMO1bCu/6oY=</DigestValue>
      </Reference>
      <Reference URI="/xl/worksheets/sheet1.xml?ContentType=application/vnd.openxmlformats-officedocument.spreadsheetml.worksheet+xml">
        <DigestMethod Algorithm="http://www.w3.org/2000/09/xmldsig#sha1"/>
        <DigestValue>UVPMZ814p7UZhcoYfgz54ZRfqJM=</DigestValue>
      </Reference>
      <Reference URI="/xl/worksheets/sheet2.xml?ContentType=application/vnd.openxmlformats-officedocument.spreadsheetml.worksheet+xml">
        <DigestMethod Algorithm="http://www.w3.org/2000/09/xmldsig#sha1"/>
        <DigestValue>A32KZivQN6LthJ8CfM3pnFhHSDw=</DigestValue>
      </Reference>
    </Manifest>
    <SignatureProperties>
      <SignatureProperty Id="idSignatureTime" Target="#idPackageSignature">
        <mdssi:SignatureTime>
          <mdssi:Format>YYYY-MM-DDThh:mm:ssTZD</mdssi:Format>
          <mdssi:Value>2016-09-20T06:35:58Z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SO 04 Vzduchotechnika</vt:lpstr>
      <vt:lpstr>'Krycí list'!Oblast_tisku</vt:lpstr>
      <vt:lpstr>'SO 04 Vzduchotechnika'!Oblast_tisku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2016-09-19T09:21:03Z</dcterms:created>
  <dcterms:modified xsi:type="dcterms:W3CDTF">2016-09-19T09:24:12Z</dcterms:modified>
</cp:coreProperties>
</file>