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B Slepé rozpočty II (bez názvů)\SO 05 Oplocení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Pol'!$A$1:$U$51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8" i="12" l="1"/>
  <c r="AC41" i="12"/>
  <c r="F39" i="1" s="1"/>
  <c r="F40" i="1" s="1"/>
  <c r="BA33" i="12"/>
  <c r="BA32" i="12"/>
  <c r="BA31" i="12"/>
  <c r="BA30" i="12"/>
  <c r="BA28" i="12"/>
  <c r="BA25" i="12"/>
  <c r="BA22" i="12"/>
  <c r="BA19" i="12"/>
  <c r="BA18" i="12"/>
  <c r="BA15" i="12"/>
  <c r="BA14" i="12"/>
  <c r="BA13" i="12"/>
  <c r="BA12" i="12"/>
  <c r="BA10" i="12"/>
  <c r="G9" i="12"/>
  <c r="M9" i="12" s="1"/>
  <c r="I9" i="12"/>
  <c r="K9" i="12"/>
  <c r="O9" i="12"/>
  <c r="Q9" i="12"/>
  <c r="U9" i="12"/>
  <c r="G11" i="12"/>
  <c r="M11" i="12" s="1"/>
  <c r="I11" i="12"/>
  <c r="K11" i="12"/>
  <c r="O11" i="12"/>
  <c r="Q11" i="12"/>
  <c r="U11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9" i="12"/>
  <c r="I29" i="12"/>
  <c r="K29" i="12"/>
  <c r="M29" i="12"/>
  <c r="O29" i="12"/>
  <c r="Q29" i="12"/>
  <c r="U29" i="12"/>
  <c r="G37" i="12"/>
  <c r="M37" i="12" s="1"/>
  <c r="I37" i="12"/>
  <c r="K37" i="12"/>
  <c r="O37" i="12"/>
  <c r="Q37" i="12"/>
  <c r="U37" i="12"/>
  <c r="G39" i="12"/>
  <c r="M39" i="12" s="1"/>
  <c r="I39" i="12"/>
  <c r="K39" i="12"/>
  <c r="O39" i="12"/>
  <c r="O36" i="12" s="1"/>
  <c r="Q39" i="12"/>
  <c r="U39" i="12"/>
  <c r="I20" i="1"/>
  <c r="I18" i="1"/>
  <c r="I16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Q36" i="12" l="1"/>
  <c r="O8" i="12"/>
  <c r="K36" i="12"/>
  <c r="I36" i="12"/>
  <c r="K8" i="12"/>
  <c r="Q8" i="12"/>
  <c r="I8" i="12"/>
  <c r="AD41" i="12"/>
  <c r="G39" i="1" s="1"/>
  <c r="G40" i="1" s="1"/>
  <c r="G25" i="1" s="1"/>
  <c r="G26" i="1" s="1"/>
  <c r="U36" i="12"/>
  <c r="U8" i="12"/>
  <c r="G23" i="1"/>
  <c r="M36" i="12"/>
  <c r="M8" i="12"/>
  <c r="G36" i="12"/>
  <c r="I50" i="1" s="1"/>
  <c r="I19" i="1" s="1"/>
  <c r="G8" i="12"/>
  <c r="G28" i="1" l="1"/>
  <c r="H39" i="1"/>
  <c r="H40" i="1" s="1"/>
  <c r="G41" i="12"/>
  <c r="I49" i="1"/>
  <c r="G24" i="1"/>
  <c r="G29" i="1" s="1"/>
  <c r="I39" i="1" l="1"/>
  <c r="I40" i="1" s="1"/>
  <c r="J39" i="1" s="1"/>
  <c r="J40" i="1" s="1"/>
  <c r="I17" i="1"/>
  <c r="I21" i="1" s="1"/>
  <c r="I5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<sst xmlns="http://schemas.openxmlformats.org/spreadsheetml/2006/main" count="219" uniqueCount="140">
  <si>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</si>
  <si>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</si>
  <si>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</si>
  <si>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</si>
  <si>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</si>
  <si>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</si>
  <si>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</si>
  <si>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</si>
  <si>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</si>
  <si>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</si>
  <si>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</si>
  <si>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</si>
  <si>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</si>
  <si>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</si>
  <si>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</si>
  <si>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</si>
  <si>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</si>
  <si>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</si>
  <si>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</si>
  <si>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</si>
  <si>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</si>
  <si>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</si>
  <si>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</si>
  <si>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</si>
  <si>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</si>
  <si>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</si>
  <si>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</si>
  <si>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</si>
  <si>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</si>
  <si>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</si>
  <si>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</si>
  <si>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</si>
  <si>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</si>
  <si>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</si>
  <si>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</si>
  <si>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</si>
  <si>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</si>
  <si>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</si>
  <si>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</si>
  <si>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</si>
  <si>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</si>
  <si>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</si>
  <si>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</si>
  <si>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</si>
  <si>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</si>
  <si>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PODNIKATELSKÝ OBJEKT KB Invest s.r.o. - SO 05</t>
  </si>
  <si>
    <t>KB Invest s.r.o.</t>
  </si>
  <si>
    <t>Formanská 416</t>
  </si>
  <si>
    <t>Český Těšín-Mosty</t>
  </si>
  <si>
    <t>735 62</t>
  </si>
  <si>
    <t>64611574</t>
  </si>
  <si>
    <t>CZ64611574</t>
  </si>
  <si>
    <t>Celkem za stavbu</t>
  </si>
  <si>
    <t>CZK</t>
  </si>
  <si>
    <t xml:space="preserve">Popis rozpočtu:  - </t>
  </si>
  <si>
    <t>SO05 - Oplocení</t>
  </si>
  <si>
    <t>Rekapitulace dílů</t>
  </si>
  <si>
    <t>Typ dílu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</si>
  <si>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</si>
  <si>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</si>
  <si>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</si>
  <si>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</si>
  <si>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</si>
  <si>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</si>
  <si>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</si>
  <si>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</si>
  <si>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</si>
  <si>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</si>
  <si>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</si>
  <si>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</si>
  <si>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</si>
  <si>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</si>
  <si>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</si>
  <si>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</si>
  <si>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</si>
  <si>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</si>
  <si>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</si>
  <si>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</si>
  <si>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</si>
  <si>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</si>
  <si>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</si>
  <si>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</si>
  <si>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</si>
  <si>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</si>
  <si>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</si>
  <si>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</si>
  <si>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</si>
  <si>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</si>
  <si>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</si>
  <si>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7679202</t>
  </si>
  <si>
    <t>Montáž samonosné pojezdové brány, elektropohon</t>
  </si>
  <si>
    <t>kus</t>
  </si>
  <si>
    <t>POL1_0</t>
  </si>
  <si>
    <t>vč. zhotovení základu</t>
  </si>
  <si>
    <t>POP</t>
  </si>
  <si>
    <t>767 01R</t>
  </si>
  <si>
    <t xml:space="preserve"> samonosná pojezdová brána 6550x1900 mm, elektropohon</t>
  </si>
  <si>
    <t>- výplň 3D panel</t>
  </si>
  <si>
    <t>- žárové zinkování + RAL nástřik</t>
  </si>
  <si>
    <t>- bezpečnostní maják</t>
  </si>
  <si>
    <t>- bezpečnostní optozávora</t>
  </si>
  <si>
    <t>76792023</t>
  </si>
  <si>
    <t>Montáž branky manuálně otevíravé do 6m2</t>
  </si>
  <si>
    <t>767 02R</t>
  </si>
  <si>
    <t xml:space="preserve"> branka 2700x1900 mm</t>
  </si>
  <si>
    <t>767920260R00</t>
  </si>
  <si>
    <t>Montáž dvoukřídlé samonosné brány na oc. sloupky, do 15 m2</t>
  </si>
  <si>
    <t>767 03R</t>
  </si>
  <si>
    <t xml:space="preserve"> dvoukřídla brána 6000x2000 mm, manuální</t>
  </si>
  <si>
    <t>- výplň čtyřhranné poplastované pletivo zelené</t>
  </si>
  <si>
    <t>767920210</t>
  </si>
  <si>
    <t>Montáž branky na ocelové sloupky, plochy do 2 m2</t>
  </si>
  <si>
    <t>767 04R</t>
  </si>
  <si>
    <t xml:space="preserve"> branka 1200x2000 mm</t>
  </si>
  <si>
    <t>767920240R00</t>
  </si>
  <si>
    <t>Montáž dvoukřídlé brány na oc. sloupky, do 8 m2</t>
  </si>
  <si>
    <t>767 05R</t>
  </si>
  <si>
    <t xml:space="preserve"> dvoukřídla brána 3600x2000 mm, manuální</t>
  </si>
  <si>
    <t>900100001RA0</t>
  </si>
  <si>
    <t>Oplocení z drátěného pletiva, ocelové sloupky</t>
  </si>
  <si>
    <t>100 m</t>
  </si>
  <si>
    <t>POL2_0</t>
  </si>
  <si>
    <t>- oplocení celkové výšky 2,0m</t>
  </si>
  <si>
    <t>- pletivo Pz drát 2,5mm PVC zelené</t>
  </si>
  <si>
    <t>- oc. sloupky, zelené á 3,0m</t>
  </si>
  <si>
    <t>- v rozích boční vzpěry a po cca 5ti polích</t>
  </si>
  <si>
    <t>(0,9+5,46+21,43+30,23+38,08+7,95+10,73+34,85)/100</t>
  </si>
  <si>
    <t>VV</t>
  </si>
  <si>
    <t>(16,26+18,41+6,9+40,46+1,1+1,4+1,4+1,7+1,5)/100</t>
  </si>
  <si>
    <t>VN2</t>
  </si>
  <si>
    <t>Zařízení staveniště</t>
  </si>
  <si>
    <t>Soubor</t>
  </si>
  <si>
    <t>VN1</t>
  </si>
  <si>
    <t>Mimostaveništní doprava</t>
  </si>
  <si>
    <t/>
  </si>
  <si>
    <t>SUM</t>
  </si>
  <si>
    <t>POPUZIV</t>
  </si>
  <si>
    <t>END</t>
  </si>
  <si>
    <t>VN3</t>
  </si>
  <si>
    <t>Vytyčení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</si>
</sst>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horizontal="center" vertical="top" shrinkToFit="1"/>
    </xf>
    <xf numFmtId="0" fontId="19" fillId="0" borderId="33" xfId="0" applyNumberFormat="1" applyFont="1" applyBorder="1" applyAlignment="1">
      <alignment horizontal="center" vertical="top" wrapText="1" shrinkToFit="1"/>
    </xf>
    <xf numFmtId="0" fontId="0" fillId="3" borderId="39" xfId="0" applyFill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164" fontId="19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9" t="s">
        <v>39</v>
      </c>
      <c r="B2" s="209"/>
      <c r="C2" s="209"/>
      <c r="D2" s="209"/>
      <c r="E2" s="209"/>
      <c r="F2" s="209"/>
      <c r="G2" s="20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4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4" t="s">
        <v>42</v>
      </c>
      <c r="C1" s="235"/>
      <c r="D1" s="235"/>
      <c r="E1" s="235"/>
      <c r="F1" s="235"/>
      <c r="G1" s="235"/>
      <c r="H1" s="235"/>
      <c r="I1" s="235"/>
      <c r="J1" s="236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 t="s">
        <v>50</v>
      </c>
      <c r="J5" s="11"/>
    </row>
    <row r="6" spans="1:15" ht="15.75" customHeight="1" x14ac:dyDescent="0.2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 t="s">
        <v>51</v>
      </c>
      <c r="J6" s="11"/>
    </row>
    <row r="7" spans="1:15" ht="15.75" customHeight="1" x14ac:dyDescent="0.2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4"/>
      <c r="E11" s="244"/>
      <c r="F11" s="244"/>
      <c r="G11" s="244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47"/>
      <c r="E12" s="247"/>
      <c r="F12" s="247"/>
      <c r="G12" s="247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48"/>
      <c r="E13" s="248"/>
      <c r="F13" s="248"/>
      <c r="G13" s="24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3"/>
      <c r="F15" s="243"/>
      <c r="G15" s="245"/>
      <c r="H15" s="245"/>
      <c r="I15" s="245" t="s">
        <v>28</v>
      </c>
      <c r="J15" s="246"/>
    </row>
    <row r="16" spans="1:15" ht="23.25" customHeight="1" x14ac:dyDescent="0.2">
      <c r="A16" s="146" t="s">
        <v>23</v>
      </c>
      <c r="B16" s="147" t="s">
        <v>23</v>
      </c>
      <c r="C16" s="58"/>
      <c r="D16" s="59"/>
      <c r="E16" s="224"/>
      <c r="F16" s="225"/>
      <c r="G16" s="224"/>
      <c r="H16" s="225"/>
      <c r="I16" s="224">
        <f>SUMIF(F49:F50,A16,I49:I50)+SUMIF(F49:F50,"PSU",I49:I50)</f>
        <v>0</v>
      </c>
      <c r="J16" s="226"/>
    </row>
    <row r="17" spans="1:10" ht="23.25" customHeight="1" x14ac:dyDescent="0.2">
      <c r="A17" s="146" t="s">
        <v>24</v>
      </c>
      <c r="B17" s="147" t="s">
        <v>24</v>
      </c>
      <c r="C17" s="58"/>
      <c r="D17" s="59"/>
      <c r="E17" s="224"/>
      <c r="F17" s="225"/>
      <c r="G17" s="224"/>
      <c r="H17" s="225"/>
      <c r="I17" s="224">
        <f>SUMIF(F49:F50,A17,I49:I50)</f>
        <v>0</v>
      </c>
      <c r="J17" s="226"/>
    </row>
    <row r="18" spans="1:10" ht="23.25" customHeight="1" x14ac:dyDescent="0.2">
      <c r="A18" s="146" t="s">
        <v>25</v>
      </c>
      <c r="B18" s="147" t="s">
        <v>25</v>
      </c>
      <c r="C18" s="58"/>
      <c r="D18" s="59"/>
      <c r="E18" s="224"/>
      <c r="F18" s="225"/>
      <c r="G18" s="224"/>
      <c r="H18" s="225"/>
      <c r="I18" s="224">
        <f>SUMIF(F49:F50,A18,I49:I50)</f>
        <v>0</v>
      </c>
      <c r="J18" s="226"/>
    </row>
    <row r="19" spans="1:10" ht="23.25" customHeight="1" x14ac:dyDescent="0.2">
      <c r="A19" s="146" t="s">
        <v>60</v>
      </c>
      <c r="B19" s="147" t="s">
        <v>26</v>
      </c>
      <c r="C19" s="58"/>
      <c r="D19" s="59"/>
      <c r="E19" s="224"/>
      <c r="F19" s="225"/>
      <c r="G19" s="224"/>
      <c r="H19" s="225"/>
      <c r="I19" s="224">
        <f>SUMIF(F49:F50,A19,I49:I50)</f>
        <v>0</v>
      </c>
      <c r="J19" s="226"/>
    </row>
    <row r="20" spans="1:10" ht="23.25" customHeight="1" x14ac:dyDescent="0.2">
      <c r="A20" s="146" t="s">
        <v>61</v>
      </c>
      <c r="B20" s="147" t="s">
        <v>27</v>
      </c>
      <c r="C20" s="58"/>
      <c r="D20" s="59"/>
      <c r="E20" s="224"/>
      <c r="F20" s="225"/>
      <c r="G20" s="224"/>
      <c r="H20" s="225"/>
      <c r="I20" s="224">
        <f>SUMIF(F49:F50,A20,I49:I50)</f>
        <v>0</v>
      </c>
      <c r="J20" s="226"/>
    </row>
    <row r="21" spans="1:10" ht="23.25" customHeight="1" x14ac:dyDescent="0.2">
      <c r="A21" s="4"/>
      <c r="B21" s="74" t="s">
        <v>28</v>
      </c>
      <c r="C21" s="75"/>
      <c r="D21" s="76"/>
      <c r="E21" s="232"/>
      <c r="F21" s="241"/>
      <c r="G21" s="232"/>
      <c r="H21" s="241"/>
      <c r="I21" s="232">
        <f>SUM(I16:J20)</f>
        <v>0</v>
      </c>
      <c r="J21" s="23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0">
        <f>ZakladDPHSniVypocet</f>
        <v>0</v>
      </c>
      <c r="H23" s="231"/>
      <c r="I23" s="23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8">
        <f>ZakladDPHSni*SazbaDPH1/100</f>
        <v>0</v>
      </c>
      <c r="H24" s="229"/>
      <c r="I24" s="22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0">
        <f>ZakladDPHZaklVypocet</f>
        <v>0</v>
      </c>
      <c r="H25" s="231"/>
      <c r="I25" s="23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7">
        <f>ZakladDPHZakl*SazbaDPH2/100</f>
        <v>0</v>
      </c>
      <c r="H26" s="238"/>
      <c r="I26" s="23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9">
        <f>0</f>
        <v>0</v>
      </c>
      <c r="H27" s="239"/>
      <c r="I27" s="239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42">
        <f>ZakladDPHSniVypocet+ZakladDPHZaklVypocet</f>
        <v>0</v>
      </c>
      <c r="H28" s="242"/>
      <c r="I28" s="242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40">
        <f>ZakladDPHSni+DPHSni+ZakladDPHZakl+DPHZakl+Zaokrouhleni</f>
        <v>0</v>
      </c>
      <c r="H29" s="240"/>
      <c r="I29" s="240"/>
      <c r="J29" s="126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42631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7" t="s">
        <v>2</v>
      </c>
      <c r="E35" s="227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52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52" ht="25.5" hidden="1" customHeight="1" x14ac:dyDescent="0.2">
      <c r="A39" s="104">
        <v>1</v>
      </c>
      <c r="B39" s="110"/>
      <c r="C39" s="214"/>
      <c r="D39" s="215"/>
      <c r="E39" s="215"/>
      <c r="F39" s="115">
        <f>' Pol'!AC41</f>
        <v>0</v>
      </c>
      <c r="G39" s="116">
        <f>' Pol'!AD41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52" ht="25.5" hidden="1" customHeight="1" x14ac:dyDescent="0.2">
      <c r="A40" s="104"/>
      <c r="B40" s="216" t="s">
        <v>52</v>
      </c>
      <c r="C40" s="217"/>
      <c r="D40" s="217"/>
      <c r="E40" s="218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2" spans="1:52" x14ac:dyDescent="0.2">
      <c r="B42" t="s">
        <v>54</v>
      </c>
    </row>
    <row r="43" spans="1:52" x14ac:dyDescent="0.2">
      <c r="B43" s="219" t="s">
        <v>55</v>
      </c>
      <c r="C43" s="219"/>
      <c r="D43" s="219"/>
      <c r="E43" s="219"/>
      <c r="F43" s="219"/>
      <c r="G43" s="219"/>
      <c r="H43" s="219"/>
      <c r="I43" s="219"/>
      <c r="J43" s="219"/>
      <c r="AZ43" s="127" t="str">
        <f>B43</f>
        <v>SO05 - Oplocení</v>
      </c>
    </row>
    <row r="46" spans="1:52" ht="15.75" x14ac:dyDescent="0.25">
      <c r="B46" s="128" t="s">
        <v>56</v>
      </c>
    </row>
    <row r="48" spans="1:52" ht="25.5" customHeight="1" x14ac:dyDescent="0.2">
      <c r="A48" s="129"/>
      <c r="B48" s="132" t="s">
        <v>16</v>
      </c>
      <c r="C48" s="132" t="s">
        <v>5</v>
      </c>
      <c r="D48" s="133"/>
      <c r="E48" s="133"/>
      <c r="F48" s="136" t="s">
        <v>57</v>
      </c>
      <c r="G48" s="136"/>
      <c r="H48" s="136"/>
      <c r="I48" s="220" t="s">
        <v>28</v>
      </c>
      <c r="J48" s="220"/>
    </row>
    <row r="49" spans="1:10" ht="25.5" customHeight="1" x14ac:dyDescent="0.2">
      <c r="A49" s="130"/>
      <c r="B49" s="137" t="s">
        <v>58</v>
      </c>
      <c r="C49" s="222" t="s">
        <v>59</v>
      </c>
      <c r="D49" s="223"/>
      <c r="E49" s="223"/>
      <c r="F49" s="139" t="s">
        <v>24</v>
      </c>
      <c r="G49" s="140"/>
      <c r="H49" s="140"/>
      <c r="I49" s="221">
        <f>' Pol'!G8</f>
        <v>0</v>
      </c>
      <c r="J49" s="221"/>
    </row>
    <row r="50" spans="1:10" ht="25.5" customHeight="1" x14ac:dyDescent="0.2">
      <c r="A50" s="130"/>
      <c r="B50" s="138" t="s">
        <v>60</v>
      </c>
      <c r="C50" s="211" t="s">
        <v>26</v>
      </c>
      <c r="D50" s="212"/>
      <c r="E50" s="212"/>
      <c r="F50" s="141" t="s">
        <v>60</v>
      </c>
      <c r="G50" s="142"/>
      <c r="H50" s="142"/>
      <c r="I50" s="210">
        <f>' Pol'!G36</f>
        <v>0</v>
      </c>
      <c r="J50" s="210"/>
    </row>
    <row r="51" spans="1:10" ht="25.5" customHeight="1" x14ac:dyDescent="0.2">
      <c r="A51" s="131"/>
      <c r="B51" s="134" t="s">
        <v>1</v>
      </c>
      <c r="C51" s="134"/>
      <c r="D51" s="135"/>
      <c r="E51" s="135"/>
      <c r="F51" s="143"/>
      <c r="G51" s="144"/>
      <c r="H51" s="144"/>
      <c r="I51" s="213">
        <f>SUM(I49:I50)</f>
        <v>0</v>
      </c>
      <c r="J51" s="213"/>
    </row>
    <row r="52" spans="1:10" x14ac:dyDescent="0.2">
      <c r="F52" s="145"/>
      <c r="G52" s="103"/>
      <c r="H52" s="145"/>
      <c r="I52" s="103"/>
      <c r="J52" s="103"/>
    </row>
    <row r="53" spans="1:10" x14ac:dyDescent="0.2">
      <c r="F53" s="145"/>
      <c r="G53" s="103"/>
      <c r="H53" s="145"/>
      <c r="I53" s="103"/>
      <c r="J53" s="103"/>
    </row>
    <row r="54" spans="1:10" x14ac:dyDescent="0.2">
      <c r="F54" s="145"/>
      <c r="G54" s="103"/>
      <c r="H54" s="145"/>
      <c r="I54" s="103"/>
      <c r="J54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I50:J50"/>
    <mergeCell ref="C50:E50"/>
    <mergeCell ref="I51:J51"/>
    <mergeCell ref="C39:E39"/>
    <mergeCell ref="B40:E40"/>
    <mergeCell ref="B43:J43"/>
    <mergeCell ref="I48:J48"/>
    <mergeCell ref="I49:J49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9" t="s">
        <v>41</v>
      </c>
      <c r="B2" s="78"/>
      <c r="C2" s="251"/>
      <c r="D2" s="251"/>
      <c r="E2" s="251"/>
      <c r="F2" s="251"/>
      <c r="G2" s="252"/>
    </row>
    <row r="3" spans="1:7" ht="24.95" hidden="1" customHeight="1" x14ac:dyDescent="0.2">
      <c r="A3" s="79" t="s">
        <v>7</v>
      </c>
      <c r="B3" s="78"/>
      <c r="C3" s="251"/>
      <c r="D3" s="251"/>
      <c r="E3" s="251"/>
      <c r="F3" s="251"/>
      <c r="G3" s="252"/>
    </row>
    <row r="4" spans="1:7" ht="24.95" hidden="1" customHeight="1" x14ac:dyDescent="0.2">
      <c r="A4" s="79" t="s">
        <v>8</v>
      </c>
      <c r="B4" s="78"/>
      <c r="C4" s="251"/>
      <c r="D4" s="251"/>
      <c r="E4" s="251"/>
      <c r="F4" s="251"/>
      <c r="G4" s="25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1"/>
  <sheetViews>
    <sheetView tabSelected="1" topLeftCell="B1" workbookViewId="0">
      <selection activeCell="C43" sqref="C43"/>
    </sheetView>
  </sheetViews>
  <sheetFormatPr defaultRowHeight="12.75" outlineLevelRow="1" x14ac:dyDescent="0.2"/>
  <cols>
    <col min="1" max="1" width="4.28515625" customWidth="1"/>
    <col min="2" max="2" width="13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72" t="s">
        <v>6</v>
      </c>
      <c r="B1" s="272"/>
      <c r="C1" s="272"/>
      <c r="D1" s="272"/>
      <c r="E1" s="272"/>
      <c r="F1" s="272"/>
      <c r="G1" s="272"/>
      <c r="AE1" t="s">
        <v>63</v>
      </c>
    </row>
    <row r="2" spans="1:60" ht="24.95" customHeight="1" x14ac:dyDescent="0.2">
      <c r="A2" s="151" t="s">
        <v>62</v>
      </c>
      <c r="B2" s="149"/>
      <c r="C2" s="273" t="s">
        <v>45</v>
      </c>
      <c r="D2" s="274"/>
      <c r="E2" s="274"/>
      <c r="F2" s="274"/>
      <c r="G2" s="275"/>
      <c r="AE2" t="s">
        <v>64</v>
      </c>
    </row>
    <row r="3" spans="1:60" ht="24.95" hidden="1" customHeight="1" x14ac:dyDescent="0.2">
      <c r="A3" s="152" t="s">
        <v>7</v>
      </c>
      <c r="B3" s="150"/>
      <c r="C3" s="276"/>
      <c r="D3" s="276"/>
      <c r="E3" s="276"/>
      <c r="F3" s="276"/>
      <c r="G3" s="277"/>
      <c r="AE3" t="s">
        <v>65</v>
      </c>
    </row>
    <row r="4" spans="1:60" ht="24.95" hidden="1" customHeight="1" x14ac:dyDescent="0.2">
      <c r="A4" s="152" t="s">
        <v>8</v>
      </c>
      <c r="B4" s="150"/>
      <c r="C4" s="278"/>
      <c r="D4" s="276"/>
      <c r="E4" s="276"/>
      <c r="F4" s="276"/>
      <c r="G4" s="277"/>
      <c r="AE4" t="s">
        <v>66</v>
      </c>
    </row>
    <row r="5" spans="1:60" hidden="1" x14ac:dyDescent="0.2">
      <c r="A5" s="153" t="s">
        <v>67</v>
      </c>
      <c r="B5" s="154"/>
      <c r="C5" s="155"/>
      <c r="D5" s="156"/>
      <c r="E5" s="157"/>
      <c r="F5" s="157"/>
      <c r="G5" s="158"/>
      <c r="AE5" t="s">
        <v>68</v>
      </c>
    </row>
    <row r="6" spans="1:60" x14ac:dyDescent="0.2">
      <c r="D6" s="148"/>
    </row>
    <row r="7" spans="1:60" ht="38.25" x14ac:dyDescent="0.2">
      <c r="A7" s="164" t="s">
        <v>69</v>
      </c>
      <c r="B7" s="165" t="s">
        <v>70</v>
      </c>
      <c r="C7" s="165" t="s">
        <v>71</v>
      </c>
      <c r="D7" s="181" t="s">
        <v>72</v>
      </c>
      <c r="E7" s="164" t="s">
        <v>73</v>
      </c>
      <c r="F7" s="159" t="s">
        <v>74</v>
      </c>
      <c r="G7" s="182" t="s">
        <v>28</v>
      </c>
      <c r="H7" s="183" t="s">
        <v>29</v>
      </c>
      <c r="I7" s="183" t="s">
        <v>75</v>
      </c>
      <c r="J7" s="183" t="s">
        <v>30</v>
      </c>
      <c r="K7" s="183" t="s">
        <v>76</v>
      </c>
      <c r="L7" s="183" t="s">
        <v>77</v>
      </c>
      <c r="M7" s="183" t="s">
        <v>78</v>
      </c>
      <c r="N7" s="183" t="s">
        <v>79</v>
      </c>
      <c r="O7" s="183" t="s">
        <v>80</v>
      </c>
      <c r="P7" s="183" t="s">
        <v>81</v>
      </c>
      <c r="Q7" s="183" t="s">
        <v>82</v>
      </c>
      <c r="R7" s="183" t="s">
        <v>83</v>
      </c>
      <c r="S7" s="183" t="s">
        <v>84</v>
      </c>
      <c r="T7" s="183" t="s">
        <v>85</v>
      </c>
      <c r="U7" s="166" t="s">
        <v>86</v>
      </c>
    </row>
    <row r="8" spans="1:60" x14ac:dyDescent="0.2">
      <c r="A8" s="184" t="s">
        <v>87</v>
      </c>
      <c r="B8" s="185" t="s">
        <v>58</v>
      </c>
      <c r="C8" s="186" t="s">
        <v>59</v>
      </c>
      <c r="D8" s="187"/>
      <c r="E8" s="188"/>
      <c r="F8" s="175"/>
      <c r="G8" s="175">
        <f>SUMIF(AE9:AE35,"&lt;&gt;NOR",G9:G35)</f>
        <v>0</v>
      </c>
      <c r="H8" s="175"/>
      <c r="I8" s="175">
        <f>SUM(I9:I35)</f>
        <v>0</v>
      </c>
      <c r="J8" s="175"/>
      <c r="K8" s="175">
        <f>SUM(K9:K35)</f>
        <v>0</v>
      </c>
      <c r="L8" s="175"/>
      <c r="M8" s="175">
        <f>SUM(M9:M35)</f>
        <v>0</v>
      </c>
      <c r="N8" s="175"/>
      <c r="O8" s="175">
        <f>SUM(O9:O35)</f>
        <v>12.56</v>
      </c>
      <c r="P8" s="175"/>
      <c r="Q8" s="175">
        <f>SUM(Q9:Q35)</f>
        <v>0</v>
      </c>
      <c r="R8" s="175"/>
      <c r="S8" s="175"/>
      <c r="T8" s="189"/>
      <c r="U8" s="175">
        <f>SUM(U9:U35)</f>
        <v>260.09999999999997</v>
      </c>
      <c r="AE8" t="s">
        <v>88</v>
      </c>
    </row>
    <row r="9" spans="1:60" outlineLevel="1" x14ac:dyDescent="0.2">
      <c r="A9" s="161">
        <v>1</v>
      </c>
      <c r="B9" s="167" t="s">
        <v>89</v>
      </c>
      <c r="C9" s="202" t="s">
        <v>90</v>
      </c>
      <c r="D9" s="169" t="s">
        <v>91</v>
      </c>
      <c r="E9" s="172">
        <v>1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7"/>
      <c r="S9" s="177"/>
      <c r="T9" s="178">
        <v>9.16</v>
      </c>
      <c r="U9" s="177">
        <f>ROUND(E9*T9,2)</f>
        <v>9.16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92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">
      <c r="A10" s="161"/>
      <c r="B10" s="167"/>
      <c r="C10" s="267" t="s">
        <v>93</v>
      </c>
      <c r="D10" s="268"/>
      <c r="E10" s="269"/>
      <c r="F10" s="270"/>
      <c r="G10" s="271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8"/>
      <c r="U10" s="177"/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94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3" t="str">
        <f>C10</f>
        <v>vč. zhotovení základu</v>
      </c>
      <c r="BB10" s="160"/>
      <c r="BC10" s="160"/>
      <c r="BD10" s="160"/>
      <c r="BE10" s="160"/>
      <c r="BF10" s="160"/>
      <c r="BG10" s="160"/>
      <c r="BH10" s="160"/>
    </row>
    <row r="11" spans="1:60" ht="22.5" outlineLevel="1" x14ac:dyDescent="0.2">
      <c r="A11" s="161">
        <v>2</v>
      </c>
      <c r="B11" s="167" t="s">
        <v>95</v>
      </c>
      <c r="C11" s="202" t="s">
        <v>96</v>
      </c>
      <c r="D11" s="169" t="s">
        <v>91</v>
      </c>
      <c r="E11" s="172">
        <v>1</v>
      </c>
      <c r="F11" s="176"/>
      <c r="G11" s="177">
        <f>ROUND(E11*F11,2)</f>
        <v>0</v>
      </c>
      <c r="H11" s="176"/>
      <c r="I11" s="177">
        <f>ROUND(E11*H11,2)</f>
        <v>0</v>
      </c>
      <c r="J11" s="176"/>
      <c r="K11" s="177">
        <f>ROUND(E11*J11,2)</f>
        <v>0</v>
      </c>
      <c r="L11" s="177">
        <v>21</v>
      </c>
      <c r="M11" s="177">
        <f>G11*(1+L11/100)</f>
        <v>0</v>
      </c>
      <c r="N11" s="177">
        <v>0</v>
      </c>
      <c r="O11" s="177">
        <f>ROUND(E11*N11,2)</f>
        <v>0</v>
      </c>
      <c r="P11" s="177">
        <v>0</v>
      </c>
      <c r="Q11" s="177">
        <f>ROUND(E11*P11,2)</f>
        <v>0</v>
      </c>
      <c r="R11" s="177"/>
      <c r="S11" s="177"/>
      <c r="T11" s="178">
        <v>9.16</v>
      </c>
      <c r="U11" s="177">
        <f>ROUND(E11*T11,2)</f>
        <v>9.16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92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">
      <c r="A12" s="161"/>
      <c r="B12" s="167"/>
      <c r="C12" s="267" t="s">
        <v>97</v>
      </c>
      <c r="D12" s="268"/>
      <c r="E12" s="269"/>
      <c r="F12" s="270"/>
      <c r="G12" s="271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8"/>
      <c r="U12" s="177"/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94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3" t="str">
        <f>C12</f>
        <v>- výplň 3D panel</v>
      </c>
      <c r="BB12" s="160"/>
      <c r="BC12" s="160"/>
      <c r="BD12" s="160"/>
      <c r="BE12" s="160"/>
      <c r="BF12" s="160"/>
      <c r="BG12" s="160"/>
      <c r="BH12" s="160"/>
    </row>
    <row r="13" spans="1:60" outlineLevel="1" x14ac:dyDescent="0.2">
      <c r="A13" s="161"/>
      <c r="B13" s="167"/>
      <c r="C13" s="267" t="s">
        <v>98</v>
      </c>
      <c r="D13" s="268"/>
      <c r="E13" s="269"/>
      <c r="F13" s="270"/>
      <c r="G13" s="271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8"/>
      <c r="U13" s="177"/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94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3" t="str">
        <f>C13</f>
        <v>- žárové zinkování + RAL nástřik</v>
      </c>
      <c r="BB13" s="160"/>
      <c r="BC13" s="160"/>
      <c r="BD13" s="160"/>
      <c r="BE13" s="160"/>
      <c r="BF13" s="160"/>
      <c r="BG13" s="160"/>
      <c r="BH13" s="160"/>
    </row>
    <row r="14" spans="1:60" outlineLevel="1" x14ac:dyDescent="0.2">
      <c r="A14" s="161"/>
      <c r="B14" s="167"/>
      <c r="C14" s="267" t="s">
        <v>99</v>
      </c>
      <c r="D14" s="268"/>
      <c r="E14" s="269"/>
      <c r="F14" s="270"/>
      <c r="G14" s="271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8"/>
      <c r="U14" s="177"/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94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3" t="str">
        <f>C14</f>
        <v>- bezpečnostní maják</v>
      </c>
      <c r="BB14" s="160"/>
      <c r="BC14" s="160"/>
      <c r="BD14" s="160"/>
      <c r="BE14" s="160"/>
      <c r="BF14" s="160"/>
      <c r="BG14" s="160"/>
      <c r="BH14" s="160"/>
    </row>
    <row r="15" spans="1:60" outlineLevel="1" x14ac:dyDescent="0.2">
      <c r="A15" s="161"/>
      <c r="B15" s="167"/>
      <c r="C15" s="267" t="s">
        <v>100</v>
      </c>
      <c r="D15" s="268"/>
      <c r="E15" s="269"/>
      <c r="F15" s="270"/>
      <c r="G15" s="271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8"/>
      <c r="U15" s="177"/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94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3" t="str">
        <f>C15</f>
        <v>- bezpečnostní optozávora</v>
      </c>
      <c r="BB15" s="160"/>
      <c r="BC15" s="160"/>
      <c r="BD15" s="160"/>
      <c r="BE15" s="160"/>
      <c r="BF15" s="160"/>
      <c r="BG15" s="160"/>
      <c r="BH15" s="160"/>
    </row>
    <row r="16" spans="1:60" outlineLevel="1" x14ac:dyDescent="0.2">
      <c r="A16" s="161">
        <v>3</v>
      </c>
      <c r="B16" s="167" t="s">
        <v>101</v>
      </c>
      <c r="C16" s="202" t="s">
        <v>102</v>
      </c>
      <c r="D16" s="169" t="s">
        <v>91</v>
      </c>
      <c r="E16" s="172">
        <v>1</v>
      </c>
      <c r="F16" s="176"/>
      <c r="G16" s="177">
        <f>ROUND(E16*F16,2)</f>
        <v>0</v>
      </c>
      <c r="H16" s="176"/>
      <c r="I16" s="177">
        <f>ROUND(E16*H16,2)</f>
        <v>0</v>
      </c>
      <c r="J16" s="176"/>
      <c r="K16" s="177">
        <f>ROUND(E16*J16,2)</f>
        <v>0</v>
      </c>
      <c r="L16" s="177">
        <v>21</v>
      </c>
      <c r="M16" s="177">
        <f>G16*(1+L16/100)</f>
        <v>0</v>
      </c>
      <c r="N16" s="177">
        <v>0</v>
      </c>
      <c r="O16" s="177">
        <f>ROUND(E16*N16,2)</f>
        <v>0</v>
      </c>
      <c r="P16" s="177">
        <v>0</v>
      </c>
      <c r="Q16" s="177">
        <f>ROUND(E16*P16,2)</f>
        <v>0</v>
      </c>
      <c r="R16" s="177"/>
      <c r="S16" s="177"/>
      <c r="T16" s="178">
        <v>3.36</v>
      </c>
      <c r="U16" s="177">
        <f>ROUND(E16*T16,2)</f>
        <v>3.36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92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">
      <c r="A17" s="161">
        <v>4</v>
      </c>
      <c r="B17" s="167" t="s">
        <v>103</v>
      </c>
      <c r="C17" s="202" t="s">
        <v>104</v>
      </c>
      <c r="D17" s="169" t="s">
        <v>91</v>
      </c>
      <c r="E17" s="172">
        <v>1</v>
      </c>
      <c r="F17" s="176"/>
      <c r="G17" s="177">
        <f>ROUND(E17*F17,2)</f>
        <v>0</v>
      </c>
      <c r="H17" s="176"/>
      <c r="I17" s="177">
        <f>ROUND(E17*H17,2)</f>
        <v>0</v>
      </c>
      <c r="J17" s="176"/>
      <c r="K17" s="177">
        <f>ROUND(E17*J17,2)</f>
        <v>0</v>
      </c>
      <c r="L17" s="177">
        <v>21</v>
      </c>
      <c r="M17" s="177">
        <f>G17*(1+L17/100)</f>
        <v>0</v>
      </c>
      <c r="N17" s="177">
        <v>0</v>
      </c>
      <c r="O17" s="177">
        <f>ROUND(E17*N17,2)</f>
        <v>0</v>
      </c>
      <c r="P17" s="177">
        <v>0</v>
      </c>
      <c r="Q17" s="177">
        <f>ROUND(E17*P17,2)</f>
        <v>0</v>
      </c>
      <c r="R17" s="177"/>
      <c r="S17" s="177"/>
      <c r="T17" s="178">
        <v>9.16</v>
      </c>
      <c r="U17" s="177">
        <f>ROUND(E17*T17,2)</f>
        <v>9.16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92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">
      <c r="A18" s="161"/>
      <c r="B18" s="167"/>
      <c r="C18" s="267" t="s">
        <v>97</v>
      </c>
      <c r="D18" s="268"/>
      <c r="E18" s="269"/>
      <c r="F18" s="270"/>
      <c r="G18" s="271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8"/>
      <c r="U18" s="177"/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94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3" t="str">
        <f>C18</f>
        <v>- výplň 3D panel</v>
      </c>
      <c r="BB18" s="160"/>
      <c r="BC18" s="160"/>
      <c r="BD18" s="160"/>
      <c r="BE18" s="160"/>
      <c r="BF18" s="160"/>
      <c r="BG18" s="160"/>
      <c r="BH18" s="160"/>
    </row>
    <row r="19" spans="1:60" outlineLevel="1" x14ac:dyDescent="0.2">
      <c r="A19" s="161"/>
      <c r="B19" s="167"/>
      <c r="C19" s="267" t="s">
        <v>98</v>
      </c>
      <c r="D19" s="268"/>
      <c r="E19" s="269"/>
      <c r="F19" s="270"/>
      <c r="G19" s="271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8"/>
      <c r="U19" s="177"/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94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3" t="str">
        <f>C19</f>
        <v>- žárové zinkování + RAL nástřik</v>
      </c>
      <c r="BB19" s="160"/>
      <c r="BC19" s="160"/>
      <c r="BD19" s="160"/>
      <c r="BE19" s="160"/>
      <c r="BF19" s="160"/>
      <c r="BG19" s="160"/>
      <c r="BH19" s="160"/>
    </row>
    <row r="20" spans="1:60" ht="22.5" outlineLevel="1" x14ac:dyDescent="0.2">
      <c r="A20" s="161">
        <v>5</v>
      </c>
      <c r="B20" s="167" t="s">
        <v>105</v>
      </c>
      <c r="C20" s="202" t="s">
        <v>106</v>
      </c>
      <c r="D20" s="169" t="s">
        <v>91</v>
      </c>
      <c r="E20" s="172">
        <v>1</v>
      </c>
      <c r="F20" s="176"/>
      <c r="G20" s="177">
        <f>ROUND(E20*F20,2)</f>
        <v>0</v>
      </c>
      <c r="H20" s="176"/>
      <c r="I20" s="177">
        <f>ROUND(E20*H20,2)</f>
        <v>0</v>
      </c>
      <c r="J20" s="176"/>
      <c r="K20" s="177">
        <f>ROUND(E20*J20,2)</f>
        <v>0</v>
      </c>
      <c r="L20" s="177">
        <v>21</v>
      </c>
      <c r="M20" s="177">
        <f>G20*(1+L20/100)</f>
        <v>0</v>
      </c>
      <c r="N20" s="177">
        <v>0</v>
      </c>
      <c r="O20" s="177">
        <f>ROUND(E20*N20,2)</f>
        <v>0</v>
      </c>
      <c r="P20" s="177">
        <v>0</v>
      </c>
      <c r="Q20" s="177">
        <f>ROUND(E20*P20,2)</f>
        <v>0</v>
      </c>
      <c r="R20" s="177"/>
      <c r="S20" s="177"/>
      <c r="T20" s="178">
        <v>9.16</v>
      </c>
      <c r="U20" s="177">
        <f>ROUND(E20*T20,2)</f>
        <v>9.16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92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">
      <c r="A21" s="161">
        <v>6</v>
      </c>
      <c r="B21" s="167" t="s">
        <v>107</v>
      </c>
      <c r="C21" s="202" t="s">
        <v>108</v>
      </c>
      <c r="D21" s="169" t="s">
        <v>91</v>
      </c>
      <c r="E21" s="172">
        <v>1</v>
      </c>
      <c r="F21" s="176"/>
      <c r="G21" s="177">
        <f>ROUND(E21*F21,2)</f>
        <v>0</v>
      </c>
      <c r="H21" s="176"/>
      <c r="I21" s="177">
        <f>ROUND(E21*H21,2)</f>
        <v>0</v>
      </c>
      <c r="J21" s="176"/>
      <c r="K21" s="177">
        <f>ROUND(E21*J21,2)</f>
        <v>0</v>
      </c>
      <c r="L21" s="177">
        <v>21</v>
      </c>
      <c r="M21" s="177">
        <f>G21*(1+L21/100)</f>
        <v>0</v>
      </c>
      <c r="N21" s="177">
        <v>0</v>
      </c>
      <c r="O21" s="177">
        <f>ROUND(E21*N21,2)</f>
        <v>0</v>
      </c>
      <c r="P21" s="177">
        <v>0</v>
      </c>
      <c r="Q21" s="177">
        <f>ROUND(E21*P21,2)</f>
        <v>0</v>
      </c>
      <c r="R21" s="177"/>
      <c r="S21" s="177"/>
      <c r="T21" s="178">
        <v>9.16</v>
      </c>
      <c r="U21" s="177">
        <f>ROUND(E21*T21,2)</f>
        <v>9.16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92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 x14ac:dyDescent="0.2">
      <c r="A22" s="161"/>
      <c r="B22" s="167"/>
      <c r="C22" s="267" t="s">
        <v>109</v>
      </c>
      <c r="D22" s="268"/>
      <c r="E22" s="269"/>
      <c r="F22" s="270"/>
      <c r="G22" s="271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8"/>
      <c r="U22" s="177"/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94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3" t="str">
        <f>C22</f>
        <v>- výplň čtyřhranné poplastované pletivo zelené</v>
      </c>
      <c r="BB22" s="160"/>
      <c r="BC22" s="160"/>
      <c r="BD22" s="160"/>
      <c r="BE22" s="160"/>
      <c r="BF22" s="160"/>
      <c r="BG22" s="160"/>
      <c r="BH22" s="160"/>
    </row>
    <row r="23" spans="1:60" outlineLevel="1" x14ac:dyDescent="0.2">
      <c r="A23" s="161">
        <v>7</v>
      </c>
      <c r="B23" s="167" t="s">
        <v>110</v>
      </c>
      <c r="C23" s="202" t="s">
        <v>111</v>
      </c>
      <c r="D23" s="169" t="s">
        <v>91</v>
      </c>
      <c r="E23" s="172">
        <v>1</v>
      </c>
      <c r="F23" s="176"/>
      <c r="G23" s="177">
        <f>ROUND(E23*F23,2)</f>
        <v>0</v>
      </c>
      <c r="H23" s="176"/>
      <c r="I23" s="177">
        <f>ROUND(E23*H23,2)</f>
        <v>0</v>
      </c>
      <c r="J23" s="176"/>
      <c r="K23" s="177">
        <f>ROUND(E23*J23,2)</f>
        <v>0</v>
      </c>
      <c r="L23" s="177">
        <v>21</v>
      </c>
      <c r="M23" s="177">
        <f>G23*(1+L23/100)</f>
        <v>0</v>
      </c>
      <c r="N23" s="177">
        <v>0</v>
      </c>
      <c r="O23" s="177">
        <f>ROUND(E23*N23,2)</f>
        <v>0</v>
      </c>
      <c r="P23" s="177">
        <v>0</v>
      </c>
      <c r="Q23" s="177">
        <f>ROUND(E23*P23,2)</f>
        <v>0</v>
      </c>
      <c r="R23" s="177"/>
      <c r="S23" s="177"/>
      <c r="T23" s="178">
        <v>1.88</v>
      </c>
      <c r="U23" s="177">
        <f>ROUND(E23*T23,2)</f>
        <v>1.88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92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">
      <c r="A24" s="161">
        <v>8</v>
      </c>
      <c r="B24" s="167" t="s">
        <v>112</v>
      </c>
      <c r="C24" s="202" t="s">
        <v>113</v>
      </c>
      <c r="D24" s="169" t="s">
        <v>91</v>
      </c>
      <c r="E24" s="172">
        <v>1</v>
      </c>
      <c r="F24" s="176"/>
      <c r="G24" s="177">
        <f>ROUND(E24*F24,2)</f>
        <v>0</v>
      </c>
      <c r="H24" s="176"/>
      <c r="I24" s="177">
        <f>ROUND(E24*H24,2)</f>
        <v>0</v>
      </c>
      <c r="J24" s="176"/>
      <c r="K24" s="177">
        <f>ROUND(E24*J24,2)</f>
        <v>0</v>
      </c>
      <c r="L24" s="177">
        <v>21</v>
      </c>
      <c r="M24" s="177">
        <f>G24*(1+L24/100)</f>
        <v>0</v>
      </c>
      <c r="N24" s="177">
        <v>0</v>
      </c>
      <c r="O24" s="177">
        <f>ROUND(E24*N24,2)</f>
        <v>0</v>
      </c>
      <c r="P24" s="177">
        <v>0</v>
      </c>
      <c r="Q24" s="177">
        <f>ROUND(E24*P24,2)</f>
        <v>0</v>
      </c>
      <c r="R24" s="177"/>
      <c r="S24" s="177"/>
      <c r="T24" s="178">
        <v>9.16</v>
      </c>
      <c r="U24" s="177">
        <f>ROUND(E24*T24,2)</f>
        <v>9.16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92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">
      <c r="A25" s="161"/>
      <c r="B25" s="167"/>
      <c r="C25" s="267" t="s">
        <v>109</v>
      </c>
      <c r="D25" s="268"/>
      <c r="E25" s="269"/>
      <c r="F25" s="270"/>
      <c r="G25" s="271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8"/>
      <c r="U25" s="177"/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94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3" t="str">
        <f>C25</f>
        <v>- výplň čtyřhranné poplastované pletivo zelené</v>
      </c>
      <c r="BB25" s="160"/>
      <c r="BC25" s="160"/>
      <c r="BD25" s="160"/>
      <c r="BE25" s="160"/>
      <c r="BF25" s="160"/>
      <c r="BG25" s="160"/>
      <c r="BH25" s="160"/>
    </row>
    <row r="26" spans="1:60" outlineLevel="1" x14ac:dyDescent="0.2">
      <c r="A26" s="161">
        <v>9</v>
      </c>
      <c r="B26" s="167" t="s">
        <v>114</v>
      </c>
      <c r="C26" s="202" t="s">
        <v>115</v>
      </c>
      <c r="D26" s="169" t="s">
        <v>91</v>
      </c>
      <c r="E26" s="172">
        <v>1</v>
      </c>
      <c r="F26" s="176"/>
      <c r="G26" s="177">
        <f>ROUND(E26*F26,2)</f>
        <v>0</v>
      </c>
      <c r="H26" s="176"/>
      <c r="I26" s="177">
        <f>ROUND(E26*H26,2)</f>
        <v>0</v>
      </c>
      <c r="J26" s="176"/>
      <c r="K26" s="177">
        <f>ROUND(E26*J26,2)</f>
        <v>0</v>
      </c>
      <c r="L26" s="177">
        <v>21</v>
      </c>
      <c r="M26" s="177">
        <f>G26*(1+L26/100)</f>
        <v>0</v>
      </c>
      <c r="N26" s="177">
        <v>0</v>
      </c>
      <c r="O26" s="177">
        <f>ROUND(E26*N26,2)</f>
        <v>0</v>
      </c>
      <c r="P26" s="177">
        <v>0</v>
      </c>
      <c r="Q26" s="177">
        <f>ROUND(E26*P26,2)</f>
        <v>0</v>
      </c>
      <c r="R26" s="177"/>
      <c r="S26" s="177"/>
      <c r="T26" s="178">
        <v>4.5999999999999996</v>
      </c>
      <c r="U26" s="177">
        <f>ROUND(E26*T26,2)</f>
        <v>4.5999999999999996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92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 x14ac:dyDescent="0.2">
      <c r="A27" s="161">
        <v>10</v>
      </c>
      <c r="B27" s="167" t="s">
        <v>116</v>
      </c>
      <c r="C27" s="202" t="s">
        <v>117</v>
      </c>
      <c r="D27" s="169" t="s">
        <v>91</v>
      </c>
      <c r="E27" s="172">
        <v>1</v>
      </c>
      <c r="F27" s="176"/>
      <c r="G27" s="177">
        <f>ROUND(E27*F27,2)</f>
        <v>0</v>
      </c>
      <c r="H27" s="176"/>
      <c r="I27" s="177">
        <f>ROUND(E27*H27,2)</f>
        <v>0</v>
      </c>
      <c r="J27" s="176"/>
      <c r="K27" s="177">
        <f>ROUND(E27*J27,2)</f>
        <v>0</v>
      </c>
      <c r="L27" s="177">
        <v>21</v>
      </c>
      <c r="M27" s="177">
        <f>G27*(1+L27/100)</f>
        <v>0</v>
      </c>
      <c r="N27" s="177">
        <v>0</v>
      </c>
      <c r="O27" s="177">
        <f>ROUND(E27*N27,2)</f>
        <v>0</v>
      </c>
      <c r="P27" s="177">
        <v>0</v>
      </c>
      <c r="Q27" s="177">
        <f>ROUND(E27*P27,2)</f>
        <v>0</v>
      </c>
      <c r="R27" s="177"/>
      <c r="S27" s="177"/>
      <c r="T27" s="178">
        <v>9.16</v>
      </c>
      <c r="U27" s="177">
        <f>ROUND(E27*T27,2)</f>
        <v>9.16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92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">
      <c r="A28" s="161"/>
      <c r="B28" s="167"/>
      <c r="C28" s="267" t="s">
        <v>109</v>
      </c>
      <c r="D28" s="268"/>
      <c r="E28" s="269"/>
      <c r="F28" s="270"/>
      <c r="G28" s="271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8"/>
      <c r="U28" s="177"/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94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3" t="str">
        <f>C28</f>
        <v>- výplň čtyřhranné poplastované pletivo zelené</v>
      </c>
      <c r="BB28" s="160"/>
      <c r="BC28" s="160"/>
      <c r="BD28" s="160"/>
      <c r="BE28" s="160"/>
      <c r="BF28" s="160"/>
      <c r="BG28" s="160"/>
      <c r="BH28" s="160"/>
    </row>
    <row r="29" spans="1:60" outlineLevel="1" x14ac:dyDescent="0.2">
      <c r="A29" s="161">
        <v>11</v>
      </c>
      <c r="B29" s="167" t="s">
        <v>118</v>
      </c>
      <c r="C29" s="202" t="s">
        <v>119</v>
      </c>
      <c r="D29" s="169" t="s">
        <v>120</v>
      </c>
      <c r="E29" s="172">
        <v>2.3875999999999999</v>
      </c>
      <c r="F29" s="176"/>
      <c r="G29" s="177">
        <f>ROUND(E29*F29,2)</f>
        <v>0</v>
      </c>
      <c r="H29" s="176"/>
      <c r="I29" s="177">
        <f>ROUND(E29*H29,2)</f>
        <v>0</v>
      </c>
      <c r="J29" s="176"/>
      <c r="K29" s="177">
        <f>ROUND(E29*J29,2)</f>
        <v>0</v>
      </c>
      <c r="L29" s="177">
        <v>21</v>
      </c>
      <c r="M29" s="177">
        <f>G29*(1+L29/100)</f>
        <v>0</v>
      </c>
      <c r="N29" s="177">
        <v>5.2591200000000002</v>
      </c>
      <c r="O29" s="177">
        <f>ROUND(E29*N29,2)</f>
        <v>12.56</v>
      </c>
      <c r="P29" s="177">
        <v>0</v>
      </c>
      <c r="Q29" s="177">
        <f>ROUND(E29*P29,2)</f>
        <v>0</v>
      </c>
      <c r="R29" s="177"/>
      <c r="S29" s="177"/>
      <c r="T29" s="178">
        <v>77.960909999999998</v>
      </c>
      <c r="U29" s="177">
        <f>ROUND(E29*T29,2)</f>
        <v>186.14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121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">
      <c r="A30" s="161"/>
      <c r="B30" s="167"/>
      <c r="C30" s="267" t="s">
        <v>122</v>
      </c>
      <c r="D30" s="268"/>
      <c r="E30" s="269"/>
      <c r="F30" s="270"/>
      <c r="G30" s="271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8"/>
      <c r="U30" s="177"/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94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3" t="str">
        <f>C30</f>
        <v>- oplocení celkové výšky 2,0m</v>
      </c>
      <c r="BB30" s="160"/>
      <c r="BC30" s="160"/>
      <c r="BD30" s="160"/>
      <c r="BE30" s="160"/>
      <c r="BF30" s="160"/>
      <c r="BG30" s="160"/>
      <c r="BH30" s="160"/>
    </row>
    <row r="31" spans="1:60" outlineLevel="1" x14ac:dyDescent="0.2">
      <c r="A31" s="161"/>
      <c r="B31" s="167"/>
      <c r="C31" s="267" t="s">
        <v>123</v>
      </c>
      <c r="D31" s="268"/>
      <c r="E31" s="269"/>
      <c r="F31" s="270"/>
      <c r="G31" s="271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8"/>
      <c r="U31" s="177"/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94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3" t="str">
        <f>C31</f>
        <v>- pletivo Pz drát 2,5mm PVC zelené</v>
      </c>
      <c r="BB31" s="160"/>
      <c r="BC31" s="160"/>
      <c r="BD31" s="160"/>
      <c r="BE31" s="160"/>
      <c r="BF31" s="160"/>
      <c r="BG31" s="160"/>
      <c r="BH31" s="160"/>
    </row>
    <row r="32" spans="1:60" outlineLevel="1" x14ac:dyDescent="0.2">
      <c r="A32" s="161"/>
      <c r="B32" s="167"/>
      <c r="C32" s="267" t="s">
        <v>124</v>
      </c>
      <c r="D32" s="268"/>
      <c r="E32" s="269"/>
      <c r="F32" s="270"/>
      <c r="G32" s="271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8"/>
      <c r="U32" s="177"/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94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3" t="str">
        <f>C32</f>
        <v>- oc. sloupky, zelené á 3,0m</v>
      </c>
      <c r="BB32" s="160"/>
      <c r="BC32" s="160"/>
      <c r="BD32" s="160"/>
      <c r="BE32" s="160"/>
      <c r="BF32" s="160"/>
      <c r="BG32" s="160"/>
      <c r="BH32" s="160"/>
    </row>
    <row r="33" spans="1:60" outlineLevel="1" x14ac:dyDescent="0.2">
      <c r="A33" s="161"/>
      <c r="B33" s="167"/>
      <c r="C33" s="267" t="s">
        <v>125</v>
      </c>
      <c r="D33" s="268"/>
      <c r="E33" s="269"/>
      <c r="F33" s="270"/>
      <c r="G33" s="271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8"/>
      <c r="U33" s="177"/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94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3" t="str">
        <f>C33</f>
        <v>- v rozích boční vzpěry a po cca 5ti polích</v>
      </c>
      <c r="BB33" s="160"/>
      <c r="BC33" s="160"/>
      <c r="BD33" s="160"/>
      <c r="BE33" s="160"/>
      <c r="BF33" s="160"/>
      <c r="BG33" s="160"/>
      <c r="BH33" s="160"/>
    </row>
    <row r="34" spans="1:60" ht="22.5" outlineLevel="1" x14ac:dyDescent="0.2">
      <c r="A34" s="161"/>
      <c r="B34" s="167"/>
      <c r="C34" s="203" t="s">
        <v>126</v>
      </c>
      <c r="D34" s="170"/>
      <c r="E34" s="173">
        <v>1.4963</v>
      </c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8"/>
      <c r="U34" s="177"/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127</v>
      </c>
      <c r="AF34" s="160">
        <v>0</v>
      </c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 x14ac:dyDescent="0.2">
      <c r="A35" s="161"/>
      <c r="B35" s="167"/>
      <c r="C35" s="203" t="s">
        <v>128</v>
      </c>
      <c r="D35" s="170"/>
      <c r="E35" s="173">
        <v>0.89129999999999998</v>
      </c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8"/>
      <c r="U35" s="177"/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127</v>
      </c>
      <c r="AF35" s="160">
        <v>0</v>
      </c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x14ac:dyDescent="0.2">
      <c r="A36" s="162" t="s">
        <v>87</v>
      </c>
      <c r="B36" s="168" t="s">
        <v>60</v>
      </c>
      <c r="C36" s="204" t="s">
        <v>26</v>
      </c>
      <c r="D36" s="171"/>
      <c r="E36" s="174"/>
      <c r="F36" s="179"/>
      <c r="G36" s="179">
        <f>SUMIF(AE37:AE39,"&lt;&gt;NOR",G37:G39)</f>
        <v>0</v>
      </c>
      <c r="H36" s="179"/>
      <c r="I36" s="179">
        <f>SUM(I37:I39)</f>
        <v>0</v>
      </c>
      <c r="J36" s="179"/>
      <c r="K36" s="179">
        <f>SUM(K37:K39)</f>
        <v>0</v>
      </c>
      <c r="L36" s="179"/>
      <c r="M36" s="179">
        <f>SUM(M37:M39)</f>
        <v>0</v>
      </c>
      <c r="N36" s="179"/>
      <c r="O36" s="179">
        <f>SUM(O37:O39)</f>
        <v>0</v>
      </c>
      <c r="P36" s="179"/>
      <c r="Q36" s="179">
        <f>SUM(Q37:Q39)</f>
        <v>0</v>
      </c>
      <c r="R36" s="179"/>
      <c r="S36" s="179"/>
      <c r="T36" s="180"/>
      <c r="U36" s="179">
        <f>SUM(U37:U39)</f>
        <v>0</v>
      </c>
      <c r="AE36" t="s">
        <v>88</v>
      </c>
    </row>
    <row r="37" spans="1:60" outlineLevel="1" x14ac:dyDescent="0.2">
      <c r="A37" s="161">
        <v>12</v>
      </c>
      <c r="B37" s="191" t="s">
        <v>132</v>
      </c>
      <c r="C37" s="205" t="s">
        <v>133</v>
      </c>
      <c r="D37" s="192" t="s">
        <v>131</v>
      </c>
      <c r="E37" s="193">
        <v>1</v>
      </c>
      <c r="F37" s="176"/>
      <c r="G37" s="177">
        <f>ROUND(E37*F37,2)</f>
        <v>0</v>
      </c>
      <c r="H37" s="176"/>
      <c r="I37" s="177">
        <f>ROUND(E37*H37,2)</f>
        <v>0</v>
      </c>
      <c r="J37" s="176"/>
      <c r="K37" s="177">
        <f>ROUND(E37*J37,2)</f>
        <v>0</v>
      </c>
      <c r="L37" s="177">
        <v>21</v>
      </c>
      <c r="M37" s="177">
        <f>G37*(1+L37/100)</f>
        <v>0</v>
      </c>
      <c r="N37" s="177">
        <v>0</v>
      </c>
      <c r="O37" s="177">
        <f>ROUND(E37*N37,2)</f>
        <v>0</v>
      </c>
      <c r="P37" s="177">
        <v>0</v>
      </c>
      <c r="Q37" s="177">
        <f>ROUND(E37*P37,2)</f>
        <v>0</v>
      </c>
      <c r="R37" s="177"/>
      <c r="S37" s="177"/>
      <c r="T37" s="178">
        <v>0</v>
      </c>
      <c r="U37" s="177">
        <f>ROUND(E37*T37,2)</f>
        <v>0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92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 x14ac:dyDescent="0.2">
      <c r="A38" s="161">
        <v>13</v>
      </c>
      <c r="B38" s="167" t="s">
        <v>129</v>
      </c>
      <c r="C38" s="202" t="s">
        <v>130</v>
      </c>
      <c r="D38" s="169" t="s">
        <v>131</v>
      </c>
      <c r="E38" s="172">
        <v>1</v>
      </c>
      <c r="F38" s="176"/>
      <c r="G38" s="177">
        <f>ROUND(E38*F38,2)</f>
        <v>0</v>
      </c>
      <c r="H38" s="176"/>
      <c r="I38" s="177"/>
      <c r="J38" s="176"/>
      <c r="K38" s="177"/>
      <c r="L38" s="177"/>
      <c r="M38" s="177"/>
      <c r="N38" s="177"/>
      <c r="O38" s="177"/>
      <c r="P38" s="177"/>
      <c r="Q38" s="177"/>
      <c r="R38" s="177"/>
      <c r="S38" s="177"/>
      <c r="T38" s="178"/>
      <c r="U38" s="177"/>
      <c r="V38" s="160"/>
      <c r="W38" s="160"/>
      <c r="X38" s="160"/>
      <c r="Y38" s="160"/>
      <c r="Z38" s="160"/>
      <c r="AA38" s="160"/>
      <c r="AB38" s="160"/>
      <c r="AC38" s="160"/>
      <c r="AD38" s="160"/>
      <c r="AE38" s="160"/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 x14ac:dyDescent="0.2">
      <c r="A39" s="190">
        <v>15</v>
      </c>
      <c r="B39" s="191" t="s">
        <v>138</v>
      </c>
      <c r="C39" s="205" t="s">
        <v>139</v>
      </c>
      <c r="D39" s="192" t="s">
        <v>131</v>
      </c>
      <c r="E39" s="193">
        <v>1</v>
      </c>
      <c r="F39" s="194"/>
      <c r="G39" s="195">
        <f>ROUND(E39*F39,2)</f>
        <v>0</v>
      </c>
      <c r="H39" s="194"/>
      <c r="I39" s="195">
        <f>ROUND(E39*H39,2)</f>
        <v>0</v>
      </c>
      <c r="J39" s="194"/>
      <c r="K39" s="195">
        <f>ROUND(E39*J39,2)</f>
        <v>0</v>
      </c>
      <c r="L39" s="195">
        <v>21</v>
      </c>
      <c r="M39" s="195">
        <f>G39*(1+L39/100)</f>
        <v>0</v>
      </c>
      <c r="N39" s="195">
        <v>0</v>
      </c>
      <c r="O39" s="195">
        <f>ROUND(E39*N39,2)</f>
        <v>0</v>
      </c>
      <c r="P39" s="195">
        <v>0</v>
      </c>
      <c r="Q39" s="195">
        <f>ROUND(E39*P39,2)</f>
        <v>0</v>
      </c>
      <c r="R39" s="195"/>
      <c r="S39" s="195"/>
      <c r="T39" s="196">
        <v>0</v>
      </c>
      <c r="U39" s="195">
        <f>ROUND(E39*T39,2)</f>
        <v>0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92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x14ac:dyDescent="0.2">
      <c r="A40" s="6"/>
      <c r="B40" s="7" t="s">
        <v>134</v>
      </c>
      <c r="C40" s="206" t="s">
        <v>134</v>
      </c>
      <c r="D40" s="9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AC40">
        <v>15</v>
      </c>
      <c r="AD40">
        <v>21</v>
      </c>
    </row>
    <row r="41" spans="1:60" x14ac:dyDescent="0.2">
      <c r="A41" s="197"/>
      <c r="B41" s="198">
        <v>26</v>
      </c>
      <c r="C41" s="207" t="s">
        <v>134</v>
      </c>
      <c r="D41" s="199"/>
      <c r="E41" s="200"/>
      <c r="F41" s="200"/>
      <c r="G41" s="201">
        <f>G8+G36</f>
        <v>0</v>
      </c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AC41">
        <f>SUMIF(L7:L39,AC40,G7:G39)</f>
        <v>0</v>
      </c>
      <c r="AD41">
        <f>SUMIF(L7:L39,AD40,G7:G39)</f>
        <v>0</v>
      </c>
      <c r="AE41" t="s">
        <v>135</v>
      </c>
    </row>
    <row r="42" spans="1:60" x14ac:dyDescent="0.2">
      <c r="A42" s="6"/>
      <c r="B42" s="7" t="s">
        <v>134</v>
      </c>
      <c r="C42" s="206" t="s">
        <v>134</v>
      </c>
      <c r="D42" s="9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6"/>
      <c r="B43" s="7" t="s">
        <v>134</v>
      </c>
      <c r="C43" s="206" t="s">
        <v>134</v>
      </c>
      <c r="D43" s="9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">
      <c r="A44" s="253">
        <v>33</v>
      </c>
      <c r="B44" s="253"/>
      <c r="C44" s="254"/>
      <c r="D44" s="9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255"/>
      <c r="B45" s="256"/>
      <c r="C45" s="257"/>
      <c r="D45" s="256"/>
      <c r="E45" s="256"/>
      <c r="F45" s="256"/>
      <c r="G45" s="258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AE45" t="s">
        <v>136</v>
      </c>
    </row>
    <row r="46" spans="1:60" x14ac:dyDescent="0.2">
      <c r="A46" s="259"/>
      <c r="B46" s="260"/>
      <c r="C46" s="261"/>
      <c r="D46" s="260"/>
      <c r="E46" s="260"/>
      <c r="F46" s="260"/>
      <c r="G46" s="262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259"/>
      <c r="B47" s="260"/>
      <c r="C47" s="261"/>
      <c r="D47" s="260"/>
      <c r="E47" s="260"/>
      <c r="F47" s="260"/>
      <c r="G47" s="262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259"/>
      <c r="B48" s="260"/>
      <c r="C48" s="261"/>
      <c r="D48" s="260"/>
      <c r="E48" s="260"/>
      <c r="F48" s="260"/>
      <c r="G48" s="262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263"/>
      <c r="B49" s="264"/>
      <c r="C49" s="265"/>
      <c r="D49" s="264"/>
      <c r="E49" s="264"/>
      <c r="F49" s="264"/>
      <c r="G49" s="26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">
      <c r="A50" s="6"/>
      <c r="B50" s="7" t="s">
        <v>134</v>
      </c>
      <c r="C50" s="206" t="s">
        <v>134</v>
      </c>
      <c r="D50" s="9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C51" s="208"/>
      <c r="D51" s="148"/>
      <c r="AE51" t="s">
        <v>137</v>
      </c>
    </row>
    <row r="52" spans="1:31" x14ac:dyDescent="0.2">
      <c r="D52" s="148"/>
    </row>
    <row r="53" spans="1:31" x14ac:dyDescent="0.2">
      <c r="D53" s="148"/>
    </row>
    <row r="54" spans="1:31" x14ac:dyDescent="0.2">
      <c r="D54" s="148"/>
    </row>
    <row r="55" spans="1:31" x14ac:dyDescent="0.2">
      <c r="D55" s="148"/>
    </row>
    <row r="56" spans="1:31" x14ac:dyDescent="0.2">
      <c r="D56" s="148"/>
    </row>
    <row r="57" spans="1:31" x14ac:dyDescent="0.2">
      <c r="D57" s="148"/>
    </row>
    <row r="58" spans="1:31" x14ac:dyDescent="0.2">
      <c r="D58" s="148"/>
    </row>
    <row r="59" spans="1:31" x14ac:dyDescent="0.2">
      <c r="D59" s="148"/>
    </row>
    <row r="60" spans="1:31" x14ac:dyDescent="0.2">
      <c r="D60" s="148"/>
    </row>
    <row r="61" spans="1:31" x14ac:dyDescent="0.2">
      <c r="D61" s="148"/>
    </row>
    <row r="62" spans="1:31" x14ac:dyDescent="0.2">
      <c r="D62" s="148"/>
    </row>
    <row r="63" spans="1:31" x14ac:dyDescent="0.2">
      <c r="D63" s="148"/>
    </row>
    <row r="64" spans="1:31" x14ac:dyDescent="0.2">
      <c r="D64" s="148"/>
    </row>
    <row r="65" spans="4:4" x14ac:dyDescent="0.2">
      <c r="D65" s="148"/>
    </row>
    <row r="66" spans="4:4" x14ac:dyDescent="0.2">
      <c r="D66" s="148"/>
    </row>
    <row r="67" spans="4:4" x14ac:dyDescent="0.2">
      <c r="D67" s="148"/>
    </row>
    <row r="68" spans="4:4" x14ac:dyDescent="0.2">
      <c r="D68" s="148"/>
    </row>
    <row r="69" spans="4:4" x14ac:dyDescent="0.2">
      <c r="D69" s="148"/>
    </row>
    <row r="70" spans="4:4" x14ac:dyDescent="0.2">
      <c r="D70" s="148"/>
    </row>
    <row r="71" spans="4:4" x14ac:dyDescent="0.2">
      <c r="D71" s="148"/>
    </row>
    <row r="72" spans="4:4" x14ac:dyDescent="0.2">
      <c r="D72" s="148"/>
    </row>
    <row r="73" spans="4:4" x14ac:dyDescent="0.2">
      <c r="D73" s="148"/>
    </row>
    <row r="74" spans="4:4" x14ac:dyDescent="0.2">
      <c r="D74" s="148"/>
    </row>
    <row r="75" spans="4:4" x14ac:dyDescent="0.2">
      <c r="D75" s="148"/>
    </row>
    <row r="76" spans="4:4" x14ac:dyDescent="0.2">
      <c r="D76" s="148"/>
    </row>
    <row r="77" spans="4:4" x14ac:dyDescent="0.2">
      <c r="D77" s="148"/>
    </row>
    <row r="78" spans="4:4" x14ac:dyDescent="0.2">
      <c r="D78" s="148"/>
    </row>
    <row r="79" spans="4:4" x14ac:dyDescent="0.2">
      <c r="D79" s="148"/>
    </row>
    <row r="80" spans="4:4" x14ac:dyDescent="0.2">
      <c r="D80" s="148"/>
    </row>
    <row r="81" spans="4:4" x14ac:dyDescent="0.2">
      <c r="D81" s="148"/>
    </row>
    <row r="82" spans="4:4" x14ac:dyDescent="0.2">
      <c r="D82" s="148"/>
    </row>
    <row r="83" spans="4:4" x14ac:dyDescent="0.2">
      <c r="D83" s="148"/>
    </row>
    <row r="84" spans="4:4" x14ac:dyDescent="0.2">
      <c r="D84" s="148"/>
    </row>
    <row r="85" spans="4:4" x14ac:dyDescent="0.2">
      <c r="D85" s="148"/>
    </row>
    <row r="86" spans="4:4" x14ac:dyDescent="0.2">
      <c r="D86" s="148"/>
    </row>
    <row r="87" spans="4:4" x14ac:dyDescent="0.2">
      <c r="D87" s="148"/>
    </row>
    <row r="88" spans="4:4" x14ac:dyDescent="0.2">
      <c r="D88" s="148"/>
    </row>
    <row r="89" spans="4:4" x14ac:dyDescent="0.2">
      <c r="D89" s="148"/>
    </row>
    <row r="90" spans="4:4" x14ac:dyDescent="0.2">
      <c r="D90" s="148"/>
    </row>
    <row r="91" spans="4:4" x14ac:dyDescent="0.2">
      <c r="D91" s="148"/>
    </row>
    <row r="92" spans="4:4" x14ac:dyDescent="0.2">
      <c r="D92" s="148"/>
    </row>
    <row r="93" spans="4:4" x14ac:dyDescent="0.2">
      <c r="D93" s="148"/>
    </row>
    <row r="94" spans="4:4" x14ac:dyDescent="0.2">
      <c r="D94" s="148"/>
    </row>
    <row r="95" spans="4:4" x14ac:dyDescent="0.2">
      <c r="D95" s="148"/>
    </row>
    <row r="96" spans="4:4" x14ac:dyDescent="0.2">
      <c r="D96" s="148"/>
    </row>
    <row r="97" spans="4:4" x14ac:dyDescent="0.2">
      <c r="D97" s="148"/>
    </row>
    <row r="98" spans="4:4" x14ac:dyDescent="0.2">
      <c r="D98" s="148"/>
    </row>
    <row r="99" spans="4:4" x14ac:dyDescent="0.2">
      <c r="D99" s="148"/>
    </row>
    <row r="100" spans="4:4" x14ac:dyDescent="0.2">
      <c r="D100" s="148"/>
    </row>
    <row r="101" spans="4:4" x14ac:dyDescent="0.2">
      <c r="D101" s="148"/>
    </row>
    <row r="102" spans="4:4" x14ac:dyDescent="0.2">
      <c r="D102" s="148"/>
    </row>
    <row r="103" spans="4:4" x14ac:dyDescent="0.2">
      <c r="D103" s="148"/>
    </row>
    <row r="104" spans="4:4" x14ac:dyDescent="0.2">
      <c r="D104" s="148"/>
    </row>
    <row r="105" spans="4:4" x14ac:dyDescent="0.2">
      <c r="D105" s="148"/>
    </row>
    <row r="106" spans="4:4" x14ac:dyDescent="0.2">
      <c r="D106" s="148"/>
    </row>
    <row r="107" spans="4:4" x14ac:dyDescent="0.2">
      <c r="D107" s="148"/>
    </row>
    <row r="108" spans="4:4" x14ac:dyDescent="0.2">
      <c r="D108" s="148"/>
    </row>
    <row r="109" spans="4:4" x14ac:dyDescent="0.2">
      <c r="D109" s="148"/>
    </row>
    <row r="110" spans="4:4" x14ac:dyDescent="0.2">
      <c r="D110" s="148"/>
    </row>
    <row r="111" spans="4:4" x14ac:dyDescent="0.2">
      <c r="D111" s="148"/>
    </row>
    <row r="112" spans="4:4" x14ac:dyDescent="0.2">
      <c r="D112" s="148"/>
    </row>
    <row r="113" spans="4:4" x14ac:dyDescent="0.2">
      <c r="D113" s="148"/>
    </row>
    <row r="114" spans="4:4" x14ac:dyDescent="0.2">
      <c r="D114" s="148"/>
    </row>
    <row r="115" spans="4:4" x14ac:dyDescent="0.2">
      <c r="D115" s="148"/>
    </row>
    <row r="116" spans="4:4" x14ac:dyDescent="0.2">
      <c r="D116" s="148"/>
    </row>
    <row r="117" spans="4:4" x14ac:dyDescent="0.2">
      <c r="D117" s="148"/>
    </row>
    <row r="118" spans="4:4" x14ac:dyDescent="0.2">
      <c r="D118" s="148"/>
    </row>
    <row r="119" spans="4:4" x14ac:dyDescent="0.2">
      <c r="D119" s="148"/>
    </row>
    <row r="120" spans="4:4" x14ac:dyDescent="0.2">
      <c r="D120" s="148"/>
    </row>
    <row r="121" spans="4:4" x14ac:dyDescent="0.2">
      <c r="D121" s="148"/>
    </row>
    <row r="122" spans="4:4" x14ac:dyDescent="0.2">
      <c r="D122" s="148"/>
    </row>
    <row r="123" spans="4:4" x14ac:dyDescent="0.2">
      <c r="D123" s="148"/>
    </row>
    <row r="124" spans="4:4" x14ac:dyDescent="0.2">
      <c r="D124" s="148"/>
    </row>
    <row r="125" spans="4:4" x14ac:dyDescent="0.2">
      <c r="D125" s="148"/>
    </row>
    <row r="126" spans="4:4" x14ac:dyDescent="0.2">
      <c r="D126" s="148"/>
    </row>
    <row r="127" spans="4:4" x14ac:dyDescent="0.2">
      <c r="D127" s="148"/>
    </row>
    <row r="128" spans="4:4" x14ac:dyDescent="0.2">
      <c r="D128" s="148"/>
    </row>
    <row r="129" spans="4:4" x14ac:dyDescent="0.2">
      <c r="D129" s="148"/>
    </row>
    <row r="130" spans="4:4" x14ac:dyDescent="0.2">
      <c r="D130" s="148"/>
    </row>
    <row r="131" spans="4:4" x14ac:dyDescent="0.2">
      <c r="D131" s="148"/>
    </row>
    <row r="132" spans="4:4" x14ac:dyDescent="0.2">
      <c r="D132" s="148"/>
    </row>
    <row r="133" spans="4:4" x14ac:dyDescent="0.2">
      <c r="D133" s="148"/>
    </row>
    <row r="134" spans="4:4" x14ac:dyDescent="0.2">
      <c r="D134" s="148"/>
    </row>
    <row r="135" spans="4:4" x14ac:dyDescent="0.2">
      <c r="D135" s="148"/>
    </row>
    <row r="136" spans="4:4" x14ac:dyDescent="0.2">
      <c r="D136" s="148"/>
    </row>
    <row r="137" spans="4:4" x14ac:dyDescent="0.2">
      <c r="D137" s="148"/>
    </row>
    <row r="138" spans="4:4" x14ac:dyDescent="0.2">
      <c r="D138" s="148"/>
    </row>
    <row r="139" spans="4:4" x14ac:dyDescent="0.2">
      <c r="D139" s="148"/>
    </row>
    <row r="140" spans="4:4" x14ac:dyDescent="0.2">
      <c r="D140" s="148"/>
    </row>
    <row r="141" spans="4:4" x14ac:dyDescent="0.2">
      <c r="D141" s="148"/>
    </row>
    <row r="142" spans="4:4" x14ac:dyDescent="0.2">
      <c r="D142" s="148"/>
    </row>
    <row r="143" spans="4:4" x14ac:dyDescent="0.2">
      <c r="D143" s="148"/>
    </row>
    <row r="144" spans="4:4" x14ac:dyDescent="0.2">
      <c r="D144" s="148"/>
    </row>
    <row r="145" spans="4:4" x14ac:dyDescent="0.2">
      <c r="D145" s="148"/>
    </row>
    <row r="146" spans="4:4" x14ac:dyDescent="0.2">
      <c r="D146" s="148"/>
    </row>
    <row r="147" spans="4:4" x14ac:dyDescent="0.2">
      <c r="D147" s="148"/>
    </row>
    <row r="148" spans="4:4" x14ac:dyDescent="0.2">
      <c r="D148" s="148"/>
    </row>
    <row r="149" spans="4:4" x14ac:dyDescent="0.2">
      <c r="D149" s="148"/>
    </row>
    <row r="150" spans="4:4" x14ac:dyDescent="0.2">
      <c r="D150" s="148"/>
    </row>
    <row r="151" spans="4:4" x14ac:dyDescent="0.2">
      <c r="D151" s="148"/>
    </row>
    <row r="152" spans="4:4" x14ac:dyDescent="0.2">
      <c r="D152" s="148"/>
    </row>
    <row r="153" spans="4:4" x14ac:dyDescent="0.2">
      <c r="D153" s="148"/>
    </row>
    <row r="154" spans="4:4" x14ac:dyDescent="0.2">
      <c r="D154" s="148"/>
    </row>
    <row r="155" spans="4:4" x14ac:dyDescent="0.2">
      <c r="D155" s="148"/>
    </row>
    <row r="156" spans="4:4" x14ac:dyDescent="0.2">
      <c r="D156" s="148"/>
    </row>
    <row r="157" spans="4:4" x14ac:dyDescent="0.2">
      <c r="D157" s="148"/>
    </row>
    <row r="158" spans="4:4" x14ac:dyDescent="0.2">
      <c r="D158" s="148"/>
    </row>
    <row r="159" spans="4:4" x14ac:dyDescent="0.2">
      <c r="D159" s="148"/>
    </row>
    <row r="160" spans="4:4" x14ac:dyDescent="0.2">
      <c r="D160" s="148"/>
    </row>
    <row r="161" spans="4:4" x14ac:dyDescent="0.2">
      <c r="D161" s="148"/>
    </row>
    <row r="162" spans="4:4" x14ac:dyDescent="0.2">
      <c r="D162" s="148"/>
    </row>
    <row r="163" spans="4:4" x14ac:dyDescent="0.2">
      <c r="D163" s="148"/>
    </row>
    <row r="164" spans="4:4" x14ac:dyDescent="0.2">
      <c r="D164" s="148"/>
    </row>
    <row r="165" spans="4:4" x14ac:dyDescent="0.2">
      <c r="D165" s="148"/>
    </row>
    <row r="166" spans="4:4" x14ac:dyDescent="0.2">
      <c r="D166" s="148"/>
    </row>
    <row r="167" spans="4:4" x14ac:dyDescent="0.2">
      <c r="D167" s="148"/>
    </row>
    <row r="168" spans="4:4" x14ac:dyDescent="0.2">
      <c r="D168" s="148"/>
    </row>
    <row r="169" spans="4:4" x14ac:dyDescent="0.2">
      <c r="D169" s="148"/>
    </row>
    <row r="170" spans="4:4" x14ac:dyDescent="0.2">
      <c r="D170" s="148"/>
    </row>
    <row r="171" spans="4:4" x14ac:dyDescent="0.2">
      <c r="D171" s="148"/>
    </row>
    <row r="172" spans="4:4" x14ac:dyDescent="0.2">
      <c r="D172" s="148"/>
    </row>
    <row r="173" spans="4:4" x14ac:dyDescent="0.2">
      <c r="D173" s="148"/>
    </row>
    <row r="174" spans="4:4" x14ac:dyDescent="0.2">
      <c r="D174" s="148"/>
    </row>
    <row r="175" spans="4:4" x14ac:dyDescent="0.2">
      <c r="D175" s="148"/>
    </row>
    <row r="176" spans="4:4" x14ac:dyDescent="0.2">
      <c r="D176" s="148"/>
    </row>
    <row r="177" spans="4:4" x14ac:dyDescent="0.2">
      <c r="D177" s="148"/>
    </row>
    <row r="178" spans="4:4" x14ac:dyDescent="0.2">
      <c r="D178" s="148"/>
    </row>
    <row r="179" spans="4:4" x14ac:dyDescent="0.2">
      <c r="D179" s="148"/>
    </row>
    <row r="180" spans="4:4" x14ac:dyDescent="0.2">
      <c r="D180" s="148"/>
    </row>
    <row r="181" spans="4:4" x14ac:dyDescent="0.2">
      <c r="D181" s="148"/>
    </row>
    <row r="182" spans="4:4" x14ac:dyDescent="0.2">
      <c r="D182" s="148"/>
    </row>
    <row r="183" spans="4:4" x14ac:dyDescent="0.2">
      <c r="D183" s="148"/>
    </row>
    <row r="184" spans="4:4" x14ac:dyDescent="0.2">
      <c r="D184" s="148"/>
    </row>
    <row r="185" spans="4:4" x14ac:dyDescent="0.2">
      <c r="D185" s="148"/>
    </row>
    <row r="186" spans="4:4" x14ac:dyDescent="0.2">
      <c r="D186" s="148"/>
    </row>
    <row r="187" spans="4:4" x14ac:dyDescent="0.2">
      <c r="D187" s="148"/>
    </row>
    <row r="188" spans="4:4" x14ac:dyDescent="0.2">
      <c r="D188" s="148"/>
    </row>
    <row r="189" spans="4:4" x14ac:dyDescent="0.2">
      <c r="D189" s="148"/>
    </row>
    <row r="190" spans="4:4" x14ac:dyDescent="0.2">
      <c r="D190" s="148"/>
    </row>
    <row r="191" spans="4:4" x14ac:dyDescent="0.2">
      <c r="D191" s="148"/>
    </row>
    <row r="192" spans="4:4" x14ac:dyDescent="0.2">
      <c r="D192" s="148"/>
    </row>
    <row r="193" spans="4:4" x14ac:dyDescent="0.2">
      <c r="D193" s="148"/>
    </row>
    <row r="194" spans="4:4" x14ac:dyDescent="0.2">
      <c r="D194" s="148"/>
    </row>
    <row r="195" spans="4:4" x14ac:dyDescent="0.2">
      <c r="D195" s="148"/>
    </row>
    <row r="196" spans="4:4" x14ac:dyDescent="0.2">
      <c r="D196" s="148"/>
    </row>
    <row r="197" spans="4:4" x14ac:dyDescent="0.2">
      <c r="D197" s="148"/>
    </row>
    <row r="198" spans="4:4" x14ac:dyDescent="0.2">
      <c r="D198" s="148"/>
    </row>
    <row r="199" spans="4:4" x14ac:dyDescent="0.2">
      <c r="D199" s="148"/>
    </row>
    <row r="200" spans="4:4" x14ac:dyDescent="0.2">
      <c r="D200" s="148"/>
    </row>
    <row r="201" spans="4:4" x14ac:dyDescent="0.2">
      <c r="D201" s="148"/>
    </row>
    <row r="202" spans="4:4" x14ac:dyDescent="0.2">
      <c r="D202" s="148"/>
    </row>
    <row r="203" spans="4:4" x14ac:dyDescent="0.2">
      <c r="D203" s="148"/>
    </row>
    <row r="204" spans="4:4" x14ac:dyDescent="0.2">
      <c r="D204" s="148"/>
    </row>
    <row r="205" spans="4:4" x14ac:dyDescent="0.2">
      <c r="D205" s="148"/>
    </row>
    <row r="206" spans="4:4" x14ac:dyDescent="0.2">
      <c r="D206" s="148"/>
    </row>
    <row r="207" spans="4:4" x14ac:dyDescent="0.2">
      <c r="D207" s="148"/>
    </row>
    <row r="208" spans="4:4" x14ac:dyDescent="0.2">
      <c r="D208" s="148"/>
    </row>
    <row r="209" spans="4:4" x14ac:dyDescent="0.2">
      <c r="D209" s="148"/>
    </row>
    <row r="210" spans="4:4" x14ac:dyDescent="0.2">
      <c r="D210" s="148"/>
    </row>
    <row r="211" spans="4:4" x14ac:dyDescent="0.2">
      <c r="D211" s="148"/>
    </row>
    <row r="212" spans="4:4" x14ac:dyDescent="0.2">
      <c r="D212" s="148"/>
    </row>
    <row r="213" spans="4:4" x14ac:dyDescent="0.2">
      <c r="D213" s="148"/>
    </row>
    <row r="214" spans="4:4" x14ac:dyDescent="0.2">
      <c r="D214" s="148"/>
    </row>
    <row r="215" spans="4:4" x14ac:dyDescent="0.2">
      <c r="D215" s="148"/>
    </row>
    <row r="216" spans="4:4" x14ac:dyDescent="0.2">
      <c r="D216" s="148"/>
    </row>
    <row r="217" spans="4:4" x14ac:dyDescent="0.2">
      <c r="D217" s="148"/>
    </row>
    <row r="218" spans="4:4" x14ac:dyDescent="0.2">
      <c r="D218" s="148"/>
    </row>
    <row r="219" spans="4:4" x14ac:dyDescent="0.2">
      <c r="D219" s="148"/>
    </row>
    <row r="220" spans="4:4" x14ac:dyDescent="0.2">
      <c r="D220" s="148"/>
    </row>
    <row r="221" spans="4:4" x14ac:dyDescent="0.2">
      <c r="D221" s="148"/>
    </row>
    <row r="222" spans="4:4" x14ac:dyDescent="0.2">
      <c r="D222" s="148"/>
    </row>
    <row r="223" spans="4:4" x14ac:dyDescent="0.2">
      <c r="D223" s="148"/>
    </row>
    <row r="224" spans="4:4" x14ac:dyDescent="0.2">
      <c r="D224" s="148"/>
    </row>
    <row r="225" spans="4:4" x14ac:dyDescent="0.2">
      <c r="D225" s="148"/>
    </row>
    <row r="226" spans="4:4" x14ac:dyDescent="0.2">
      <c r="D226" s="148"/>
    </row>
    <row r="227" spans="4:4" x14ac:dyDescent="0.2">
      <c r="D227" s="148"/>
    </row>
    <row r="228" spans="4:4" x14ac:dyDescent="0.2">
      <c r="D228" s="148"/>
    </row>
    <row r="229" spans="4:4" x14ac:dyDescent="0.2">
      <c r="D229" s="148"/>
    </row>
    <row r="230" spans="4:4" x14ac:dyDescent="0.2">
      <c r="D230" s="148"/>
    </row>
    <row r="231" spans="4:4" x14ac:dyDescent="0.2">
      <c r="D231" s="148"/>
    </row>
    <row r="232" spans="4:4" x14ac:dyDescent="0.2">
      <c r="D232" s="148"/>
    </row>
    <row r="233" spans="4:4" x14ac:dyDescent="0.2">
      <c r="D233" s="148"/>
    </row>
    <row r="234" spans="4:4" x14ac:dyDescent="0.2">
      <c r="D234" s="148"/>
    </row>
    <row r="235" spans="4:4" x14ac:dyDescent="0.2">
      <c r="D235" s="148"/>
    </row>
    <row r="236" spans="4:4" x14ac:dyDescent="0.2">
      <c r="D236" s="148"/>
    </row>
    <row r="237" spans="4:4" x14ac:dyDescent="0.2">
      <c r="D237" s="148"/>
    </row>
    <row r="238" spans="4:4" x14ac:dyDescent="0.2">
      <c r="D238" s="148"/>
    </row>
    <row r="239" spans="4:4" x14ac:dyDescent="0.2">
      <c r="D239" s="148"/>
    </row>
    <row r="240" spans="4:4" x14ac:dyDescent="0.2">
      <c r="D240" s="148"/>
    </row>
    <row r="241" spans="4:4" x14ac:dyDescent="0.2">
      <c r="D241" s="148"/>
    </row>
    <row r="242" spans="4:4" x14ac:dyDescent="0.2">
      <c r="D242" s="148"/>
    </row>
    <row r="243" spans="4:4" x14ac:dyDescent="0.2">
      <c r="D243" s="148"/>
    </row>
    <row r="244" spans="4:4" x14ac:dyDescent="0.2">
      <c r="D244" s="148"/>
    </row>
    <row r="245" spans="4:4" x14ac:dyDescent="0.2">
      <c r="D245" s="148"/>
    </row>
    <row r="246" spans="4:4" x14ac:dyDescent="0.2">
      <c r="D246" s="148"/>
    </row>
    <row r="247" spans="4:4" x14ac:dyDescent="0.2">
      <c r="D247" s="148"/>
    </row>
    <row r="248" spans="4:4" x14ac:dyDescent="0.2">
      <c r="D248" s="148"/>
    </row>
    <row r="249" spans="4:4" x14ac:dyDescent="0.2">
      <c r="D249" s="148"/>
    </row>
    <row r="250" spans="4:4" x14ac:dyDescent="0.2">
      <c r="D250" s="148"/>
    </row>
    <row r="251" spans="4:4" x14ac:dyDescent="0.2">
      <c r="D251" s="148"/>
    </row>
    <row r="252" spans="4:4" x14ac:dyDescent="0.2">
      <c r="D252" s="148"/>
    </row>
    <row r="253" spans="4:4" x14ac:dyDescent="0.2">
      <c r="D253" s="148"/>
    </row>
    <row r="254" spans="4:4" x14ac:dyDescent="0.2">
      <c r="D254" s="148"/>
    </row>
    <row r="255" spans="4:4" x14ac:dyDescent="0.2">
      <c r="D255" s="148"/>
    </row>
    <row r="256" spans="4:4" x14ac:dyDescent="0.2">
      <c r="D256" s="148"/>
    </row>
    <row r="257" spans="4:4" x14ac:dyDescent="0.2">
      <c r="D257" s="148"/>
    </row>
    <row r="258" spans="4:4" x14ac:dyDescent="0.2">
      <c r="D258" s="148"/>
    </row>
    <row r="259" spans="4:4" x14ac:dyDescent="0.2">
      <c r="D259" s="148"/>
    </row>
    <row r="260" spans="4:4" x14ac:dyDescent="0.2">
      <c r="D260" s="148"/>
    </row>
    <row r="261" spans="4:4" x14ac:dyDescent="0.2">
      <c r="D261" s="148"/>
    </row>
    <row r="262" spans="4:4" x14ac:dyDescent="0.2">
      <c r="D262" s="148"/>
    </row>
    <row r="263" spans="4:4" x14ac:dyDescent="0.2">
      <c r="D263" s="148"/>
    </row>
    <row r="264" spans="4:4" x14ac:dyDescent="0.2">
      <c r="D264" s="148"/>
    </row>
    <row r="265" spans="4:4" x14ac:dyDescent="0.2">
      <c r="D265" s="148"/>
    </row>
    <row r="266" spans="4:4" x14ac:dyDescent="0.2">
      <c r="D266" s="148"/>
    </row>
    <row r="267" spans="4:4" x14ac:dyDescent="0.2">
      <c r="D267" s="148"/>
    </row>
    <row r="268" spans="4:4" x14ac:dyDescent="0.2">
      <c r="D268" s="148"/>
    </row>
    <row r="269" spans="4:4" x14ac:dyDescent="0.2">
      <c r="D269" s="148"/>
    </row>
    <row r="270" spans="4:4" x14ac:dyDescent="0.2">
      <c r="D270" s="148"/>
    </row>
    <row r="271" spans="4:4" x14ac:dyDescent="0.2">
      <c r="D271" s="148"/>
    </row>
    <row r="272" spans="4:4" x14ac:dyDescent="0.2">
      <c r="D272" s="148"/>
    </row>
    <row r="273" spans="4:4" x14ac:dyDescent="0.2">
      <c r="D273" s="148"/>
    </row>
    <row r="274" spans="4:4" x14ac:dyDescent="0.2">
      <c r="D274" s="148"/>
    </row>
    <row r="275" spans="4:4" x14ac:dyDescent="0.2">
      <c r="D275" s="148"/>
    </row>
    <row r="276" spans="4:4" x14ac:dyDescent="0.2">
      <c r="D276" s="148"/>
    </row>
    <row r="277" spans="4:4" x14ac:dyDescent="0.2">
      <c r="D277" s="148"/>
    </row>
    <row r="278" spans="4:4" x14ac:dyDescent="0.2">
      <c r="D278" s="148"/>
    </row>
    <row r="279" spans="4:4" x14ac:dyDescent="0.2">
      <c r="D279" s="148"/>
    </row>
    <row r="280" spans="4:4" x14ac:dyDescent="0.2">
      <c r="D280" s="148"/>
    </row>
    <row r="281" spans="4:4" x14ac:dyDescent="0.2">
      <c r="D281" s="148"/>
    </row>
    <row r="282" spans="4:4" x14ac:dyDescent="0.2">
      <c r="D282" s="148"/>
    </row>
    <row r="283" spans="4:4" x14ac:dyDescent="0.2">
      <c r="D283" s="148"/>
    </row>
    <row r="284" spans="4:4" x14ac:dyDescent="0.2">
      <c r="D284" s="148"/>
    </row>
    <row r="285" spans="4:4" x14ac:dyDescent="0.2">
      <c r="D285" s="148"/>
    </row>
    <row r="286" spans="4:4" x14ac:dyDescent="0.2">
      <c r="D286" s="148"/>
    </row>
    <row r="287" spans="4:4" x14ac:dyDescent="0.2">
      <c r="D287" s="148"/>
    </row>
    <row r="288" spans="4:4" x14ac:dyDescent="0.2">
      <c r="D288" s="148"/>
    </row>
    <row r="289" spans="4:4" x14ac:dyDescent="0.2">
      <c r="D289" s="148"/>
    </row>
    <row r="290" spans="4:4" x14ac:dyDescent="0.2">
      <c r="D290" s="148"/>
    </row>
    <row r="291" spans="4:4" x14ac:dyDescent="0.2">
      <c r="D291" s="148"/>
    </row>
    <row r="292" spans="4:4" x14ac:dyDescent="0.2">
      <c r="D292" s="148"/>
    </row>
    <row r="293" spans="4:4" x14ac:dyDescent="0.2">
      <c r="D293" s="148"/>
    </row>
    <row r="294" spans="4:4" x14ac:dyDescent="0.2">
      <c r="D294" s="148"/>
    </row>
    <row r="295" spans="4:4" x14ac:dyDescent="0.2">
      <c r="D295" s="148"/>
    </row>
    <row r="296" spans="4:4" x14ac:dyDescent="0.2">
      <c r="D296" s="148"/>
    </row>
    <row r="297" spans="4:4" x14ac:dyDescent="0.2">
      <c r="D297" s="148"/>
    </row>
    <row r="298" spans="4:4" x14ac:dyDescent="0.2">
      <c r="D298" s="148"/>
    </row>
    <row r="299" spans="4:4" x14ac:dyDescent="0.2">
      <c r="D299" s="148"/>
    </row>
    <row r="300" spans="4:4" x14ac:dyDescent="0.2">
      <c r="D300" s="148"/>
    </row>
    <row r="301" spans="4:4" x14ac:dyDescent="0.2">
      <c r="D301" s="148"/>
    </row>
    <row r="302" spans="4:4" x14ac:dyDescent="0.2">
      <c r="D302" s="148"/>
    </row>
    <row r="303" spans="4:4" x14ac:dyDescent="0.2">
      <c r="D303" s="148"/>
    </row>
    <row r="304" spans="4:4" x14ac:dyDescent="0.2">
      <c r="D304" s="148"/>
    </row>
    <row r="305" spans="4:4" x14ac:dyDescent="0.2">
      <c r="D305" s="148"/>
    </row>
    <row r="306" spans="4:4" x14ac:dyDescent="0.2">
      <c r="D306" s="148"/>
    </row>
    <row r="307" spans="4:4" x14ac:dyDescent="0.2">
      <c r="D307" s="148"/>
    </row>
    <row r="308" spans="4:4" x14ac:dyDescent="0.2">
      <c r="D308" s="148"/>
    </row>
    <row r="309" spans="4:4" x14ac:dyDescent="0.2">
      <c r="D309" s="148"/>
    </row>
    <row r="310" spans="4:4" x14ac:dyDescent="0.2">
      <c r="D310" s="148"/>
    </row>
    <row r="311" spans="4:4" x14ac:dyDescent="0.2">
      <c r="D311" s="148"/>
    </row>
    <row r="312" spans="4:4" x14ac:dyDescent="0.2">
      <c r="D312" s="148"/>
    </row>
    <row r="313" spans="4:4" x14ac:dyDescent="0.2">
      <c r="D313" s="148"/>
    </row>
    <row r="314" spans="4:4" x14ac:dyDescent="0.2">
      <c r="D314" s="148"/>
    </row>
    <row r="315" spans="4:4" x14ac:dyDescent="0.2">
      <c r="D315" s="148"/>
    </row>
    <row r="316" spans="4:4" x14ac:dyDescent="0.2">
      <c r="D316" s="148"/>
    </row>
    <row r="317" spans="4:4" x14ac:dyDescent="0.2">
      <c r="D317" s="148"/>
    </row>
    <row r="318" spans="4:4" x14ac:dyDescent="0.2">
      <c r="D318" s="148"/>
    </row>
    <row r="319" spans="4:4" x14ac:dyDescent="0.2">
      <c r="D319" s="148"/>
    </row>
    <row r="320" spans="4:4" x14ac:dyDescent="0.2">
      <c r="D320" s="148"/>
    </row>
    <row r="321" spans="4:4" x14ac:dyDescent="0.2">
      <c r="D321" s="148"/>
    </row>
    <row r="322" spans="4:4" x14ac:dyDescent="0.2">
      <c r="D322" s="148"/>
    </row>
    <row r="323" spans="4:4" x14ac:dyDescent="0.2">
      <c r="D323" s="148"/>
    </row>
    <row r="324" spans="4:4" x14ac:dyDescent="0.2">
      <c r="D324" s="148"/>
    </row>
    <row r="325" spans="4:4" x14ac:dyDescent="0.2">
      <c r="D325" s="148"/>
    </row>
    <row r="326" spans="4:4" x14ac:dyDescent="0.2">
      <c r="D326" s="148"/>
    </row>
    <row r="327" spans="4:4" x14ac:dyDescent="0.2">
      <c r="D327" s="148"/>
    </row>
    <row r="328" spans="4:4" x14ac:dyDescent="0.2">
      <c r="D328" s="148"/>
    </row>
    <row r="329" spans="4:4" x14ac:dyDescent="0.2">
      <c r="D329" s="148"/>
    </row>
    <row r="330" spans="4:4" x14ac:dyDescent="0.2">
      <c r="D330" s="148"/>
    </row>
    <row r="331" spans="4:4" x14ac:dyDescent="0.2">
      <c r="D331" s="148"/>
    </row>
    <row r="332" spans="4:4" x14ac:dyDescent="0.2">
      <c r="D332" s="148"/>
    </row>
    <row r="333" spans="4:4" x14ac:dyDescent="0.2">
      <c r="D333" s="148"/>
    </row>
    <row r="334" spans="4:4" x14ac:dyDescent="0.2">
      <c r="D334" s="148"/>
    </row>
    <row r="335" spans="4:4" x14ac:dyDescent="0.2">
      <c r="D335" s="148"/>
    </row>
    <row r="336" spans="4:4" x14ac:dyDescent="0.2">
      <c r="D336" s="148"/>
    </row>
    <row r="337" spans="4:4" x14ac:dyDescent="0.2">
      <c r="D337" s="148"/>
    </row>
    <row r="338" spans="4:4" x14ac:dyDescent="0.2">
      <c r="D338" s="148"/>
    </row>
    <row r="339" spans="4:4" x14ac:dyDescent="0.2">
      <c r="D339" s="148"/>
    </row>
    <row r="340" spans="4:4" x14ac:dyDescent="0.2">
      <c r="D340" s="148"/>
    </row>
    <row r="341" spans="4:4" x14ac:dyDescent="0.2">
      <c r="D341" s="148"/>
    </row>
    <row r="342" spans="4:4" x14ac:dyDescent="0.2">
      <c r="D342" s="148"/>
    </row>
    <row r="343" spans="4:4" x14ac:dyDescent="0.2">
      <c r="D343" s="148"/>
    </row>
    <row r="344" spans="4:4" x14ac:dyDescent="0.2">
      <c r="D344" s="148"/>
    </row>
    <row r="345" spans="4:4" x14ac:dyDescent="0.2">
      <c r="D345" s="148"/>
    </row>
    <row r="346" spans="4:4" x14ac:dyDescent="0.2">
      <c r="D346" s="148"/>
    </row>
    <row r="347" spans="4:4" x14ac:dyDescent="0.2">
      <c r="D347" s="148"/>
    </row>
    <row r="348" spans="4:4" x14ac:dyDescent="0.2">
      <c r="D348" s="148"/>
    </row>
    <row r="349" spans="4:4" x14ac:dyDescent="0.2">
      <c r="D349" s="148"/>
    </row>
    <row r="350" spans="4:4" x14ac:dyDescent="0.2">
      <c r="D350" s="148"/>
    </row>
    <row r="351" spans="4:4" x14ac:dyDescent="0.2">
      <c r="D351" s="148"/>
    </row>
    <row r="352" spans="4:4" x14ac:dyDescent="0.2">
      <c r="D352" s="148"/>
    </row>
    <row r="353" spans="4:4" x14ac:dyDescent="0.2">
      <c r="D353" s="148"/>
    </row>
    <row r="354" spans="4:4" x14ac:dyDescent="0.2">
      <c r="D354" s="148"/>
    </row>
    <row r="355" spans="4:4" x14ac:dyDescent="0.2">
      <c r="D355" s="148"/>
    </row>
    <row r="356" spans="4:4" x14ac:dyDescent="0.2">
      <c r="D356" s="148"/>
    </row>
    <row r="357" spans="4:4" x14ac:dyDescent="0.2">
      <c r="D357" s="148"/>
    </row>
    <row r="358" spans="4:4" x14ac:dyDescent="0.2">
      <c r="D358" s="148"/>
    </row>
    <row r="359" spans="4:4" x14ac:dyDescent="0.2">
      <c r="D359" s="148"/>
    </row>
    <row r="360" spans="4:4" x14ac:dyDescent="0.2">
      <c r="D360" s="148"/>
    </row>
    <row r="361" spans="4:4" x14ac:dyDescent="0.2">
      <c r="D361" s="148"/>
    </row>
    <row r="362" spans="4:4" x14ac:dyDescent="0.2">
      <c r="D362" s="148"/>
    </row>
    <row r="363" spans="4:4" x14ac:dyDescent="0.2">
      <c r="D363" s="148"/>
    </row>
    <row r="364" spans="4:4" x14ac:dyDescent="0.2">
      <c r="D364" s="148"/>
    </row>
    <row r="365" spans="4:4" x14ac:dyDescent="0.2">
      <c r="D365" s="148"/>
    </row>
    <row r="366" spans="4:4" x14ac:dyDescent="0.2">
      <c r="D366" s="148"/>
    </row>
    <row r="367" spans="4:4" x14ac:dyDescent="0.2">
      <c r="D367" s="148"/>
    </row>
    <row r="368" spans="4:4" x14ac:dyDescent="0.2">
      <c r="D368" s="148"/>
    </row>
    <row r="369" spans="4:4" x14ac:dyDescent="0.2">
      <c r="D369" s="148"/>
    </row>
    <row r="370" spans="4:4" x14ac:dyDescent="0.2">
      <c r="D370" s="148"/>
    </row>
    <row r="371" spans="4:4" x14ac:dyDescent="0.2">
      <c r="D371" s="148"/>
    </row>
    <row r="372" spans="4:4" x14ac:dyDescent="0.2">
      <c r="D372" s="148"/>
    </row>
    <row r="373" spans="4:4" x14ac:dyDescent="0.2">
      <c r="D373" s="148"/>
    </row>
    <row r="374" spans="4:4" x14ac:dyDescent="0.2">
      <c r="D374" s="148"/>
    </row>
    <row r="375" spans="4:4" x14ac:dyDescent="0.2">
      <c r="D375" s="148"/>
    </row>
    <row r="376" spans="4:4" x14ac:dyDescent="0.2">
      <c r="D376" s="148"/>
    </row>
    <row r="377" spans="4:4" x14ac:dyDescent="0.2">
      <c r="D377" s="148"/>
    </row>
    <row r="378" spans="4:4" x14ac:dyDescent="0.2">
      <c r="D378" s="148"/>
    </row>
    <row r="379" spans="4:4" x14ac:dyDescent="0.2">
      <c r="D379" s="148"/>
    </row>
    <row r="380" spans="4:4" x14ac:dyDescent="0.2">
      <c r="D380" s="148"/>
    </row>
    <row r="381" spans="4:4" x14ac:dyDescent="0.2">
      <c r="D381" s="148"/>
    </row>
    <row r="382" spans="4:4" x14ac:dyDescent="0.2">
      <c r="D382" s="148"/>
    </row>
    <row r="383" spans="4:4" x14ac:dyDescent="0.2">
      <c r="D383" s="148"/>
    </row>
    <row r="384" spans="4:4" x14ac:dyDescent="0.2">
      <c r="D384" s="148"/>
    </row>
    <row r="385" spans="4:4" x14ac:dyDescent="0.2">
      <c r="D385" s="148"/>
    </row>
    <row r="386" spans="4:4" x14ac:dyDescent="0.2">
      <c r="D386" s="148"/>
    </row>
    <row r="387" spans="4:4" x14ac:dyDescent="0.2">
      <c r="D387" s="148"/>
    </row>
    <row r="388" spans="4:4" x14ac:dyDescent="0.2">
      <c r="D388" s="148"/>
    </row>
    <row r="389" spans="4:4" x14ac:dyDescent="0.2">
      <c r="D389" s="148"/>
    </row>
    <row r="390" spans="4:4" x14ac:dyDescent="0.2">
      <c r="D390" s="148"/>
    </row>
    <row r="391" spans="4:4" x14ac:dyDescent="0.2">
      <c r="D391" s="148"/>
    </row>
    <row r="392" spans="4:4" x14ac:dyDescent="0.2">
      <c r="D392" s="148"/>
    </row>
    <row r="393" spans="4:4" x14ac:dyDescent="0.2">
      <c r="D393" s="148"/>
    </row>
    <row r="394" spans="4:4" x14ac:dyDescent="0.2">
      <c r="D394" s="148"/>
    </row>
    <row r="395" spans="4:4" x14ac:dyDescent="0.2">
      <c r="D395" s="148"/>
    </row>
    <row r="396" spans="4:4" x14ac:dyDescent="0.2">
      <c r="D396" s="148"/>
    </row>
    <row r="397" spans="4:4" x14ac:dyDescent="0.2">
      <c r="D397" s="148"/>
    </row>
    <row r="398" spans="4:4" x14ac:dyDescent="0.2">
      <c r="D398" s="148"/>
    </row>
    <row r="399" spans="4:4" x14ac:dyDescent="0.2">
      <c r="D399" s="148"/>
    </row>
    <row r="400" spans="4:4" x14ac:dyDescent="0.2">
      <c r="D400" s="148"/>
    </row>
    <row r="401" spans="4:4" x14ac:dyDescent="0.2">
      <c r="D401" s="148"/>
    </row>
    <row r="402" spans="4:4" x14ac:dyDescent="0.2">
      <c r="D402" s="148"/>
    </row>
    <row r="403" spans="4:4" x14ac:dyDescent="0.2">
      <c r="D403" s="148"/>
    </row>
    <row r="404" spans="4:4" x14ac:dyDescent="0.2">
      <c r="D404" s="148"/>
    </row>
    <row r="405" spans="4:4" x14ac:dyDescent="0.2">
      <c r="D405" s="148"/>
    </row>
    <row r="406" spans="4:4" x14ac:dyDescent="0.2">
      <c r="D406" s="148"/>
    </row>
    <row r="407" spans="4:4" x14ac:dyDescent="0.2">
      <c r="D407" s="148"/>
    </row>
    <row r="408" spans="4:4" x14ac:dyDescent="0.2">
      <c r="D408" s="148"/>
    </row>
    <row r="409" spans="4:4" x14ac:dyDescent="0.2">
      <c r="D409" s="148"/>
    </row>
    <row r="410" spans="4:4" x14ac:dyDescent="0.2">
      <c r="D410" s="148"/>
    </row>
    <row r="411" spans="4:4" x14ac:dyDescent="0.2">
      <c r="D411" s="148"/>
    </row>
    <row r="412" spans="4:4" x14ac:dyDescent="0.2">
      <c r="D412" s="148"/>
    </row>
    <row r="413" spans="4:4" x14ac:dyDescent="0.2">
      <c r="D413" s="148"/>
    </row>
    <row r="414" spans="4:4" x14ac:dyDescent="0.2">
      <c r="D414" s="148"/>
    </row>
    <row r="415" spans="4:4" x14ac:dyDescent="0.2">
      <c r="D415" s="148"/>
    </row>
    <row r="416" spans="4:4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  <row r="4990" spans="4:4" x14ac:dyDescent="0.2">
      <c r="D4990" s="148"/>
    </row>
    <row r="4991" spans="4:4" x14ac:dyDescent="0.2">
      <c r="D4991" s="148"/>
    </row>
    <row r="4992" spans="4:4" x14ac:dyDescent="0.2">
      <c r="D4992" s="148"/>
    </row>
    <row r="4993" spans="4:4" x14ac:dyDescent="0.2">
      <c r="D4993" s="148"/>
    </row>
    <row r="4994" spans="4:4" x14ac:dyDescent="0.2">
      <c r="D4994" s="148"/>
    </row>
    <row r="4995" spans="4:4" x14ac:dyDescent="0.2">
      <c r="D4995" s="148"/>
    </row>
    <row r="4996" spans="4:4" x14ac:dyDescent="0.2">
      <c r="D4996" s="148"/>
    </row>
    <row r="4997" spans="4:4" x14ac:dyDescent="0.2">
      <c r="D4997" s="148"/>
    </row>
    <row r="4998" spans="4:4" x14ac:dyDescent="0.2">
      <c r="D4998" s="148"/>
    </row>
    <row r="4999" spans="4:4" x14ac:dyDescent="0.2">
      <c r="D4999" s="148"/>
    </row>
    <row r="5000" spans="4:4" x14ac:dyDescent="0.2">
      <c r="D5000" s="148"/>
    </row>
    <row r="5001" spans="4:4" x14ac:dyDescent="0.2">
      <c r="D5001" s="148"/>
    </row>
  </sheetData>
  <mergeCells count="20">
    <mergeCell ref="C22:G22"/>
    <mergeCell ref="A1:G1"/>
    <mergeCell ref="C2:G2"/>
    <mergeCell ref="C3:G3"/>
    <mergeCell ref="C4:G4"/>
    <mergeCell ref="C10:G10"/>
    <mergeCell ref="C12:G12"/>
    <mergeCell ref="C13:G13"/>
    <mergeCell ref="C14:G14"/>
    <mergeCell ref="C15:G15"/>
    <mergeCell ref="C18:G18"/>
    <mergeCell ref="C19:G19"/>
    <mergeCell ref="A44:C44"/>
    <mergeCell ref="A45:G49"/>
    <mergeCell ref="C25:G25"/>
    <mergeCell ref="C28:G28"/>
    <mergeCell ref="C30:G30"/>
    <mergeCell ref="C31:G31"/>
    <mergeCell ref="C32:G32"/>
    <mergeCell ref="C33:G33"/>
  </mergeCells>
  <pageMargins left="0.59055118110236204" right="0.39370078740157499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Byrtus</dc:creator>
  <cp:lastModifiedBy>hra</cp:lastModifiedBy>
  <cp:lastPrinted>2014-02-28T09:52:57Z</cp:lastPrinted>
  <dcterms:created xsi:type="dcterms:W3CDTF">2009-04-08T07:15:50Z</dcterms:created>
  <dcterms:modified xsi:type="dcterms:W3CDTF">2016-09-18T09:23:41Z</dcterms:modified>
</cp:coreProperties>
</file>