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16" windowHeight="8880" activeTab="0"/>
  </bookViews>
  <sheets>
    <sheet name="Kalkulace" sheetId="1" r:id="rId1"/>
  </sheets>
  <definedNames>
    <definedName name="data" localSheetId="0">'Kalkulace'!$A$43:$L$409</definedName>
    <definedName name="MATERIAL_buying_in_EUR">'Kalkulace'!$D$24</definedName>
    <definedName name="mena1">'Kalkulace'!$K$16</definedName>
    <definedName name="mena2">'Kalkulace'!$K$18</definedName>
    <definedName name="total1">'Kalkulace'!$K$28</definedName>
    <definedName name="total2">'Kalkulace'!$L$28</definedName>
    <definedName name="totalvat">'Kalkulace'!$J$28</definedName>
  </definedNames>
  <calcPr calcId="162913"/>
</workbook>
</file>

<file path=xl/sharedStrings.xml><?xml version="1.0" encoding="utf-8"?>
<sst xmlns="http://schemas.openxmlformats.org/spreadsheetml/2006/main" count="168" uniqueCount="77">
  <si>
    <t>Date</t>
  </si>
  <si>
    <t>Invoice</t>
  </si>
  <si>
    <t>Ver</t>
  </si>
  <si>
    <t>Action</t>
  </si>
  <si>
    <t>Pr.Mng.</t>
  </si>
  <si>
    <t>Měna kalkulace / Currency of calculation</t>
  </si>
  <si>
    <t>Název       Name</t>
  </si>
  <si>
    <t>MK</t>
  </si>
  <si>
    <t>KALKULACE VYHOTOVENA V MĚNĚ / CALCULATION IN CURRENCY</t>
  </si>
  <si>
    <t>INFORMAČNÍ MĚNA / INFORMATION CURRENCY</t>
  </si>
  <si>
    <t>Euro</t>
  </si>
  <si>
    <t>id</t>
  </si>
  <si>
    <t>buy</t>
  </si>
  <si>
    <t>Kapitoly kalkulace                                                                                                      Chapters of calculation</t>
  </si>
  <si>
    <t>HODNOTA DPH - VAT</t>
  </si>
  <si>
    <t>CELKEM bez DPH  TOTAL without VAT</t>
  </si>
  <si>
    <t>CELKEM s DPH  TOTAL with VAT</t>
  </si>
  <si>
    <t>RE</t>
  </si>
  <si>
    <t>*</t>
  </si>
  <si>
    <t>MAT</t>
  </si>
  <si>
    <t>CC</t>
  </si>
  <si>
    <t>ICC</t>
  </si>
  <si>
    <t>Položkový rozpočet a konfigurace / Detail calculation and configuration of items</t>
  </si>
  <si>
    <t>ID ITEM</t>
  </si>
  <si>
    <t>Typ polozky + Popis položky                                                                                                   Type of Item + Description of item</t>
  </si>
  <si>
    <t>dph  vat</t>
  </si>
  <si>
    <t>Počet mj num pcs</t>
  </si>
  <si>
    <t>mj  pcs</t>
  </si>
  <si>
    <t>Cena mj EUP Price pcs EUP</t>
  </si>
  <si>
    <t>Sleva Discount [%]</t>
  </si>
  <si>
    <t>Cena po slevě Price after D</t>
  </si>
  <si>
    <t>Celkem bez DPH Total without VAT</t>
  </si>
  <si>
    <t xml:space="preserve"> </t>
  </si>
  <si>
    <t>pcs</t>
  </si>
  <si>
    <t>Total in CZK</t>
  </si>
  <si>
    <t>Realizace díla etapa II</t>
  </si>
  <si>
    <t>Realizace díla etapa I</t>
  </si>
  <si>
    <t>1</t>
  </si>
  <si>
    <t>Měniče napětí- inverters</t>
  </si>
  <si>
    <t>kpl</t>
  </si>
  <si>
    <t>CZK</t>
  </si>
  <si>
    <t xml:space="preserve">Konstrukce  </t>
  </si>
  <si>
    <t>REALIZATION CZK</t>
  </si>
  <si>
    <t>EUR/Wp</t>
  </si>
  <si>
    <t>Prováděcí projektová dokumentace, revizní zpráva atd.</t>
  </si>
  <si>
    <t>Provozní kontejner - operational container</t>
  </si>
  <si>
    <t>Pozinkovana konstrukce s kotvením se ztraceným bedněním</t>
  </si>
  <si>
    <t xml:space="preserve">Podružné rozvaděče měření, jističe, přepěťové ochrany, atd. </t>
  </si>
  <si>
    <t>Montážní - instalační práce, ubytování, doprava,  atd.</t>
  </si>
  <si>
    <t>CZK/Wp</t>
  </si>
  <si>
    <t xml:space="preserve">Elektro material </t>
  </si>
  <si>
    <t>20 kW</t>
  </si>
  <si>
    <t>Elektro příslušenství ke střídačům</t>
  </si>
  <si>
    <t>MATERIAL buying in CZK</t>
  </si>
  <si>
    <t>MATERIAL  buying in  CZK</t>
  </si>
  <si>
    <t>černý a červený</t>
  </si>
  <si>
    <t>MÍNUS a PLUS</t>
  </si>
  <si>
    <t xml:space="preserve">Kabelaž - Konektor Multicontakt MC4 </t>
  </si>
  <si>
    <t>Celkem s DPH              Total with VAT</t>
  </si>
  <si>
    <t>Rekapitulace (Pouze položky označené "*") / Recapilulation (just items selected  by "*")</t>
  </si>
  <si>
    <t>Kabelové žlaby - požárně bezpečné, sada</t>
  </si>
  <si>
    <t xml:space="preserve">Rozvaděč budov </t>
  </si>
  <si>
    <t>Hromosvod a uzemnění, sada</t>
  </si>
  <si>
    <t>Stojan s jímací tyčí 3 m komplet, jímací vedení AlMgSi 8, atd.</t>
  </si>
  <si>
    <t>Tlačítka central stop a total stop, kabeláž, elektroměroný rozváděč s přípojkovou skříní , nepřímé měření a spínač pro řízení výkonu 0%, 30%, 60% (HDO)</t>
  </si>
  <si>
    <r>
      <t xml:space="preserve">Lešení + dopravník, 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výška pracovní plochy 8,2 m, Geda   </t>
    </r>
  </si>
  <si>
    <t xml:space="preserve">Recyklační poplatek v ceně, </t>
  </si>
  <si>
    <t>Konstrukce s jižní orientací a sklonem 7 stupňů</t>
  </si>
  <si>
    <t xml:space="preserve">Optimizér </t>
  </si>
  <si>
    <t>1-CXKH-R-O B2CAS1D0 5X16 mm2</t>
  </si>
  <si>
    <t>Stojan pro střídač</t>
  </si>
  <si>
    <t xml:space="preserve">Výbava DC OVP Typ 1+2 - M, </t>
  </si>
  <si>
    <r>
      <t xml:space="preserve">Položkový rozpočet projektu střešní instalace </t>
    </r>
    <r>
      <rPr>
        <b/>
        <sz val="12"/>
        <color indexed="10"/>
        <rFont val="Calibri"/>
        <family val="2"/>
      </rPr>
      <t>FVE  22,12 kWp, PRO GROUP CZ, Znojmo</t>
    </r>
  </si>
  <si>
    <t>Včetně, manager, nastavení a kabeláže</t>
  </si>
  <si>
    <t>Kabelaž - rozvody Solarní kabel 6 mm2</t>
  </si>
  <si>
    <r>
      <t>„</t>
    </r>
    <r>
      <rPr>
        <b/>
        <sz val="8"/>
        <color indexed="56"/>
        <rFont val="Arial Narrow"/>
        <family val="2"/>
      </rPr>
      <t>Uvedené řešení je referenční </t>
    </r>
    <r>
      <rPr>
        <sz val="8"/>
        <color indexed="56"/>
        <rFont val="Arial Narrow"/>
        <family val="2"/>
      </rPr>
      <t>(finální řešení bude vybráno ve výběrovém řízení)</t>
    </r>
    <r>
      <rPr>
        <b/>
        <sz val="8"/>
        <color indexed="56"/>
        <rFont val="Arial Narrow"/>
        <family val="2"/>
      </rPr>
      <t>, které se může lišit od navrhovaného, zadavatel umožňuje pro plnění zakázky použití i jiných rovnocenných řešení.“</t>
    </r>
  </si>
  <si>
    <t>PV moduls - min. 395 Wp, instalovaný výkon 21,8 až 22,12 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</si>
</sst>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"/>
    <numFmt numFmtId="166" formatCode="_-* #,##0.00\ [$€-1]_-;\-* #,##0.00\ [$€-1]_-;_-* &quot;-&quot;??\ [$€-1]_-;_-@_-"/>
    <numFmt numFmtId="167" formatCode="#,##0.0\ [$CZK]"/>
    <numFmt numFmtId="168" formatCode="#,##0\ [$CZK]"/>
    <numFmt numFmtId="169" formatCode="#,##0.0000"/>
    <numFmt numFmtId="170" formatCode="0.0000"/>
  </numFmts>
  <fonts count="42">
    <font>
      <sz val="10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theme="3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8"/>
      <name val="Calibri"/>
      <family val="2"/>
      <scheme val="minor"/>
    </font>
    <font>
      <b/>
      <i/>
      <sz val="10"/>
      <color indexed="3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9"/>
      <color indexed="23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8"/>
      <color rgb="FF00206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220">
    <xf numFmtId="0" fontId="0" fillId="0" borderId="0" xfId="0"/>
    <xf numFmtId="0" fontId="1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1" fillId="0" borderId="0" xfId="20" applyFont="1" applyAlignment="1">
      <alignment vertical="top"/>
      <protection/>
    </xf>
    <xf numFmtId="0" fontId="3" fillId="0" borderId="0" xfId="20" applyFont="1" applyFill="1" applyBorder="1" applyAlignment="1">
      <alignment vertical="top"/>
      <protection/>
    </xf>
    <xf numFmtId="164" fontId="3" fillId="0" borderId="0" xfId="20" applyNumberFormat="1" applyFont="1" applyFill="1" applyBorder="1" applyAlignment="1">
      <alignment vertical="top"/>
      <protection/>
    </xf>
    <xf numFmtId="0" fontId="7" fillId="0" borderId="0" xfId="20" applyFont="1" applyFill="1" applyBorder="1" applyAlignment="1">
      <alignment vertical="top"/>
      <protection/>
    </xf>
    <xf numFmtId="0" fontId="1" fillId="0" borderId="0" xfId="20" applyFont="1" applyFill="1" applyAlignment="1">
      <alignment vertical="top"/>
      <protection/>
    </xf>
    <xf numFmtId="164" fontId="1" fillId="0" borderId="0" xfId="20" applyNumberFormat="1" applyFont="1" applyAlignment="1">
      <alignment vertical="center"/>
      <protection/>
    </xf>
    <xf numFmtId="164" fontId="3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Font="1">
      <alignment/>
      <protection/>
    </xf>
    <xf numFmtId="0" fontId="1" fillId="0" borderId="0" xfId="20" applyFont="1" applyAlignment="1">
      <alignment horizontal="center" vertical="top"/>
      <protection/>
    </xf>
    <xf numFmtId="1" fontId="1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164" fontId="14" fillId="0" borderId="1" xfId="20" applyNumberFormat="1" applyFont="1" applyFill="1" applyBorder="1" applyAlignment="1">
      <alignment horizontal="center" vertical="center" wrapText="1"/>
      <protection/>
    </xf>
    <xf numFmtId="1" fontId="14" fillId="0" borderId="1" xfId="20" applyNumberFormat="1" applyFont="1" applyFill="1" applyBorder="1" applyAlignment="1">
      <alignment horizontal="center" vertical="center" wrapText="1"/>
      <protection/>
    </xf>
    <xf numFmtId="164" fontId="16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vertical="center"/>
      <protection/>
    </xf>
    <xf numFmtId="164" fontId="17" fillId="0" borderId="1" xfId="20" applyNumberFormat="1" applyFont="1" applyBorder="1" applyAlignment="1">
      <alignment vertical="center"/>
      <protection/>
    </xf>
    <xf numFmtId="1" fontId="17" fillId="0" borderId="1" xfId="20" applyNumberFormat="1" applyFont="1" applyBorder="1" applyAlignment="1">
      <alignment vertical="center"/>
      <protection/>
    </xf>
    <xf numFmtId="164" fontId="18" fillId="0" borderId="1" xfId="20" applyNumberFormat="1" applyFont="1" applyFill="1" applyBorder="1" applyAlignment="1">
      <alignment horizontal="left" vertical="center"/>
      <protection/>
    </xf>
    <xf numFmtId="0" fontId="14" fillId="0" borderId="1" xfId="20" applyFont="1" applyFill="1" applyBorder="1" applyAlignment="1" applyProtection="1">
      <alignment vertical="top"/>
      <protection hidden="1" locked="0"/>
    </xf>
    <xf numFmtId="0" fontId="14" fillId="0" borderId="1" xfId="20" applyFont="1" applyFill="1" applyBorder="1" applyAlignment="1">
      <alignment horizontal="center" vertical="top"/>
      <protection/>
    </xf>
    <xf numFmtId="0" fontId="15" fillId="0" borderId="1" xfId="20" applyFont="1" applyFill="1" applyBorder="1" applyAlignment="1">
      <alignment horizontal="center" vertical="center"/>
      <protection/>
    </xf>
    <xf numFmtId="1" fontId="14" fillId="0" borderId="1" xfId="20" applyNumberFormat="1" applyFont="1" applyFill="1" applyBorder="1" applyAlignment="1">
      <alignment horizontal="center" vertical="top"/>
      <protection/>
    </xf>
    <xf numFmtId="164" fontId="14" fillId="0" borderId="1" xfId="20" applyNumberFormat="1" applyFont="1" applyFill="1" applyBorder="1" applyAlignment="1">
      <alignment vertical="top"/>
      <protection/>
    </xf>
    <xf numFmtId="2" fontId="14" fillId="0" borderId="1" xfId="20" applyNumberFormat="1" applyFont="1" applyFill="1" applyBorder="1" applyAlignment="1">
      <alignment vertical="top"/>
      <protection/>
    </xf>
    <xf numFmtId="164" fontId="16" fillId="0" borderId="1" xfId="20" applyNumberFormat="1" applyFont="1" applyFill="1" applyBorder="1" applyAlignment="1">
      <alignment vertical="top"/>
      <protection/>
    </xf>
    <xf numFmtId="164" fontId="16" fillId="0" borderId="1" xfId="20" applyNumberFormat="1" applyFont="1" applyFill="1" applyBorder="1" applyAlignment="1">
      <alignment horizontal="right" vertical="top"/>
      <protection/>
    </xf>
    <xf numFmtId="0" fontId="16" fillId="0" borderId="1" xfId="20" applyFont="1" applyFill="1" applyBorder="1" applyAlignment="1" applyProtection="1">
      <alignment horizontal="center" vertical="top"/>
      <protection hidden="1" locked="0"/>
    </xf>
    <xf numFmtId="0" fontId="16" fillId="0" borderId="1" xfId="20" applyFont="1" applyFill="1" applyBorder="1" applyAlignment="1" applyProtection="1">
      <alignment horizontal="center" vertical="center"/>
      <protection hidden="1" locked="0"/>
    </xf>
    <xf numFmtId="3" fontId="16" fillId="0" borderId="1" xfId="20" applyNumberFormat="1" applyFont="1" applyFill="1" applyBorder="1" applyAlignment="1">
      <alignment horizontal="center" vertical="top"/>
      <protection/>
    </xf>
    <xf numFmtId="164" fontId="16" fillId="0" borderId="1" xfId="20" applyNumberFormat="1" applyFont="1" applyFill="1" applyBorder="1" applyAlignment="1">
      <alignment horizontal="left" vertical="top"/>
      <protection/>
    </xf>
    <xf numFmtId="3" fontId="16" fillId="0" borderId="1" xfId="20" applyNumberFormat="1" applyFont="1" applyFill="1" applyBorder="1" applyAlignment="1">
      <alignment horizontal="left" vertical="top"/>
      <protection/>
    </xf>
    <xf numFmtId="2" fontId="16" fillId="0" borderId="1" xfId="20" applyNumberFormat="1" applyFont="1" applyFill="1" applyBorder="1" applyAlignment="1">
      <alignment horizontal="left" vertical="top"/>
      <protection/>
    </xf>
    <xf numFmtId="1" fontId="16" fillId="0" borderId="1" xfId="20" applyNumberFormat="1" applyFont="1" applyFill="1" applyBorder="1" applyAlignment="1">
      <alignment horizontal="left" vertical="top"/>
      <protection/>
    </xf>
    <xf numFmtId="0" fontId="16" fillId="0" borderId="1" xfId="20" applyFont="1" applyFill="1" applyBorder="1" applyAlignment="1" applyProtection="1">
      <alignment vertical="center"/>
      <protection hidden="1" locked="0"/>
    </xf>
    <xf numFmtId="4" fontId="14" fillId="2" borderId="1" xfId="20" applyNumberFormat="1" applyFont="1" applyFill="1" applyBorder="1" applyAlignment="1">
      <alignment vertical="top"/>
      <protection/>
    </xf>
    <xf numFmtId="4" fontId="14" fillId="0" borderId="1" xfId="20" applyNumberFormat="1" applyFont="1" applyFill="1" applyBorder="1" applyAlignment="1">
      <alignment vertical="top"/>
      <protection/>
    </xf>
    <xf numFmtId="4" fontId="16" fillId="0" borderId="1" xfId="20" applyNumberFormat="1" applyFont="1" applyFill="1" applyBorder="1" applyAlignment="1">
      <alignment vertical="top"/>
      <protection/>
    </xf>
    <xf numFmtId="4" fontId="16" fillId="0" borderId="1" xfId="20" applyNumberFormat="1" applyFont="1" applyFill="1" applyBorder="1" applyAlignment="1">
      <alignment horizontal="right" vertical="top"/>
      <protection/>
    </xf>
    <xf numFmtId="4" fontId="16" fillId="0" borderId="1" xfId="20" applyNumberFormat="1" applyFont="1" applyFill="1" applyBorder="1" applyAlignment="1">
      <alignment horizontal="left" vertical="top"/>
      <protection/>
    </xf>
    <xf numFmtId="0" fontId="14" fillId="0" borderId="1" xfId="20" applyFont="1" applyFill="1" applyBorder="1" applyAlignment="1" applyProtection="1">
      <alignment vertical="center"/>
      <protection hidden="1" locked="0"/>
    </xf>
    <xf numFmtId="3" fontId="14" fillId="0" borderId="1" xfId="20" applyNumberFormat="1" applyFont="1" applyFill="1" applyBorder="1" applyAlignment="1">
      <alignment vertical="top"/>
      <protection/>
    </xf>
    <xf numFmtId="165" fontId="16" fillId="0" borderId="1" xfId="20" applyNumberFormat="1" applyFont="1" applyFill="1" applyBorder="1" applyAlignment="1">
      <alignment vertical="top"/>
      <protection/>
    </xf>
    <xf numFmtId="3" fontId="14" fillId="0" borderId="1" xfId="20" applyNumberFormat="1" applyFont="1" applyFill="1" applyBorder="1" applyAlignment="1">
      <alignment horizontal="right" vertical="top"/>
      <protection/>
    </xf>
    <xf numFmtId="0" fontId="14" fillId="0" borderId="1" xfId="20" applyFont="1" applyBorder="1" applyAlignment="1">
      <alignment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19" fillId="0" borderId="1" xfId="20" applyFont="1" applyFill="1" applyBorder="1" applyAlignment="1" applyProtection="1">
      <alignment horizontal="center" vertical="center"/>
      <protection hidden="1" locked="0"/>
    </xf>
    <xf numFmtId="3" fontId="18" fillId="0" borderId="1" xfId="20" applyNumberFormat="1" applyFont="1" applyFill="1" applyBorder="1" applyAlignment="1">
      <alignment horizontal="center" vertical="center"/>
      <protection/>
    </xf>
    <xf numFmtId="3" fontId="18" fillId="0" borderId="1" xfId="20" applyNumberFormat="1" applyFont="1" applyFill="1" applyBorder="1" applyAlignment="1">
      <alignment horizontal="left" vertical="center"/>
      <protection/>
    </xf>
    <xf numFmtId="1" fontId="18" fillId="0" borderId="1" xfId="20" applyNumberFormat="1" applyFont="1" applyFill="1" applyBorder="1" applyAlignment="1">
      <alignment horizontal="left" vertical="center"/>
      <protection/>
    </xf>
    <xf numFmtId="164" fontId="18" fillId="0" borderId="1" xfId="20" applyNumberFormat="1" applyFont="1" applyFill="1" applyBorder="1" applyAlignment="1">
      <alignment vertical="center"/>
      <protection/>
    </xf>
    <xf numFmtId="164" fontId="18" fillId="0" borderId="1" xfId="20" applyNumberFormat="1" applyFont="1" applyFill="1" applyBorder="1" applyAlignment="1">
      <alignment horizontal="center" vertical="center"/>
      <protection/>
    </xf>
    <xf numFmtId="4" fontId="18" fillId="0" borderId="1" xfId="20" applyNumberFormat="1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/>
      <protection/>
    </xf>
    <xf numFmtId="0" fontId="20" fillId="0" borderId="0" xfId="20" applyFont="1" applyBorder="1">
      <alignment/>
      <protection/>
    </xf>
    <xf numFmtId="164" fontId="20" fillId="0" borderId="0" xfId="20" applyNumberFormat="1" applyFont="1" applyBorder="1">
      <alignment/>
      <protection/>
    </xf>
    <xf numFmtId="1" fontId="20" fillId="0" borderId="0" xfId="20" applyNumberFormat="1" applyFont="1" applyBorder="1">
      <alignment/>
      <protection/>
    </xf>
    <xf numFmtId="164" fontId="19" fillId="0" borderId="0" xfId="20" applyNumberFormat="1" applyFont="1" applyBorder="1">
      <alignment/>
      <protection/>
    </xf>
    <xf numFmtId="0" fontId="21" fillId="0" borderId="2" xfId="20" applyFont="1" applyBorder="1" applyAlignment="1">
      <alignment vertical="top"/>
      <protection/>
    </xf>
    <xf numFmtId="0" fontId="22" fillId="0" borderId="3" xfId="20" applyFont="1" applyBorder="1" applyAlignment="1">
      <alignment horizontal="center" vertical="top"/>
      <protection/>
    </xf>
    <xf numFmtId="0" fontId="23" fillId="0" borderId="3" xfId="20" applyFont="1" applyBorder="1" applyAlignment="1">
      <alignment horizontal="center" vertical="top"/>
      <protection/>
    </xf>
    <xf numFmtId="14" fontId="20" fillId="0" borderId="3" xfId="20" applyNumberFormat="1" applyFont="1" applyBorder="1" applyAlignment="1">
      <alignment horizontal="left" vertical="top"/>
      <protection/>
    </xf>
    <xf numFmtId="0" fontId="20" fillId="0" borderId="3" xfId="20" applyFont="1" applyBorder="1" applyAlignment="1">
      <alignment horizontal="center"/>
      <protection/>
    </xf>
    <xf numFmtId="0" fontId="20" fillId="0" borderId="3" xfId="20" applyFont="1" applyBorder="1">
      <alignment/>
      <protection/>
    </xf>
    <xf numFmtId="164" fontId="20" fillId="0" borderId="3" xfId="20" applyNumberFormat="1" applyFont="1" applyBorder="1">
      <alignment/>
      <protection/>
    </xf>
    <xf numFmtId="1" fontId="20" fillId="0" borderId="3" xfId="20" applyNumberFormat="1" applyFont="1" applyBorder="1">
      <alignment/>
      <protection/>
    </xf>
    <xf numFmtId="164" fontId="19" fillId="0" borderId="3" xfId="20" applyNumberFormat="1" applyFont="1" applyBorder="1">
      <alignment/>
      <protection/>
    </xf>
    <xf numFmtId="164" fontId="24" fillId="0" borderId="3" xfId="20" applyNumberFormat="1" applyFont="1" applyBorder="1">
      <alignment/>
      <protection/>
    </xf>
    <xf numFmtId="49" fontId="19" fillId="0" borderId="4" xfId="20" applyNumberFormat="1" applyFont="1" applyBorder="1">
      <alignment/>
      <protection/>
    </xf>
    <xf numFmtId="0" fontId="21" fillId="0" borderId="5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23" fillId="0" borderId="0" xfId="20" applyFont="1" applyBorder="1" applyAlignment="1">
      <alignment horizontal="center" vertical="top"/>
      <protection/>
    </xf>
    <xf numFmtId="49" fontId="19" fillId="0" borderId="0" xfId="20" applyNumberFormat="1" applyFont="1" applyBorder="1" applyAlignment="1">
      <alignment horizontal="left" vertical="top"/>
      <protection/>
    </xf>
    <xf numFmtId="164" fontId="24" fillId="0" borderId="0" xfId="20" applyNumberFormat="1" applyFont="1" applyBorder="1">
      <alignment/>
      <protection/>
    </xf>
    <xf numFmtId="49" fontId="19" fillId="0" borderId="6" xfId="20" applyNumberFormat="1" applyFont="1" applyBorder="1">
      <alignment/>
      <protection/>
    </xf>
    <xf numFmtId="0" fontId="21" fillId="0" borderId="7" xfId="20" applyFont="1" applyBorder="1" applyAlignment="1">
      <alignment vertical="top"/>
      <protection/>
    </xf>
    <xf numFmtId="0" fontId="22" fillId="0" borderId="8" xfId="20" applyFont="1" applyBorder="1" applyAlignment="1">
      <alignment horizontal="center" vertical="top"/>
      <protection/>
    </xf>
    <xf numFmtId="0" fontId="23" fillId="0" borderId="8" xfId="20" applyFont="1" applyBorder="1" applyAlignment="1">
      <alignment horizontal="center" vertical="top"/>
      <protection/>
    </xf>
    <xf numFmtId="0" fontId="19" fillId="0" borderId="8" xfId="20" applyFont="1" applyBorder="1" applyAlignment="1">
      <alignment horizontal="left" vertical="top"/>
      <protection/>
    </xf>
    <xf numFmtId="0" fontId="20" fillId="0" borderId="8" xfId="20" applyFont="1" applyBorder="1" applyAlignment="1">
      <alignment horizontal="center"/>
      <protection/>
    </xf>
    <xf numFmtId="0" fontId="20" fillId="0" borderId="8" xfId="20" applyFont="1" applyBorder="1">
      <alignment/>
      <protection/>
    </xf>
    <xf numFmtId="164" fontId="20" fillId="0" borderId="8" xfId="20" applyNumberFormat="1" applyFont="1" applyBorder="1">
      <alignment/>
      <protection/>
    </xf>
    <xf numFmtId="1" fontId="20" fillId="0" borderId="8" xfId="20" applyNumberFormat="1" applyFont="1" applyBorder="1">
      <alignment/>
      <protection/>
    </xf>
    <xf numFmtId="164" fontId="19" fillId="0" borderId="8" xfId="20" applyNumberFormat="1" applyFont="1" applyBorder="1">
      <alignment/>
      <protection/>
    </xf>
    <xf numFmtId="164" fontId="25" fillId="0" borderId="8" xfId="20" applyNumberFormat="1" applyFont="1" applyBorder="1">
      <alignment/>
      <protection/>
    </xf>
    <xf numFmtId="164" fontId="19" fillId="0" borderId="9" xfId="20" applyNumberFormat="1" applyFont="1" applyBorder="1">
      <alignment/>
      <protection/>
    </xf>
    <xf numFmtId="0" fontId="26" fillId="0" borderId="0" xfId="20" applyFont="1" applyBorder="1" applyAlignment="1">
      <alignment horizontal="center"/>
      <protection/>
    </xf>
    <xf numFmtId="0" fontId="26" fillId="0" borderId="0" xfId="20" applyFont="1" applyBorder="1">
      <alignment/>
      <protection/>
    </xf>
    <xf numFmtId="164" fontId="26" fillId="0" borderId="0" xfId="20" applyNumberFormat="1" applyFont="1" applyBorder="1">
      <alignment/>
      <protection/>
    </xf>
    <xf numFmtId="1" fontId="26" fillId="0" borderId="0" xfId="20" applyNumberFormat="1" applyFont="1" applyBorder="1">
      <alignment/>
      <protection/>
    </xf>
    <xf numFmtId="164" fontId="27" fillId="0" borderId="0" xfId="20" applyNumberFormat="1" applyFont="1" applyBorder="1">
      <alignment/>
      <protection/>
    </xf>
    <xf numFmtId="0" fontId="26" fillId="0" borderId="0" xfId="20" applyFont="1" applyBorder="1" applyAlignment="1">
      <alignment vertical="top"/>
      <protection/>
    </xf>
    <xf numFmtId="0" fontId="26" fillId="0" borderId="0" xfId="20" applyFont="1" applyBorder="1" applyAlignment="1">
      <alignment horizontal="center" vertical="top"/>
      <protection/>
    </xf>
    <xf numFmtId="0" fontId="28" fillId="3" borderId="1" xfId="20" applyFont="1" applyFill="1" applyBorder="1" applyAlignment="1" applyProtection="1">
      <alignment vertical="center"/>
      <protection hidden="1" locked="0"/>
    </xf>
    <xf numFmtId="0" fontId="28" fillId="3" borderId="1" xfId="20" applyFont="1" applyFill="1" applyBorder="1" applyAlignment="1" applyProtection="1">
      <alignment horizontal="center" vertical="center"/>
      <protection hidden="1" locked="0"/>
    </xf>
    <xf numFmtId="0" fontId="29" fillId="3" borderId="1" xfId="20" applyFont="1" applyFill="1" applyBorder="1" applyAlignment="1" applyProtection="1">
      <alignment vertical="center" wrapText="1"/>
      <protection hidden="1" locked="0"/>
    </xf>
    <xf numFmtId="3" fontId="28" fillId="3" borderId="1" xfId="20" applyNumberFormat="1" applyFont="1" applyFill="1" applyBorder="1" applyAlignment="1">
      <alignment horizontal="center" vertical="center"/>
      <protection/>
    </xf>
    <xf numFmtId="3" fontId="28" fillId="3" borderId="1" xfId="20" applyNumberFormat="1" applyFont="1" applyFill="1" applyBorder="1" applyAlignment="1">
      <alignment horizontal="left" vertical="center"/>
      <protection/>
    </xf>
    <xf numFmtId="164" fontId="28" fillId="3" borderId="1" xfId="20" applyNumberFormat="1" applyFont="1" applyFill="1" applyBorder="1" applyAlignment="1">
      <alignment horizontal="left" vertical="center"/>
      <protection/>
    </xf>
    <xf numFmtId="1" fontId="28" fillId="3" borderId="1" xfId="20" applyNumberFormat="1" applyFont="1" applyFill="1" applyBorder="1" applyAlignment="1">
      <alignment horizontal="left" vertical="center"/>
      <protection/>
    </xf>
    <xf numFmtId="164" fontId="28" fillId="3" borderId="1" xfId="20" applyNumberFormat="1" applyFont="1" applyFill="1" applyBorder="1" applyAlignment="1">
      <alignment horizontal="right" vertical="center"/>
      <protection/>
    </xf>
    <xf numFmtId="0" fontId="30" fillId="0" borderId="10" xfId="20" applyFont="1" applyFill="1" applyBorder="1" applyAlignment="1">
      <alignment horizontal="center" vertical="top" wrapText="1"/>
      <protection/>
    </xf>
    <xf numFmtId="0" fontId="30" fillId="0" borderId="11" xfId="20" applyFont="1" applyFill="1" applyBorder="1" applyAlignment="1">
      <alignment horizontal="center" vertical="top" wrapText="1"/>
      <protection/>
    </xf>
    <xf numFmtId="0" fontId="31" fillId="0" borderId="11" xfId="20" applyFont="1" applyFill="1" applyBorder="1" applyAlignment="1">
      <alignment horizontal="center" vertical="top" wrapText="1"/>
      <protection/>
    </xf>
    <xf numFmtId="0" fontId="30" fillId="0" borderId="11" xfId="20" applyFont="1" applyFill="1" applyBorder="1" applyAlignment="1">
      <alignment horizontal="center" vertical="center" wrapText="1"/>
      <protection/>
    </xf>
    <xf numFmtId="164" fontId="30" fillId="0" borderId="11" xfId="20" applyNumberFormat="1" applyFont="1" applyFill="1" applyBorder="1" applyAlignment="1">
      <alignment horizontal="center" vertical="center" wrapText="1"/>
      <protection/>
    </xf>
    <xf numFmtId="1" fontId="30" fillId="0" borderId="11" xfId="20" applyNumberFormat="1" applyFont="1" applyFill="1" applyBorder="1" applyAlignment="1">
      <alignment horizontal="center" vertical="center" wrapText="1"/>
      <protection/>
    </xf>
    <xf numFmtId="164" fontId="32" fillId="0" borderId="11" xfId="20" applyNumberFormat="1" applyFont="1" applyFill="1" applyBorder="1" applyAlignment="1">
      <alignment horizontal="center" vertical="center" wrapText="1"/>
      <protection/>
    </xf>
    <xf numFmtId="164" fontId="32" fillId="0" borderId="12" xfId="20" applyNumberFormat="1" applyFont="1" applyFill="1" applyBorder="1" applyAlignment="1">
      <alignment horizontal="center" vertical="center" wrapText="1"/>
      <protection/>
    </xf>
    <xf numFmtId="0" fontId="30" fillId="0" borderId="5" xfId="20" applyFont="1" applyBorder="1" applyAlignment="1">
      <alignment vertical="top"/>
      <protection/>
    </xf>
    <xf numFmtId="0" fontId="30" fillId="0" borderId="0" xfId="20" applyFont="1" applyBorder="1" applyAlignment="1">
      <alignment horizontal="center" vertical="top"/>
      <protection/>
    </xf>
    <xf numFmtId="0" fontId="31" fillId="0" borderId="0" xfId="20" applyFont="1" applyBorder="1" applyAlignment="1">
      <alignment horizontal="center" vertical="top"/>
      <protection/>
    </xf>
    <xf numFmtId="0" fontId="30" fillId="0" borderId="0" xfId="20" applyFont="1" applyBorder="1" applyAlignment="1">
      <alignment vertical="top" wrapText="1"/>
      <protection/>
    </xf>
    <xf numFmtId="1" fontId="30" fillId="0" borderId="0" xfId="20" applyNumberFormat="1" applyFont="1" applyBorder="1" applyAlignment="1">
      <alignment horizontal="center" vertical="top"/>
      <protection/>
    </xf>
    <xf numFmtId="0" fontId="30" fillId="0" borderId="0" xfId="20" applyFont="1" applyBorder="1" applyAlignment="1">
      <alignment vertical="top"/>
      <protection/>
    </xf>
    <xf numFmtId="168" fontId="30" fillId="0" borderId="0" xfId="20" applyNumberFormat="1" applyFont="1" applyBorder="1" applyAlignment="1">
      <alignment horizontal="center" vertical="center"/>
      <protection/>
    </xf>
    <xf numFmtId="4" fontId="30" fillId="0" borderId="0" xfId="20" applyNumberFormat="1" applyFont="1" applyBorder="1" applyAlignment="1">
      <alignment horizontal="center" vertical="center"/>
      <protection/>
    </xf>
    <xf numFmtId="164" fontId="30" fillId="0" borderId="6" xfId="20" applyNumberFormat="1" applyFont="1" applyBorder="1" applyAlignment="1">
      <alignment horizontal="right" vertical="top"/>
      <protection/>
    </xf>
    <xf numFmtId="1" fontId="30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164" fontId="30" fillId="0" borderId="6" xfId="20" applyNumberFormat="1" applyFont="1" applyBorder="1" applyAlignment="1">
      <alignment vertical="top"/>
      <protection/>
    </xf>
    <xf numFmtId="1" fontId="30" fillId="0" borderId="0" xfId="20" applyNumberFormat="1" applyFont="1" applyBorder="1" applyAlignment="1">
      <alignment vertical="top"/>
      <protection/>
    </xf>
    <xf numFmtId="164" fontId="30" fillId="0" borderId="0" xfId="20" applyNumberFormat="1" applyFont="1" applyBorder="1" applyAlignment="1">
      <alignment vertical="top"/>
      <protection/>
    </xf>
    <xf numFmtId="164" fontId="32" fillId="0" borderId="0" xfId="20" applyNumberFormat="1" applyFont="1" applyBorder="1">
      <alignment/>
      <protection/>
    </xf>
    <xf numFmtId="164" fontId="32" fillId="0" borderId="0" xfId="20" applyNumberFormat="1" applyFont="1" applyBorder="1" applyAlignment="1">
      <alignment horizontal="right" vertical="top"/>
      <protection/>
    </xf>
    <xf numFmtId="164" fontId="32" fillId="0" borderId="6" xfId="20" applyNumberFormat="1" applyFont="1" applyBorder="1" applyAlignment="1">
      <alignment horizontal="right" vertical="top"/>
      <protection/>
    </xf>
    <xf numFmtId="0" fontId="32" fillId="0" borderId="10" xfId="20" applyFont="1" applyFill="1" applyBorder="1" applyAlignment="1">
      <alignment horizontal="center" vertical="top" wrapText="1"/>
      <protection/>
    </xf>
    <xf numFmtId="0" fontId="32" fillId="0" borderId="11" xfId="20" applyFont="1" applyFill="1" applyBorder="1" applyAlignment="1">
      <alignment horizontal="center" vertical="top" wrapText="1"/>
      <protection/>
    </xf>
    <xf numFmtId="0" fontId="33" fillId="0" borderId="11" xfId="20" applyFont="1" applyFill="1" applyBorder="1" applyAlignment="1">
      <alignment horizontal="center" vertical="top" wrapText="1"/>
      <protection/>
    </xf>
    <xf numFmtId="0" fontId="32" fillId="0" borderId="11" xfId="20" applyFont="1" applyFill="1" applyBorder="1" applyAlignment="1">
      <alignment horizontal="center" vertical="center" wrapText="1"/>
      <protection/>
    </xf>
    <xf numFmtId="164" fontId="30" fillId="0" borderId="1" xfId="20" applyNumberFormat="1" applyFont="1" applyFill="1" applyBorder="1" applyAlignment="1">
      <alignment horizontal="center" vertical="center" wrapText="1"/>
      <protection/>
    </xf>
    <xf numFmtId="164" fontId="32" fillId="0" borderId="1" xfId="20" applyNumberFormat="1" applyFont="1" applyFill="1" applyBorder="1" applyAlignment="1">
      <alignment horizontal="center" vertical="center" wrapText="1"/>
      <protection/>
    </xf>
    <xf numFmtId="0" fontId="34" fillId="0" borderId="5" xfId="20" applyFont="1" applyFill="1" applyBorder="1" applyAlignment="1">
      <alignment vertical="top"/>
      <protection/>
    </xf>
    <xf numFmtId="0" fontId="30" fillId="0" borderId="0" xfId="20" applyFont="1" applyFill="1" applyBorder="1" applyAlignment="1">
      <alignment horizontal="center" vertical="top"/>
      <protection/>
    </xf>
    <xf numFmtId="0" fontId="31" fillId="0" borderId="0" xfId="20" applyFont="1" applyFill="1" applyBorder="1" applyAlignment="1">
      <alignment horizontal="center" vertical="top"/>
      <protection/>
    </xf>
    <xf numFmtId="0" fontId="30" fillId="0" borderId="0" xfId="20" applyFont="1" applyFill="1" applyBorder="1" applyAlignment="1">
      <alignment vertical="top" wrapText="1"/>
      <protection/>
    </xf>
    <xf numFmtId="1" fontId="30" fillId="0" borderId="0" xfId="20" applyNumberFormat="1" applyFont="1" applyFill="1" applyBorder="1" applyAlignment="1">
      <alignment horizontal="center" vertical="top"/>
      <protection/>
    </xf>
    <xf numFmtId="3" fontId="30" fillId="0" borderId="0" xfId="20" applyNumberFormat="1" applyFont="1" applyFill="1" applyBorder="1" applyAlignment="1">
      <alignment vertical="top"/>
      <protection/>
    </xf>
    <xf numFmtId="0" fontId="30" fillId="0" borderId="0" xfId="20" applyFont="1" applyFill="1" applyBorder="1" applyAlignment="1">
      <alignment vertical="top"/>
      <protection/>
    </xf>
    <xf numFmtId="164" fontId="30" fillId="0" borderId="0" xfId="20" applyNumberFormat="1" applyFont="1" applyFill="1" applyBorder="1" applyAlignment="1">
      <alignment vertical="top"/>
      <protection/>
    </xf>
    <xf numFmtId="1" fontId="30" fillId="0" borderId="0" xfId="20" applyNumberFormat="1" applyFont="1" applyFill="1" applyBorder="1" applyAlignment="1">
      <alignment vertical="top"/>
      <protection/>
    </xf>
    <xf numFmtId="164" fontId="32" fillId="0" borderId="0" xfId="20" applyNumberFormat="1" applyFont="1" applyFill="1" applyBorder="1">
      <alignment/>
      <protection/>
    </xf>
    <xf numFmtId="164" fontId="32" fillId="0" borderId="0" xfId="20" applyNumberFormat="1" applyFont="1" applyFill="1" applyBorder="1" applyAlignment="1">
      <alignment horizontal="right" vertical="top"/>
      <protection/>
    </xf>
    <xf numFmtId="164" fontId="32" fillId="0" borderId="6" xfId="20" applyNumberFormat="1" applyFont="1" applyFill="1" applyBorder="1" applyAlignment="1">
      <alignment horizontal="right" vertical="top"/>
      <protection/>
    </xf>
    <xf numFmtId="0" fontId="30" fillId="0" borderId="5" xfId="20" applyFont="1" applyFill="1" applyBorder="1" applyAlignment="1">
      <alignment vertical="top"/>
      <protection/>
    </xf>
    <xf numFmtId="0" fontId="33" fillId="0" borderId="0" xfId="20" applyFont="1" applyFill="1" applyBorder="1" applyAlignment="1">
      <alignment horizontal="center" vertical="top"/>
      <protection/>
    </xf>
    <xf numFmtId="1" fontId="32" fillId="0" borderId="0" xfId="20" applyNumberFormat="1" applyFont="1" applyFill="1" applyBorder="1" applyAlignment="1">
      <alignment vertical="top"/>
      <protection/>
    </xf>
    <xf numFmtId="3" fontId="30" fillId="0" borderId="0" xfId="20" applyNumberFormat="1" applyFont="1" applyFill="1" applyBorder="1" applyAlignment="1">
      <alignment horizontal="center" vertical="top"/>
      <protection/>
    </xf>
    <xf numFmtId="164" fontId="30" fillId="0" borderId="0" xfId="20" applyNumberFormat="1" applyFont="1" applyFill="1" applyBorder="1">
      <alignment/>
      <protection/>
    </xf>
    <xf numFmtId="167" fontId="30" fillId="0" borderId="0" xfId="20" applyNumberFormat="1" applyFont="1" applyFill="1" applyBorder="1">
      <alignment/>
      <protection/>
    </xf>
    <xf numFmtId="164" fontId="30" fillId="0" borderId="13" xfId="20" applyNumberFormat="1" applyFont="1" applyFill="1" applyBorder="1" applyAlignment="1">
      <alignment horizontal="center"/>
      <protection/>
    </xf>
    <xf numFmtId="164" fontId="32" fillId="0" borderId="13" xfId="20" applyNumberFormat="1" applyFont="1" applyFill="1" applyBorder="1" applyAlignment="1">
      <alignment horizontal="center" vertical="top"/>
      <protection/>
    </xf>
    <xf numFmtId="164" fontId="32" fillId="0" borderId="14" xfId="20" applyNumberFormat="1" applyFont="1" applyFill="1" applyBorder="1" applyAlignment="1">
      <alignment horizontal="center"/>
      <protection/>
    </xf>
    <xf numFmtId="164" fontId="32" fillId="0" borderId="14" xfId="20" applyNumberFormat="1" applyFont="1" applyFill="1" applyBorder="1" applyAlignment="1">
      <alignment horizontal="center" vertical="top"/>
      <protection/>
    </xf>
    <xf numFmtId="49" fontId="32" fillId="0" borderId="0" xfId="20" applyNumberFormat="1" applyFont="1" applyFill="1" applyBorder="1" applyAlignment="1" applyProtection="1">
      <alignment vertical="top"/>
      <protection/>
    </xf>
    <xf numFmtId="49" fontId="30" fillId="0" borderId="0" xfId="20" applyNumberFormat="1" applyFont="1" applyFill="1" applyBorder="1">
      <alignment/>
      <protection/>
    </xf>
    <xf numFmtId="164" fontId="32" fillId="0" borderId="4" xfId="20" applyNumberFormat="1" applyFont="1" applyFill="1" applyBorder="1" applyAlignment="1">
      <alignment horizontal="center" vertical="top"/>
      <protection/>
    </xf>
    <xf numFmtId="164" fontId="32" fillId="0" borderId="9" xfId="20" applyNumberFormat="1" applyFont="1" applyFill="1" applyBorder="1" applyAlignment="1">
      <alignment horizontal="center" vertical="top"/>
      <protection/>
    </xf>
    <xf numFmtId="49" fontId="32" fillId="0" borderId="0" xfId="20" applyNumberFormat="1" applyFont="1" applyFill="1" applyBorder="1" applyAlignment="1">
      <alignment vertical="top"/>
      <protection/>
    </xf>
    <xf numFmtId="164" fontId="30" fillId="0" borderId="1" xfId="20" applyNumberFormat="1" applyFont="1" applyFill="1" applyBorder="1" applyAlignment="1">
      <alignment horizontal="center"/>
      <protection/>
    </xf>
    <xf numFmtId="164" fontId="30" fillId="0" borderId="10" xfId="20" applyNumberFormat="1" applyFont="1" applyBorder="1" applyAlignment="1">
      <alignment vertical="center"/>
      <protection/>
    </xf>
    <xf numFmtId="164" fontId="30" fillId="0" borderId="11" xfId="20" applyNumberFormat="1" applyFont="1" applyBorder="1" applyAlignment="1">
      <alignment horizontal="center" vertical="center"/>
      <protection/>
    </xf>
    <xf numFmtId="164" fontId="31" fillId="0" borderId="11" xfId="20" applyNumberFormat="1" applyFont="1" applyBorder="1" applyAlignment="1">
      <alignment horizontal="center" vertical="center"/>
      <protection/>
    </xf>
    <xf numFmtId="164" fontId="32" fillId="0" borderId="11" xfId="20" applyNumberFormat="1" applyFont="1" applyBorder="1" applyAlignment="1">
      <alignment vertical="center"/>
      <protection/>
    </xf>
    <xf numFmtId="164" fontId="30" fillId="0" borderId="11" xfId="20" applyNumberFormat="1" applyFont="1" applyBorder="1" applyAlignment="1">
      <alignment vertical="center"/>
      <protection/>
    </xf>
    <xf numFmtId="164" fontId="32" fillId="0" borderId="1" xfId="20" applyNumberFormat="1" applyFont="1" applyBorder="1" applyAlignment="1">
      <alignment horizontal="center" vertical="center"/>
      <protection/>
    </xf>
    <xf numFmtId="164" fontId="30" fillId="0" borderId="7" xfId="20" applyNumberFormat="1" applyFont="1" applyBorder="1" applyAlignment="1">
      <alignment vertical="center"/>
      <protection/>
    </xf>
    <xf numFmtId="164" fontId="30" fillId="0" borderId="8" xfId="20" applyNumberFormat="1" applyFont="1" applyBorder="1" applyAlignment="1">
      <alignment horizontal="center" vertical="center"/>
      <protection/>
    </xf>
    <xf numFmtId="164" fontId="31" fillId="0" borderId="8" xfId="20" applyNumberFormat="1" applyFont="1" applyBorder="1" applyAlignment="1">
      <alignment horizontal="center" vertical="center"/>
      <protection/>
    </xf>
    <xf numFmtId="164" fontId="13" fillId="3" borderId="8" xfId="20" applyNumberFormat="1" applyFont="1" applyFill="1" applyBorder="1" applyAlignment="1">
      <alignment vertical="center"/>
      <protection/>
    </xf>
    <xf numFmtId="164" fontId="35" fillId="3" borderId="8" xfId="20" applyNumberFormat="1" applyFont="1" applyFill="1" applyBorder="1" applyAlignment="1">
      <alignment horizontal="center" vertical="center"/>
      <protection/>
    </xf>
    <xf numFmtId="164" fontId="35" fillId="3" borderId="8" xfId="20" applyNumberFormat="1" applyFont="1" applyFill="1" applyBorder="1" applyAlignment="1">
      <alignment vertical="center"/>
      <protection/>
    </xf>
    <xf numFmtId="164" fontId="30" fillId="0" borderId="8" xfId="20" applyNumberFormat="1" applyFont="1" applyBorder="1" applyAlignment="1">
      <alignment vertical="center"/>
      <protection/>
    </xf>
    <xf numFmtId="1" fontId="30" fillId="0" borderId="8" xfId="20" applyNumberFormat="1" applyFont="1" applyBorder="1" applyAlignment="1">
      <alignment vertical="center"/>
      <protection/>
    </xf>
    <xf numFmtId="165" fontId="36" fillId="0" borderId="10" xfId="20" applyNumberFormat="1" applyFont="1" applyBorder="1" applyAlignment="1">
      <alignment horizontal="center" vertical="center"/>
      <protection/>
    </xf>
    <xf numFmtId="164" fontId="36" fillId="0" borderId="1" xfId="20" applyNumberFormat="1" applyFont="1" applyBorder="1" applyAlignment="1">
      <alignment horizontal="center" vertical="center"/>
      <protection/>
    </xf>
    <xf numFmtId="0" fontId="30" fillId="0" borderId="0" xfId="20" applyFont="1">
      <alignment/>
      <protection/>
    </xf>
    <xf numFmtId="0" fontId="30" fillId="0" borderId="0" xfId="20" applyFont="1" applyAlignment="1">
      <alignment horizontal="center"/>
      <protection/>
    </xf>
    <xf numFmtId="0" fontId="32" fillId="0" borderId="0" xfId="20" applyFont="1" applyFill="1" applyBorder="1" applyAlignment="1">
      <alignment horizontal="center"/>
      <protection/>
    </xf>
    <xf numFmtId="169" fontId="36" fillId="0" borderId="10" xfId="20" applyNumberFormat="1" applyFont="1" applyFill="1" applyBorder="1" applyAlignment="1">
      <alignment horizontal="center"/>
      <protection/>
    </xf>
    <xf numFmtId="166" fontId="36" fillId="0" borderId="12" xfId="20" applyNumberFormat="1" applyFont="1" applyBorder="1" applyAlignment="1">
      <alignment horizontal="center"/>
      <protection/>
    </xf>
    <xf numFmtId="170" fontId="36" fillId="0" borderId="7" xfId="20" applyNumberFormat="1" applyFont="1" applyBorder="1" applyAlignment="1">
      <alignment horizontal="center"/>
      <protection/>
    </xf>
    <xf numFmtId="0" fontId="36" fillId="0" borderId="9" xfId="20" applyFont="1" applyBorder="1" applyAlignment="1">
      <alignment horizontal="center"/>
      <protection/>
    </xf>
    <xf numFmtId="0" fontId="13" fillId="3" borderId="10" xfId="20" applyFont="1" applyFill="1" applyBorder="1" applyAlignment="1">
      <alignment horizontal="left" vertical="top"/>
      <protection/>
    </xf>
    <xf numFmtId="0" fontId="13" fillId="3" borderId="11" xfId="20" applyFont="1" applyFill="1" applyBorder="1" applyAlignment="1">
      <alignment horizontal="center" vertical="top"/>
      <protection/>
    </xf>
    <xf numFmtId="0" fontId="35" fillId="3" borderId="11" xfId="20" applyFont="1" applyFill="1" applyBorder="1" applyAlignment="1">
      <alignment vertical="top"/>
      <protection/>
    </xf>
    <xf numFmtId="0" fontId="35" fillId="3" borderId="11" xfId="20" applyFont="1" applyFill="1" applyBorder="1" applyAlignment="1">
      <alignment horizontal="center"/>
      <protection/>
    </xf>
    <xf numFmtId="0" fontId="35" fillId="3" borderId="11" xfId="20" applyFont="1" applyFill="1" applyBorder="1">
      <alignment/>
      <protection/>
    </xf>
    <xf numFmtId="164" fontId="35" fillId="3" borderId="11" xfId="20" applyNumberFormat="1" applyFont="1" applyFill="1" applyBorder="1">
      <alignment/>
      <protection/>
    </xf>
    <xf numFmtId="1" fontId="34" fillId="4" borderId="11" xfId="20" applyNumberFormat="1" applyFont="1" applyFill="1" applyBorder="1">
      <alignment/>
      <protection/>
    </xf>
    <xf numFmtId="164" fontId="37" fillId="4" borderId="11" xfId="20" applyNumberFormat="1" applyFont="1" applyFill="1" applyBorder="1">
      <alignment/>
      <protection/>
    </xf>
    <xf numFmtId="164" fontId="37" fillId="4" borderId="11" xfId="20" applyNumberFormat="1" applyFont="1" applyFill="1" applyBorder="1" applyAlignment="1">
      <alignment horizontal="left"/>
      <protection/>
    </xf>
    <xf numFmtId="164" fontId="37" fillId="4" borderId="12" xfId="20" applyNumberFormat="1" applyFont="1" applyFill="1" applyBorder="1" applyAlignment="1">
      <alignment horizontal="right"/>
      <protection/>
    </xf>
    <xf numFmtId="4" fontId="18" fillId="0" borderId="1" xfId="20" applyNumberFormat="1" applyFont="1" applyFill="1" applyBorder="1" applyAlignment="1">
      <alignment horizontal="left" vertical="center"/>
      <protection/>
    </xf>
    <xf numFmtId="4" fontId="28" fillId="3" borderId="1" xfId="20" applyNumberFormat="1" applyFont="1" applyFill="1" applyBorder="1" applyAlignment="1">
      <alignment horizontal="left" vertical="center"/>
      <protection/>
    </xf>
    <xf numFmtId="4" fontId="16" fillId="0" borderId="1" xfId="20" applyNumberFormat="1" applyFont="1" applyBorder="1" applyAlignment="1">
      <alignment horizontal="left" vertical="top"/>
      <protection/>
    </xf>
    <xf numFmtId="0" fontId="14" fillId="0" borderId="1" xfId="20" applyFont="1" applyFill="1" applyBorder="1" applyAlignment="1" applyProtection="1">
      <alignment horizontal="center" vertical="top"/>
      <protection hidden="1" locked="0"/>
    </xf>
    <xf numFmtId="0" fontId="16" fillId="0" borderId="1" xfId="20" applyFont="1" applyFill="1" applyBorder="1" applyAlignment="1" applyProtection="1">
      <alignment vertical="top" wrapText="1"/>
      <protection/>
    </xf>
    <xf numFmtId="0" fontId="38" fillId="0" borderId="1" xfId="20" applyFont="1" applyFill="1" applyBorder="1" applyAlignment="1" applyProtection="1">
      <alignment vertical="top" wrapText="1"/>
      <protection/>
    </xf>
    <xf numFmtId="0" fontId="18" fillId="0" borderId="1" xfId="20" applyFont="1" applyFill="1" applyBorder="1" applyAlignment="1" applyProtection="1">
      <alignment vertical="center" wrapText="1"/>
      <protection/>
    </xf>
    <xf numFmtId="0" fontId="29" fillId="3" borderId="1" xfId="20" applyFont="1" applyFill="1" applyBorder="1" applyAlignment="1" applyProtection="1">
      <alignment vertical="center" wrapText="1"/>
      <protection/>
    </xf>
    <xf numFmtId="0" fontId="38" fillId="0" borderId="1" xfId="20" applyFont="1" applyFill="1" applyBorder="1" applyAlignment="1" applyProtection="1">
      <alignment vertical="top"/>
      <protection/>
    </xf>
    <xf numFmtId="0" fontId="16" fillId="0" borderId="1" xfId="20" applyFont="1" applyFill="1" applyBorder="1" applyAlignment="1" applyProtection="1">
      <alignment vertical="top"/>
      <protection/>
    </xf>
    <xf numFmtId="0" fontId="39" fillId="0" borderId="1" xfId="20" applyFont="1" applyFill="1" applyBorder="1" applyAlignment="1" applyProtection="1">
      <alignment vertical="top" wrapText="1"/>
      <protection/>
    </xf>
    <xf numFmtId="0" fontId="41" fillId="0" borderId="0" xfId="0" applyFont="1" applyAlignment="1">
      <alignment vertical="center" wrapText="1"/>
    </xf>
    <xf numFmtId="0" fontId="27" fillId="0" borderId="10" xfId="20" applyFont="1" applyFill="1" applyBorder="1" applyAlignment="1">
      <alignment horizontal="center" vertical="center"/>
      <protection/>
    </xf>
    <xf numFmtId="0" fontId="27" fillId="0" borderId="11" xfId="20" applyFont="1" applyFill="1" applyBorder="1" applyAlignment="1">
      <alignment horizontal="center" vertical="center"/>
      <protection/>
    </xf>
    <xf numFmtId="0" fontId="27" fillId="0" borderId="12" xfId="20" applyFont="1" applyFill="1" applyBorder="1" applyAlignment="1">
      <alignment horizontal="center" vertical="center"/>
      <protection/>
    </xf>
    <xf numFmtId="0" fontId="40" fillId="3" borderId="10" xfId="20" applyFont="1" applyFill="1" applyBorder="1" applyAlignment="1">
      <alignment horizontal="center" vertical="center"/>
      <protection/>
    </xf>
    <xf numFmtId="0" fontId="40" fillId="3" borderId="11" xfId="20" applyFont="1" applyFill="1" applyBorder="1" applyAlignment="1">
      <alignment horizontal="center" vertical="center"/>
      <protection/>
    </xf>
    <xf numFmtId="0" fontId="40" fillId="3" borderId="1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548640</xdr:colOff>
          <xdr:row>0</xdr:row>
          <xdr:rowOff>0</xdr:rowOff>
        </xdr:from>
        <xdr:to>
          <xdr:col>11</xdr:col>
          <xdr:colOff>434340</xdr:colOff>
          <xdr:row>0</xdr:row>
          <xdr:rowOff>0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O82"/>
  <sheetViews>
    <sheetView tabSelected="1" workbookViewId="0" topLeftCell="A61">
      <selection activeCell="F75" sqref="F75"/>
    </sheetView>
  </sheetViews>
  <sheetFormatPr defaultColWidth="9.140625" defaultRowHeight="12.75"/>
  <cols>
    <col min="1" max="1" width="4.8515625" style="6" customWidth="1"/>
    <col min="2" max="2" width="5.00390625" style="15" customWidth="1"/>
    <col min="3" max="3" width="3.57421875" style="15" customWidth="1"/>
    <col min="4" max="4" width="47.8515625" style="6" customWidth="1"/>
    <col min="5" max="5" width="3.7109375" style="13" customWidth="1"/>
    <col min="6" max="6" width="9.421875" style="1" customWidth="1"/>
    <col min="7" max="7" width="4.7109375" style="1" customWidth="1"/>
    <col min="8" max="8" width="11.57421875" style="14" customWidth="1"/>
    <col min="9" max="9" width="11.00390625" style="16" customWidth="1"/>
    <col min="10" max="10" width="12.421875" style="17" customWidth="1"/>
    <col min="11" max="11" width="18.421875" style="17" customWidth="1"/>
    <col min="12" max="12" width="15.28125" style="17" customWidth="1"/>
    <col min="13" max="13" width="2.421875" style="1" customWidth="1"/>
    <col min="14" max="14" width="9.140625" style="1" hidden="1" customWidth="1"/>
    <col min="15" max="15" width="12.140625" style="1" bestFit="1" customWidth="1"/>
    <col min="16" max="16384" width="9.140625" style="1" customWidth="1"/>
  </cols>
  <sheetData>
    <row r="1" ht="12.75"/>
    <row r="2" ht="12.75"/>
    <row r="7" spans="1:12" ht="12.75" customHeight="1">
      <c r="A7" s="67" t="s">
        <v>0</v>
      </c>
      <c r="B7" s="68"/>
      <c r="C7" s="69"/>
      <c r="D7" s="70">
        <v>44531</v>
      </c>
      <c r="E7" s="71"/>
      <c r="F7" s="72"/>
      <c r="G7" s="72"/>
      <c r="H7" s="73"/>
      <c r="I7" s="74"/>
      <c r="J7" s="75"/>
      <c r="K7" s="76" t="s">
        <v>1</v>
      </c>
      <c r="L7" s="77"/>
    </row>
    <row r="8" spans="1:12" ht="12.75" customHeight="1">
      <c r="A8" s="78" t="s">
        <v>2</v>
      </c>
      <c r="B8" s="79"/>
      <c r="C8" s="80"/>
      <c r="D8" s="81" t="s">
        <v>37</v>
      </c>
      <c r="E8" s="62"/>
      <c r="F8" s="63"/>
      <c r="G8" s="63"/>
      <c r="H8" s="64"/>
      <c r="I8" s="65"/>
      <c r="J8" s="66"/>
      <c r="K8" s="82" t="s">
        <v>3</v>
      </c>
      <c r="L8" s="83"/>
    </row>
    <row r="9" spans="1:12" ht="13.8">
      <c r="A9" s="84" t="s">
        <v>4</v>
      </c>
      <c r="B9" s="85"/>
      <c r="C9" s="86"/>
      <c r="D9" s="87"/>
      <c r="E9" s="88"/>
      <c r="F9" s="89"/>
      <c r="G9" s="89"/>
      <c r="H9" s="90"/>
      <c r="I9" s="91"/>
      <c r="J9" s="92"/>
      <c r="K9" s="93"/>
      <c r="L9" s="94"/>
    </row>
    <row r="10" spans="1:12" ht="6.75" customHeight="1">
      <c r="A10" s="100"/>
      <c r="B10" s="101"/>
      <c r="C10" s="101"/>
      <c r="D10" s="100"/>
      <c r="E10" s="95"/>
      <c r="F10" s="96"/>
      <c r="G10" s="96"/>
      <c r="H10" s="97"/>
      <c r="I10" s="98"/>
      <c r="J10" s="99"/>
      <c r="K10" s="99"/>
      <c r="L10" s="99"/>
    </row>
    <row r="11" spans="1:12" ht="3.75" customHeight="1">
      <c r="A11" s="100"/>
      <c r="B11" s="101"/>
      <c r="C11" s="101"/>
      <c r="D11" s="100"/>
      <c r="E11" s="95"/>
      <c r="F11" s="96"/>
      <c r="G11" s="96"/>
      <c r="H11" s="97"/>
      <c r="I11" s="98"/>
      <c r="J11" s="99"/>
      <c r="K11" s="99"/>
      <c r="L11" s="99"/>
    </row>
    <row r="12" spans="1:12" ht="24" customHeight="1">
      <c r="A12" s="214" t="s">
        <v>72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6"/>
    </row>
    <row r="13" spans="1:12" ht="9" customHeight="1">
      <c r="A13" s="100"/>
      <c r="B13" s="101"/>
      <c r="C13" s="101"/>
      <c r="D13" s="100"/>
      <c r="E13" s="95"/>
      <c r="F13" s="96"/>
      <c r="G13" s="96"/>
      <c r="H13" s="97"/>
      <c r="I13" s="98"/>
      <c r="J13" s="99"/>
      <c r="K13" s="99"/>
      <c r="L13" s="99"/>
    </row>
    <row r="14" spans="1:14" s="3" customFormat="1" ht="14.4">
      <c r="A14" s="192" t="s">
        <v>59</v>
      </c>
      <c r="B14" s="193"/>
      <c r="C14" s="193"/>
      <c r="D14" s="194"/>
      <c r="E14" s="195"/>
      <c r="F14" s="196"/>
      <c r="G14" s="196"/>
      <c r="H14" s="197"/>
      <c r="I14" s="198"/>
      <c r="J14" s="199"/>
      <c r="K14" s="200"/>
      <c r="L14" s="201"/>
      <c r="M14" s="2"/>
      <c r="N14" s="2"/>
    </row>
    <row r="15" spans="1:14" s="5" customFormat="1" ht="29.25" customHeight="1">
      <c r="A15" s="110"/>
      <c r="B15" s="111"/>
      <c r="C15" s="112"/>
      <c r="D15" s="113" t="s">
        <v>5</v>
      </c>
      <c r="E15" s="113"/>
      <c r="F15" s="113"/>
      <c r="G15" s="113"/>
      <c r="H15" s="114"/>
      <c r="I15" s="115"/>
      <c r="J15" s="116" t="s">
        <v>6</v>
      </c>
      <c r="K15" s="116"/>
      <c r="L15" s="117"/>
      <c r="M15" s="4"/>
      <c r="N15" s="4"/>
    </row>
    <row r="16" spans="1:12" s="6" customFormat="1" ht="28.8">
      <c r="A16" s="118" t="s">
        <v>7</v>
      </c>
      <c r="B16" s="119"/>
      <c r="C16" s="120"/>
      <c r="D16" s="121" t="s">
        <v>8</v>
      </c>
      <c r="E16" s="122"/>
      <c r="F16" s="123"/>
      <c r="G16" s="123"/>
      <c r="H16" s="123"/>
      <c r="I16" s="123"/>
      <c r="J16" s="124" t="s">
        <v>40</v>
      </c>
      <c r="K16" s="125">
        <v>25.55</v>
      </c>
      <c r="L16" s="126"/>
    </row>
    <row r="17" spans="1:12" s="6" customFormat="1" ht="6" customHeight="1">
      <c r="A17" s="118"/>
      <c r="B17" s="119"/>
      <c r="C17" s="120"/>
      <c r="D17" s="121"/>
      <c r="E17" s="122"/>
      <c r="F17" s="123"/>
      <c r="G17" s="123"/>
      <c r="H17" s="123"/>
      <c r="I17" s="123"/>
      <c r="J17" s="127"/>
      <c r="K17" s="128"/>
      <c r="L17" s="129"/>
    </row>
    <row r="18" spans="1:12" s="6" customFormat="1" ht="14.4">
      <c r="A18" s="118"/>
      <c r="B18" s="119"/>
      <c r="C18" s="120"/>
      <c r="D18" s="121" t="s">
        <v>9</v>
      </c>
      <c r="E18" s="122"/>
      <c r="F18" s="123"/>
      <c r="G18" s="123"/>
      <c r="H18" s="123"/>
      <c r="I18" s="123"/>
      <c r="J18" s="127" t="s">
        <v>10</v>
      </c>
      <c r="K18" s="128">
        <v>1</v>
      </c>
      <c r="L18" s="129"/>
    </row>
    <row r="19" spans="1:12" s="6" customFormat="1" ht="5.25" customHeight="1">
      <c r="A19" s="118"/>
      <c r="B19" s="119"/>
      <c r="C19" s="120"/>
      <c r="D19" s="121"/>
      <c r="E19" s="122"/>
      <c r="F19" s="130"/>
      <c r="G19" s="123"/>
      <c r="H19" s="131"/>
      <c r="I19" s="130"/>
      <c r="J19" s="132"/>
      <c r="K19" s="133"/>
      <c r="L19" s="134"/>
    </row>
    <row r="20" spans="1:14" s="5" customFormat="1" ht="28.8">
      <c r="A20" s="135" t="s">
        <v>11</v>
      </c>
      <c r="B20" s="136"/>
      <c r="C20" s="137" t="s">
        <v>12</v>
      </c>
      <c r="D20" s="138" t="s">
        <v>13</v>
      </c>
      <c r="E20" s="138"/>
      <c r="F20" s="113"/>
      <c r="G20" s="113"/>
      <c r="H20" s="114"/>
      <c r="I20" s="115"/>
      <c r="J20" s="139" t="s">
        <v>14</v>
      </c>
      <c r="K20" s="140" t="s">
        <v>15</v>
      </c>
      <c r="L20" s="140" t="s">
        <v>16</v>
      </c>
      <c r="M20" s="4"/>
      <c r="N20" s="4"/>
    </row>
    <row r="21" spans="1:12" s="6" customFormat="1" ht="3" customHeight="1">
      <c r="A21" s="141" t="s">
        <v>11</v>
      </c>
      <c r="B21" s="142"/>
      <c r="C21" s="143" t="s">
        <v>12</v>
      </c>
      <c r="D21" s="144"/>
      <c r="E21" s="145"/>
      <c r="F21" s="146"/>
      <c r="G21" s="147"/>
      <c r="H21" s="148"/>
      <c r="I21" s="149"/>
      <c r="J21" s="150"/>
      <c r="K21" s="151"/>
      <c r="L21" s="152"/>
    </row>
    <row r="22" spans="1:12" s="6" customFormat="1" ht="12" customHeight="1">
      <c r="A22" s="153" t="s">
        <v>17</v>
      </c>
      <c r="B22" s="142"/>
      <c r="C22" s="154" t="s">
        <v>18</v>
      </c>
      <c r="D22" s="155" t="s">
        <v>42</v>
      </c>
      <c r="E22" s="156"/>
      <c r="F22" s="147"/>
      <c r="G22" s="148"/>
      <c r="H22" s="157"/>
      <c r="I22" s="158" t="s">
        <v>40</v>
      </c>
      <c r="J22" s="159">
        <f>L22-K22</f>
        <v>0</v>
      </c>
      <c r="K22" s="160">
        <f>SUM(K49)</f>
        <v>0</v>
      </c>
      <c r="L22" s="160">
        <f>SUM(L49)</f>
        <v>0</v>
      </c>
    </row>
    <row r="23" spans="1:12" s="6" customFormat="1" ht="3" customHeight="1">
      <c r="A23" s="141" t="s">
        <v>11</v>
      </c>
      <c r="B23" s="142"/>
      <c r="C23" s="154" t="s">
        <v>12</v>
      </c>
      <c r="D23" s="144"/>
      <c r="E23" s="145"/>
      <c r="F23" s="146"/>
      <c r="G23" s="147"/>
      <c r="H23" s="148"/>
      <c r="I23" s="149"/>
      <c r="J23" s="161"/>
      <c r="K23" s="162"/>
      <c r="L23" s="162"/>
    </row>
    <row r="24" spans="1:15" s="10" customFormat="1" ht="14.4">
      <c r="A24" s="153" t="s">
        <v>19</v>
      </c>
      <c r="B24" s="142"/>
      <c r="C24" s="154" t="s">
        <v>18</v>
      </c>
      <c r="D24" s="163" t="s">
        <v>53</v>
      </c>
      <c r="E24" s="156"/>
      <c r="F24" s="147"/>
      <c r="G24" s="148"/>
      <c r="H24" s="157"/>
      <c r="I24" s="164" t="s">
        <v>40</v>
      </c>
      <c r="J24" s="159">
        <f>L24-K24</f>
        <v>0</v>
      </c>
      <c r="K24" s="165">
        <f>SUM(K71)</f>
        <v>0</v>
      </c>
      <c r="L24" s="160">
        <f>SUM(L71)</f>
        <v>0</v>
      </c>
      <c r="M24" s="7"/>
      <c r="N24" s="9"/>
      <c r="O24" s="8"/>
    </row>
    <row r="25" spans="1:12" s="6" customFormat="1" ht="3" customHeight="1">
      <c r="A25" s="141" t="s">
        <v>11</v>
      </c>
      <c r="B25" s="142"/>
      <c r="C25" s="154" t="s">
        <v>12</v>
      </c>
      <c r="D25" s="144"/>
      <c r="E25" s="145"/>
      <c r="F25" s="146"/>
      <c r="G25" s="147"/>
      <c r="H25" s="148"/>
      <c r="I25" s="149"/>
      <c r="J25" s="161"/>
      <c r="K25" s="166"/>
      <c r="L25" s="162"/>
    </row>
    <row r="26" spans="1:12" s="6" customFormat="1" ht="12.75" customHeight="1">
      <c r="A26" s="153" t="s">
        <v>40</v>
      </c>
      <c r="B26" s="142"/>
      <c r="C26" s="154" t="s">
        <v>18</v>
      </c>
      <c r="D26" s="167" t="s">
        <v>54</v>
      </c>
      <c r="E26" s="156"/>
      <c r="F26" s="147"/>
      <c r="G26" s="148"/>
      <c r="H26" s="157"/>
      <c r="I26" s="157" t="s">
        <v>40</v>
      </c>
      <c r="J26" s="168">
        <f>L26-K26</f>
        <v>0</v>
      </c>
      <c r="K26" s="162">
        <f>K82</f>
        <v>0</v>
      </c>
      <c r="L26" s="162">
        <f>L82</f>
        <v>0</v>
      </c>
    </row>
    <row r="27" spans="1:12" s="6" customFormat="1" ht="3" customHeight="1">
      <c r="A27" s="153" t="s">
        <v>19</v>
      </c>
      <c r="B27" s="142"/>
      <c r="C27" s="154" t="s">
        <v>18</v>
      </c>
      <c r="D27" s="149" t="s">
        <v>53</v>
      </c>
      <c r="E27" s="145"/>
      <c r="F27" s="146"/>
      <c r="G27" s="147"/>
      <c r="H27" s="148"/>
      <c r="I27" s="149"/>
      <c r="J27" s="150"/>
      <c r="K27" s="151"/>
      <c r="L27" s="152"/>
    </row>
    <row r="28" spans="1:12" s="11" customFormat="1" ht="25.5" customHeight="1">
      <c r="A28" s="169" t="s">
        <v>20</v>
      </c>
      <c r="B28" s="170"/>
      <c r="C28" s="171"/>
      <c r="D28" s="172" t="str">
        <f>CONCATENATE("CELKOVÁ CENA V ",$J$16,"/ FINALLY PRICE IN ",$J$16)</f>
        <v>CELKOVÁ CENA V CZK/ FINALLY PRICE IN CZK</v>
      </c>
      <c r="E28" s="170"/>
      <c r="F28" s="173"/>
      <c r="G28" s="173"/>
      <c r="H28" s="173"/>
      <c r="I28" s="172" t="str">
        <f>$J$16</f>
        <v>CZK</v>
      </c>
      <c r="J28" s="174">
        <f>J22+J24+J26</f>
        <v>0</v>
      </c>
      <c r="K28" s="174">
        <f>K22+K24+K26</f>
        <v>0</v>
      </c>
      <c r="L28" s="174">
        <v>0</v>
      </c>
    </row>
    <row r="29" spans="1:12" s="12" customFormat="1" ht="19.5" customHeight="1">
      <c r="A29" s="175" t="s">
        <v>21</v>
      </c>
      <c r="B29" s="176"/>
      <c r="C29" s="177"/>
      <c r="D29" s="178" t="str">
        <f>CONCATENATE("Informativní celková cena v ",$J$18,"/ Information total price in ",$J$18)</f>
        <v>Informativní celková cena v Euro/ Information total price in Euro</v>
      </c>
      <c r="E29" s="179"/>
      <c r="F29" s="180"/>
      <c r="G29" s="180"/>
      <c r="H29" s="181"/>
      <c r="I29" s="182"/>
      <c r="J29" s="174">
        <v>0</v>
      </c>
      <c r="K29" s="183">
        <f>(K22/mena1)+(K24/mena1)+(K26/mena1)</f>
        <v>0</v>
      </c>
      <c r="L29" s="184">
        <v>0</v>
      </c>
    </row>
    <row r="30" spans="1:12" ht="14.4">
      <c r="A30" s="185"/>
      <c r="B30" s="186"/>
      <c r="C30" s="186"/>
      <c r="D30" s="185"/>
      <c r="E30" s="186"/>
      <c r="F30" s="185"/>
      <c r="G30" s="185"/>
      <c r="H30" s="185"/>
      <c r="I30" s="185"/>
      <c r="J30" s="187"/>
      <c r="K30" s="188">
        <f>K29/F74</f>
        <v>0</v>
      </c>
      <c r="L30" s="189" t="s">
        <v>43</v>
      </c>
    </row>
    <row r="31" spans="1:12" ht="15.6" customHeight="1">
      <c r="A31" s="185"/>
      <c r="B31" s="186"/>
      <c r="C31" s="186"/>
      <c r="D31" s="185"/>
      <c r="E31" s="186"/>
      <c r="F31" s="185"/>
      <c r="G31" s="185"/>
      <c r="H31" s="185"/>
      <c r="I31" s="185"/>
      <c r="J31" s="185"/>
      <c r="K31" s="190">
        <f>K30*mena1</f>
        <v>0</v>
      </c>
      <c r="L31" s="191" t="s">
        <v>49</v>
      </c>
    </row>
    <row r="32" spans="1:12" ht="18.75" customHeight="1">
      <c r="A32" s="1"/>
      <c r="B32" s="13"/>
      <c r="C32" s="13"/>
      <c r="D32" s="1"/>
      <c r="H32" s="1"/>
      <c r="I32" s="1"/>
      <c r="J32" s="1"/>
      <c r="K32" s="1"/>
      <c r="L32" s="1"/>
    </row>
    <row r="33" spans="1:12" ht="18.75" customHeight="1">
      <c r="A33" s="1"/>
      <c r="B33" s="13"/>
      <c r="C33" s="13"/>
      <c r="D33" s="1"/>
      <c r="H33" s="1"/>
      <c r="I33" s="1"/>
      <c r="J33" s="1"/>
      <c r="K33" s="1"/>
      <c r="L33" s="1"/>
    </row>
    <row r="34" spans="1:12" ht="18.75" customHeight="1">
      <c r="A34" s="1"/>
      <c r="B34" s="13"/>
      <c r="C34" s="13"/>
      <c r="D34" s="1"/>
      <c r="H34" s="1"/>
      <c r="I34" s="1"/>
      <c r="J34" s="1"/>
      <c r="K34" s="1"/>
      <c r="L34" s="1"/>
    </row>
    <row r="35" spans="1:12" ht="18.75" customHeight="1">
      <c r="A35" s="1"/>
      <c r="B35" s="13"/>
      <c r="C35" s="13"/>
      <c r="D35" s="1"/>
      <c r="H35" s="1"/>
      <c r="I35" s="1"/>
      <c r="J35" s="1"/>
      <c r="K35" s="1"/>
      <c r="L35" s="1"/>
    </row>
    <row r="36" spans="1:12" ht="18.75" customHeight="1">
      <c r="A36" s="1"/>
      <c r="B36" s="13"/>
      <c r="C36" s="13"/>
      <c r="D36" s="1"/>
      <c r="H36" s="1"/>
      <c r="I36" s="1"/>
      <c r="J36" s="1"/>
      <c r="K36" s="1"/>
      <c r="L36" s="1"/>
    </row>
    <row r="37" spans="1:12" ht="18.75" customHeight="1">
      <c r="A37" s="1"/>
      <c r="B37" s="13"/>
      <c r="C37" s="13"/>
      <c r="D37" s="1"/>
      <c r="H37" s="1"/>
      <c r="I37" s="1"/>
      <c r="J37" s="1"/>
      <c r="K37" s="1"/>
      <c r="L37" s="1"/>
    </row>
    <row r="38" spans="13:14" s="3" customFormat="1" ht="12.75">
      <c r="M38" s="2"/>
      <c r="N38" s="2"/>
    </row>
    <row r="39" spans="13:14" s="5" customFormat="1" ht="12.75">
      <c r="M39" s="4"/>
      <c r="N39" s="4"/>
    </row>
    <row r="40" spans="13:14" s="5" customFormat="1" ht="12.75">
      <c r="M40" s="4"/>
      <c r="N40" s="4"/>
    </row>
    <row r="41" spans="13:14" s="5" customFormat="1" ht="12.75">
      <c r="M41" s="4"/>
      <c r="N41" s="4"/>
    </row>
    <row r="42" spans="1:12" ht="23.4" customHeight="1">
      <c r="A42" s="217" t="s">
        <v>22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9"/>
    </row>
    <row r="43" spans="1:12" ht="33" customHeight="1">
      <c r="A43" s="18" t="s">
        <v>11</v>
      </c>
      <c r="B43" s="18" t="s">
        <v>23</v>
      </c>
      <c r="C43" s="19" t="s">
        <v>12</v>
      </c>
      <c r="D43" s="18" t="s">
        <v>24</v>
      </c>
      <c r="E43" s="18" t="s">
        <v>25</v>
      </c>
      <c r="F43" s="18" t="s">
        <v>26</v>
      </c>
      <c r="G43" s="18" t="s">
        <v>27</v>
      </c>
      <c r="H43" s="20" t="s">
        <v>28</v>
      </c>
      <c r="I43" s="21" t="s">
        <v>29</v>
      </c>
      <c r="J43" s="22" t="s">
        <v>30</v>
      </c>
      <c r="K43" s="22" t="s">
        <v>31</v>
      </c>
      <c r="L43" s="22" t="s">
        <v>58</v>
      </c>
    </row>
    <row r="44" spans="1:12" ht="13.8">
      <c r="A44" s="102" t="s">
        <v>17</v>
      </c>
      <c r="B44" s="103"/>
      <c r="C44" s="103"/>
      <c r="D44" s="104" t="s">
        <v>42</v>
      </c>
      <c r="E44" s="105" t="s">
        <v>32</v>
      </c>
      <c r="F44" s="106"/>
      <c r="G44" s="106"/>
      <c r="H44" s="107"/>
      <c r="I44" s="108"/>
      <c r="J44" s="107"/>
      <c r="K44" s="109"/>
      <c r="L44" s="109"/>
    </row>
    <row r="45" spans="1:12" ht="12.75">
      <c r="A45" s="28" t="s">
        <v>17</v>
      </c>
      <c r="B45" s="29">
        <v>1</v>
      </c>
      <c r="C45" s="30" t="s">
        <v>18</v>
      </c>
      <c r="D45" s="206" t="s">
        <v>36</v>
      </c>
      <c r="E45" s="31">
        <v>21</v>
      </c>
      <c r="F45" s="32">
        <v>1</v>
      </c>
      <c r="G45" s="29" t="s">
        <v>39</v>
      </c>
      <c r="H45" s="44"/>
      <c r="I45" s="33">
        <v>0</v>
      </c>
      <c r="J45" s="46">
        <f>H45/100*(100-I45)</f>
        <v>0</v>
      </c>
      <c r="K45" s="47">
        <f>J45*F45</f>
        <v>0</v>
      </c>
      <c r="L45" s="47">
        <f>(E45/100+1)*K45</f>
        <v>0</v>
      </c>
    </row>
    <row r="46" spans="1:12" ht="12.75">
      <c r="A46" s="28" t="s">
        <v>17</v>
      </c>
      <c r="B46" s="36"/>
      <c r="C46" s="37"/>
      <c r="D46" s="207" t="s">
        <v>44</v>
      </c>
      <c r="E46" s="38"/>
      <c r="F46" s="39"/>
      <c r="G46" s="38"/>
      <c r="H46" s="48"/>
      <c r="I46" s="41"/>
      <c r="J46" s="46"/>
      <c r="K46" s="47"/>
      <c r="L46" s="47"/>
    </row>
    <row r="47" spans="1:12" ht="12.75">
      <c r="A47" s="28" t="s">
        <v>17</v>
      </c>
      <c r="B47" s="29">
        <v>2</v>
      </c>
      <c r="C47" s="30" t="s">
        <v>18</v>
      </c>
      <c r="D47" s="206" t="s">
        <v>35</v>
      </c>
      <c r="E47" s="31">
        <v>21</v>
      </c>
      <c r="F47" s="32">
        <v>1</v>
      </c>
      <c r="G47" s="29" t="s">
        <v>39</v>
      </c>
      <c r="H47" s="44"/>
      <c r="I47" s="33">
        <v>0</v>
      </c>
      <c r="J47" s="46">
        <f>H47/100*(100-I47)</f>
        <v>0</v>
      </c>
      <c r="K47" s="47">
        <f>J47*F47</f>
        <v>0</v>
      </c>
      <c r="L47" s="47">
        <f>(E47/100+1)*K47</f>
        <v>0</v>
      </c>
    </row>
    <row r="48" spans="1:12" ht="12.75">
      <c r="A48" s="28" t="s">
        <v>17</v>
      </c>
      <c r="B48" s="36"/>
      <c r="C48" s="36"/>
      <c r="D48" s="207" t="s">
        <v>48</v>
      </c>
      <c r="E48" s="38"/>
      <c r="F48" s="40"/>
      <c r="G48" s="38"/>
      <c r="H48" s="48"/>
      <c r="I48" s="42"/>
      <c r="J48" s="34"/>
      <c r="K48" s="35"/>
      <c r="L48" s="35"/>
    </row>
    <row r="49" spans="1:12" ht="13.8">
      <c r="A49" s="43"/>
      <c r="B49" s="55"/>
      <c r="C49" s="55"/>
      <c r="D49" s="208" t="s">
        <v>34</v>
      </c>
      <c r="E49" s="56"/>
      <c r="F49" s="57"/>
      <c r="G49" s="56"/>
      <c r="H49" s="202"/>
      <c r="I49" s="58"/>
      <c r="J49" s="59"/>
      <c r="K49" s="60">
        <f>SUM(K45:K48)</f>
        <v>0</v>
      </c>
      <c r="L49" s="60">
        <f>SUM(L45:L48)</f>
        <v>0</v>
      </c>
    </row>
    <row r="50" spans="1:12" ht="13.8">
      <c r="A50" s="102" t="s">
        <v>19</v>
      </c>
      <c r="B50" s="103"/>
      <c r="C50" s="103"/>
      <c r="D50" s="209" t="s">
        <v>53</v>
      </c>
      <c r="E50" s="105" t="s">
        <v>32</v>
      </c>
      <c r="F50" s="106"/>
      <c r="G50" s="105"/>
      <c r="H50" s="203"/>
      <c r="I50" s="108"/>
      <c r="J50" s="107"/>
      <c r="K50" s="109"/>
      <c r="L50" s="109"/>
    </row>
    <row r="51" spans="1:12" ht="12.75">
      <c r="A51" s="28" t="s">
        <v>19</v>
      </c>
      <c r="B51" s="29">
        <v>1</v>
      </c>
      <c r="C51" s="30" t="s">
        <v>18</v>
      </c>
      <c r="D51" s="206" t="s">
        <v>50</v>
      </c>
      <c r="E51" s="31">
        <v>21</v>
      </c>
      <c r="F51" s="32">
        <v>1</v>
      </c>
      <c r="G51" s="29" t="s">
        <v>33</v>
      </c>
      <c r="H51" s="44"/>
      <c r="I51" s="45">
        <v>0</v>
      </c>
      <c r="J51" s="46">
        <f>H51/100*(100-I51)</f>
        <v>0</v>
      </c>
      <c r="K51" s="47">
        <f>J51*F51</f>
        <v>0</v>
      </c>
      <c r="L51" s="47">
        <f>(E51/100+1)*K51</f>
        <v>0</v>
      </c>
    </row>
    <row r="52" spans="1:12" ht="12.75">
      <c r="A52" s="28" t="s">
        <v>19</v>
      </c>
      <c r="B52" s="36"/>
      <c r="C52" s="37"/>
      <c r="D52" s="207" t="s">
        <v>47</v>
      </c>
      <c r="E52" s="40"/>
      <c r="F52" s="32"/>
      <c r="G52" s="38"/>
      <c r="H52" s="204"/>
      <c r="I52" s="48"/>
      <c r="J52" s="46"/>
      <c r="K52" s="47"/>
      <c r="L52" s="47"/>
    </row>
    <row r="53" spans="1:12" ht="12.75">
      <c r="A53" s="28" t="s">
        <v>19</v>
      </c>
      <c r="B53" s="29">
        <v>2</v>
      </c>
      <c r="C53" s="30" t="s">
        <v>18</v>
      </c>
      <c r="D53" s="206" t="s">
        <v>61</v>
      </c>
      <c r="E53" s="31">
        <v>21</v>
      </c>
      <c r="F53" s="32">
        <v>1</v>
      </c>
      <c r="G53" s="29" t="s">
        <v>33</v>
      </c>
      <c r="H53" s="44"/>
      <c r="I53" s="45">
        <v>0</v>
      </c>
      <c r="J53" s="46">
        <f aca="true" t="shared" si="0" ref="J53:J67">H53/100*(100-I53)</f>
        <v>0</v>
      </c>
      <c r="K53" s="47">
        <f>J53*F53</f>
        <v>0</v>
      </c>
      <c r="L53" s="47">
        <f>(E53/100+1)*K53</f>
        <v>0</v>
      </c>
    </row>
    <row r="54" spans="1:12" ht="38.25" customHeight="1">
      <c r="A54" s="28" t="s">
        <v>19</v>
      </c>
      <c r="B54" s="36"/>
      <c r="C54" s="30"/>
      <c r="D54" s="207" t="s">
        <v>64</v>
      </c>
      <c r="E54" s="40"/>
      <c r="F54" s="32"/>
      <c r="G54" s="38"/>
      <c r="H54" s="204"/>
      <c r="I54" s="48"/>
      <c r="J54" s="46"/>
      <c r="K54" s="48"/>
      <c r="L54" s="48"/>
    </row>
    <row r="55" spans="1:12" ht="12.75">
      <c r="A55" s="28" t="s">
        <v>19</v>
      </c>
      <c r="B55" s="29">
        <v>5</v>
      </c>
      <c r="C55" s="30" t="s">
        <v>18</v>
      </c>
      <c r="D55" s="206" t="s">
        <v>74</v>
      </c>
      <c r="E55" s="31">
        <v>21</v>
      </c>
      <c r="F55" s="32">
        <v>160</v>
      </c>
      <c r="G55" s="29" t="s">
        <v>33</v>
      </c>
      <c r="H55" s="44"/>
      <c r="I55" s="45">
        <v>0</v>
      </c>
      <c r="J55" s="46">
        <f t="shared" si="0"/>
        <v>0</v>
      </c>
      <c r="K55" s="47">
        <f>J55*F55</f>
        <v>0</v>
      </c>
      <c r="L55" s="47">
        <f>(E55/100+1)*K55</f>
        <v>0</v>
      </c>
    </row>
    <row r="56" spans="1:12" ht="14.25" customHeight="1">
      <c r="A56" s="28" t="s">
        <v>19</v>
      </c>
      <c r="B56" s="36"/>
      <c r="C56" s="37"/>
      <c r="D56" s="210" t="s">
        <v>55</v>
      </c>
      <c r="E56" s="40"/>
      <c r="F56" s="32"/>
      <c r="G56" s="38"/>
      <c r="H56" s="204"/>
      <c r="I56" s="48"/>
      <c r="J56" s="46"/>
      <c r="K56" s="48"/>
      <c r="L56" s="48"/>
    </row>
    <row r="57" spans="1:12" ht="13.5" customHeight="1">
      <c r="A57" s="28" t="s">
        <v>19</v>
      </c>
      <c r="B57" s="29">
        <v>6</v>
      </c>
      <c r="C57" s="30" t="s">
        <v>18</v>
      </c>
      <c r="D57" s="206" t="s">
        <v>57</v>
      </c>
      <c r="E57" s="31">
        <v>21</v>
      </c>
      <c r="F57" s="32">
        <v>16</v>
      </c>
      <c r="G57" s="29" t="s">
        <v>33</v>
      </c>
      <c r="H57" s="44"/>
      <c r="I57" s="45">
        <v>0</v>
      </c>
      <c r="J57" s="46">
        <f t="shared" si="0"/>
        <v>0</v>
      </c>
      <c r="K57" s="47">
        <f>J57*F57</f>
        <v>0</v>
      </c>
      <c r="L57" s="47">
        <f>(E57/100+1)*K57</f>
        <v>0</v>
      </c>
    </row>
    <row r="58" spans="1:12" ht="12.75">
      <c r="A58" s="28" t="s">
        <v>19</v>
      </c>
      <c r="B58" s="36"/>
      <c r="C58" s="37"/>
      <c r="D58" s="210" t="s">
        <v>56</v>
      </c>
      <c r="E58" s="40"/>
      <c r="F58" s="32"/>
      <c r="G58" s="38"/>
      <c r="H58" s="204"/>
      <c r="I58" s="48"/>
      <c r="J58" s="46">
        <f t="shared" si="0"/>
        <v>0</v>
      </c>
      <c r="K58" s="48"/>
      <c r="L58" s="48"/>
    </row>
    <row r="59" spans="1:12" ht="30.6">
      <c r="A59" s="28"/>
      <c r="B59" s="36"/>
      <c r="C59" s="37"/>
      <c r="D59" s="213" t="s">
        <v>75</v>
      </c>
      <c r="E59" s="40"/>
      <c r="F59" s="32"/>
      <c r="G59" s="38"/>
      <c r="H59" s="204"/>
      <c r="I59" s="48"/>
      <c r="J59" s="46"/>
      <c r="K59" s="48"/>
      <c r="L59" s="48"/>
    </row>
    <row r="60" spans="1:12" ht="12.75">
      <c r="A60" s="28" t="s">
        <v>19</v>
      </c>
      <c r="B60" s="29">
        <v>7</v>
      </c>
      <c r="C60" s="30" t="s">
        <v>18</v>
      </c>
      <c r="D60" s="206" t="s">
        <v>62</v>
      </c>
      <c r="E60" s="31">
        <v>21</v>
      </c>
      <c r="F60" s="32">
        <v>1</v>
      </c>
      <c r="G60" s="29" t="s">
        <v>33</v>
      </c>
      <c r="H60" s="44"/>
      <c r="I60" s="45">
        <v>0</v>
      </c>
      <c r="J60" s="46">
        <f t="shared" si="0"/>
        <v>0</v>
      </c>
      <c r="K60" s="47">
        <f>J60*F60</f>
        <v>0</v>
      </c>
      <c r="L60" s="47">
        <f>(E60/100+1)*K60</f>
        <v>0</v>
      </c>
    </row>
    <row r="61" spans="1:12" ht="12.75">
      <c r="A61" s="28" t="s">
        <v>19</v>
      </c>
      <c r="B61" s="29"/>
      <c r="C61" s="30"/>
      <c r="D61" s="210" t="s">
        <v>63</v>
      </c>
      <c r="E61" s="31"/>
      <c r="F61" s="32"/>
      <c r="G61" s="29"/>
      <c r="H61" s="44"/>
      <c r="I61" s="45"/>
      <c r="J61" s="46"/>
      <c r="K61" s="47"/>
      <c r="L61" s="47"/>
    </row>
    <row r="62" spans="1:12" ht="12.75">
      <c r="A62" s="28" t="s">
        <v>19</v>
      </c>
      <c r="B62" s="205">
        <v>8</v>
      </c>
      <c r="C62" s="30" t="s">
        <v>18</v>
      </c>
      <c r="D62" s="211" t="s">
        <v>69</v>
      </c>
      <c r="E62" s="31">
        <v>21</v>
      </c>
      <c r="F62" s="32">
        <v>215</v>
      </c>
      <c r="G62" s="29" t="s">
        <v>33</v>
      </c>
      <c r="H62" s="44"/>
      <c r="I62" s="45">
        <v>0</v>
      </c>
      <c r="J62" s="46">
        <f t="shared" si="0"/>
        <v>0</v>
      </c>
      <c r="K62" s="47">
        <f>J62*F62</f>
        <v>0</v>
      </c>
      <c r="L62" s="47">
        <f>(E62/100+1)*K62</f>
        <v>0</v>
      </c>
    </row>
    <row r="63" spans="1:12" ht="30.6">
      <c r="A63" s="28"/>
      <c r="B63" s="205"/>
      <c r="C63" s="30"/>
      <c r="D63" s="213" t="s">
        <v>75</v>
      </c>
      <c r="E63" s="31"/>
      <c r="F63" s="32"/>
      <c r="G63" s="29"/>
      <c r="H63" s="44"/>
      <c r="I63" s="45"/>
      <c r="J63" s="46"/>
      <c r="K63" s="47"/>
      <c r="L63" s="47"/>
    </row>
    <row r="64" spans="1:12" ht="12.75">
      <c r="A64" s="28" t="s">
        <v>19</v>
      </c>
      <c r="B64" s="29">
        <v>9</v>
      </c>
      <c r="C64" s="30" t="s">
        <v>18</v>
      </c>
      <c r="D64" s="206" t="s">
        <v>60</v>
      </c>
      <c r="E64" s="31">
        <v>21</v>
      </c>
      <c r="F64" s="32">
        <v>1</v>
      </c>
      <c r="G64" s="29" t="s">
        <v>33</v>
      </c>
      <c r="H64" s="44"/>
      <c r="I64" s="45">
        <v>0</v>
      </c>
      <c r="J64" s="46">
        <f t="shared" si="0"/>
        <v>0</v>
      </c>
      <c r="K64" s="47">
        <f>J64*F64</f>
        <v>0</v>
      </c>
      <c r="L64" s="47">
        <f>(E64/100+1)*K64</f>
        <v>0</v>
      </c>
    </row>
    <row r="65" spans="1:12" ht="12.75">
      <c r="A65" s="28" t="s">
        <v>19</v>
      </c>
      <c r="B65" s="29">
        <v>10</v>
      </c>
      <c r="C65" s="30" t="s">
        <v>18</v>
      </c>
      <c r="D65" s="206" t="s">
        <v>65</v>
      </c>
      <c r="E65" s="31">
        <v>21</v>
      </c>
      <c r="F65" s="32">
        <v>7</v>
      </c>
      <c r="G65" s="29" t="s">
        <v>33</v>
      </c>
      <c r="H65" s="44"/>
      <c r="I65" s="45">
        <v>0</v>
      </c>
      <c r="J65" s="46">
        <f t="shared" si="0"/>
        <v>0</v>
      </c>
      <c r="K65" s="47">
        <f>J65*F65</f>
        <v>0</v>
      </c>
      <c r="L65" s="47">
        <f>(E65/100+1)*K65</f>
        <v>0</v>
      </c>
    </row>
    <row r="66" spans="1:12" ht="12.75">
      <c r="A66" s="28" t="s">
        <v>19</v>
      </c>
      <c r="B66" s="29">
        <v>11</v>
      </c>
      <c r="C66" s="30" t="s">
        <v>18</v>
      </c>
      <c r="D66" s="206" t="s">
        <v>45</v>
      </c>
      <c r="E66" s="31">
        <v>21</v>
      </c>
      <c r="F66" s="32">
        <v>1</v>
      </c>
      <c r="G66" s="29" t="s">
        <v>33</v>
      </c>
      <c r="H66" s="44"/>
      <c r="I66" s="45">
        <v>0</v>
      </c>
      <c r="J66" s="46">
        <f t="shared" si="0"/>
        <v>0</v>
      </c>
      <c r="K66" s="47">
        <f>J66*F66</f>
        <v>0</v>
      </c>
      <c r="L66" s="47">
        <f>(E66/100+1)*K66</f>
        <v>0</v>
      </c>
    </row>
    <row r="67" spans="1:12" ht="12" customHeight="1">
      <c r="A67" s="28" t="s">
        <v>19</v>
      </c>
      <c r="B67" s="29">
        <v>12</v>
      </c>
      <c r="C67" s="30" t="s">
        <v>18</v>
      </c>
      <c r="D67" s="206" t="s">
        <v>70</v>
      </c>
      <c r="E67" s="31">
        <v>21</v>
      </c>
      <c r="F67" s="32">
        <v>1</v>
      </c>
      <c r="G67" s="29" t="s">
        <v>33</v>
      </c>
      <c r="H67" s="44"/>
      <c r="I67" s="45">
        <v>0</v>
      </c>
      <c r="J67" s="46">
        <f t="shared" si="0"/>
        <v>0</v>
      </c>
      <c r="K67" s="47">
        <f>J67*F67</f>
        <v>0</v>
      </c>
      <c r="L67" s="47">
        <f>(E67/100+1)*K67</f>
        <v>0</v>
      </c>
    </row>
    <row r="68" spans="1:12" ht="12.75">
      <c r="A68" s="28" t="s">
        <v>19</v>
      </c>
      <c r="B68" s="36"/>
      <c r="C68" s="30"/>
      <c r="D68" s="210" t="s">
        <v>46</v>
      </c>
      <c r="E68" s="31"/>
      <c r="F68" s="32"/>
      <c r="G68" s="29"/>
      <c r="H68" s="44"/>
      <c r="I68" s="45"/>
      <c r="J68" s="46"/>
      <c r="K68" s="47"/>
      <c r="L68" s="47"/>
    </row>
    <row r="69" spans="1:12" ht="12.75">
      <c r="A69" s="28" t="s">
        <v>19</v>
      </c>
      <c r="B69" s="205">
        <v>13</v>
      </c>
      <c r="C69" s="30" t="s">
        <v>18</v>
      </c>
      <c r="D69" s="206" t="s">
        <v>68</v>
      </c>
      <c r="E69" s="31">
        <v>21</v>
      </c>
      <c r="F69" s="32">
        <v>1</v>
      </c>
      <c r="G69" s="29" t="s">
        <v>39</v>
      </c>
      <c r="H69" s="44"/>
      <c r="I69" s="45">
        <v>0</v>
      </c>
      <c r="J69" s="46">
        <f>H69/100*(100-I69)</f>
        <v>0</v>
      </c>
      <c r="K69" s="47">
        <f>J69*F69</f>
        <v>0</v>
      </c>
      <c r="L69" s="47">
        <f>(E69/100+1)*K69</f>
        <v>0</v>
      </c>
    </row>
    <row r="70" spans="1:12" ht="12.75">
      <c r="A70" s="28" t="s">
        <v>19</v>
      </c>
      <c r="B70" s="36"/>
      <c r="C70" s="36"/>
      <c r="D70" s="207" t="s">
        <v>73</v>
      </c>
      <c r="E70" s="40"/>
      <c r="F70" s="40"/>
      <c r="G70" s="38"/>
      <c r="H70" s="48"/>
      <c r="I70" s="42"/>
      <c r="J70" s="39"/>
      <c r="K70" s="39"/>
      <c r="L70" s="39"/>
    </row>
    <row r="71" spans="1:12" ht="13.8">
      <c r="A71" s="49"/>
      <c r="B71" s="37"/>
      <c r="C71" s="37"/>
      <c r="D71" s="208" t="s">
        <v>34</v>
      </c>
      <c r="E71" s="57"/>
      <c r="F71" s="57"/>
      <c r="G71" s="56"/>
      <c r="H71" s="202"/>
      <c r="I71" s="58"/>
      <c r="J71" s="59"/>
      <c r="K71" s="60">
        <f>SUM(K51:K70)</f>
        <v>0</v>
      </c>
      <c r="L71" s="60">
        <f>SUM(L51:L70)</f>
        <v>0</v>
      </c>
    </row>
    <row r="72" spans="1:12" ht="13.8">
      <c r="A72" s="102" t="s">
        <v>40</v>
      </c>
      <c r="B72" s="103"/>
      <c r="C72" s="103"/>
      <c r="D72" s="209" t="s">
        <v>54</v>
      </c>
      <c r="E72" s="105" t="s">
        <v>32</v>
      </c>
      <c r="F72" s="106"/>
      <c r="G72" s="105"/>
      <c r="H72" s="203"/>
      <c r="I72" s="108"/>
      <c r="J72" s="107"/>
      <c r="K72" s="109"/>
      <c r="L72" s="109"/>
    </row>
    <row r="73" spans="1:12" ht="12.75">
      <c r="A73" s="28" t="s">
        <v>19</v>
      </c>
      <c r="B73" s="29">
        <v>1</v>
      </c>
      <c r="C73" s="30" t="s">
        <v>18</v>
      </c>
      <c r="D73" s="206" t="s">
        <v>76</v>
      </c>
      <c r="E73" s="31">
        <v>21</v>
      </c>
      <c r="F73" s="50">
        <v>1</v>
      </c>
      <c r="G73" s="29" t="s">
        <v>39</v>
      </c>
      <c r="H73" s="44"/>
      <c r="I73" s="33">
        <v>0</v>
      </c>
      <c r="J73" s="51">
        <f>H73</f>
        <v>0</v>
      </c>
      <c r="K73" s="47">
        <f>J73*F73</f>
        <v>0</v>
      </c>
      <c r="L73" s="47">
        <f>(E73/100+1)*K73</f>
        <v>0</v>
      </c>
    </row>
    <row r="74" spans="1:12" ht="12.75">
      <c r="A74" s="28" t="s">
        <v>19</v>
      </c>
      <c r="B74" s="29"/>
      <c r="C74" s="30"/>
      <c r="D74" s="212" t="s">
        <v>66</v>
      </c>
      <c r="E74" s="31"/>
      <c r="F74" s="50">
        <v>22120</v>
      </c>
      <c r="G74" s="29"/>
      <c r="H74" s="45"/>
      <c r="I74" s="33"/>
      <c r="J74" s="51"/>
      <c r="K74" s="47"/>
      <c r="L74" s="47"/>
    </row>
    <row r="75" spans="1:12" ht="30.6">
      <c r="A75" s="28"/>
      <c r="B75" s="29"/>
      <c r="C75" s="30"/>
      <c r="D75" s="213" t="s">
        <v>75</v>
      </c>
      <c r="E75" s="31"/>
      <c r="F75" s="50"/>
      <c r="G75" s="29"/>
      <c r="H75" s="45"/>
      <c r="I75" s="33"/>
      <c r="J75" s="51"/>
      <c r="K75" s="47"/>
      <c r="L75" s="47"/>
    </row>
    <row r="76" spans="1:12" ht="12.75">
      <c r="A76" s="28" t="s">
        <v>19</v>
      </c>
      <c r="B76" s="29">
        <v>2</v>
      </c>
      <c r="C76" s="30" t="s">
        <v>18</v>
      </c>
      <c r="D76" s="206" t="s">
        <v>41</v>
      </c>
      <c r="E76" s="31">
        <v>21</v>
      </c>
      <c r="F76" s="50">
        <v>126</v>
      </c>
      <c r="G76" s="29" t="s">
        <v>33</v>
      </c>
      <c r="H76" s="44"/>
      <c r="I76" s="33">
        <v>0</v>
      </c>
      <c r="J76" s="51">
        <f>H76/100*(100-I76)</f>
        <v>0</v>
      </c>
      <c r="K76" s="47">
        <f>J76*F76</f>
        <v>0</v>
      </c>
      <c r="L76" s="47">
        <f>(E76/100+1)*K76</f>
        <v>0</v>
      </c>
    </row>
    <row r="77" spans="1:12" ht="12.75">
      <c r="A77" s="28" t="s">
        <v>19</v>
      </c>
      <c r="B77" s="36"/>
      <c r="C77" s="37"/>
      <c r="D77" s="207" t="s">
        <v>67</v>
      </c>
      <c r="E77" s="38"/>
      <c r="F77" s="52"/>
      <c r="G77" s="38"/>
      <c r="H77" s="48"/>
      <c r="I77" s="41"/>
      <c r="J77" s="34"/>
      <c r="K77" s="47"/>
      <c r="L77" s="47"/>
    </row>
    <row r="78" spans="1:12" ht="12.75">
      <c r="A78" s="28" t="s">
        <v>19</v>
      </c>
      <c r="B78" s="29">
        <v>3</v>
      </c>
      <c r="C78" s="30" t="s">
        <v>18</v>
      </c>
      <c r="D78" s="206" t="s">
        <v>38</v>
      </c>
      <c r="E78" s="31">
        <v>21</v>
      </c>
      <c r="F78" s="50">
        <v>1</v>
      </c>
      <c r="G78" s="29" t="s">
        <v>33</v>
      </c>
      <c r="H78" s="44"/>
      <c r="I78" s="33">
        <v>0</v>
      </c>
      <c r="J78" s="51">
        <f>H78/100*(100-I78)</f>
        <v>0</v>
      </c>
      <c r="K78" s="47">
        <f>J78*F78</f>
        <v>0</v>
      </c>
      <c r="L78" s="47">
        <f>(E78/100+1)*K78</f>
        <v>0</v>
      </c>
    </row>
    <row r="79" spans="1:12" ht="12.75">
      <c r="A79" s="28" t="s">
        <v>19</v>
      </c>
      <c r="B79" s="36"/>
      <c r="C79" s="37"/>
      <c r="D79" s="210" t="s">
        <v>51</v>
      </c>
      <c r="E79" s="38"/>
      <c r="F79" s="40"/>
      <c r="G79" s="38"/>
      <c r="H79" s="48"/>
      <c r="I79" s="41"/>
      <c r="J79" s="39"/>
      <c r="K79" s="48"/>
      <c r="L79" s="48"/>
    </row>
    <row r="80" spans="1:12" ht="15" customHeight="1">
      <c r="A80" s="28" t="s">
        <v>19</v>
      </c>
      <c r="B80" s="29">
        <v>4</v>
      </c>
      <c r="C80" s="30" t="s">
        <v>18</v>
      </c>
      <c r="D80" s="206" t="s">
        <v>52</v>
      </c>
      <c r="E80" s="31">
        <v>21</v>
      </c>
      <c r="F80" s="50">
        <v>1</v>
      </c>
      <c r="G80" s="29" t="s">
        <v>33</v>
      </c>
      <c r="H80" s="44"/>
      <c r="I80" s="33">
        <v>0</v>
      </c>
      <c r="J80" s="34">
        <f>H80/100*(100-I80)</f>
        <v>0</v>
      </c>
      <c r="K80" s="47">
        <f>J80*F80</f>
        <v>0</v>
      </c>
      <c r="L80" s="47">
        <f>(E80/100+1)*K80</f>
        <v>0</v>
      </c>
    </row>
    <row r="81" spans="1:12" ht="24" customHeight="1">
      <c r="A81" s="49" t="s">
        <v>19</v>
      </c>
      <c r="B81" s="36"/>
      <c r="C81" s="36"/>
      <c r="D81" s="207" t="s">
        <v>71</v>
      </c>
      <c r="E81" s="38"/>
      <c r="F81" s="40"/>
      <c r="G81" s="38"/>
      <c r="H81" s="39"/>
      <c r="I81" s="42"/>
      <c r="J81" s="39"/>
      <c r="K81" s="48"/>
      <c r="L81" s="48"/>
    </row>
    <row r="82" spans="1:12" ht="13.8">
      <c r="A82" s="53"/>
      <c r="B82" s="54"/>
      <c r="C82" s="54"/>
      <c r="D82" s="208" t="s">
        <v>34</v>
      </c>
      <c r="E82" s="23"/>
      <c r="F82" s="24"/>
      <c r="G82" s="23"/>
      <c r="H82" s="25"/>
      <c r="I82" s="26"/>
      <c r="J82" s="27"/>
      <c r="K82" s="61">
        <f>SUM(K73:K81)</f>
        <v>0</v>
      </c>
      <c r="L82" s="61">
        <f>SUM(L73:L81)</f>
        <v>0</v>
      </c>
    </row>
  </sheetData>
  <mergeCells count="2">
    <mergeCell ref="A12:L12"/>
    <mergeCell ref="A42:L42"/>
  </mergeCells>
  <printOptions horizontalCentered="1" verticalCentered="1"/>
  <pageMargins left="0.03937007874015748" right="0.03937007874015748" top="0" bottom="0" header="0.11811023622047245" footer="0.11811023622047245"/>
  <pageSetup horizontalDpi="300" verticalDpi="300" orientation="landscape" paperSize="9" r:id="rId4"/>
  <drawing r:id="rId3"/>
  <legacyDrawing r:id="rId2"/>
  <oleObjects>
    <mc:AlternateContent xmlns:mc="http://schemas.openxmlformats.org/markup-compatibility/2006">
      <mc:Choice Requires="x14">
        <oleObject progId="PBrush" shapeId="1028" r:id="rId1">
          <objectPr r:id="rId5">
            <anchor>
              <from>
                <xdr:col>10</xdr:col>
                <xdr:colOff>552450</xdr:colOff>
                <xdr:row>0</xdr:row>
                <xdr:rowOff>0</xdr:rowOff>
              </from>
              <to>
                <xdr:col>11</xdr:col>
                <xdr:colOff>438150</xdr:colOff>
                <xdr:row>0</xdr:row>
                <xdr:rowOff>0</xdr:rowOff>
              </to>
            </anchor>
          </objectPr>
        </oleObject>
      </mc:Choice>
      <mc:Fallback>
        <oleObject progId="PBrush" shapeId="1028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jpravda</dc:creator>
  <cp:keywords/>
  <dc:description/>
  <cp:lastModifiedBy>Windows User</cp:lastModifiedBy>
  <cp:lastPrinted>2019-12-18T08:27:47Z</cp:lastPrinted>
  <dcterms:created xsi:type="dcterms:W3CDTF">2009-07-16T20:30:56Z</dcterms:created>
  <dcterms:modified xsi:type="dcterms:W3CDTF">2022-11-14T12:51:51Z</dcterms:modified>
  <cp:category/>
  <cp:version/>
  <cp:contentType/>
  <cp:contentStatus/>
</cp:coreProperties>
</file>