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460001 - EUO na objektu..." sheetId="2" r:id="rId2"/>
    <sheet name="05460003 - VRN" sheetId="3" r:id="rId3"/>
  </sheets>
  <definedNames>
    <definedName name="_xlnm.Print_Area" localSheetId="0">'Rekapitulace stavby'!$D$4:$AO$76,'Rekapitulace stavby'!$C$82:$AQ$97</definedName>
    <definedName name="_xlnm._FilterDatabase" localSheetId="1" hidden="1">'05460001 - EUO na objektu...'!$C$148:$K$844</definedName>
    <definedName name="_xlnm.Print_Area" localSheetId="1">'05460001 - EUO na objektu...'!$C$4:$J$76,'05460001 - EUO na objektu...'!$C$82:$J$130,'05460001 - EUO na objektu...'!$C$136:$K$844</definedName>
    <definedName name="_xlnm._FilterDatabase" localSheetId="2" hidden="1">'05460003 - VRN'!$C$129:$K$144</definedName>
    <definedName name="_xlnm.Print_Area" localSheetId="2">'05460003 - VRN'!$C$4:$J$76,'05460003 - VRN'!$C$82:$J$111,'05460003 - VRN'!$C$117:$K$144</definedName>
    <definedName name="_xlnm.Print_Titles" localSheetId="0">'Rekapitulace stavby'!$92:$92</definedName>
    <definedName name="_xlnm.Print_Titles" localSheetId="1">'05460001 - EUO na objektu...'!$148:$148</definedName>
    <definedName name="_xlnm.Print_Titles" localSheetId="2">'05460003 - VRN'!$129:$129</definedName>
  </definedNames>
  <calcPr fullCalcOnLoad="1"/>
</workbook>
</file>

<file path=xl/sharedStrings.xml><?xml version="1.0" encoding="utf-8"?>
<sst xmlns="http://schemas.openxmlformats.org/spreadsheetml/2006/main" count="7827" uniqueCount="1065">
  <si>
    <t>Export Komplet</t>
  </si>
  <si>
    <t/>
  </si>
  <si>
    <t>2.0</t>
  </si>
  <si>
    <t>ZAMOK</t>
  </si>
  <si>
    <t>False</t>
  </si>
  <si>
    <t>{8aa0d688-fd1b-49ab-8e92-f4d04c864995}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</si>
  <si>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</si>
  <si>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</si>
  <si>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</si>
  <si>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</si>
  <si>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</si>
  <si>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</si>
  <si>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</si>
  <si>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</si>
  <si>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05460000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</si>
  <si>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</si>
  <si>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</si>
  <si>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EUO na objektu prodejního skladu</t>
  </si>
  <si>
    <t>KSO:</t>
  </si>
  <si>
    <t>CC-CZ:</t>
  </si>
  <si>
    <t>Místo:</t>
  </si>
  <si>
    <t>Polkovice 210</t>
  </si>
  <si>
    <t>Datum:</t>
  </si>
  <si>
    <t>24. 4. 2023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</si>
  <si>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</si>
  <si>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</si>
  <si>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</si>
  <si>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</si>
  <si>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</si>
  <si>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</si>
  <si>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</si>
  <si>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</si>
  <si>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</si>
  <si>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</si>
  <si>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</si>
  <si>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</si>
  <si>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</si>
  <si>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</si>
  <si>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</si>
  <si>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</si>
  <si>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</si>
  <si>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</si>
  <si>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</si>
  <si>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</si>
  <si>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</si>
  <si>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</si>
  <si>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</si>
  <si>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</si>
  <si>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</si>
  <si>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</si>
  <si>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</si>
  <si>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</si>
  <si>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</si>
  <si>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</si>
  <si>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</si>
  <si>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</si>
  <si>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</si>
  <si>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</si>
  <si>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</si>
  <si>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</si>
  <si>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</si>
  <si>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</si>
  <si>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</si>
  <si>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</si>
  <si>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</si>
  <si>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</si>
  <si>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</si>
  <si>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</si>
  <si>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</si>
  <si>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</si>
  <si>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</si>
  <si>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</si>
  <si>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</si>
  <si>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</si>
  <si>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</si>
  <si>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</si>
  <si>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</si>
  <si>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</si>
  <si>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</si>
  <si>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05460001</t>
  </si>
  <si>
    <t>STA</t>
  </si>
  <si>
    <t>1</t>
  </si>
  <si>
    <t>{99b837ca-82b7-4c54-bade-4ae5f8ba4adf}</t>
  </si>
  <si>
    <t>2</t>
  </si>
  <si>
    <t>05460003</t>
  </si>
  <si>
    <t>VRN</t>
  </si>
  <si>
    <t>{57cd4a78-a6ab-44fd-bc28-3d83e3538b9c}</t>
  </si>
  <si>
    <t>KRYCÍ LIST SOUPISU PRACÍ</t>
  </si>
  <si>
    <t>Objekt:</t>
  </si>
  <si>
    <t>05460001 - EUO na objektu prodejního skladu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</si>
  <si>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</si>
  <si>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</si>
  <si>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</si>
  <si>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</si>
  <si>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</si>
  <si>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</si>
  <si>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</si>
  <si>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</si>
  <si>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</si>
  <si>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</si>
  <si>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</si>
  <si>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</si>
  <si>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</si>
  <si>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</si>
  <si>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</si>
  <si>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</si>
  <si>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</si>
  <si>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</si>
  <si>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</si>
  <si>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</si>
  <si>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</si>
  <si>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</si>
  <si>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</si>
  <si>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</si>
  <si>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</si>
  <si>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</si>
  <si>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</si>
  <si>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</si>
  <si>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</si>
  <si>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20-M - Hromosvod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</si>
  <si>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</si>
  <si>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</si>
  <si>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</si>
  <si>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</si>
  <si>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</si>
  <si>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</si>
  <si>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</si>
  <si>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</si>
  <si>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</si>
  <si>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</si>
  <si>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</si>
  <si>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</si>
  <si>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</si>
  <si>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</si>
  <si>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</si>
  <si>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</si>
  <si>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</si>
  <si>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</si>
  <si>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</si>
  <si>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</si>
  <si>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</si>
  <si>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</si>
  <si>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</si>
  <si>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</si>
  <si>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</si>
  <si>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</si>
  <si>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</si>
  <si>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</si>
  <si>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</si>
  <si>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</si>
  <si>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</si>
  <si>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</si>
  <si>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-1872210903</t>
  </si>
  <si>
    <t>VV</t>
  </si>
  <si>
    <t>"pro zateplení základových pasů"</t>
  </si>
  <si>
    <t>(45,9*2+0,1*4+0,75*4+12,8*2-4,2)*0,75*0,15</t>
  </si>
  <si>
    <t>Součet</t>
  </si>
  <si>
    <t>132201109</t>
  </si>
  <si>
    <t>Příplatek za lepivost k hloubení rýh š do 600 mm v hornině tř. 3</t>
  </si>
  <si>
    <t>51910239</t>
  </si>
  <si>
    <t>3</t>
  </si>
  <si>
    <t>162701105</t>
  </si>
  <si>
    <t>Vodorovné přemístění do 10000 m výkopku/sypaniny z horniny tř. 1 až 4</t>
  </si>
  <si>
    <t>1488596124</t>
  </si>
  <si>
    <t>162701109</t>
  </si>
  <si>
    <t>Příplatek k vodorovnému přemístění výkopku/sypaniny z horniny tř. 1 až 4 ZKD 1000 m přes 10000 m</t>
  </si>
  <si>
    <t>628205789</t>
  </si>
  <si>
    <t>13,118*5</t>
  </si>
  <si>
    <t>5</t>
  </si>
  <si>
    <t>171201201</t>
  </si>
  <si>
    <t>Uložení sypaniny na skládky</t>
  </si>
  <si>
    <t>761146647</t>
  </si>
  <si>
    <t>6</t>
  </si>
  <si>
    <t>171201211</t>
  </si>
  <si>
    <t>Poplatek za uložení stavebního odpadu - zeminy a kameniva na skládce</t>
  </si>
  <si>
    <t>t</t>
  </si>
  <si>
    <t>440141129</t>
  </si>
  <si>
    <t>13,118*1,85</t>
  </si>
  <si>
    <t>7</t>
  </si>
  <si>
    <t>181951101</t>
  </si>
  <si>
    <t>Úprava pláně v hornině tř. 1 až 4 bez zhutnění</t>
  </si>
  <si>
    <t>m2</t>
  </si>
  <si>
    <t>-522605643</t>
  </si>
  <si>
    <t>(45,9*2+0,1*4+0,75*4+12,8*2)*(0,75-0,1)</t>
  </si>
  <si>
    <t>Svislé a kompletní konstrukce</t>
  </si>
  <si>
    <t>8</t>
  </si>
  <si>
    <t>310231055</t>
  </si>
  <si>
    <t>Zazdívka otvorů ve zdivu nadzákladovém plochy cihlami děrovanými přes P10 do P15 tl 300 mm</t>
  </si>
  <si>
    <t>641274432</t>
  </si>
  <si>
    <t>3,6*3,75</t>
  </si>
  <si>
    <t>-1,06*2,08</t>
  </si>
  <si>
    <t>-3,6*0,6</t>
  </si>
  <si>
    <t>9</t>
  </si>
  <si>
    <t>317168053</t>
  </si>
  <si>
    <t>Překlad keramický vysoký v 238 mm dl 1500 mm</t>
  </si>
  <si>
    <t>kus</t>
  </si>
  <si>
    <t>-98022624</t>
  </si>
  <si>
    <t>"nad otvor dveří v zazdívce vrat"</t>
  </si>
  <si>
    <t>10</t>
  </si>
  <si>
    <t>317234410</t>
  </si>
  <si>
    <t>Vyzdívka mezi nosníky z cihel pálených na MC</t>
  </si>
  <si>
    <t>1612228025</t>
  </si>
  <si>
    <t>"překlad ned okno a dveře v zazdívce vrat"</t>
  </si>
  <si>
    <t>"2xIč.24, l=4,1m" 4,1*0,3*0,24</t>
  </si>
  <si>
    <t>11</t>
  </si>
  <si>
    <t>317944325</t>
  </si>
  <si>
    <t>Válcované nosníky č.24 a vyšší dodatečně osazované do připravených otvorů</t>
  </si>
  <si>
    <t>-713907214</t>
  </si>
  <si>
    <t>"2xIč.24, l=4,1m" 4,1*2*0,036*2*1,1</t>
  </si>
  <si>
    <t>12</t>
  </si>
  <si>
    <t>342291141</t>
  </si>
  <si>
    <t>Ukotvení zdiva k cihelným konstrukcím plochými kotvami - 2ks a 2.šár</t>
  </si>
  <si>
    <t>m</t>
  </si>
  <si>
    <t>-1255422419</t>
  </si>
  <si>
    <t>"zazdívka otvoru po vratech"</t>
  </si>
  <si>
    <t>3,6*2</t>
  </si>
  <si>
    <t>13</t>
  </si>
  <si>
    <t>346244382</t>
  </si>
  <si>
    <t>Plentování jednostranné v do 300 mm válcovaných nosníků cihlami</t>
  </si>
  <si>
    <t>-685608790</t>
  </si>
  <si>
    <t>"2xIč.24, l=4,1m" 4,1*0,24*2</t>
  </si>
  <si>
    <t>14</t>
  </si>
  <si>
    <t>346481111</t>
  </si>
  <si>
    <t>Zaplentování rýh, potrubí, výklenků nebo nik ve stěnách rabicovým pletivem</t>
  </si>
  <si>
    <t>-214199229</t>
  </si>
  <si>
    <t>"2xIč.24, l=4,1m" 4,1*(0,15*2+0,24*2+0,3)</t>
  </si>
  <si>
    <t>Komunikace pozemní</t>
  </si>
  <si>
    <t>561121011</t>
  </si>
  <si>
    <t>Podklad zhutněný mechanicky</t>
  </si>
  <si>
    <t>-214946671</t>
  </si>
  <si>
    <t>"okapový chodník"</t>
  </si>
  <si>
    <t>(45,9*2+0,75*4+12,8*2)*(0,75-0,1)</t>
  </si>
  <si>
    <t>16</t>
  </si>
  <si>
    <t>564811111</t>
  </si>
  <si>
    <t>Podklad ze štěrkodrtě ŠD tl 50 mm</t>
  </si>
  <si>
    <t>-1470991123</t>
  </si>
  <si>
    <t>Úpravy povrchu, podlahy, osazení</t>
  </si>
  <si>
    <t>17</t>
  </si>
  <si>
    <t>612321141</t>
  </si>
  <si>
    <t>Vápenocementová omítka štuková dvouvrstvá vnitřních stěn nanášená ručně</t>
  </si>
  <si>
    <t>975089384</t>
  </si>
  <si>
    <t>"zazdívka po vratech"</t>
  </si>
  <si>
    <t>3,7*3,65</t>
  </si>
  <si>
    <t>18</t>
  </si>
  <si>
    <t>612321191</t>
  </si>
  <si>
    <t>Příplatek k vápenocementové omítce vnitřních stěn za každých dalších 5 mm tloušťky ručně</t>
  </si>
  <si>
    <t>-1730370655</t>
  </si>
  <si>
    <t>11,63*3</t>
  </si>
  <si>
    <t>19</t>
  </si>
  <si>
    <t>612325302</t>
  </si>
  <si>
    <t>Vápenocementová štuková omítka ostění nebo nadpraží</t>
  </si>
  <si>
    <t>-2012542999</t>
  </si>
  <si>
    <t>"ostění+nadpraží"</t>
  </si>
  <si>
    <t>"0,875x0,55 - 2ks" (0,875+0,55*2)*0,3*2</t>
  </si>
  <si>
    <t>"0,95x0,55 - 1ks" (0,95+0,55)*0,3</t>
  </si>
  <si>
    <t>"2,85x1,78 - 2ks" (2,85+1,7*2)*0,3*2</t>
  </si>
  <si>
    <t>20</t>
  </si>
  <si>
    <t>619991011</t>
  </si>
  <si>
    <t>Obalení konstrukcí a prvků fólií přilepenou lepící páskou</t>
  </si>
  <si>
    <t>595124267</t>
  </si>
  <si>
    <t>"0,875x0,55 - 2ks" 0,875*0,55*2</t>
  </si>
  <si>
    <t>"0,95x0,55 - 1ks" 0,95*0,55</t>
  </si>
  <si>
    <t>"2,85x1,78 - 2ks" 2,85*1,78*2</t>
  </si>
  <si>
    <t>"3,6x0,6 - 1ks" 3,6*0,6</t>
  </si>
  <si>
    <t>"3,6x0,57 - 2ks" 3,6*0,57*2</t>
  </si>
  <si>
    <t>"4,0x1,6 - 6ks" 4,0*1,6*6</t>
  </si>
  <si>
    <t>"1,06x2,08 - 1ks" 1,06*2,08</t>
  </si>
  <si>
    <t>621131121</t>
  </si>
  <si>
    <t>Penetrační disperzní nátěr vnějších podhledů nanášený ručně</t>
  </si>
  <si>
    <t>1523488983</t>
  </si>
  <si>
    <t>"nadpraží vrat 4,2x4,0 - 1ks" 4,2*0,84</t>
  </si>
  <si>
    <t>22</t>
  </si>
  <si>
    <t>621211011</t>
  </si>
  <si>
    <t>Montáž kontaktního zateplení vnějších podhledů z polystyrénových desek tl do 80 mm</t>
  </si>
  <si>
    <t>-642447160</t>
  </si>
  <si>
    <t>23</t>
  </si>
  <si>
    <t>M</t>
  </si>
  <si>
    <t>28376366</t>
  </si>
  <si>
    <t>deska XPS hladký povrch λ=0,034 tl 50mm</t>
  </si>
  <si>
    <t>-136032880</t>
  </si>
  <si>
    <t>3,528*1,1</t>
  </si>
  <si>
    <t>24</t>
  </si>
  <si>
    <t>621521031</t>
  </si>
  <si>
    <t>Tenkovrstvá silikátová zrnitá omítka tl. 3,0 mm včetně penetrace vnějších podhledů</t>
  </si>
  <si>
    <t>-1675061463</t>
  </si>
  <si>
    <t>25</t>
  </si>
  <si>
    <t>622131121</t>
  </si>
  <si>
    <t>Penetrační disperzní nátěr vnějších stěn nanášený ručně</t>
  </si>
  <si>
    <t>-1316129431</t>
  </si>
  <si>
    <t>"pod srovnání fasády a soklu cemnetovou stěrkou"</t>
  </si>
  <si>
    <t>"oprava fasády - část nad soklem"</t>
  </si>
  <si>
    <t>(45,9*2+12,8*2)*4,645</t>
  </si>
  <si>
    <t>12,8*2,16*0,5*2</t>
  </si>
  <si>
    <t>"0,875x0,55 - 2ks" -0,875*0,3*2</t>
  </si>
  <si>
    <t>"0,95x0,55 - 1ks" -0,95*0,3</t>
  </si>
  <si>
    <t>"2,85x1,78 - 2ks" -2,85*0,3*2</t>
  </si>
  <si>
    <t>"3,6x3,6 - 1ks" -3,6*(3,6-0,6)</t>
  </si>
  <si>
    <t>"3,6x0,6 - 1ks" -3,6*0,6</t>
  </si>
  <si>
    <t>"3,6x0,57 - 2ks" -3,6*0,57*2</t>
  </si>
  <si>
    <t>"4,0x1,6 - 6ks" -4,0*1,6*6</t>
  </si>
  <si>
    <t>"4,2x4,0 - 1ks" -4,2*(4,0-0,6)+(4,2+(4,0-0,6)*2)*0,84</t>
  </si>
  <si>
    <t>"sokl"</t>
  </si>
  <si>
    <t>(45,9*2+0,1*4+12,8*2)*0,6</t>
  </si>
  <si>
    <t>"4,2x4,0 - 1ks" -4,2*0,6+(0,6*2)*0,6</t>
  </si>
  <si>
    <t>"1,06x2,08 - 1ks" -1,06*0,6</t>
  </si>
  <si>
    <t>Mezisoučet</t>
  </si>
  <si>
    <t>"pod KZS"</t>
  </si>
  <si>
    <t>578,191</t>
  </si>
  <si>
    <t>26</t>
  </si>
  <si>
    <t>622135011</t>
  </si>
  <si>
    <t>Vyrovnání podkladu vnějších stěn tmelem tl do 2 mm</t>
  </si>
  <si>
    <t>-998467147</t>
  </si>
  <si>
    <t>27</t>
  </si>
  <si>
    <t>622135095</t>
  </si>
  <si>
    <t>Příplatek k vyrovnání vnějších stěn tmelem za každý dalších 1 mm tl</t>
  </si>
  <si>
    <t>899516577</t>
  </si>
  <si>
    <t>"+2mm"</t>
  </si>
  <si>
    <t>578,191*2</t>
  </si>
  <si>
    <t>28</t>
  </si>
  <si>
    <t>622143004</t>
  </si>
  <si>
    <t>Montáž omítkových samolepících začišťovacích profilů (APU lišt)</t>
  </si>
  <si>
    <t>-1583182163</t>
  </si>
  <si>
    <t>"začišťovací lišta - vnější"</t>
  </si>
  <si>
    <t>"0,875x0,55 - 2ks" (0,875+0,55*2)*2</t>
  </si>
  <si>
    <t>"0,95x0,55 - 1ks" (0,95+0,55*2)</t>
  </si>
  <si>
    <t>"2,85x1,78 - 2ks" (2,85+1,7*2)*2</t>
  </si>
  <si>
    <t>"3,6x0,6 - 1ks" (3,6+0,6*2)</t>
  </si>
  <si>
    <t>"3,6x0,57 - 2ks" (3,6+0,57*2)*2</t>
  </si>
  <si>
    <t>"4,0x1,6 - 6ks" (4,0+1,6*2)*6</t>
  </si>
  <si>
    <t>"1,06x2,08 - 1ks" (1,06+0,8*2)</t>
  </si>
  <si>
    <t>"začišťovací lišta - vnitřní"</t>
  </si>
  <si>
    <t>78,64</t>
  </si>
  <si>
    <t>29</t>
  </si>
  <si>
    <t>59051476</t>
  </si>
  <si>
    <t>profil okenní začišťovací se sklovláknitou armovací tkaninou 9 mm/2,4 m</t>
  </si>
  <si>
    <t>-948515385</t>
  </si>
  <si>
    <t>157,28*1,05</t>
  </si>
  <si>
    <t>30</t>
  </si>
  <si>
    <t>622211011</t>
  </si>
  <si>
    <t>Montáž kontaktního zateplení vnějších stěn z polystyrénových desek tl do 80 mm</t>
  </si>
  <si>
    <t>1926403077</t>
  </si>
  <si>
    <t>"ostění vrat 4,2x4,0 - 1ks" 4,0*0,84*2</t>
  </si>
  <si>
    <t>31</t>
  </si>
  <si>
    <t>740333208</t>
  </si>
  <si>
    <t>6,72*1,1</t>
  </si>
  <si>
    <t>32</t>
  </si>
  <si>
    <t>622211021</t>
  </si>
  <si>
    <t>Montáž kontaktního zateplení vnějších stěn z polystyrénových desek tl do 120 mm</t>
  </si>
  <si>
    <t>-1507828959</t>
  </si>
  <si>
    <t>"4,2x4,0 - 1ks" -4,2*0,6</t>
  </si>
  <si>
    <t>33</t>
  </si>
  <si>
    <t>28376017</t>
  </si>
  <si>
    <t>deska fasádní polystyrénová soklová  tl 100mm</t>
  </si>
  <si>
    <t>-692231800</t>
  </si>
  <si>
    <t>67,524*1,1</t>
  </si>
  <si>
    <t>34</t>
  </si>
  <si>
    <t>622211031</t>
  </si>
  <si>
    <t>Montáž kontaktního zateplení vnějších stěn z polystyrénových desek tl do 160 mm</t>
  </si>
  <si>
    <t>-743072743</t>
  </si>
  <si>
    <t>"fasády - část nad soklem"</t>
  </si>
  <si>
    <t>((45,9+0,14*2)*2+12,8*2)*4,645</t>
  </si>
  <si>
    <t>"1,06x2,08 - 1ks" -1,06*(2,08-0,6)</t>
  </si>
  <si>
    <t>"4,2x4,0 - 1ks" -4,2*(4,0-0,6)</t>
  </si>
  <si>
    <t>35</t>
  </si>
  <si>
    <t>28376078</t>
  </si>
  <si>
    <t>deska EPS grafitová fasadní  λ=0,031  tl 140mm</t>
  </si>
  <si>
    <t>144778351</t>
  </si>
  <si>
    <t>512,539*1,1</t>
  </si>
  <si>
    <t>36</t>
  </si>
  <si>
    <t>622222001</t>
  </si>
  <si>
    <t>Montáž kontaktního zateplení vnějšího ostění hl. špalety do 200 mm z minerální vlny tl do 40 mm</t>
  </si>
  <si>
    <t>-928931021</t>
  </si>
  <si>
    <t>"1,06x2,08 - 1ks" (1,06*+0,8*2)</t>
  </si>
  <si>
    <t>"parapet"</t>
  </si>
  <si>
    <t>"0,875x0,55 - 2ks" (0,875)*2</t>
  </si>
  <si>
    <t>"0,95x0,55 - 1ks" (0,95)</t>
  </si>
  <si>
    <t>"2,85x1,78 - 2ks" (2,85)*2</t>
  </si>
  <si>
    <t>"3,6x0,6 - 1ks" (3,6)</t>
  </si>
  <si>
    <t>"3,6x0,57 - 2ks" (3,6)*2</t>
  </si>
  <si>
    <t>"4,0x1,6 - 6ks" (4,0)*6</t>
  </si>
  <si>
    <t>37</t>
  </si>
  <si>
    <t>28376072</t>
  </si>
  <si>
    <t>deska EPS grafitová fasadní  λ=0,031  tl 40mm</t>
  </si>
  <si>
    <t>-652383620</t>
  </si>
  <si>
    <t>77,676*0,14*1,1</t>
  </si>
  <si>
    <t>38</t>
  </si>
  <si>
    <t>28376012</t>
  </si>
  <si>
    <t>deska fasádní polystyrénová soklová  tl 40mm</t>
  </si>
  <si>
    <t>1503035607</t>
  </si>
  <si>
    <t>43,2*0,14*1,1</t>
  </si>
  <si>
    <t>39</t>
  </si>
  <si>
    <t>622251101</t>
  </si>
  <si>
    <t>Příplatek k cenám kontaktního zateplení stěn za použití tepelněizolačních zátek z polystyrenu</t>
  </si>
  <si>
    <t>1588039558</t>
  </si>
  <si>
    <t>68,244</t>
  </si>
  <si>
    <t>554,602</t>
  </si>
  <si>
    <t>40</t>
  </si>
  <si>
    <t>622252001</t>
  </si>
  <si>
    <t>Montáž zakládacích soklových lišt kontaktního zateplení</t>
  </si>
  <si>
    <t>-1323833986</t>
  </si>
  <si>
    <t>((45,9+0,14*2)*2+(12,8+0,14*2)*2)</t>
  </si>
  <si>
    <t>-4,2</t>
  </si>
  <si>
    <t>-1,08</t>
  </si>
  <si>
    <t>41</t>
  </si>
  <si>
    <t>59051651</t>
  </si>
  <si>
    <t>lišta soklová Al s okapničkou zakládací U 14cm 0,95/200cm</t>
  </si>
  <si>
    <t>-586038148</t>
  </si>
  <si>
    <t>113,24*1,05</t>
  </si>
  <si>
    <t>42</t>
  </si>
  <si>
    <t>622252002</t>
  </si>
  <si>
    <t>Montáž ostatních lišt kontaktního zateplení</t>
  </si>
  <si>
    <t>447776621</t>
  </si>
  <si>
    <t>"rohová lišta s okapnicí - nadpraží"</t>
  </si>
  <si>
    <t>"0,95x0,55 - 1ks" (0,9)</t>
  </si>
  <si>
    <t>"1,06x2,08 - 1ks" (1,06)</t>
  </si>
  <si>
    <t>"rohová lišta ostění"</t>
  </si>
  <si>
    <t>"0,875x0,55 - 2ks" (0,55*2)*2</t>
  </si>
  <si>
    <t>"0,95x0,55 - 1ks" (0,55*2)</t>
  </si>
  <si>
    <t>"2,85x1,78 - 2ks" (1,7*2)*2</t>
  </si>
  <si>
    <t>"3,6x0,6 - 1ks" (0,6*2)</t>
  </si>
  <si>
    <t>"3,6x0,57 - 2ks" (0,57*2)*2</t>
  </si>
  <si>
    <t>"4,0x1,6 - 6ks" (1,6*2)*6</t>
  </si>
  <si>
    <t>"1,06x2,08 - 1ks" (0,8*2)</t>
  </si>
  <si>
    <t>"nároží"</t>
  </si>
  <si>
    <t>5,245*4</t>
  </si>
  <si>
    <t>"parapetní lišta"</t>
  </si>
  <si>
    <t>43</t>
  </si>
  <si>
    <t>59051485</t>
  </si>
  <si>
    <t>lišta rohová PVC 10/10cm s tkaninou</t>
  </si>
  <si>
    <t>943015590</t>
  </si>
  <si>
    <t>55,36*1,05</t>
  </si>
  <si>
    <t>44</t>
  </si>
  <si>
    <t>590515101</t>
  </si>
  <si>
    <t>profil okenní s okapnicí PVC 2,0 m</t>
  </si>
  <si>
    <t>-1321885802</t>
  </si>
  <si>
    <t>44,21*1,05</t>
  </si>
  <si>
    <t>45</t>
  </si>
  <si>
    <t>59051512</t>
  </si>
  <si>
    <t>profil parapetní se sklovláknitou armovací tkaninou PVC 2 m</t>
  </si>
  <si>
    <t>305370400</t>
  </si>
  <si>
    <t>43,15*1,05</t>
  </si>
  <si>
    <t>46</t>
  </si>
  <si>
    <t>62-001</t>
  </si>
  <si>
    <t>Zkouška pevnosti v tahu povrchových vrstev - odtrhová zkouška</t>
  </si>
  <si>
    <t>soubor</t>
  </si>
  <si>
    <t>-40009100</t>
  </si>
  <si>
    <t>47</t>
  </si>
  <si>
    <t>622321111</t>
  </si>
  <si>
    <t>Vápenocementová omítka hrubá jednovrstvá zatřená vnějších stěn nanášená ručně</t>
  </si>
  <si>
    <t>1556336141</t>
  </si>
  <si>
    <t>48</t>
  </si>
  <si>
    <t>622321191</t>
  </si>
  <si>
    <t>Příplatek k vápenocementové omítce vnějších stěn za každých dalších 5 mm tloušťky ručně</t>
  </si>
  <si>
    <t>-836195990</t>
  </si>
  <si>
    <t>11,3*3</t>
  </si>
  <si>
    <t>49</t>
  </si>
  <si>
    <t>622325101</t>
  </si>
  <si>
    <t>Oprava vnější vápenocementové hladké omítky složitosti 1 stěn v rozsahu do 10%</t>
  </si>
  <si>
    <t>-211372122</t>
  </si>
  <si>
    <t>50</t>
  </si>
  <si>
    <t>622331111</t>
  </si>
  <si>
    <t>Cementová omítka hrubá jednovrstvá zatřená vnějších stěn nanášená ručně</t>
  </si>
  <si>
    <t>2061459214</t>
  </si>
  <si>
    <t>"srovnání základového pasu pod zateplení základového pasu"</t>
  </si>
  <si>
    <t>(45,9*2+12,8*2)*0,35</t>
  </si>
  <si>
    <t>51</t>
  </si>
  <si>
    <t>622511121</t>
  </si>
  <si>
    <t>Tenkovrstvá akrylátová mozaiková hrubozrnná omítka včetně penetrace vnějších stěn</t>
  </si>
  <si>
    <t>-1237936921</t>
  </si>
  <si>
    <t>67,524</t>
  </si>
  <si>
    <t>"ostění vrat" 0,6*0,8*2</t>
  </si>
  <si>
    <t>52</t>
  </si>
  <si>
    <t>622521031</t>
  </si>
  <si>
    <t>Tenkovrstvá silikátová zrnitá omítka tl. 3,0 mm včetně penetrace vnějších stěn</t>
  </si>
  <si>
    <t>-478780482</t>
  </si>
  <si>
    <t>512,539</t>
  </si>
  <si>
    <t>77,676*0,14</t>
  </si>
  <si>
    <t>"ostění vrat" (4,0-0,6)*0,84*2</t>
  </si>
  <si>
    <t>53</t>
  </si>
  <si>
    <t>985131111</t>
  </si>
  <si>
    <t>Očištění ploch stěn, rubu kleneb a podlah tlakovou vodou</t>
  </si>
  <si>
    <t>-565321044</t>
  </si>
  <si>
    <t>54</t>
  </si>
  <si>
    <t>629991011</t>
  </si>
  <si>
    <t>Zakrytí výplní otvorů a svislých ploch fólií přilepenou lepící páskou</t>
  </si>
  <si>
    <t>1267678720</t>
  </si>
  <si>
    <t>"4,2x4,0 - 1ks" 4,2*4,0</t>
  </si>
  <si>
    <t>55</t>
  </si>
  <si>
    <t>631312141</t>
  </si>
  <si>
    <t>Doplnění rýh v dosavadních mazaninách betonem prostým ze suché směsi</t>
  </si>
  <si>
    <t>-526942170</t>
  </si>
  <si>
    <t>"v prahu nových dveří - 1,06x2,08 - 1ks"</t>
  </si>
  <si>
    <t>1,06*0,3*0,15</t>
  </si>
  <si>
    <t>56</t>
  </si>
  <si>
    <t>632451024</t>
  </si>
  <si>
    <t>Vyrovnávací potěr tl do 50 mm z MC 15 provedený v pásu</t>
  </si>
  <si>
    <t>1775338993</t>
  </si>
  <si>
    <t>"0,875x0,55 - 2ks" 0,875*0,3*2</t>
  </si>
  <si>
    <t>"0,95x0,55 - 1ks" 0,95*0,3</t>
  </si>
  <si>
    <t>"2,85x1,78 - 2ks" 2,85*0,3*2</t>
  </si>
  <si>
    <t>"3,6x0,6 - 1ks" 3,6*0,3</t>
  </si>
  <si>
    <t>"3,6x0,57 - 2ks" 3,6*0,3*2</t>
  </si>
  <si>
    <t>"4,0x1,6 - 6ks" 4,0*0,3*6</t>
  </si>
  <si>
    <t>57</t>
  </si>
  <si>
    <t>637121115</t>
  </si>
  <si>
    <t>Okapový chodník z kačírku tl 300 mm s udusáním</t>
  </si>
  <si>
    <t>1878566971</t>
  </si>
  <si>
    <t>(45,9*2+0,1*4+0,5*4+12,8*2-1,2-4,2)*0,5</t>
  </si>
  <si>
    <t>Trubní vedení</t>
  </si>
  <si>
    <t>58</t>
  </si>
  <si>
    <t>8-001</t>
  </si>
  <si>
    <t>Odsunutí stávajících lapačů střešních splavenin od obvodevé zdi objektu o tloušťku zateplení fasády vč.úpravy odvodního potrubí dešťové kanalizace a zemních prací</t>
  </si>
  <si>
    <t>1800777190</t>
  </si>
  <si>
    <t>Ostatní konstrukce a práce, bourání</t>
  </si>
  <si>
    <t>59</t>
  </si>
  <si>
    <t>916131213</t>
  </si>
  <si>
    <t>Osazení silničního obrubníku betonového stojatého s boční opěrou do lože z betonu prostého</t>
  </si>
  <si>
    <t>1285684178</t>
  </si>
  <si>
    <t>(45,9*2+0,75*4+12,8*2-1,2-4,2+0,5*4)</t>
  </si>
  <si>
    <t>60</t>
  </si>
  <si>
    <t>59217031</t>
  </si>
  <si>
    <t>obrubník betonový silniční 1000x150x250mm</t>
  </si>
  <si>
    <t>-2099043778</t>
  </si>
  <si>
    <t>117,0*1,01</t>
  </si>
  <si>
    <t>61</t>
  </si>
  <si>
    <t>916991121</t>
  </si>
  <si>
    <t>Lože pod obrubníky, krajníky nebo obruby z dlažebních kostek z betonu prostého</t>
  </si>
  <si>
    <t>-1210418616</t>
  </si>
  <si>
    <t>117,0*0,4*0,1</t>
  </si>
  <si>
    <t>62</t>
  </si>
  <si>
    <t>919735123</t>
  </si>
  <si>
    <t>Řezání stávajícího betonového krytu hl do 150 mm</t>
  </si>
  <si>
    <t>1150741488</t>
  </si>
  <si>
    <t>"vybourání bet.podlahy vprahu vrat"</t>
  </si>
  <si>
    <t>3,6</t>
  </si>
  <si>
    <t>63</t>
  </si>
  <si>
    <t>919735124</t>
  </si>
  <si>
    <t>Řezání stávajícího betonového krytu hl do 200 mm</t>
  </si>
  <si>
    <t>761595873</t>
  </si>
  <si>
    <t>"řezání panelů pro zateplení základových pasů a okapový chodník"</t>
  </si>
  <si>
    <t>(45,9*2+0,1*4+0,75*4+12,8*2)-4,2</t>
  </si>
  <si>
    <t>64</t>
  </si>
  <si>
    <t>985131311</t>
  </si>
  <si>
    <t>Ruční dočištění ploch stěn, rubu kleneb a podlah ocelových kartáči</t>
  </si>
  <si>
    <t>-1686187844</t>
  </si>
  <si>
    <t>"pod zateplení základového pasu"</t>
  </si>
  <si>
    <t>94</t>
  </si>
  <si>
    <t>Lešení a stavební výtahy</t>
  </si>
  <si>
    <t>65</t>
  </si>
  <si>
    <t>941111111</t>
  </si>
  <si>
    <t>Montáž lešení řadového trubkového lehkého s podlahami zatížení do 200 kg/m2 š do 0,9 m v do 10 m</t>
  </si>
  <si>
    <t>476328734</t>
  </si>
  <si>
    <t>((45,9+0,14*2)*2+(12,8+0,14*2)*2+0,3*4+0,9*4)*(4,645+0,6)</t>
  </si>
  <si>
    <t>12,8*2,16*2</t>
  </si>
  <si>
    <t>66</t>
  </si>
  <si>
    <t>941111211</t>
  </si>
  <si>
    <t>Příplatek k lešení řadovému trubkovému lehkému s podlahami š 0,9 m v 10 m za první a ZKD den použití</t>
  </si>
  <si>
    <t>1378214908</t>
  </si>
  <si>
    <t>702,109*(30*2)</t>
  </si>
  <si>
    <t>67</t>
  </si>
  <si>
    <t>941111811</t>
  </si>
  <si>
    <t>Demontáž lešení řadového trubkového lehkého s podlahami zatížení do 200 kg/m2 š do 0,9 m v do 10 m</t>
  </si>
  <si>
    <t>-676449090</t>
  </si>
  <si>
    <t>68</t>
  </si>
  <si>
    <t>944511111</t>
  </si>
  <si>
    <t>Montáž ochranné sítě z textilie z umělých vláken</t>
  </si>
  <si>
    <t>715984121</t>
  </si>
  <si>
    <t>69</t>
  </si>
  <si>
    <t>944511211</t>
  </si>
  <si>
    <t>Příplatek k ochranné síti za první a ZKD den použití</t>
  </si>
  <si>
    <t>-1033586595</t>
  </si>
  <si>
    <t>70</t>
  </si>
  <si>
    <t>944511811</t>
  </si>
  <si>
    <t>Demontáž ochranné sítě z textilie z umělých vláken</t>
  </si>
  <si>
    <t>1052304709</t>
  </si>
  <si>
    <t>71</t>
  </si>
  <si>
    <t>946112115</t>
  </si>
  <si>
    <t>Montáž pojízdných věží trubkových/dílcových š do 1,6 m dl do 3,2 m v do 5,5 m</t>
  </si>
  <si>
    <t>1303729480</t>
  </si>
  <si>
    <t>72</t>
  </si>
  <si>
    <t>946112215</t>
  </si>
  <si>
    <t>Příplatek k pojízdným věžím š do 1,6 m dl do 3,2 m v do 5,5 m za první a ZKD den použití</t>
  </si>
  <si>
    <t>-1236574298</t>
  </si>
  <si>
    <t>4*60</t>
  </si>
  <si>
    <t>73</t>
  </si>
  <si>
    <t>946112815</t>
  </si>
  <si>
    <t>Demontáž pojízdných věží trubkových/dílcových š do 1,2 m dl do 3,2 m v do 5,5 m</t>
  </si>
  <si>
    <t>CS ÚRS 2016 02</t>
  </si>
  <si>
    <t>107116585</t>
  </si>
  <si>
    <t>74</t>
  </si>
  <si>
    <t>949101111</t>
  </si>
  <si>
    <t>Lešení pomocné pro objekty pozemních staveb s lešeňovou podlahou v do 1,9 m zatížení do 150 kg/m2</t>
  </si>
  <si>
    <t>-65727894</t>
  </si>
  <si>
    <t>"2.NP"</t>
  </si>
  <si>
    <t>9,0*7,56</t>
  </si>
  <si>
    <t>8,7*4,39</t>
  </si>
  <si>
    <t>75</t>
  </si>
  <si>
    <t>952901221</t>
  </si>
  <si>
    <t>Vyčištění budov průmyslových objektů při jakékoliv výšce podlaží</t>
  </si>
  <si>
    <t>1373591876</t>
  </si>
  <si>
    <t>"1.NP"</t>
  </si>
  <si>
    <t>"101" 37,96</t>
  </si>
  <si>
    <t>"102" 64,94</t>
  </si>
  <si>
    <t>"105" 5,57</t>
  </si>
  <si>
    <t>"106" 428,18</t>
  </si>
  <si>
    <t>96</t>
  </si>
  <si>
    <t>Bourání konstrukcí</t>
  </si>
  <si>
    <t>76</t>
  </si>
  <si>
    <t>961055111</t>
  </si>
  <si>
    <t>Bourání silničních panelů</t>
  </si>
  <si>
    <t>1402789109</t>
  </si>
  <si>
    <t>(45,9*2+0,1*4+0,75*4+12,8*2-4,2)*0,75*0,215</t>
  </si>
  <si>
    <t>77</t>
  </si>
  <si>
    <t>962081141</t>
  </si>
  <si>
    <t>Bourání příček ze skleněných tvárnic tl do 150 mm</t>
  </si>
  <si>
    <t>51864225</t>
  </si>
  <si>
    <t>78</t>
  </si>
  <si>
    <t>965042231</t>
  </si>
  <si>
    <t>Bourání podkladů pod dlažby nebo mazanin betonových nebo z litého asfaltu tl přes 100 mm pl do 4 m2</t>
  </si>
  <si>
    <t>799728131</t>
  </si>
  <si>
    <t>3,6*0,3*0,15</t>
  </si>
  <si>
    <t>79</t>
  </si>
  <si>
    <t>965045111</t>
  </si>
  <si>
    <t>Bourání potěrů cementových nebo pískocementových tl do 50 mm pl do 1 m2</t>
  </si>
  <si>
    <t>1630185518</t>
  </si>
  <si>
    <t>80</t>
  </si>
  <si>
    <t>968072559</t>
  </si>
  <si>
    <t>Vybourání kovových vrat pl přes 5 m2</t>
  </si>
  <si>
    <t>-33542571</t>
  </si>
  <si>
    <t>"3,6x3,6 - 1ks" 3,6*3,6</t>
  </si>
  <si>
    <t>81</t>
  </si>
  <si>
    <t>968082015</t>
  </si>
  <si>
    <t>Vybourání plastových rámů oken včetně křídel plochy do 1 m2</t>
  </si>
  <si>
    <t>172049649</t>
  </si>
  <si>
    <t>82</t>
  </si>
  <si>
    <t>968082018</t>
  </si>
  <si>
    <t>Vybourání plastových rámů oken včetně křídel plochy přes 4 m2</t>
  </si>
  <si>
    <t>1305837705</t>
  </si>
  <si>
    <t>"2.85x1,7 - 2ks" 2,85*1,7*2</t>
  </si>
  <si>
    <t>83</t>
  </si>
  <si>
    <t>974031666</t>
  </si>
  <si>
    <t>Vysekání rýh ve zdivu cihelném pro vtahování nosníků hl do 150 mm v do 250 mm</t>
  </si>
  <si>
    <t>1736132583</t>
  </si>
  <si>
    <t>"2xIč.24, l=4,1m" 0,25*2*2</t>
  </si>
  <si>
    <t>84</t>
  </si>
  <si>
    <t>978013191</t>
  </si>
  <si>
    <t>Otlučení (osekání) vnitřní vápenné nebo vápenocementové omítky stěn v rozsahu do 100 %</t>
  </si>
  <si>
    <t>-1612510712</t>
  </si>
  <si>
    <t>"3,6x3,6 - 1ks" 3,6*3*0,3</t>
  </si>
  <si>
    <t>85</t>
  </si>
  <si>
    <t>978015321</t>
  </si>
  <si>
    <t>Otlučení (osekání) vnější vápenné nebo vápenocementové omítky stupně členitosti 1 a 2 rozsahu do 10%</t>
  </si>
  <si>
    <t>267699031</t>
  </si>
  <si>
    <t>997</t>
  </si>
  <si>
    <t>Přesun sutě</t>
  </si>
  <si>
    <t>86</t>
  </si>
  <si>
    <t>997013153</t>
  </si>
  <si>
    <t>Vnitrostaveništní doprava suti a vybouraných hmot pro budovy v do 12 m s omezením mechanizace</t>
  </si>
  <si>
    <t>1010180195</t>
  </si>
  <si>
    <t>87</t>
  </si>
  <si>
    <t>997013501</t>
  </si>
  <si>
    <t>Odvoz suti a vybouraných hmot na skládku nebo meziskládku do 1 km se složením</t>
  </si>
  <si>
    <t>-1199797500</t>
  </si>
  <si>
    <t>88</t>
  </si>
  <si>
    <t>997013511</t>
  </si>
  <si>
    <t>Odvoz suti a vybouraných hmot z meziskládky na skládku do 1 km s naložením a se složením</t>
  </si>
  <si>
    <t>955436287</t>
  </si>
  <si>
    <t>55,356*14 'Přepočtené koeficientem množství</t>
  </si>
  <si>
    <t>89</t>
  </si>
  <si>
    <t>997013831</t>
  </si>
  <si>
    <t>Poplatek za uložení na skládce (skládkovné) stavebního odpadu směsného kód odpadu 170 904</t>
  </si>
  <si>
    <t>-1302646851</t>
  </si>
  <si>
    <t>998</t>
  </si>
  <si>
    <t>Přesun hmot</t>
  </si>
  <si>
    <t>90</t>
  </si>
  <si>
    <t>998017002</t>
  </si>
  <si>
    <t>Přesun hmot s omezením mechanizace pro budovy v do 12 m</t>
  </si>
  <si>
    <t>1301116297</t>
  </si>
  <si>
    <t>PSV</t>
  </si>
  <si>
    <t>Práce a dodávky PSV</t>
  </si>
  <si>
    <t>711</t>
  </si>
  <si>
    <t>Izolace proti vodě, vlhkosti a plynům</t>
  </si>
  <si>
    <t>91</t>
  </si>
  <si>
    <t>711111001</t>
  </si>
  <si>
    <t>Provedení izolace proti zemní vlhkosti vodorovné za studena nátěrem penetračním</t>
  </si>
  <si>
    <t>-123572230</t>
  </si>
  <si>
    <t>"po vybourání vrat a betonové podlahy v prahu před zazdívkou"</t>
  </si>
  <si>
    <t>3,6*0,3</t>
  </si>
  <si>
    <t>92</t>
  </si>
  <si>
    <t>11163150</t>
  </si>
  <si>
    <t>lak penetrační asfaltový</t>
  </si>
  <si>
    <t>-1192115263</t>
  </si>
  <si>
    <t>93</t>
  </si>
  <si>
    <t>711112001</t>
  </si>
  <si>
    <t>Provedení izolace proti zemní vlhkosti svislé za studena nátěrem penetračním</t>
  </si>
  <si>
    <t>-1380176969</t>
  </si>
  <si>
    <t>"T-spoj po vně.obvodu zazdívky vrat, v=0,5m"</t>
  </si>
  <si>
    <t>(3,6-1,06+0,15*2)*0,5</t>
  </si>
  <si>
    <t>1763947851</t>
  </si>
  <si>
    <t>95</t>
  </si>
  <si>
    <t>711141559</t>
  </si>
  <si>
    <t>Provedení izolace proti zemní vlhkosti pásy přitavením vodorovné NAIP</t>
  </si>
  <si>
    <t>1858251153</t>
  </si>
  <si>
    <t>KVK.2202</t>
  </si>
  <si>
    <t>Sklobit 40 mineral G200 S4</t>
  </si>
  <si>
    <t>729807650</t>
  </si>
  <si>
    <t>1,08*1,15</t>
  </si>
  <si>
    <t>97</t>
  </si>
  <si>
    <t>711142559</t>
  </si>
  <si>
    <t>Provedení izolace proti zemní vlhkosti pásy přitavením svislé NAIP</t>
  </si>
  <si>
    <t>200406209</t>
  </si>
  <si>
    <t>98</t>
  </si>
  <si>
    <t>473461582</t>
  </si>
  <si>
    <t>1,42*1,2</t>
  </si>
  <si>
    <t>99</t>
  </si>
  <si>
    <t>711161215</t>
  </si>
  <si>
    <t>Izolace proti zemní vlhkosti nopovou fólií svislá, nopek v 20,0 mm, tl do 1,0 mm</t>
  </si>
  <si>
    <t>2030617802</t>
  </si>
  <si>
    <t>"k zateplení základového pasu"</t>
  </si>
  <si>
    <t>(45,9*2+0,1*8+12,8*2)*0,5</t>
  </si>
  <si>
    <t>100</t>
  </si>
  <si>
    <t>998711202</t>
  </si>
  <si>
    <t>Přesun hmot procentní pro izolace proti vodě, vlhkosti a plynům v objektech v do 12 m</t>
  </si>
  <si>
    <t>%</t>
  </si>
  <si>
    <t>-1435561955</t>
  </si>
  <si>
    <t>712</t>
  </si>
  <si>
    <t>Povlakové krytiny</t>
  </si>
  <si>
    <t>101</t>
  </si>
  <si>
    <t>712461701</t>
  </si>
  <si>
    <t>Provedení povlakové krytiny střech do 30° fólií položenou volně</t>
  </si>
  <si>
    <t>1278541870</t>
  </si>
  <si>
    <t>"zakrytí otvorů po DMTŽ stávajících světlíků"</t>
  </si>
  <si>
    <t>1,4*(2,4*2)</t>
  </si>
  <si>
    <t>1,4*(2,4-1,14)*2*5</t>
  </si>
  <si>
    <t>102</t>
  </si>
  <si>
    <t>28329046</t>
  </si>
  <si>
    <t>fólie kontaktní difuzně propustná pro doplňkovou hydroizolační vrstvu, třívrstvá 140g/m2</t>
  </si>
  <si>
    <t>1193971083</t>
  </si>
  <si>
    <t>24,36*1,15</t>
  </si>
  <si>
    <t>103</t>
  </si>
  <si>
    <t>712491587</t>
  </si>
  <si>
    <t>Provedení povlakové krytiny střech do 30° přibití pásů hřebíky</t>
  </si>
  <si>
    <t>-1237286427</t>
  </si>
  <si>
    <t>104</t>
  </si>
  <si>
    <t>998712202</t>
  </si>
  <si>
    <t>Přesun hmot procentní pro krytiny povlakové v objektech v do 12 m</t>
  </si>
  <si>
    <t>1154541088</t>
  </si>
  <si>
    <t>713</t>
  </si>
  <si>
    <t>Izolace tepelné</t>
  </si>
  <si>
    <t>105</t>
  </si>
  <si>
    <t>713131141</t>
  </si>
  <si>
    <t>Montáž izolace tepelné stěn a základů lepením celoplošně rohoží, pásů, dílců, desek</t>
  </si>
  <si>
    <t>-174286519</t>
  </si>
  <si>
    <t>"zateplení základového pasu"</t>
  </si>
  <si>
    <t>(45,9*2+0,1*4+12,8*2)*0,7*0,35</t>
  </si>
  <si>
    <t>106</t>
  </si>
  <si>
    <t>28376354</t>
  </si>
  <si>
    <t>deska fasádní polystyrénová pro tepelné izolace spodní stavby tl 100mm</t>
  </si>
  <si>
    <t>981736698</t>
  </si>
  <si>
    <t>28,861*1,05</t>
  </si>
  <si>
    <t>107</t>
  </si>
  <si>
    <t>713153111</t>
  </si>
  <si>
    <t>Tepelná izolace šikmých střech lehkou stříkanou PUR pěnou tl.200mm</t>
  </si>
  <si>
    <t>1661906785</t>
  </si>
  <si>
    <t>6,7*45,0*2*0,2</t>
  </si>
  <si>
    <t>"odpočet světlíku"</t>
  </si>
  <si>
    <t>-1,1*24,0*2*0,2</t>
  </si>
  <si>
    <t>108</t>
  </si>
  <si>
    <t>998713202</t>
  </si>
  <si>
    <t>Přesun hmot procentní pro izolace tepelné v objektech v do 12 m</t>
  </si>
  <si>
    <t>-1174550565</t>
  </si>
  <si>
    <t>762</t>
  </si>
  <si>
    <t>Konstrukce tesařské</t>
  </si>
  <si>
    <t>109</t>
  </si>
  <si>
    <t>762083122</t>
  </si>
  <si>
    <t>Impregnace řeziva proti dřevokaznému hmyzu, houbám a plísním máčením třída ohrožení 3 a 4</t>
  </si>
  <si>
    <t>-1719291049</t>
  </si>
  <si>
    <t>110</t>
  </si>
  <si>
    <t>762342216</t>
  </si>
  <si>
    <t>Montáž laťování na střechách jednoduchých sklonu do 60° osové vzdálenosti do 600 mm</t>
  </si>
  <si>
    <t>467294735</t>
  </si>
  <si>
    <t>111</t>
  </si>
  <si>
    <t>60514106</t>
  </si>
  <si>
    <t>řezivo jehličnaté lať pevnostní třída S10-13 průžez 40x60mm</t>
  </si>
  <si>
    <t>-1056088944</t>
  </si>
  <si>
    <t>24,36*2,5*0,04*0,06*1,15</t>
  </si>
  <si>
    <t>112</t>
  </si>
  <si>
    <t>762342441</t>
  </si>
  <si>
    <t>Montáž lišt trojúhelníkových nebo kontralatí na střechách sklonu do 60°</t>
  </si>
  <si>
    <t>82252669</t>
  </si>
  <si>
    <t>(2,4-1,14)*2*2*6</t>
  </si>
  <si>
    <t>(2,4*2)*2</t>
  </si>
  <si>
    <t>113</t>
  </si>
  <si>
    <t>-2074134486</t>
  </si>
  <si>
    <t>39,84*0,04*0,06*1,15</t>
  </si>
  <si>
    <t>114</t>
  </si>
  <si>
    <t>762395000</t>
  </si>
  <si>
    <t>Spojovací prostředky krovů, bednění, laťování, nadstřešních konstrukcí</t>
  </si>
  <si>
    <t>2070478407</t>
  </si>
  <si>
    <t>0,168</t>
  </si>
  <si>
    <t>0,11</t>
  </si>
  <si>
    <t>115</t>
  </si>
  <si>
    <t>998762202</t>
  </si>
  <si>
    <t>Přesun hmot procentní pro kce tesařské v objektech v do 12 m</t>
  </si>
  <si>
    <t>1145351035</t>
  </si>
  <si>
    <t>763</t>
  </si>
  <si>
    <t>Konstrukce suché výstavby</t>
  </si>
  <si>
    <t>116</t>
  </si>
  <si>
    <t>763161721</t>
  </si>
  <si>
    <t>SDK podkroví deska 1xDF 12,5 bez TI dvouvrstvá spodní kce profil CD+UD REI 30</t>
  </si>
  <si>
    <t>-1952332854</t>
  </si>
  <si>
    <t>6,15*45,0*2</t>
  </si>
  <si>
    <t>-(1,1*2)*24,0</t>
  </si>
  <si>
    <t>117</t>
  </si>
  <si>
    <t>763182412</t>
  </si>
  <si>
    <t>SDK opláštění obvodu střešního okna z desek zl. 12,5 mm DF a UA profilů hloubky přes 0,5 m do 0,74 m</t>
  </si>
  <si>
    <t>-1967150711</t>
  </si>
  <si>
    <t>"světlík"</t>
  </si>
  <si>
    <t>(1,1*2*2+24,0*2)</t>
  </si>
  <si>
    <t>118</t>
  </si>
  <si>
    <t>998763402</t>
  </si>
  <si>
    <t>Přesun hmot procentní pro sádrokartonové konstrukce v objektech v do 12 m</t>
  </si>
  <si>
    <t>-1677167495</t>
  </si>
  <si>
    <t>764</t>
  </si>
  <si>
    <t>Konstrukce klempířské</t>
  </si>
  <si>
    <t>119</t>
  </si>
  <si>
    <t>764002851</t>
  </si>
  <si>
    <t>Demontáž oplechování parapetů do suti</t>
  </si>
  <si>
    <t>-1614123357</t>
  </si>
  <si>
    <t>"0,875x0,55 - 2ks" 0,875*2</t>
  </si>
  <si>
    <t>"0,95x0,55 - 1ks" 0,95</t>
  </si>
  <si>
    <t>"2,85x1,78 - 2ks" 2,85</t>
  </si>
  <si>
    <t>"3,6x0,57 - 2ks" 3,6*2</t>
  </si>
  <si>
    <t>"4,0x1,6 - 6ks" 4,0*6</t>
  </si>
  <si>
    <t>120</t>
  </si>
  <si>
    <t>764004801</t>
  </si>
  <si>
    <t>Demontáž podokapního žlabu do suti</t>
  </si>
  <si>
    <t>1943841982</t>
  </si>
  <si>
    <t>46,2*2</t>
  </si>
  <si>
    <t>121</t>
  </si>
  <si>
    <t>764004861</t>
  </si>
  <si>
    <t>Demontáž svodu do suti</t>
  </si>
  <si>
    <t>371945912</t>
  </si>
  <si>
    <t>5,5*4</t>
  </si>
  <si>
    <t>122</t>
  </si>
  <si>
    <t>764216643</t>
  </si>
  <si>
    <t>Oplechování rovných parapetů celoplošně lepené z Pz s povrchovou úpravou rš 250 mm</t>
  </si>
  <si>
    <t>1695265618</t>
  </si>
  <si>
    <t>"0,875x0,55 - 2ks" 0,875*02</t>
  </si>
  <si>
    <t>"2,85x1,78 - 2ks" 2,85*2</t>
  </si>
  <si>
    <t>"3,6x0,6 - 1ks" 3,6</t>
  </si>
  <si>
    <t>123</t>
  </si>
  <si>
    <t>764511603</t>
  </si>
  <si>
    <t>Žlab podokapní půlkruhový z Pz s povrchovou úpravou rš 400 mm</t>
  </si>
  <si>
    <t>-2094767569</t>
  </si>
  <si>
    <t>124</t>
  </si>
  <si>
    <t>764511645</t>
  </si>
  <si>
    <t>Kotlík oválný (trychtýřový) pro podokapní žlaby z Pz s povrchovou úpravou 400/120 mm</t>
  </si>
  <si>
    <t>1092300804</t>
  </si>
  <si>
    <t>125</t>
  </si>
  <si>
    <t>764518623</t>
  </si>
  <si>
    <t>Svody kruhové včetně objímek, kolen, odskoků z Pz s povrchovou úpravou průměru 120 mm</t>
  </si>
  <si>
    <t>2127274022</t>
  </si>
  <si>
    <t>126</t>
  </si>
  <si>
    <t>764-001</t>
  </si>
  <si>
    <t>D+MTŽ prostupu střešním pláštěm pro kabeláž pro FVE</t>
  </si>
  <si>
    <t>-1693461283</t>
  </si>
  <si>
    <t>127</t>
  </si>
  <si>
    <t>998764202</t>
  </si>
  <si>
    <t>Přesun hmot procentní pro konstrukce klempířské v objektech v do 12 m</t>
  </si>
  <si>
    <t>-1475153985</t>
  </si>
  <si>
    <t>766</t>
  </si>
  <si>
    <t>Konstrukce truhlářské</t>
  </si>
  <si>
    <t>128</t>
  </si>
  <si>
    <t>766-001</t>
  </si>
  <si>
    <t>D+MTŽ okno plastové, 6-ti komorový profil, iz.3sklo, Uw=0,78, barva bílá int.+ext., páska připojovací spáry, 875x550 OS</t>
  </si>
  <si>
    <t>128242944</t>
  </si>
  <si>
    <t>129</t>
  </si>
  <si>
    <t>766-002</t>
  </si>
  <si>
    <t>D+MTŽ okno plastové, 6-ti komorový profil, iz.3sklo, Uw=0,78, barva bílá int.+ext., páska připojovací spáry, 950x550 OS</t>
  </si>
  <si>
    <t>-1934662905</t>
  </si>
  <si>
    <t>130</t>
  </si>
  <si>
    <t>766-003</t>
  </si>
  <si>
    <t>D+MTŽ okno plastové, 6-ti komorový profil, iz.3sklo, Uw=0,78, barva bílá int.+ext., páska připojovací spáry, 2850x1780 (2600x1100 FIX+1300x600 FIX, 1300x600 S)</t>
  </si>
  <si>
    <t>1484327785</t>
  </si>
  <si>
    <t>131</t>
  </si>
  <si>
    <t>766-004</t>
  </si>
  <si>
    <t>D+MTŽ okno plastové, 6-ti komorový profil, iz.3sklo, Uw=0,78, barva bílá int.+ext., páska připojovací spáry, 3600x570 FIX</t>
  </si>
  <si>
    <t>-244511677</t>
  </si>
  <si>
    <t>132</t>
  </si>
  <si>
    <t>766-012</t>
  </si>
  <si>
    <t>D+MTŽ okno plastové FIX, 6-ti komorový profil, iz.3sklo, Uw=0,84, barva bílá int.+ext., pásky připojovaí spáry, 4000x1600 FIX</t>
  </si>
  <si>
    <t>-968751007</t>
  </si>
  <si>
    <t>133</t>
  </si>
  <si>
    <t>766-013</t>
  </si>
  <si>
    <t>D+MTŽ plastové vstupní dveře 1kř., 6-ti komorový profil, iz.3sklo, Ud=1,1, barva hnědá int+ext., pásky připojovací spáry, 1060x2080</t>
  </si>
  <si>
    <t>-1244056727</t>
  </si>
  <si>
    <t>134</t>
  </si>
  <si>
    <t>766441811</t>
  </si>
  <si>
    <t>Demontáž parapetních desek dřevěných nebo plastových šířky do 30 cm délky do 1,0 m</t>
  </si>
  <si>
    <t>233831121</t>
  </si>
  <si>
    <t>"0,875x0,55 - 2ks" 2</t>
  </si>
  <si>
    <t>"0,95x0,55 - 1ks" 1</t>
  </si>
  <si>
    <t>135</t>
  </si>
  <si>
    <t>766441821</t>
  </si>
  <si>
    <t>Demontáž parapetních desek dřevěných nebo plastových šířky do 30 cm délky přes 1,0 m</t>
  </si>
  <si>
    <t>-403286585</t>
  </si>
  <si>
    <t>"2,85x1,78 - 2ks" 2</t>
  </si>
  <si>
    <t>"3,6x0,6 - 1ks" 1</t>
  </si>
  <si>
    <t>"3,6x0,57 - 2ks" 2</t>
  </si>
  <si>
    <t>"4,0x1,6 - 6ks" 6</t>
  </si>
  <si>
    <t>136</t>
  </si>
  <si>
    <t>766694111</t>
  </si>
  <si>
    <t>Montáž parapetních desek dřevěných nebo plastových šířky do 30 cm délky do 1,0 m</t>
  </si>
  <si>
    <t>-619003160</t>
  </si>
  <si>
    <t>137</t>
  </si>
  <si>
    <t>61144401</t>
  </si>
  <si>
    <t>parapet plastový vnitřní komůrkový 250x20x1000mm</t>
  </si>
  <si>
    <t>556447309</t>
  </si>
  <si>
    <t>"0,875x0,55 - 2ks" 0,875*0,55*2*1,05</t>
  </si>
  <si>
    <t>"0,95x0,55 - 1ks" 0,95*0,55*1,05</t>
  </si>
  <si>
    <t>138</t>
  </si>
  <si>
    <t>61144019</t>
  </si>
  <si>
    <t>koncovka k parapetu plastovému vnitřnímu 1 pár</t>
  </si>
  <si>
    <t>sada</t>
  </si>
  <si>
    <t>-1599205052</t>
  </si>
  <si>
    <t>139</t>
  </si>
  <si>
    <t>766694113</t>
  </si>
  <si>
    <t>Montáž parapetních desek dřevěných nebo plastových šířky do 30 cm délky do 2,6 m</t>
  </si>
  <si>
    <t>-1877865004</t>
  </si>
  <si>
    <t>"3,6x0,57 - 2ks" 1</t>
  </si>
  <si>
    <t>140</t>
  </si>
  <si>
    <t>1117727258</t>
  </si>
  <si>
    <t>"2,85x1,78 - 2ks" 2,85*1,78*2*1,05</t>
  </si>
  <si>
    <t>"3,6x0,6 - 1ks" 3,6*0,6*1,05</t>
  </si>
  <si>
    <t>"3,6x0,57 - 2ks" 3,6*0,57*2*1,05</t>
  </si>
  <si>
    <t>"4,0x1,6 - 6ks" 4,0*1,6*6*1,05</t>
  </si>
  <si>
    <t>141</t>
  </si>
  <si>
    <t>-1865059546</t>
  </si>
  <si>
    <t>142</t>
  </si>
  <si>
    <t>998766202</t>
  </si>
  <si>
    <t>Přesun hmot procentní pro konstrukce truhlářské v objektech v do 12 m</t>
  </si>
  <si>
    <t>-671959309</t>
  </si>
  <si>
    <t>767</t>
  </si>
  <si>
    <t>Konstrukce zámečnické</t>
  </si>
  <si>
    <t>143</t>
  </si>
  <si>
    <t>767-001</t>
  </si>
  <si>
    <t>DMTŽ stávajících polykarbonátových světlíků vč. nosné kce</t>
  </si>
  <si>
    <t>-76669077</t>
  </si>
  <si>
    <t>(1,4*2,4*2)*6</t>
  </si>
  <si>
    <t>144</t>
  </si>
  <si>
    <t>767-002</t>
  </si>
  <si>
    <t>D+MTŽ nového světlíku, hliníková nosná kce, opláštění polykarbonátem, Uw=1,1 vč. lemování</t>
  </si>
  <si>
    <t>-1789992396</t>
  </si>
  <si>
    <t>2,255*24,0</t>
  </si>
  <si>
    <t>145</t>
  </si>
  <si>
    <t>767391112</t>
  </si>
  <si>
    <t>Montáž krytiny z tvarovaných plechů šroubováním</t>
  </si>
  <si>
    <t>2057303128</t>
  </si>
  <si>
    <t>146</t>
  </si>
  <si>
    <t>15484340</t>
  </si>
  <si>
    <t>plech trapézový povrchová úprava PES 25µm 55/235 tl 0,75mm</t>
  </si>
  <si>
    <t>-1078438545</t>
  </si>
  <si>
    <t>24,36*1,1</t>
  </si>
  <si>
    <t>147</t>
  </si>
  <si>
    <t>767392802</t>
  </si>
  <si>
    <t>Demontáž krytin střech z plechů šroubovaných</t>
  </si>
  <si>
    <t>-1642626746</t>
  </si>
  <si>
    <t>"pro světlík"</t>
  </si>
  <si>
    <t>148</t>
  </si>
  <si>
    <t>998767202</t>
  </si>
  <si>
    <t>Přesun hmot procentní pro zámečnické konstrukce v objektech v do 12 m</t>
  </si>
  <si>
    <t>-836555714</t>
  </si>
  <si>
    <t>784</t>
  </si>
  <si>
    <t>Dokončovací práce - malby a tapety</t>
  </si>
  <si>
    <t>149</t>
  </si>
  <si>
    <t>784181101</t>
  </si>
  <si>
    <t>Základní akrylátová jednonásobná penetrace podkladu v místnostech výšky do 3,80m</t>
  </si>
  <si>
    <t>747019228</t>
  </si>
  <si>
    <t>11,3</t>
  </si>
  <si>
    <t>5,385</t>
  </si>
  <si>
    <t>150</t>
  </si>
  <si>
    <t>784181105</t>
  </si>
  <si>
    <t>Základní akrylátová jednonásobná penetrace podkladu v místnostech výšky přes 5,00 m</t>
  </si>
  <si>
    <t>1654958524</t>
  </si>
  <si>
    <t>-(1,14*2)*24,0</t>
  </si>
  <si>
    <t>"světlík - opláštění"</t>
  </si>
  <si>
    <t>(1,14*2*2+24,0*2)*0,75</t>
  </si>
  <si>
    <t>151</t>
  </si>
  <si>
    <t>784221101</t>
  </si>
  <si>
    <t>Dvojnásobné bílé malby ze směsi Primalex standard v místnostech do 3,80 m</t>
  </si>
  <si>
    <t>870478704</t>
  </si>
  <si>
    <t>152</t>
  </si>
  <si>
    <t>784221105</t>
  </si>
  <si>
    <t>Dvojnásobné bílé malby ze směsí za sucha dobře otěruvzdorných v místnostech přes 5,00 m</t>
  </si>
  <si>
    <t>-495637707</t>
  </si>
  <si>
    <t>Práce a dodávky M</t>
  </si>
  <si>
    <t>20-M</t>
  </si>
  <si>
    <t>Hromosvod</t>
  </si>
  <si>
    <t>153</t>
  </si>
  <si>
    <t>240-001</t>
  </si>
  <si>
    <t>DMTŽ stávajících svodů hromosvodu</t>
  </si>
  <si>
    <t>soub.</t>
  </si>
  <si>
    <t>-1757476170</t>
  </si>
  <si>
    <t>154</t>
  </si>
  <si>
    <t>240-002</t>
  </si>
  <si>
    <t>Zpětná MTŽ stávajících svodů hromosvodu vč. osazení prodloužených kotev</t>
  </si>
  <si>
    <t>-564625773</t>
  </si>
  <si>
    <t>155</t>
  </si>
  <si>
    <t>240-003</t>
  </si>
  <si>
    <t>DMTŽ stávajících rozvodů hromosvodu v místě nového světlíku</t>
  </si>
  <si>
    <t>-784375174</t>
  </si>
  <si>
    <t>156</t>
  </si>
  <si>
    <t>240-004</t>
  </si>
  <si>
    <t>Úprava rozvodů hromosvodu okolo nového světlíku</t>
  </si>
  <si>
    <t>-1179659557</t>
  </si>
  <si>
    <t>157</t>
  </si>
  <si>
    <t>240-005</t>
  </si>
  <si>
    <t>D+MTŽ jímače na rohu panelů FVE vč.ukotvení a dopojení na stávající rozvod pomocí spojovacích prvků a montážních prostředků</t>
  </si>
  <si>
    <t>1100129007</t>
  </si>
  <si>
    <t>158</t>
  </si>
  <si>
    <t>240-006</t>
  </si>
  <si>
    <t>Revize hromosvodu</t>
  </si>
  <si>
    <t>247088337</t>
  </si>
  <si>
    <t>05460003 -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</si>
  <si>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</si>
  <si>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</si>
  <si>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</si>
  <si>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</si>
  <si>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</si>
  <si>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</si>
  <si>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</si>
  <si>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</si>
  <si>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</si>
  <si>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</si>
  <si>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-222056701</t>
  </si>
  <si>
    <t>VRN3</t>
  </si>
  <si>
    <t>030001000</t>
  </si>
  <si>
    <t>24275580</t>
  </si>
  <si>
    <t>033002000</t>
  </si>
  <si>
    <t>Připojení staveniště na inženýrské sítě a spotřeba energií</t>
  </si>
  <si>
    <t>357563477</t>
  </si>
  <si>
    <t>034153000</t>
  </si>
  <si>
    <t>BOZP na staveništi</t>
  </si>
  <si>
    <t>-1759962553</t>
  </si>
  <si>
    <t>034203000</t>
  </si>
  <si>
    <t>Oplocení zařízení staveniště po dobu výstavby</t>
  </si>
  <si>
    <t>-875714770</t>
  </si>
  <si>
    <t>034403000</t>
  </si>
  <si>
    <t xml:space="preserve">Přechodné dopravní značení </t>
  </si>
  <si>
    <t>-1003108521</t>
  </si>
  <si>
    <t>034503000</t>
  </si>
  <si>
    <t>Informační tabule na staveništi</t>
  </si>
  <si>
    <t>-113433401</t>
  </si>
  <si>
    <t>039103000</t>
  </si>
  <si>
    <t>Rozebrání, bourání a odvoz zařízení staveniště</t>
  </si>
  <si>
    <t>-1069007489</t>
  </si>
  <si>
    <t>039203000</t>
  </si>
  <si>
    <t>Úklid po zrušení zařízení staveniště</t>
  </si>
  <si>
    <t>1364465559</t>
  </si>
  <si>
    <t>VRN4</t>
  </si>
  <si>
    <t>Inženýrská činnost</t>
  </si>
  <si>
    <t>045002000</t>
  </si>
  <si>
    <t>Kompletační a koordinační činnost</t>
  </si>
  <si>
    <t>911527618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</si>
</sst>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38</v>
      </c>
      <c r="E29" s="46"/>
      <c r="F29" s="32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49</v>
      </c>
      <c r="AI60" s="41"/>
      <c r="AJ60" s="41"/>
      <c r="AK60" s="41"/>
      <c r="AL60" s="41"/>
      <c r="AM60" s="60" t="s">
        <v>50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52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49</v>
      </c>
      <c r="AI75" s="41"/>
      <c r="AJ75" s="41"/>
      <c r="AK75" s="41"/>
      <c r="AL75" s="41"/>
      <c r="AM75" s="60" t="s">
        <v>50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05460000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EUO na objektu prodejního skladu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Polkovice 210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24. 4. 2023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30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54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28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32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55</v>
      </c>
      <c r="D92" s="89"/>
      <c r="E92" s="89"/>
      <c r="F92" s="89"/>
      <c r="G92" s="89"/>
      <c r="H92" s="90"/>
      <c r="I92" s="91" t="s">
        <v>56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57</v>
      </c>
      <c r="AH92" s="89"/>
      <c r="AI92" s="89"/>
      <c r="AJ92" s="89"/>
      <c r="AK92" s="89"/>
      <c r="AL92" s="89"/>
      <c r="AM92" s="89"/>
      <c r="AN92" s="91" t="s">
        <v>58</v>
      </c>
      <c r="AO92" s="89"/>
      <c r="AP92" s="93"/>
      <c r="AQ92" s="94" t="s">
        <v>59</v>
      </c>
      <c r="AR92" s="43"/>
      <c r="AS92" s="95" t="s">
        <v>60</v>
      </c>
      <c r="AT92" s="96" t="s">
        <v>61</v>
      </c>
      <c r="AU92" s="96" t="s">
        <v>62</v>
      </c>
      <c r="AV92" s="96" t="s">
        <v>63</v>
      </c>
      <c r="AW92" s="96" t="s">
        <v>64</v>
      </c>
      <c r="AX92" s="96" t="s">
        <v>65</v>
      </c>
      <c r="AY92" s="96" t="s">
        <v>66</v>
      </c>
      <c r="AZ92" s="96" t="s">
        <v>67</v>
      </c>
      <c r="BA92" s="96" t="s">
        <v>68</v>
      </c>
      <c r="BB92" s="96" t="s">
        <v>69</v>
      </c>
      <c r="BC92" s="96" t="s">
        <v>70</v>
      </c>
      <c r="BD92" s="97" t="s">
        <v>71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72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ROUND(SUM(AG95:AG96),2)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ROUND(SUM(AS95:AS96),2)</f>
        <v>0</v>
      </c>
      <c r="AT94" s="109">
        <f>ROUND(SUM(AV94:AW94),2)</f>
        <v>0</v>
      </c>
      <c r="AU94" s="110">
        <f>ROUND(SUM(AU95:AU96),5)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ROUND(SUM(AZ95:AZ96),2)</f>
        <v>0</v>
      </c>
      <c r="BA94" s="109">
        <f>ROUND(SUM(BA95:BA96),2)</f>
        <v>0</v>
      </c>
      <c r="BB94" s="109">
        <f>ROUND(SUM(BB95:BB96),2)</f>
        <v>0</v>
      </c>
      <c r="BC94" s="109">
        <f>ROUND(SUM(BC95:BC96),2)</f>
        <v>0</v>
      </c>
      <c r="BD94" s="111">
        <f>ROUND(SUM(BD95:BD96),2)</f>
        <v>0</v>
      </c>
      <c r="BS94" s="112" t="s">
        <v>73</v>
      </c>
      <c r="BT94" s="112" t="s">
        <v>74</v>
      </c>
      <c r="BU94" s="113" t="s">
        <v>75</v>
      </c>
      <c r="BV94" s="112" t="s">
        <v>76</v>
      </c>
      <c r="BW94" s="112" t="s">
        <v>5</v>
      </c>
      <c r="BX94" s="112" t="s">
        <v>77</v>
      </c>
      <c r="CL94" s="112" t="s">
        <v>1</v>
      </c>
    </row>
    <row r="95" spans="1:91" s="6" customFormat="1" ht="27" customHeight="1">
      <c r="A95" s="114" t="s">
        <v>78</v>
      </c>
      <c r="B95" s="115"/>
      <c r="C95" s="116"/>
      <c r="D95" s="117" t="s">
        <v>79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'05460001 - EUO na objektu...'!J32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'05460001 - EUO na objektu...'!P149</f>
        <v>0</v>
      </c>
      <c r="AV95" s="123">
        <f>'05460001 - EUO na objektu...'!J35</f>
        <v>0</v>
      </c>
      <c r="AW95" s="123">
        <f>'05460001 - EUO na objektu...'!J36</f>
        <v>0</v>
      </c>
      <c r="AX95" s="123">
        <f>'05460001 - EUO na objektu...'!J37</f>
        <v>0</v>
      </c>
      <c r="AY95" s="123">
        <f>'05460001 - EUO na objektu...'!J38</f>
        <v>0</v>
      </c>
      <c r="AZ95" s="123">
        <f>'05460001 - EUO na objektu...'!F35</f>
        <v>0</v>
      </c>
      <c r="BA95" s="123">
        <f>'05460001 - EUO na objektu...'!F36</f>
        <v>0</v>
      </c>
      <c r="BB95" s="123">
        <f>'05460001 - EUO na objektu...'!F37</f>
        <v>0</v>
      </c>
      <c r="BC95" s="123">
        <f>'05460001 - EUO na objektu...'!F38</f>
        <v>0</v>
      </c>
      <c r="BD95" s="125">
        <f>'05460001 - EUO na objektu...'!F39</f>
        <v>0</v>
      </c>
      <c r="BT95" s="126" t="s">
        <v>81</v>
      </c>
      <c r="BV95" s="126" t="s">
        <v>76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78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'05460003 - VRN'!J32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7">
        <v>0</v>
      </c>
      <c r="AT96" s="128">
        <f>ROUND(SUM(AV96:AW96),2)</f>
        <v>0</v>
      </c>
      <c r="AU96" s="129">
        <f>'05460003 - VRN'!P130</f>
        <v>0</v>
      </c>
      <c r="AV96" s="128">
        <f>'05460003 - VRN'!J35</f>
        <v>0</v>
      </c>
      <c r="AW96" s="128">
        <f>'05460003 - VRN'!J36</f>
        <v>0</v>
      </c>
      <c r="AX96" s="128">
        <f>'05460003 - VRN'!J37</f>
        <v>0</v>
      </c>
      <c r="AY96" s="128">
        <f>'05460003 - VRN'!J38</f>
        <v>0</v>
      </c>
      <c r="AZ96" s="128">
        <f>'05460003 - VRN'!F35</f>
        <v>0</v>
      </c>
      <c r="BA96" s="128">
        <f>'05460003 - VRN'!F36</f>
        <v>0</v>
      </c>
      <c r="BB96" s="128">
        <f>'05460003 - VRN'!F37</f>
        <v>0</v>
      </c>
      <c r="BC96" s="128">
        <f>'05460003 - VRN'!F38</f>
        <v>0</v>
      </c>
      <c r="BD96" s="130">
        <f>'05460003 - VRN'!F39</f>
        <v>0</v>
      </c>
      <c r="BT96" s="126" t="s">
        <v>81</v>
      </c>
      <c r="BV96" s="126" t="s">
        <v>76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2:44" s="1" customFormat="1" ht="30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</row>
    <row r="98" spans="2:44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43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5460001 - EUO na objektu...'!C2" display="/"/>
    <hyperlink ref="A96" location="'054600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EUO na objektu prodejního skladu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89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24. 4. 2023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tr">
        <f>IF('Rekapitulace stavby'!AN10="","",'Rekapitulace stavby'!AN10)</f>
        <v/>
      </c>
      <c r="L14" s="43"/>
    </row>
    <row r="15" spans="2:12" s="1" customFormat="1" ht="18" customHeight="1">
      <c r="B15" s="43"/>
      <c r="E15" s="141" t="str">
        <f>IF('Rekapitulace stavby'!E11="","",'Rekapitulace stavby'!E11)</f>
        <v xml:space="preserve"> </v>
      </c>
      <c r="I15" s="142" t="s">
        <v>27</v>
      </c>
      <c r="J15" s="141" t="str">
        <f>IF('Rekapitulace stavby'!AN11="","",'Rekapitulace stavby'!AN11)</f>
        <v/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30</v>
      </c>
      <c r="I20" s="142" t="s">
        <v>25</v>
      </c>
      <c r="J20" s="141" t="str">
        <f>IF('Rekapitulace stavby'!AN16="","",'Rekapitulace stavby'!AN16)</f>
        <v/>
      </c>
      <c r="L20" s="43"/>
    </row>
    <row r="21" spans="2:12" s="1" customFormat="1" ht="18" customHeight="1">
      <c r="B21" s="43"/>
      <c r="E21" s="141" t="str">
        <f>IF('Rekapitulace stavby'!E17="","",'Rekapitulace stavby'!E17)</f>
        <v xml:space="preserve"> </v>
      </c>
      <c r="I21" s="142" t="s">
        <v>27</v>
      </c>
      <c r="J21" s="141" t="str">
        <f>IF('Rekapitulace stavby'!AN17="","",'Rekapitulace stavby'!AN17)</f>
        <v/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32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>
      <c r="B24" s="43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33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90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91</v>
      </c>
      <c r="I31" s="139"/>
      <c r="J31" s="148">
        <f>J122</f>
        <v>0</v>
      </c>
      <c r="L31" s="43"/>
    </row>
    <row r="32" spans="2:12" s="1" customFormat="1" ht="25.4" customHeight="1">
      <c r="B32" s="43"/>
      <c r="D32" s="150" t="s">
        <v>34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36</v>
      </c>
      <c r="I34" s="153" t="s">
        <v>35</v>
      </c>
      <c r="J34" s="152" t="s">
        <v>37</v>
      </c>
      <c r="L34" s="43"/>
    </row>
    <row r="35" spans="2:12" s="1" customFormat="1" ht="14.4" customHeight="1">
      <c r="B35" s="43"/>
      <c r="D35" s="154" t="s">
        <v>38</v>
      </c>
      <c r="E35" s="137" t="s">
        <v>39</v>
      </c>
      <c r="F35" s="155">
        <f>ROUND((SUM(BE122:BE129)+SUM(BE149:BE844)),2)</f>
        <v>0</v>
      </c>
      <c r="I35" s="156">
        <v>0.21</v>
      </c>
      <c r="J35" s="155">
        <f>ROUND(((SUM(BE122:BE129)+SUM(BE149:BE844))*I35),2)</f>
        <v>0</v>
      </c>
      <c r="L35" s="43"/>
    </row>
    <row r="36" spans="2:12" s="1" customFormat="1" ht="14.4" customHeight="1">
      <c r="B36" s="43"/>
      <c r="E36" s="137" t="s">
        <v>40</v>
      </c>
      <c r="F36" s="155">
        <f>ROUND((SUM(BF122:BF129)+SUM(BF149:BF844)),2)</f>
        <v>0</v>
      </c>
      <c r="I36" s="156">
        <v>0.15</v>
      </c>
      <c r="J36" s="155">
        <f>ROUND(((SUM(BF122:BF129)+SUM(BF149:BF844))*I36),2)</f>
        <v>0</v>
      </c>
      <c r="L36" s="43"/>
    </row>
    <row r="37" spans="2:12" s="1" customFormat="1" ht="14.4" customHeight="1" hidden="1">
      <c r="B37" s="43"/>
      <c r="E37" s="137" t="s">
        <v>41</v>
      </c>
      <c r="F37" s="155">
        <f>ROUND((SUM(BG122:BG129)+SUM(BG149:BG844)),2)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42</v>
      </c>
      <c r="F38" s="155">
        <f>ROUND((SUM(BH122:BH129)+SUM(BH149:BH844)),2)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43</v>
      </c>
      <c r="F39" s="155">
        <f>ROUND((SUM(BI122:BI129)+SUM(BI149:BI844)),2)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44</v>
      </c>
      <c r="E41" s="159"/>
      <c r="F41" s="159"/>
      <c r="G41" s="160" t="s">
        <v>45</v>
      </c>
      <c r="H41" s="161" t="s">
        <v>46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47</v>
      </c>
      <c r="E50" s="166"/>
      <c r="F50" s="166"/>
      <c r="G50" s="165" t="s">
        <v>48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49</v>
      </c>
      <c r="E61" s="169"/>
      <c r="F61" s="170" t="s">
        <v>50</v>
      </c>
      <c r="G61" s="168" t="s">
        <v>49</v>
      </c>
      <c r="H61" s="169"/>
      <c r="I61" s="171"/>
      <c r="J61" s="172" t="s">
        <v>50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51</v>
      </c>
      <c r="E65" s="166"/>
      <c r="F65" s="166"/>
      <c r="G65" s="165" t="s">
        <v>52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49</v>
      </c>
      <c r="E76" s="169"/>
      <c r="F76" s="170" t="s">
        <v>50</v>
      </c>
      <c r="G76" s="168" t="s">
        <v>49</v>
      </c>
      <c r="H76" s="169"/>
      <c r="I76" s="171"/>
      <c r="J76" s="172" t="s">
        <v>50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92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EUO na objektu prodejního skladu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05460001 - EUO na objektu prodejního skladu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Polkovice 210</v>
      </c>
      <c r="G89" s="39"/>
      <c r="H89" s="39"/>
      <c r="I89" s="142" t="s">
        <v>22</v>
      </c>
      <c r="J89" s="74" t="str">
        <f>IF(J12="","",J12)</f>
        <v>24. 4. 2023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30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93</v>
      </c>
      <c r="D94" s="181"/>
      <c r="E94" s="181"/>
      <c r="F94" s="181"/>
      <c r="G94" s="181"/>
      <c r="H94" s="181"/>
      <c r="I94" s="182"/>
      <c r="J94" s="183" t="s">
        <v>94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95</v>
      </c>
      <c r="D96" s="39"/>
      <c r="E96" s="39"/>
      <c r="F96" s="39"/>
      <c r="G96" s="39"/>
      <c r="H96" s="39"/>
      <c r="I96" s="139"/>
      <c r="J96" s="105">
        <f>J149</f>
        <v>0</v>
      </c>
      <c r="K96" s="39"/>
      <c r="L96" s="43"/>
      <c r="AU96" s="17" t="s">
        <v>96</v>
      </c>
    </row>
    <row r="97" spans="2:12" s="8" customFormat="1" ht="24.95" customHeight="1">
      <c r="B97" s="185"/>
      <c r="C97" s="186"/>
      <c r="D97" s="187" t="s">
        <v>97</v>
      </c>
      <c r="E97" s="188"/>
      <c r="F97" s="188"/>
      <c r="G97" s="188"/>
      <c r="H97" s="188"/>
      <c r="I97" s="189"/>
      <c r="J97" s="190">
        <f>J150</f>
        <v>0</v>
      </c>
      <c r="K97" s="186"/>
      <c r="L97" s="191"/>
    </row>
    <row r="98" spans="2:12" s="9" customFormat="1" ht="19.9" customHeight="1">
      <c r="B98" s="192"/>
      <c r="C98" s="193"/>
      <c r="D98" s="194" t="s">
        <v>98</v>
      </c>
      <c r="E98" s="195"/>
      <c r="F98" s="195"/>
      <c r="G98" s="195"/>
      <c r="H98" s="195"/>
      <c r="I98" s="196"/>
      <c r="J98" s="197">
        <f>J151</f>
        <v>0</v>
      </c>
      <c r="K98" s="193"/>
      <c r="L98" s="198"/>
    </row>
    <row r="99" spans="2:12" s="9" customFormat="1" ht="19.9" customHeight="1">
      <c r="B99" s="192"/>
      <c r="C99" s="193"/>
      <c r="D99" s="194" t="s">
        <v>99</v>
      </c>
      <c r="E99" s="195"/>
      <c r="F99" s="195"/>
      <c r="G99" s="195"/>
      <c r="H99" s="195"/>
      <c r="I99" s="196"/>
      <c r="J99" s="197">
        <f>J169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100</v>
      </c>
      <c r="E100" s="195"/>
      <c r="F100" s="195"/>
      <c r="G100" s="195"/>
      <c r="H100" s="195"/>
      <c r="I100" s="196"/>
      <c r="J100" s="197">
        <f>J199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101</v>
      </c>
      <c r="E101" s="195"/>
      <c r="F101" s="195"/>
      <c r="G101" s="195"/>
      <c r="H101" s="195"/>
      <c r="I101" s="196"/>
      <c r="J101" s="197">
        <f>J208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102</v>
      </c>
      <c r="E102" s="195"/>
      <c r="F102" s="195"/>
      <c r="G102" s="195"/>
      <c r="H102" s="195"/>
      <c r="I102" s="196"/>
      <c r="J102" s="197">
        <f>J484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103</v>
      </c>
      <c r="E103" s="195"/>
      <c r="F103" s="195"/>
      <c r="G103" s="195"/>
      <c r="H103" s="195"/>
      <c r="I103" s="196"/>
      <c r="J103" s="197">
        <f>J488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104</v>
      </c>
      <c r="E104" s="195"/>
      <c r="F104" s="195"/>
      <c r="G104" s="195"/>
      <c r="H104" s="195"/>
      <c r="I104" s="196"/>
      <c r="J104" s="197">
        <f>J511</f>
        <v>0</v>
      </c>
      <c r="K104" s="193"/>
      <c r="L104" s="198"/>
    </row>
    <row r="105" spans="2:12" s="9" customFormat="1" ht="19.9" customHeight="1">
      <c r="B105" s="192"/>
      <c r="C105" s="193"/>
      <c r="D105" s="194" t="s">
        <v>105</v>
      </c>
      <c r="E105" s="195"/>
      <c r="F105" s="195"/>
      <c r="G105" s="195"/>
      <c r="H105" s="195"/>
      <c r="I105" s="196"/>
      <c r="J105" s="197">
        <f>J548</f>
        <v>0</v>
      </c>
      <c r="K105" s="193"/>
      <c r="L105" s="198"/>
    </row>
    <row r="106" spans="2:12" s="9" customFormat="1" ht="19.9" customHeight="1">
      <c r="B106" s="192"/>
      <c r="C106" s="193"/>
      <c r="D106" s="194" t="s">
        <v>106</v>
      </c>
      <c r="E106" s="195"/>
      <c r="F106" s="195"/>
      <c r="G106" s="195"/>
      <c r="H106" s="195"/>
      <c r="I106" s="196"/>
      <c r="J106" s="197">
        <f>J603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107</v>
      </c>
      <c r="E107" s="195"/>
      <c r="F107" s="195"/>
      <c r="G107" s="195"/>
      <c r="H107" s="195"/>
      <c r="I107" s="196"/>
      <c r="J107" s="197">
        <f>J609</f>
        <v>0</v>
      </c>
      <c r="K107" s="193"/>
      <c r="L107" s="198"/>
    </row>
    <row r="108" spans="2:12" s="8" customFormat="1" ht="24.95" customHeight="1">
      <c r="B108" s="185"/>
      <c r="C108" s="186"/>
      <c r="D108" s="187" t="s">
        <v>108</v>
      </c>
      <c r="E108" s="188"/>
      <c r="F108" s="188"/>
      <c r="G108" s="188"/>
      <c r="H108" s="188"/>
      <c r="I108" s="189"/>
      <c r="J108" s="190">
        <f>J611</f>
        <v>0</v>
      </c>
      <c r="K108" s="186"/>
      <c r="L108" s="191"/>
    </row>
    <row r="109" spans="2:12" s="9" customFormat="1" ht="19.9" customHeight="1">
      <c r="B109" s="192"/>
      <c r="C109" s="193"/>
      <c r="D109" s="194" t="s">
        <v>109</v>
      </c>
      <c r="E109" s="195"/>
      <c r="F109" s="195"/>
      <c r="G109" s="195"/>
      <c r="H109" s="195"/>
      <c r="I109" s="196"/>
      <c r="J109" s="197">
        <f>J612</f>
        <v>0</v>
      </c>
      <c r="K109" s="193"/>
      <c r="L109" s="198"/>
    </row>
    <row r="110" spans="2:12" s="9" customFormat="1" ht="19.9" customHeight="1">
      <c r="B110" s="192"/>
      <c r="C110" s="193"/>
      <c r="D110" s="194" t="s">
        <v>110</v>
      </c>
      <c r="E110" s="195"/>
      <c r="F110" s="195"/>
      <c r="G110" s="195"/>
      <c r="H110" s="195"/>
      <c r="I110" s="196"/>
      <c r="J110" s="197">
        <f>J647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111</v>
      </c>
      <c r="E111" s="195"/>
      <c r="F111" s="195"/>
      <c r="G111" s="195"/>
      <c r="H111" s="195"/>
      <c r="I111" s="196"/>
      <c r="J111" s="197">
        <f>J658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112</v>
      </c>
      <c r="E112" s="195"/>
      <c r="F112" s="195"/>
      <c r="G112" s="195"/>
      <c r="H112" s="195"/>
      <c r="I112" s="196"/>
      <c r="J112" s="197">
        <f>J673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113</v>
      </c>
      <c r="E113" s="195"/>
      <c r="F113" s="195"/>
      <c r="G113" s="195"/>
      <c r="H113" s="195"/>
      <c r="I113" s="196"/>
      <c r="J113" s="197">
        <f>J695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114</v>
      </c>
      <c r="E114" s="195"/>
      <c r="F114" s="195"/>
      <c r="G114" s="195"/>
      <c r="H114" s="195"/>
      <c r="I114" s="196"/>
      <c r="J114" s="197">
        <f>J706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115</v>
      </c>
      <c r="E115" s="195"/>
      <c r="F115" s="195"/>
      <c r="G115" s="195"/>
      <c r="H115" s="195"/>
      <c r="I115" s="196"/>
      <c r="J115" s="197">
        <f>J739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116</v>
      </c>
      <c r="E116" s="195"/>
      <c r="F116" s="195"/>
      <c r="G116" s="195"/>
      <c r="H116" s="195"/>
      <c r="I116" s="196"/>
      <c r="J116" s="197">
        <f>J799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117</v>
      </c>
      <c r="E117" s="195"/>
      <c r="F117" s="195"/>
      <c r="G117" s="195"/>
      <c r="H117" s="195"/>
      <c r="I117" s="196"/>
      <c r="J117" s="197">
        <f>J819</f>
        <v>0</v>
      </c>
      <c r="K117" s="193"/>
      <c r="L117" s="198"/>
    </row>
    <row r="118" spans="2:12" s="8" customFormat="1" ht="24.95" customHeight="1">
      <c r="B118" s="185"/>
      <c r="C118" s="186"/>
      <c r="D118" s="187" t="s">
        <v>118</v>
      </c>
      <c r="E118" s="188"/>
      <c r="F118" s="188"/>
      <c r="G118" s="188"/>
      <c r="H118" s="188"/>
      <c r="I118" s="189"/>
      <c r="J118" s="190">
        <f>J833</f>
        <v>0</v>
      </c>
      <c r="K118" s="186"/>
      <c r="L118" s="191"/>
    </row>
    <row r="119" spans="2:12" s="9" customFormat="1" ht="19.9" customHeight="1">
      <c r="B119" s="192"/>
      <c r="C119" s="193"/>
      <c r="D119" s="194" t="s">
        <v>119</v>
      </c>
      <c r="E119" s="195"/>
      <c r="F119" s="195"/>
      <c r="G119" s="195"/>
      <c r="H119" s="195"/>
      <c r="I119" s="196"/>
      <c r="J119" s="197">
        <f>J834</f>
        <v>0</v>
      </c>
      <c r="K119" s="193"/>
      <c r="L119" s="198"/>
    </row>
    <row r="120" spans="2:12" s="1" customFormat="1" ht="21.8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4" s="1" customFormat="1" ht="29.25" customHeight="1">
      <c r="B122" s="38"/>
      <c r="C122" s="184" t="s">
        <v>120</v>
      </c>
      <c r="D122" s="39"/>
      <c r="E122" s="39"/>
      <c r="F122" s="39"/>
      <c r="G122" s="39"/>
      <c r="H122" s="39"/>
      <c r="I122" s="139"/>
      <c r="J122" s="199">
        <f>ROUND(J123+J124+J125+J126+J127+J128,2)</f>
        <v>0</v>
      </c>
      <c r="K122" s="39"/>
      <c r="L122" s="43"/>
      <c r="N122" s="200" t="s">
        <v>38</v>
      </c>
    </row>
    <row r="123" spans="2:65" s="1" customFormat="1" ht="18" customHeight="1">
      <c r="B123" s="38"/>
      <c r="C123" s="39"/>
      <c r="D123" s="201" t="s">
        <v>121</v>
      </c>
      <c r="E123" s="202"/>
      <c r="F123" s="202"/>
      <c r="G123" s="39"/>
      <c r="H123" s="39"/>
      <c r="I123" s="139"/>
      <c r="J123" s="203">
        <v>0</v>
      </c>
      <c r="K123" s="39"/>
      <c r="L123" s="204"/>
      <c r="M123" s="139"/>
      <c r="N123" s="205" t="s">
        <v>39</v>
      </c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206" t="s">
        <v>85</v>
      </c>
      <c r="AZ123" s="139"/>
      <c r="BA123" s="139"/>
      <c r="BB123" s="139"/>
      <c r="BC123" s="139"/>
      <c r="BD123" s="139"/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206" t="s">
        <v>81</v>
      </c>
      <c r="BK123" s="139"/>
      <c r="BL123" s="139"/>
      <c r="BM123" s="139"/>
    </row>
    <row r="124" spans="2:65" s="1" customFormat="1" ht="18" customHeight="1">
      <c r="B124" s="38"/>
      <c r="C124" s="39"/>
      <c r="D124" s="201" t="s">
        <v>122</v>
      </c>
      <c r="E124" s="202"/>
      <c r="F124" s="202"/>
      <c r="G124" s="39"/>
      <c r="H124" s="39"/>
      <c r="I124" s="139"/>
      <c r="J124" s="203">
        <v>0</v>
      </c>
      <c r="K124" s="39"/>
      <c r="L124" s="204"/>
      <c r="M124" s="139"/>
      <c r="N124" s="205" t="s">
        <v>39</v>
      </c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206" t="s">
        <v>85</v>
      </c>
      <c r="AZ124" s="139"/>
      <c r="BA124" s="139"/>
      <c r="BB124" s="139"/>
      <c r="BC124" s="139"/>
      <c r="BD124" s="139"/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206" t="s">
        <v>81</v>
      </c>
      <c r="BK124" s="139"/>
      <c r="BL124" s="139"/>
      <c r="BM124" s="139"/>
    </row>
    <row r="125" spans="2:65" s="1" customFormat="1" ht="18" customHeight="1">
      <c r="B125" s="38"/>
      <c r="C125" s="39"/>
      <c r="D125" s="201" t="s">
        <v>123</v>
      </c>
      <c r="E125" s="202"/>
      <c r="F125" s="202"/>
      <c r="G125" s="39"/>
      <c r="H125" s="39"/>
      <c r="I125" s="139"/>
      <c r="J125" s="203">
        <v>0</v>
      </c>
      <c r="K125" s="39"/>
      <c r="L125" s="204"/>
      <c r="M125" s="139"/>
      <c r="N125" s="205" t="s">
        <v>39</v>
      </c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206" t="s">
        <v>85</v>
      </c>
      <c r="AZ125" s="139"/>
      <c r="BA125" s="139"/>
      <c r="BB125" s="139"/>
      <c r="BC125" s="139"/>
      <c r="BD125" s="139"/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206" t="s">
        <v>81</v>
      </c>
      <c r="BK125" s="139"/>
      <c r="BL125" s="139"/>
      <c r="BM125" s="139"/>
    </row>
    <row r="126" spans="2:65" s="1" customFormat="1" ht="18" customHeight="1">
      <c r="B126" s="38"/>
      <c r="C126" s="39"/>
      <c r="D126" s="201" t="s">
        <v>124</v>
      </c>
      <c r="E126" s="202"/>
      <c r="F126" s="202"/>
      <c r="G126" s="39"/>
      <c r="H126" s="39"/>
      <c r="I126" s="139"/>
      <c r="J126" s="203">
        <v>0</v>
      </c>
      <c r="K126" s="39"/>
      <c r="L126" s="204"/>
      <c r="M126" s="139"/>
      <c r="N126" s="205" t="s">
        <v>39</v>
      </c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206" t="s">
        <v>85</v>
      </c>
      <c r="AZ126" s="139"/>
      <c r="BA126" s="139"/>
      <c r="BB126" s="139"/>
      <c r="BC126" s="139"/>
      <c r="BD126" s="139"/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206" t="s">
        <v>81</v>
      </c>
      <c r="BK126" s="139"/>
      <c r="BL126" s="139"/>
      <c r="BM126" s="139"/>
    </row>
    <row r="127" spans="2:65" s="1" customFormat="1" ht="18" customHeight="1">
      <c r="B127" s="38"/>
      <c r="C127" s="39"/>
      <c r="D127" s="201" t="s">
        <v>125</v>
      </c>
      <c r="E127" s="202"/>
      <c r="F127" s="202"/>
      <c r="G127" s="39"/>
      <c r="H127" s="39"/>
      <c r="I127" s="139"/>
      <c r="J127" s="203">
        <v>0</v>
      </c>
      <c r="K127" s="39"/>
      <c r="L127" s="204"/>
      <c r="M127" s="139"/>
      <c r="N127" s="205" t="s">
        <v>39</v>
      </c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206" t="s">
        <v>85</v>
      </c>
      <c r="AZ127" s="139"/>
      <c r="BA127" s="139"/>
      <c r="BB127" s="139"/>
      <c r="BC127" s="139"/>
      <c r="BD127" s="139"/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206" t="s">
        <v>81</v>
      </c>
      <c r="BK127" s="139"/>
      <c r="BL127" s="139"/>
      <c r="BM127" s="139"/>
    </row>
    <row r="128" spans="2:65" s="1" customFormat="1" ht="18" customHeight="1">
      <c r="B128" s="38"/>
      <c r="C128" s="39"/>
      <c r="D128" s="202" t="s">
        <v>126</v>
      </c>
      <c r="E128" s="39"/>
      <c r="F128" s="39"/>
      <c r="G128" s="39"/>
      <c r="H128" s="39"/>
      <c r="I128" s="139"/>
      <c r="J128" s="203">
        <f>ROUND(J30*T128,2)</f>
        <v>0</v>
      </c>
      <c r="K128" s="39"/>
      <c r="L128" s="204"/>
      <c r="M128" s="139"/>
      <c r="N128" s="205" t="s">
        <v>39</v>
      </c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206" t="s">
        <v>127</v>
      </c>
      <c r="AZ128" s="139"/>
      <c r="BA128" s="139"/>
      <c r="BB128" s="139"/>
      <c r="BC128" s="139"/>
      <c r="BD128" s="139"/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206" t="s">
        <v>81</v>
      </c>
      <c r="BK128" s="139"/>
      <c r="BL128" s="139"/>
      <c r="BM128" s="139"/>
    </row>
    <row r="129" spans="2:12" s="1" customFormat="1" ht="12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29.25" customHeight="1">
      <c r="B130" s="38"/>
      <c r="C130" s="208" t="s">
        <v>128</v>
      </c>
      <c r="D130" s="181"/>
      <c r="E130" s="181"/>
      <c r="F130" s="181"/>
      <c r="G130" s="181"/>
      <c r="H130" s="181"/>
      <c r="I130" s="182"/>
      <c r="J130" s="209">
        <f>ROUND(J96+J122,2)</f>
        <v>0</v>
      </c>
      <c r="K130" s="181"/>
      <c r="L130" s="43"/>
    </row>
    <row r="131" spans="2:12" s="1" customFormat="1" ht="6.95" customHeight="1">
      <c r="B131" s="61"/>
      <c r="C131" s="62"/>
      <c r="D131" s="62"/>
      <c r="E131" s="62"/>
      <c r="F131" s="62"/>
      <c r="G131" s="62"/>
      <c r="H131" s="62"/>
      <c r="I131" s="175"/>
      <c r="J131" s="62"/>
      <c r="K131" s="62"/>
      <c r="L131" s="43"/>
    </row>
    <row r="135" spans="2:12" s="1" customFormat="1" ht="6.95" customHeight="1">
      <c r="B135" s="63"/>
      <c r="C135" s="64"/>
      <c r="D135" s="64"/>
      <c r="E135" s="64"/>
      <c r="F135" s="64"/>
      <c r="G135" s="64"/>
      <c r="H135" s="64"/>
      <c r="I135" s="178"/>
      <c r="J135" s="64"/>
      <c r="K135" s="64"/>
      <c r="L135" s="43"/>
    </row>
    <row r="136" spans="2:12" s="1" customFormat="1" ht="24.95" customHeight="1">
      <c r="B136" s="38"/>
      <c r="C136" s="23" t="s">
        <v>129</v>
      </c>
      <c r="D136" s="39"/>
      <c r="E136" s="39"/>
      <c r="F136" s="39"/>
      <c r="G136" s="39"/>
      <c r="H136" s="39"/>
      <c r="I136" s="139"/>
      <c r="J136" s="39"/>
      <c r="K136" s="39"/>
      <c r="L136" s="43"/>
    </row>
    <row r="137" spans="2:12" s="1" customFormat="1" ht="6.95" customHeight="1">
      <c r="B137" s="38"/>
      <c r="C137" s="39"/>
      <c r="D137" s="39"/>
      <c r="E137" s="39"/>
      <c r="F137" s="39"/>
      <c r="G137" s="39"/>
      <c r="H137" s="39"/>
      <c r="I137" s="139"/>
      <c r="J137" s="39"/>
      <c r="K137" s="39"/>
      <c r="L137" s="43"/>
    </row>
    <row r="138" spans="2:12" s="1" customFormat="1" ht="12" customHeight="1">
      <c r="B138" s="38"/>
      <c r="C138" s="32" t="s">
        <v>16</v>
      </c>
      <c r="D138" s="39"/>
      <c r="E138" s="39"/>
      <c r="F138" s="39"/>
      <c r="G138" s="39"/>
      <c r="H138" s="39"/>
      <c r="I138" s="139"/>
      <c r="J138" s="39"/>
      <c r="K138" s="39"/>
      <c r="L138" s="43"/>
    </row>
    <row r="139" spans="2:12" s="1" customFormat="1" ht="16.5" customHeight="1">
      <c r="B139" s="38"/>
      <c r="C139" s="39"/>
      <c r="D139" s="39"/>
      <c r="E139" s="179" t="str">
        <f>E7</f>
        <v>EUO na objektu prodejního skladu</v>
      </c>
      <c r="F139" s="32"/>
      <c r="G139" s="32"/>
      <c r="H139" s="32"/>
      <c r="I139" s="139"/>
      <c r="J139" s="39"/>
      <c r="K139" s="39"/>
      <c r="L139" s="43"/>
    </row>
    <row r="140" spans="2:12" s="1" customFormat="1" ht="12" customHeight="1">
      <c r="B140" s="38"/>
      <c r="C140" s="32" t="s">
        <v>88</v>
      </c>
      <c r="D140" s="39"/>
      <c r="E140" s="39"/>
      <c r="F140" s="39"/>
      <c r="G140" s="39"/>
      <c r="H140" s="39"/>
      <c r="I140" s="139"/>
      <c r="J140" s="39"/>
      <c r="K140" s="39"/>
      <c r="L140" s="43"/>
    </row>
    <row r="141" spans="2:12" s="1" customFormat="1" ht="16.5" customHeight="1">
      <c r="B141" s="38"/>
      <c r="C141" s="39"/>
      <c r="D141" s="39"/>
      <c r="E141" s="71" t="str">
        <f>E9</f>
        <v>05460001 - EUO na objektu prodejního skladu</v>
      </c>
      <c r="F141" s="39"/>
      <c r="G141" s="39"/>
      <c r="H141" s="39"/>
      <c r="I141" s="139"/>
      <c r="J141" s="39"/>
      <c r="K141" s="39"/>
      <c r="L141" s="43"/>
    </row>
    <row r="142" spans="2:12" s="1" customFormat="1" ht="6.95" customHeight="1">
      <c r="B142" s="38"/>
      <c r="C142" s="39"/>
      <c r="D142" s="39"/>
      <c r="E142" s="39"/>
      <c r="F142" s="39"/>
      <c r="G142" s="39"/>
      <c r="H142" s="39"/>
      <c r="I142" s="139"/>
      <c r="J142" s="39"/>
      <c r="K142" s="39"/>
      <c r="L142" s="43"/>
    </row>
    <row r="143" spans="2:12" s="1" customFormat="1" ht="12" customHeight="1">
      <c r="B143" s="38"/>
      <c r="C143" s="32" t="s">
        <v>20</v>
      </c>
      <c r="D143" s="39"/>
      <c r="E143" s="39"/>
      <c r="F143" s="27" t="str">
        <f>F12</f>
        <v>Polkovice 210</v>
      </c>
      <c r="G143" s="39"/>
      <c r="H143" s="39"/>
      <c r="I143" s="142" t="s">
        <v>22</v>
      </c>
      <c r="J143" s="74" t="str">
        <f>IF(J12="","",J12)</f>
        <v>24. 4. 2023</v>
      </c>
      <c r="K143" s="39"/>
      <c r="L143" s="43"/>
    </row>
    <row r="144" spans="2:12" s="1" customFormat="1" ht="6.95" customHeight="1">
      <c r="B144" s="38"/>
      <c r="C144" s="39"/>
      <c r="D144" s="39"/>
      <c r="E144" s="39"/>
      <c r="F144" s="39"/>
      <c r="G144" s="39"/>
      <c r="H144" s="39"/>
      <c r="I144" s="139"/>
      <c r="J144" s="39"/>
      <c r="K144" s="39"/>
      <c r="L144" s="43"/>
    </row>
    <row r="145" spans="2:12" s="1" customFormat="1" ht="15.15" customHeight="1">
      <c r="B145" s="38"/>
      <c r="C145" s="32" t="s">
        <v>24</v>
      </c>
      <c r="D145" s="39"/>
      <c r="E145" s="39"/>
      <c r="F145" s="27" t="str">
        <f>E15</f>
        <v xml:space="preserve"> </v>
      </c>
      <c r="G145" s="39"/>
      <c r="H145" s="39"/>
      <c r="I145" s="142" t="s">
        <v>30</v>
      </c>
      <c r="J145" s="36" t="str">
        <f>E21</f>
        <v xml:space="preserve"> </v>
      </c>
      <c r="K145" s="39"/>
      <c r="L145" s="43"/>
    </row>
    <row r="146" spans="2:12" s="1" customFormat="1" ht="15.15" customHeight="1">
      <c r="B146" s="38"/>
      <c r="C146" s="32" t="s">
        <v>28</v>
      </c>
      <c r="D146" s="39"/>
      <c r="E146" s="39"/>
      <c r="F146" s="27" t="str">
        <f>IF(E18="","",E18)</f>
        <v>Vyplň údaj</v>
      </c>
      <c r="G146" s="39"/>
      <c r="H146" s="39"/>
      <c r="I146" s="142" t="s">
        <v>32</v>
      </c>
      <c r="J146" s="36" t="str">
        <f>E24</f>
        <v xml:space="preserve"> </v>
      </c>
      <c r="K146" s="39"/>
      <c r="L146" s="43"/>
    </row>
    <row r="147" spans="2:12" s="1" customFormat="1" ht="10.3" customHeight="1">
      <c r="B147" s="38"/>
      <c r="C147" s="39"/>
      <c r="D147" s="39"/>
      <c r="E147" s="39"/>
      <c r="F147" s="39"/>
      <c r="G147" s="39"/>
      <c r="H147" s="39"/>
      <c r="I147" s="139"/>
      <c r="J147" s="39"/>
      <c r="K147" s="39"/>
      <c r="L147" s="43"/>
    </row>
    <row r="148" spans="2:20" s="10" customFormat="1" ht="29.25" customHeight="1">
      <c r="B148" s="210"/>
      <c r="C148" s="211" t="s">
        <v>130</v>
      </c>
      <c r="D148" s="212" t="s">
        <v>59</v>
      </c>
      <c r="E148" s="212" t="s">
        <v>55</v>
      </c>
      <c r="F148" s="212" t="s">
        <v>56</v>
      </c>
      <c r="G148" s="212" t="s">
        <v>131</v>
      </c>
      <c r="H148" s="212" t="s">
        <v>132</v>
      </c>
      <c r="I148" s="213" t="s">
        <v>133</v>
      </c>
      <c r="J148" s="214" t="s">
        <v>94</v>
      </c>
      <c r="K148" s="215" t="s">
        <v>134</v>
      </c>
      <c r="L148" s="216"/>
      <c r="M148" s="95" t="s">
        <v>1</v>
      </c>
      <c r="N148" s="96" t="s">
        <v>38</v>
      </c>
      <c r="O148" s="96" t="s">
        <v>135</v>
      </c>
      <c r="P148" s="96" t="s">
        <v>136</v>
      </c>
      <c r="Q148" s="96" t="s">
        <v>137</v>
      </c>
      <c r="R148" s="96" t="s">
        <v>138</v>
      </c>
      <c r="S148" s="96" t="s">
        <v>139</v>
      </c>
      <c r="T148" s="97" t="s">
        <v>140</v>
      </c>
    </row>
    <row r="149" spans="2:63" s="1" customFormat="1" ht="22.8" customHeight="1">
      <c r="B149" s="38"/>
      <c r="C149" s="102" t="s">
        <v>141</v>
      </c>
      <c r="D149" s="39"/>
      <c r="E149" s="39"/>
      <c r="F149" s="39"/>
      <c r="G149" s="39"/>
      <c r="H149" s="39"/>
      <c r="I149" s="139"/>
      <c r="J149" s="217">
        <f>BK149</f>
        <v>0</v>
      </c>
      <c r="K149" s="39"/>
      <c r="L149" s="43"/>
      <c r="M149" s="98"/>
      <c r="N149" s="99"/>
      <c r="O149" s="99"/>
      <c r="P149" s="218">
        <f>P150+P611+P833</f>
        <v>0</v>
      </c>
      <c r="Q149" s="99"/>
      <c r="R149" s="218">
        <f>R150+R611+R833</f>
        <v>113.72951014</v>
      </c>
      <c r="S149" s="99"/>
      <c r="T149" s="219">
        <f>T150+T611+T833</f>
        <v>55.3560535</v>
      </c>
      <c r="AT149" s="17" t="s">
        <v>73</v>
      </c>
      <c r="AU149" s="17" t="s">
        <v>96</v>
      </c>
      <c r="BK149" s="220">
        <f>BK150+BK611+BK833</f>
        <v>0</v>
      </c>
    </row>
    <row r="150" spans="2:63" s="11" customFormat="1" ht="25.9" customHeight="1">
      <c r="B150" s="221"/>
      <c r="C150" s="222"/>
      <c r="D150" s="223" t="s">
        <v>73</v>
      </c>
      <c r="E150" s="224" t="s">
        <v>142</v>
      </c>
      <c r="F150" s="224" t="s">
        <v>143</v>
      </c>
      <c r="G150" s="222"/>
      <c r="H150" s="222"/>
      <c r="I150" s="225"/>
      <c r="J150" s="226">
        <f>BK150</f>
        <v>0</v>
      </c>
      <c r="K150" s="222"/>
      <c r="L150" s="227"/>
      <c r="M150" s="228"/>
      <c r="N150" s="229"/>
      <c r="O150" s="229"/>
      <c r="P150" s="230">
        <f>P151+P169+P199+P208+P484+P488+P511+P548+P603+P609</f>
        <v>0</v>
      </c>
      <c r="Q150" s="229"/>
      <c r="R150" s="230">
        <f>R151+R169+R199+R208+R484+R488+R511+R548+R603+R609</f>
        <v>104.33086859</v>
      </c>
      <c r="S150" s="229"/>
      <c r="T150" s="231">
        <f>T151+T169+T199+T208+T484+T488+T511+T548+T603+T609</f>
        <v>54.524921</v>
      </c>
      <c r="AR150" s="232" t="s">
        <v>81</v>
      </c>
      <c r="AT150" s="233" t="s">
        <v>73</v>
      </c>
      <c r="AU150" s="233" t="s">
        <v>74</v>
      </c>
      <c r="AY150" s="232" t="s">
        <v>144</v>
      </c>
      <c r="BK150" s="234">
        <f>BK151+BK169+BK199+BK208+BK484+BK488+BK511+BK548+BK603+BK609</f>
        <v>0</v>
      </c>
    </row>
    <row r="151" spans="2:63" s="11" customFormat="1" ht="22.8" customHeight="1">
      <c r="B151" s="221"/>
      <c r="C151" s="222"/>
      <c r="D151" s="223" t="s">
        <v>73</v>
      </c>
      <c r="E151" s="235" t="s">
        <v>81</v>
      </c>
      <c r="F151" s="235" t="s">
        <v>145</v>
      </c>
      <c r="G151" s="222"/>
      <c r="H151" s="222"/>
      <c r="I151" s="225"/>
      <c r="J151" s="236">
        <f>BK151</f>
        <v>0</v>
      </c>
      <c r="K151" s="222"/>
      <c r="L151" s="227"/>
      <c r="M151" s="228"/>
      <c r="N151" s="229"/>
      <c r="O151" s="229"/>
      <c r="P151" s="230">
        <f>SUM(P152:P168)</f>
        <v>0</v>
      </c>
      <c r="Q151" s="229"/>
      <c r="R151" s="230">
        <f>SUM(R152:R168)</f>
        <v>0</v>
      </c>
      <c r="S151" s="229"/>
      <c r="T151" s="231">
        <f>SUM(T152:T168)</f>
        <v>0</v>
      </c>
      <c r="AR151" s="232" t="s">
        <v>81</v>
      </c>
      <c r="AT151" s="233" t="s">
        <v>73</v>
      </c>
      <c r="AU151" s="233" t="s">
        <v>81</v>
      </c>
      <c r="AY151" s="232" t="s">
        <v>144</v>
      </c>
      <c r="BK151" s="234">
        <f>SUM(BK152:BK168)</f>
        <v>0</v>
      </c>
    </row>
    <row r="152" spans="2:65" s="1" customFormat="1" ht="24" customHeight="1">
      <c r="B152" s="38"/>
      <c r="C152" s="237" t="s">
        <v>81</v>
      </c>
      <c r="D152" s="237" t="s">
        <v>146</v>
      </c>
      <c r="E152" s="238" t="s">
        <v>147</v>
      </c>
      <c r="F152" s="239" t="s">
        <v>148</v>
      </c>
      <c r="G152" s="240" t="s">
        <v>149</v>
      </c>
      <c r="H152" s="241">
        <v>13.118</v>
      </c>
      <c r="I152" s="242"/>
      <c r="J152" s="243">
        <f>ROUND(I152*H152,2)</f>
        <v>0</v>
      </c>
      <c r="K152" s="239" t="s">
        <v>150</v>
      </c>
      <c r="L152" s="43"/>
      <c r="M152" s="244" t="s">
        <v>1</v>
      </c>
      <c r="N152" s="245" t="s">
        <v>39</v>
      </c>
      <c r="O152" s="86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AR152" s="248" t="s">
        <v>151</v>
      </c>
      <c r="AT152" s="248" t="s">
        <v>146</v>
      </c>
      <c r="AU152" s="248" t="s">
        <v>83</v>
      </c>
      <c r="AY152" s="17" t="s">
        <v>144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81</v>
      </c>
      <c r="BK152" s="249">
        <f>ROUND(I152*H152,2)</f>
        <v>0</v>
      </c>
      <c r="BL152" s="17" t="s">
        <v>151</v>
      </c>
      <c r="BM152" s="248" t="s">
        <v>152</v>
      </c>
    </row>
    <row r="153" spans="2:51" s="12" customFormat="1" ht="12">
      <c r="B153" s="250"/>
      <c r="C153" s="251"/>
      <c r="D153" s="252" t="s">
        <v>153</v>
      </c>
      <c r="E153" s="253" t="s">
        <v>1</v>
      </c>
      <c r="F153" s="254" t="s">
        <v>154</v>
      </c>
      <c r="G153" s="251"/>
      <c r="H153" s="253" t="s">
        <v>1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153</v>
      </c>
      <c r="AU153" s="260" t="s">
        <v>83</v>
      </c>
      <c r="AV153" s="12" t="s">
        <v>81</v>
      </c>
      <c r="AW153" s="12" t="s">
        <v>31</v>
      </c>
      <c r="AX153" s="12" t="s">
        <v>74</v>
      </c>
      <c r="AY153" s="260" t="s">
        <v>144</v>
      </c>
    </row>
    <row r="154" spans="2:51" s="13" customFormat="1" ht="12">
      <c r="B154" s="261"/>
      <c r="C154" s="262"/>
      <c r="D154" s="252" t="s">
        <v>153</v>
      </c>
      <c r="E154" s="263" t="s">
        <v>1</v>
      </c>
      <c r="F154" s="264" t="s">
        <v>155</v>
      </c>
      <c r="G154" s="262"/>
      <c r="H154" s="265">
        <v>13.118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153</v>
      </c>
      <c r="AU154" s="271" t="s">
        <v>83</v>
      </c>
      <c r="AV154" s="13" t="s">
        <v>83</v>
      </c>
      <c r="AW154" s="13" t="s">
        <v>31</v>
      </c>
      <c r="AX154" s="13" t="s">
        <v>74</v>
      </c>
      <c r="AY154" s="271" t="s">
        <v>144</v>
      </c>
    </row>
    <row r="155" spans="2:51" s="14" customFormat="1" ht="12">
      <c r="B155" s="272"/>
      <c r="C155" s="273"/>
      <c r="D155" s="252" t="s">
        <v>153</v>
      </c>
      <c r="E155" s="274" t="s">
        <v>1</v>
      </c>
      <c r="F155" s="275" t="s">
        <v>156</v>
      </c>
      <c r="G155" s="273"/>
      <c r="H155" s="276">
        <v>13.118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AT155" s="282" t="s">
        <v>153</v>
      </c>
      <c r="AU155" s="282" t="s">
        <v>83</v>
      </c>
      <c r="AV155" s="14" t="s">
        <v>151</v>
      </c>
      <c r="AW155" s="14" t="s">
        <v>31</v>
      </c>
      <c r="AX155" s="14" t="s">
        <v>81</v>
      </c>
      <c r="AY155" s="282" t="s">
        <v>144</v>
      </c>
    </row>
    <row r="156" spans="2:65" s="1" customFormat="1" ht="24" customHeight="1">
      <c r="B156" s="38"/>
      <c r="C156" s="237" t="s">
        <v>83</v>
      </c>
      <c r="D156" s="237" t="s">
        <v>146</v>
      </c>
      <c r="E156" s="238" t="s">
        <v>157</v>
      </c>
      <c r="F156" s="239" t="s">
        <v>158</v>
      </c>
      <c r="G156" s="240" t="s">
        <v>149</v>
      </c>
      <c r="H156" s="241">
        <v>13.118</v>
      </c>
      <c r="I156" s="242"/>
      <c r="J156" s="243">
        <f>ROUND(I156*H156,2)</f>
        <v>0</v>
      </c>
      <c r="K156" s="239" t="s">
        <v>150</v>
      </c>
      <c r="L156" s="43"/>
      <c r="M156" s="244" t="s">
        <v>1</v>
      </c>
      <c r="N156" s="245" t="s">
        <v>39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151</v>
      </c>
      <c r="AT156" s="248" t="s">
        <v>146</v>
      </c>
      <c r="AU156" s="248" t="s">
        <v>83</v>
      </c>
      <c r="AY156" s="17" t="s">
        <v>144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151</v>
      </c>
      <c r="BM156" s="248" t="s">
        <v>159</v>
      </c>
    </row>
    <row r="157" spans="2:65" s="1" customFormat="1" ht="24" customHeight="1">
      <c r="B157" s="38"/>
      <c r="C157" s="237" t="s">
        <v>160</v>
      </c>
      <c r="D157" s="237" t="s">
        <v>146</v>
      </c>
      <c r="E157" s="238" t="s">
        <v>161</v>
      </c>
      <c r="F157" s="239" t="s">
        <v>162</v>
      </c>
      <c r="G157" s="240" t="s">
        <v>149</v>
      </c>
      <c r="H157" s="241">
        <v>13.118</v>
      </c>
      <c r="I157" s="242"/>
      <c r="J157" s="243">
        <f>ROUND(I157*H157,2)</f>
        <v>0</v>
      </c>
      <c r="K157" s="239" t="s">
        <v>150</v>
      </c>
      <c r="L157" s="43"/>
      <c r="M157" s="244" t="s">
        <v>1</v>
      </c>
      <c r="N157" s="245" t="s">
        <v>39</v>
      </c>
      <c r="O157" s="86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48" t="s">
        <v>151</v>
      </c>
      <c r="AT157" s="248" t="s">
        <v>146</v>
      </c>
      <c r="AU157" s="248" t="s">
        <v>83</v>
      </c>
      <c r="AY157" s="17" t="s">
        <v>144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81</v>
      </c>
      <c r="BK157" s="249">
        <f>ROUND(I157*H157,2)</f>
        <v>0</v>
      </c>
      <c r="BL157" s="17" t="s">
        <v>151</v>
      </c>
      <c r="BM157" s="248" t="s">
        <v>163</v>
      </c>
    </row>
    <row r="158" spans="2:65" s="1" customFormat="1" ht="24" customHeight="1">
      <c r="B158" s="38"/>
      <c r="C158" s="237" t="s">
        <v>151</v>
      </c>
      <c r="D158" s="237" t="s">
        <v>146</v>
      </c>
      <c r="E158" s="238" t="s">
        <v>164</v>
      </c>
      <c r="F158" s="239" t="s">
        <v>165</v>
      </c>
      <c r="G158" s="240" t="s">
        <v>149</v>
      </c>
      <c r="H158" s="241">
        <v>65.59</v>
      </c>
      <c r="I158" s="242"/>
      <c r="J158" s="243">
        <f>ROUND(I158*H158,2)</f>
        <v>0</v>
      </c>
      <c r="K158" s="239" t="s">
        <v>150</v>
      </c>
      <c r="L158" s="43"/>
      <c r="M158" s="244" t="s">
        <v>1</v>
      </c>
      <c r="N158" s="245" t="s">
        <v>39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8" t="s">
        <v>151</v>
      </c>
      <c r="AT158" s="248" t="s">
        <v>146</v>
      </c>
      <c r="AU158" s="248" t="s">
        <v>83</v>
      </c>
      <c r="AY158" s="17" t="s">
        <v>144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81</v>
      </c>
      <c r="BK158" s="249">
        <f>ROUND(I158*H158,2)</f>
        <v>0</v>
      </c>
      <c r="BL158" s="17" t="s">
        <v>151</v>
      </c>
      <c r="BM158" s="248" t="s">
        <v>166</v>
      </c>
    </row>
    <row r="159" spans="2:51" s="13" customFormat="1" ht="12">
      <c r="B159" s="261"/>
      <c r="C159" s="262"/>
      <c r="D159" s="252" t="s">
        <v>153</v>
      </c>
      <c r="E159" s="263" t="s">
        <v>1</v>
      </c>
      <c r="F159" s="264" t="s">
        <v>167</v>
      </c>
      <c r="G159" s="262"/>
      <c r="H159" s="265">
        <v>65.59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AT159" s="271" t="s">
        <v>153</v>
      </c>
      <c r="AU159" s="271" t="s">
        <v>83</v>
      </c>
      <c r="AV159" s="13" t="s">
        <v>83</v>
      </c>
      <c r="AW159" s="13" t="s">
        <v>31</v>
      </c>
      <c r="AX159" s="13" t="s">
        <v>74</v>
      </c>
      <c r="AY159" s="271" t="s">
        <v>144</v>
      </c>
    </row>
    <row r="160" spans="2:51" s="14" customFormat="1" ht="12">
      <c r="B160" s="272"/>
      <c r="C160" s="273"/>
      <c r="D160" s="252" t="s">
        <v>153</v>
      </c>
      <c r="E160" s="274" t="s">
        <v>1</v>
      </c>
      <c r="F160" s="275" t="s">
        <v>156</v>
      </c>
      <c r="G160" s="273"/>
      <c r="H160" s="276">
        <v>65.59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AT160" s="282" t="s">
        <v>153</v>
      </c>
      <c r="AU160" s="282" t="s">
        <v>83</v>
      </c>
      <c r="AV160" s="14" t="s">
        <v>151</v>
      </c>
      <c r="AW160" s="14" t="s">
        <v>31</v>
      </c>
      <c r="AX160" s="14" t="s">
        <v>81</v>
      </c>
      <c r="AY160" s="282" t="s">
        <v>144</v>
      </c>
    </row>
    <row r="161" spans="2:65" s="1" customFormat="1" ht="16.5" customHeight="1">
      <c r="B161" s="38"/>
      <c r="C161" s="237" t="s">
        <v>168</v>
      </c>
      <c r="D161" s="237" t="s">
        <v>146</v>
      </c>
      <c r="E161" s="238" t="s">
        <v>169</v>
      </c>
      <c r="F161" s="239" t="s">
        <v>170</v>
      </c>
      <c r="G161" s="240" t="s">
        <v>149</v>
      </c>
      <c r="H161" s="241">
        <v>13.118</v>
      </c>
      <c r="I161" s="242"/>
      <c r="J161" s="243">
        <f>ROUND(I161*H161,2)</f>
        <v>0</v>
      </c>
      <c r="K161" s="239" t="s">
        <v>150</v>
      </c>
      <c r="L161" s="43"/>
      <c r="M161" s="244" t="s">
        <v>1</v>
      </c>
      <c r="N161" s="245" t="s">
        <v>39</v>
      </c>
      <c r="O161" s="86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8" t="s">
        <v>151</v>
      </c>
      <c r="AT161" s="248" t="s">
        <v>146</v>
      </c>
      <c r="AU161" s="248" t="s">
        <v>83</v>
      </c>
      <c r="AY161" s="17" t="s">
        <v>144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81</v>
      </c>
      <c r="BK161" s="249">
        <f>ROUND(I161*H161,2)</f>
        <v>0</v>
      </c>
      <c r="BL161" s="17" t="s">
        <v>151</v>
      </c>
      <c r="BM161" s="248" t="s">
        <v>171</v>
      </c>
    </row>
    <row r="162" spans="2:65" s="1" customFormat="1" ht="24" customHeight="1">
      <c r="B162" s="38"/>
      <c r="C162" s="237" t="s">
        <v>172</v>
      </c>
      <c r="D162" s="237" t="s">
        <v>146</v>
      </c>
      <c r="E162" s="238" t="s">
        <v>173</v>
      </c>
      <c r="F162" s="239" t="s">
        <v>174</v>
      </c>
      <c r="G162" s="240" t="s">
        <v>175</v>
      </c>
      <c r="H162" s="241">
        <v>24.268</v>
      </c>
      <c r="I162" s="242"/>
      <c r="J162" s="243">
        <f>ROUND(I162*H162,2)</f>
        <v>0</v>
      </c>
      <c r="K162" s="239" t="s">
        <v>150</v>
      </c>
      <c r="L162" s="43"/>
      <c r="M162" s="244" t="s">
        <v>1</v>
      </c>
      <c r="N162" s="245" t="s">
        <v>39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151</v>
      </c>
      <c r="AT162" s="248" t="s">
        <v>146</v>
      </c>
      <c r="AU162" s="248" t="s">
        <v>83</v>
      </c>
      <c r="AY162" s="17" t="s">
        <v>144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81</v>
      </c>
      <c r="BK162" s="249">
        <f>ROUND(I162*H162,2)</f>
        <v>0</v>
      </c>
      <c r="BL162" s="17" t="s">
        <v>151</v>
      </c>
      <c r="BM162" s="248" t="s">
        <v>176</v>
      </c>
    </row>
    <row r="163" spans="2:51" s="13" customFormat="1" ht="12">
      <c r="B163" s="261"/>
      <c r="C163" s="262"/>
      <c r="D163" s="252" t="s">
        <v>153</v>
      </c>
      <c r="E163" s="263" t="s">
        <v>1</v>
      </c>
      <c r="F163" s="264" t="s">
        <v>177</v>
      </c>
      <c r="G163" s="262"/>
      <c r="H163" s="265">
        <v>24.268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153</v>
      </c>
      <c r="AU163" s="271" t="s">
        <v>83</v>
      </c>
      <c r="AV163" s="13" t="s">
        <v>83</v>
      </c>
      <c r="AW163" s="13" t="s">
        <v>31</v>
      </c>
      <c r="AX163" s="13" t="s">
        <v>74</v>
      </c>
      <c r="AY163" s="271" t="s">
        <v>144</v>
      </c>
    </row>
    <row r="164" spans="2:51" s="14" customFormat="1" ht="12">
      <c r="B164" s="272"/>
      <c r="C164" s="273"/>
      <c r="D164" s="252" t="s">
        <v>153</v>
      </c>
      <c r="E164" s="274" t="s">
        <v>1</v>
      </c>
      <c r="F164" s="275" t="s">
        <v>156</v>
      </c>
      <c r="G164" s="273"/>
      <c r="H164" s="276">
        <v>24.268</v>
      </c>
      <c r="I164" s="277"/>
      <c r="J164" s="273"/>
      <c r="K164" s="273"/>
      <c r="L164" s="278"/>
      <c r="M164" s="279"/>
      <c r="N164" s="280"/>
      <c r="O164" s="280"/>
      <c r="P164" s="280"/>
      <c r="Q164" s="280"/>
      <c r="R164" s="280"/>
      <c r="S164" s="280"/>
      <c r="T164" s="281"/>
      <c r="AT164" s="282" t="s">
        <v>153</v>
      </c>
      <c r="AU164" s="282" t="s">
        <v>83</v>
      </c>
      <c r="AV164" s="14" t="s">
        <v>151</v>
      </c>
      <c r="AW164" s="14" t="s">
        <v>31</v>
      </c>
      <c r="AX164" s="14" t="s">
        <v>81</v>
      </c>
      <c r="AY164" s="282" t="s">
        <v>144</v>
      </c>
    </row>
    <row r="165" spans="2:65" s="1" customFormat="1" ht="16.5" customHeight="1">
      <c r="B165" s="38"/>
      <c r="C165" s="237" t="s">
        <v>178</v>
      </c>
      <c r="D165" s="237" t="s">
        <v>146</v>
      </c>
      <c r="E165" s="238" t="s">
        <v>179</v>
      </c>
      <c r="F165" s="239" t="s">
        <v>180</v>
      </c>
      <c r="G165" s="240" t="s">
        <v>181</v>
      </c>
      <c r="H165" s="241">
        <v>78.52</v>
      </c>
      <c r="I165" s="242"/>
      <c r="J165" s="243">
        <f>ROUND(I165*H165,2)</f>
        <v>0</v>
      </c>
      <c r="K165" s="239" t="s">
        <v>150</v>
      </c>
      <c r="L165" s="43"/>
      <c r="M165" s="244" t="s">
        <v>1</v>
      </c>
      <c r="N165" s="245" t="s">
        <v>39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151</v>
      </c>
      <c r="AT165" s="248" t="s">
        <v>146</v>
      </c>
      <c r="AU165" s="248" t="s">
        <v>83</v>
      </c>
      <c r="AY165" s="17" t="s">
        <v>144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81</v>
      </c>
      <c r="BK165" s="249">
        <f>ROUND(I165*H165,2)</f>
        <v>0</v>
      </c>
      <c r="BL165" s="17" t="s">
        <v>151</v>
      </c>
      <c r="BM165" s="248" t="s">
        <v>182</v>
      </c>
    </row>
    <row r="166" spans="2:51" s="12" customFormat="1" ht="12">
      <c r="B166" s="250"/>
      <c r="C166" s="251"/>
      <c r="D166" s="252" t="s">
        <v>153</v>
      </c>
      <c r="E166" s="253" t="s">
        <v>1</v>
      </c>
      <c r="F166" s="254" t="s">
        <v>154</v>
      </c>
      <c r="G166" s="251"/>
      <c r="H166" s="253" t="s">
        <v>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AT166" s="260" t="s">
        <v>153</v>
      </c>
      <c r="AU166" s="260" t="s">
        <v>83</v>
      </c>
      <c r="AV166" s="12" t="s">
        <v>81</v>
      </c>
      <c r="AW166" s="12" t="s">
        <v>31</v>
      </c>
      <c r="AX166" s="12" t="s">
        <v>74</v>
      </c>
      <c r="AY166" s="260" t="s">
        <v>144</v>
      </c>
    </row>
    <row r="167" spans="2:51" s="13" customFormat="1" ht="12">
      <c r="B167" s="261"/>
      <c r="C167" s="262"/>
      <c r="D167" s="252" t="s">
        <v>153</v>
      </c>
      <c r="E167" s="263" t="s">
        <v>1</v>
      </c>
      <c r="F167" s="264" t="s">
        <v>183</v>
      </c>
      <c r="G167" s="262"/>
      <c r="H167" s="265">
        <v>78.52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153</v>
      </c>
      <c r="AU167" s="271" t="s">
        <v>83</v>
      </c>
      <c r="AV167" s="13" t="s">
        <v>83</v>
      </c>
      <c r="AW167" s="13" t="s">
        <v>31</v>
      </c>
      <c r="AX167" s="13" t="s">
        <v>74</v>
      </c>
      <c r="AY167" s="271" t="s">
        <v>144</v>
      </c>
    </row>
    <row r="168" spans="2:51" s="14" customFormat="1" ht="12">
      <c r="B168" s="272"/>
      <c r="C168" s="273"/>
      <c r="D168" s="252" t="s">
        <v>153</v>
      </c>
      <c r="E168" s="274" t="s">
        <v>1</v>
      </c>
      <c r="F168" s="275" t="s">
        <v>156</v>
      </c>
      <c r="G168" s="273"/>
      <c r="H168" s="276">
        <v>78.52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AT168" s="282" t="s">
        <v>153</v>
      </c>
      <c r="AU168" s="282" t="s">
        <v>83</v>
      </c>
      <c r="AV168" s="14" t="s">
        <v>151</v>
      </c>
      <c r="AW168" s="14" t="s">
        <v>31</v>
      </c>
      <c r="AX168" s="14" t="s">
        <v>81</v>
      </c>
      <c r="AY168" s="282" t="s">
        <v>144</v>
      </c>
    </row>
    <row r="169" spans="2:63" s="11" customFormat="1" ht="22.8" customHeight="1">
      <c r="B169" s="221"/>
      <c r="C169" s="222"/>
      <c r="D169" s="223" t="s">
        <v>73</v>
      </c>
      <c r="E169" s="235" t="s">
        <v>160</v>
      </c>
      <c r="F169" s="235" t="s">
        <v>184</v>
      </c>
      <c r="G169" s="222"/>
      <c r="H169" s="222"/>
      <c r="I169" s="225"/>
      <c r="J169" s="236">
        <f>BK169</f>
        <v>0</v>
      </c>
      <c r="K169" s="222"/>
      <c r="L169" s="227"/>
      <c r="M169" s="228"/>
      <c r="N169" s="229"/>
      <c r="O169" s="229"/>
      <c r="P169" s="230">
        <f>SUM(P170:P198)</f>
        <v>0</v>
      </c>
      <c r="Q169" s="229"/>
      <c r="R169" s="230">
        <f>SUM(R170:R198)</f>
        <v>4.4853486</v>
      </c>
      <c r="S169" s="229"/>
      <c r="T169" s="231">
        <f>SUM(T170:T198)</f>
        <v>0</v>
      </c>
      <c r="AR169" s="232" t="s">
        <v>81</v>
      </c>
      <c r="AT169" s="233" t="s">
        <v>73</v>
      </c>
      <c r="AU169" s="233" t="s">
        <v>81</v>
      </c>
      <c r="AY169" s="232" t="s">
        <v>144</v>
      </c>
      <c r="BK169" s="234">
        <f>SUM(BK170:BK198)</f>
        <v>0</v>
      </c>
    </row>
    <row r="170" spans="2:65" s="1" customFormat="1" ht="24" customHeight="1">
      <c r="B170" s="38"/>
      <c r="C170" s="237" t="s">
        <v>185</v>
      </c>
      <c r="D170" s="237" t="s">
        <v>146</v>
      </c>
      <c r="E170" s="238" t="s">
        <v>186</v>
      </c>
      <c r="F170" s="239" t="s">
        <v>187</v>
      </c>
      <c r="G170" s="240" t="s">
        <v>181</v>
      </c>
      <c r="H170" s="241">
        <v>9.135</v>
      </c>
      <c r="I170" s="242"/>
      <c r="J170" s="243">
        <f>ROUND(I170*H170,2)</f>
        <v>0</v>
      </c>
      <c r="K170" s="239" t="s">
        <v>150</v>
      </c>
      <c r="L170" s="43"/>
      <c r="M170" s="244" t="s">
        <v>1</v>
      </c>
      <c r="N170" s="245" t="s">
        <v>39</v>
      </c>
      <c r="O170" s="86"/>
      <c r="P170" s="246">
        <f>O170*H170</f>
        <v>0</v>
      </c>
      <c r="Q170" s="246">
        <v>0.2857</v>
      </c>
      <c r="R170" s="246">
        <f>Q170*H170</f>
        <v>2.6098695</v>
      </c>
      <c r="S170" s="246">
        <v>0</v>
      </c>
      <c r="T170" s="247">
        <f>S170*H170</f>
        <v>0</v>
      </c>
      <c r="AR170" s="248" t="s">
        <v>151</v>
      </c>
      <c r="AT170" s="248" t="s">
        <v>146</v>
      </c>
      <c r="AU170" s="248" t="s">
        <v>83</v>
      </c>
      <c r="AY170" s="17" t="s">
        <v>144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81</v>
      </c>
      <c r="BK170" s="249">
        <f>ROUND(I170*H170,2)</f>
        <v>0</v>
      </c>
      <c r="BL170" s="17" t="s">
        <v>151</v>
      </c>
      <c r="BM170" s="248" t="s">
        <v>188</v>
      </c>
    </row>
    <row r="171" spans="2:51" s="13" customFormat="1" ht="12">
      <c r="B171" s="261"/>
      <c r="C171" s="262"/>
      <c r="D171" s="252" t="s">
        <v>153</v>
      </c>
      <c r="E171" s="263" t="s">
        <v>1</v>
      </c>
      <c r="F171" s="264" t="s">
        <v>189</v>
      </c>
      <c r="G171" s="262"/>
      <c r="H171" s="265">
        <v>13.5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153</v>
      </c>
      <c r="AU171" s="271" t="s">
        <v>83</v>
      </c>
      <c r="AV171" s="13" t="s">
        <v>83</v>
      </c>
      <c r="AW171" s="13" t="s">
        <v>31</v>
      </c>
      <c r="AX171" s="13" t="s">
        <v>74</v>
      </c>
      <c r="AY171" s="271" t="s">
        <v>144</v>
      </c>
    </row>
    <row r="172" spans="2:51" s="13" customFormat="1" ht="12">
      <c r="B172" s="261"/>
      <c r="C172" s="262"/>
      <c r="D172" s="252" t="s">
        <v>153</v>
      </c>
      <c r="E172" s="263" t="s">
        <v>1</v>
      </c>
      <c r="F172" s="264" t="s">
        <v>190</v>
      </c>
      <c r="G172" s="262"/>
      <c r="H172" s="265">
        <v>-2.205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153</v>
      </c>
      <c r="AU172" s="271" t="s">
        <v>83</v>
      </c>
      <c r="AV172" s="13" t="s">
        <v>83</v>
      </c>
      <c r="AW172" s="13" t="s">
        <v>31</v>
      </c>
      <c r="AX172" s="13" t="s">
        <v>74</v>
      </c>
      <c r="AY172" s="271" t="s">
        <v>144</v>
      </c>
    </row>
    <row r="173" spans="2:51" s="13" customFormat="1" ht="12">
      <c r="B173" s="261"/>
      <c r="C173" s="262"/>
      <c r="D173" s="252" t="s">
        <v>153</v>
      </c>
      <c r="E173" s="263" t="s">
        <v>1</v>
      </c>
      <c r="F173" s="264" t="s">
        <v>191</v>
      </c>
      <c r="G173" s="262"/>
      <c r="H173" s="265">
        <v>-2.16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AT173" s="271" t="s">
        <v>153</v>
      </c>
      <c r="AU173" s="271" t="s">
        <v>83</v>
      </c>
      <c r="AV173" s="13" t="s">
        <v>83</v>
      </c>
      <c r="AW173" s="13" t="s">
        <v>31</v>
      </c>
      <c r="AX173" s="13" t="s">
        <v>74</v>
      </c>
      <c r="AY173" s="271" t="s">
        <v>144</v>
      </c>
    </row>
    <row r="174" spans="2:51" s="14" customFormat="1" ht="12">
      <c r="B174" s="272"/>
      <c r="C174" s="273"/>
      <c r="D174" s="252" t="s">
        <v>153</v>
      </c>
      <c r="E174" s="274" t="s">
        <v>1</v>
      </c>
      <c r="F174" s="275" t="s">
        <v>156</v>
      </c>
      <c r="G174" s="273"/>
      <c r="H174" s="276">
        <v>9.135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AT174" s="282" t="s">
        <v>153</v>
      </c>
      <c r="AU174" s="282" t="s">
        <v>83</v>
      </c>
      <c r="AV174" s="14" t="s">
        <v>151</v>
      </c>
      <c r="AW174" s="14" t="s">
        <v>31</v>
      </c>
      <c r="AX174" s="14" t="s">
        <v>81</v>
      </c>
      <c r="AY174" s="282" t="s">
        <v>144</v>
      </c>
    </row>
    <row r="175" spans="2:65" s="1" customFormat="1" ht="16.5" customHeight="1">
      <c r="B175" s="38"/>
      <c r="C175" s="237" t="s">
        <v>192</v>
      </c>
      <c r="D175" s="237" t="s">
        <v>146</v>
      </c>
      <c r="E175" s="238" t="s">
        <v>193</v>
      </c>
      <c r="F175" s="239" t="s">
        <v>194</v>
      </c>
      <c r="G175" s="240" t="s">
        <v>195</v>
      </c>
      <c r="H175" s="241">
        <v>4</v>
      </c>
      <c r="I175" s="242"/>
      <c r="J175" s="243">
        <f>ROUND(I175*H175,2)</f>
        <v>0</v>
      </c>
      <c r="K175" s="239" t="s">
        <v>150</v>
      </c>
      <c r="L175" s="43"/>
      <c r="M175" s="244" t="s">
        <v>1</v>
      </c>
      <c r="N175" s="245" t="s">
        <v>39</v>
      </c>
      <c r="O175" s="86"/>
      <c r="P175" s="246">
        <f>O175*H175</f>
        <v>0</v>
      </c>
      <c r="Q175" s="246">
        <v>0.05455</v>
      </c>
      <c r="R175" s="246">
        <f>Q175*H175</f>
        <v>0.2182</v>
      </c>
      <c r="S175" s="246">
        <v>0</v>
      </c>
      <c r="T175" s="247">
        <f>S175*H175</f>
        <v>0</v>
      </c>
      <c r="AR175" s="248" t="s">
        <v>151</v>
      </c>
      <c r="AT175" s="248" t="s">
        <v>146</v>
      </c>
      <c r="AU175" s="248" t="s">
        <v>83</v>
      </c>
      <c r="AY175" s="17" t="s">
        <v>144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81</v>
      </c>
      <c r="BK175" s="249">
        <f>ROUND(I175*H175,2)</f>
        <v>0</v>
      </c>
      <c r="BL175" s="17" t="s">
        <v>151</v>
      </c>
      <c r="BM175" s="248" t="s">
        <v>196</v>
      </c>
    </row>
    <row r="176" spans="2:51" s="12" customFormat="1" ht="12">
      <c r="B176" s="250"/>
      <c r="C176" s="251"/>
      <c r="D176" s="252" t="s">
        <v>153</v>
      </c>
      <c r="E176" s="253" t="s">
        <v>1</v>
      </c>
      <c r="F176" s="254" t="s">
        <v>197</v>
      </c>
      <c r="G176" s="251"/>
      <c r="H176" s="253" t="s">
        <v>1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153</v>
      </c>
      <c r="AU176" s="260" t="s">
        <v>83</v>
      </c>
      <c r="AV176" s="12" t="s">
        <v>81</v>
      </c>
      <c r="AW176" s="12" t="s">
        <v>31</v>
      </c>
      <c r="AX176" s="12" t="s">
        <v>74</v>
      </c>
      <c r="AY176" s="260" t="s">
        <v>144</v>
      </c>
    </row>
    <row r="177" spans="2:51" s="13" customFormat="1" ht="12">
      <c r="B177" s="261"/>
      <c r="C177" s="262"/>
      <c r="D177" s="252" t="s">
        <v>153</v>
      </c>
      <c r="E177" s="263" t="s">
        <v>1</v>
      </c>
      <c r="F177" s="264" t="s">
        <v>151</v>
      </c>
      <c r="G177" s="262"/>
      <c r="H177" s="265">
        <v>4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153</v>
      </c>
      <c r="AU177" s="271" t="s">
        <v>83</v>
      </c>
      <c r="AV177" s="13" t="s">
        <v>83</v>
      </c>
      <c r="AW177" s="13" t="s">
        <v>31</v>
      </c>
      <c r="AX177" s="13" t="s">
        <v>74</v>
      </c>
      <c r="AY177" s="271" t="s">
        <v>144</v>
      </c>
    </row>
    <row r="178" spans="2:51" s="14" customFormat="1" ht="12">
      <c r="B178" s="272"/>
      <c r="C178" s="273"/>
      <c r="D178" s="252" t="s">
        <v>153</v>
      </c>
      <c r="E178" s="274" t="s">
        <v>1</v>
      </c>
      <c r="F178" s="275" t="s">
        <v>156</v>
      </c>
      <c r="G178" s="273"/>
      <c r="H178" s="276">
        <v>4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AT178" s="282" t="s">
        <v>153</v>
      </c>
      <c r="AU178" s="282" t="s">
        <v>83</v>
      </c>
      <c r="AV178" s="14" t="s">
        <v>151</v>
      </c>
      <c r="AW178" s="14" t="s">
        <v>31</v>
      </c>
      <c r="AX178" s="14" t="s">
        <v>81</v>
      </c>
      <c r="AY178" s="282" t="s">
        <v>144</v>
      </c>
    </row>
    <row r="179" spans="2:65" s="1" customFormat="1" ht="16.5" customHeight="1">
      <c r="B179" s="38"/>
      <c r="C179" s="237" t="s">
        <v>198</v>
      </c>
      <c r="D179" s="237" t="s">
        <v>146</v>
      </c>
      <c r="E179" s="238" t="s">
        <v>199</v>
      </c>
      <c r="F179" s="239" t="s">
        <v>200</v>
      </c>
      <c r="G179" s="240" t="s">
        <v>149</v>
      </c>
      <c r="H179" s="241">
        <v>0.295</v>
      </c>
      <c r="I179" s="242"/>
      <c r="J179" s="243">
        <f>ROUND(I179*H179,2)</f>
        <v>0</v>
      </c>
      <c r="K179" s="239" t="s">
        <v>150</v>
      </c>
      <c r="L179" s="43"/>
      <c r="M179" s="244" t="s">
        <v>1</v>
      </c>
      <c r="N179" s="245" t="s">
        <v>39</v>
      </c>
      <c r="O179" s="86"/>
      <c r="P179" s="246">
        <f>O179*H179</f>
        <v>0</v>
      </c>
      <c r="Q179" s="246">
        <v>1.94302</v>
      </c>
      <c r="R179" s="246">
        <f>Q179*H179</f>
        <v>0.5731909</v>
      </c>
      <c r="S179" s="246">
        <v>0</v>
      </c>
      <c r="T179" s="247">
        <f>S179*H179</f>
        <v>0</v>
      </c>
      <c r="AR179" s="248" t="s">
        <v>151</v>
      </c>
      <c r="AT179" s="248" t="s">
        <v>146</v>
      </c>
      <c r="AU179" s="248" t="s">
        <v>83</v>
      </c>
      <c r="AY179" s="17" t="s">
        <v>144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81</v>
      </c>
      <c r="BK179" s="249">
        <f>ROUND(I179*H179,2)</f>
        <v>0</v>
      </c>
      <c r="BL179" s="17" t="s">
        <v>151</v>
      </c>
      <c r="BM179" s="248" t="s">
        <v>201</v>
      </c>
    </row>
    <row r="180" spans="2:51" s="12" customFormat="1" ht="12">
      <c r="B180" s="250"/>
      <c r="C180" s="251"/>
      <c r="D180" s="252" t="s">
        <v>153</v>
      </c>
      <c r="E180" s="253" t="s">
        <v>1</v>
      </c>
      <c r="F180" s="254" t="s">
        <v>202</v>
      </c>
      <c r="G180" s="251"/>
      <c r="H180" s="253" t="s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153</v>
      </c>
      <c r="AU180" s="260" t="s">
        <v>83</v>
      </c>
      <c r="AV180" s="12" t="s">
        <v>81</v>
      </c>
      <c r="AW180" s="12" t="s">
        <v>31</v>
      </c>
      <c r="AX180" s="12" t="s">
        <v>74</v>
      </c>
      <c r="AY180" s="260" t="s">
        <v>144</v>
      </c>
    </row>
    <row r="181" spans="2:51" s="13" customFormat="1" ht="12">
      <c r="B181" s="261"/>
      <c r="C181" s="262"/>
      <c r="D181" s="252" t="s">
        <v>153</v>
      </c>
      <c r="E181" s="263" t="s">
        <v>1</v>
      </c>
      <c r="F181" s="264" t="s">
        <v>203</v>
      </c>
      <c r="G181" s="262"/>
      <c r="H181" s="265">
        <v>0.295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AT181" s="271" t="s">
        <v>153</v>
      </c>
      <c r="AU181" s="271" t="s">
        <v>83</v>
      </c>
      <c r="AV181" s="13" t="s">
        <v>83</v>
      </c>
      <c r="AW181" s="13" t="s">
        <v>31</v>
      </c>
      <c r="AX181" s="13" t="s">
        <v>74</v>
      </c>
      <c r="AY181" s="271" t="s">
        <v>144</v>
      </c>
    </row>
    <row r="182" spans="2:51" s="14" customFormat="1" ht="12">
      <c r="B182" s="272"/>
      <c r="C182" s="273"/>
      <c r="D182" s="252" t="s">
        <v>153</v>
      </c>
      <c r="E182" s="274" t="s">
        <v>1</v>
      </c>
      <c r="F182" s="275" t="s">
        <v>156</v>
      </c>
      <c r="G182" s="273"/>
      <c r="H182" s="276">
        <v>0.295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AT182" s="282" t="s">
        <v>153</v>
      </c>
      <c r="AU182" s="282" t="s">
        <v>83</v>
      </c>
      <c r="AV182" s="14" t="s">
        <v>151</v>
      </c>
      <c r="AW182" s="14" t="s">
        <v>31</v>
      </c>
      <c r="AX182" s="14" t="s">
        <v>81</v>
      </c>
      <c r="AY182" s="282" t="s">
        <v>144</v>
      </c>
    </row>
    <row r="183" spans="2:65" s="1" customFormat="1" ht="24" customHeight="1">
      <c r="B183" s="38"/>
      <c r="C183" s="237" t="s">
        <v>204</v>
      </c>
      <c r="D183" s="237" t="s">
        <v>146</v>
      </c>
      <c r="E183" s="238" t="s">
        <v>205</v>
      </c>
      <c r="F183" s="239" t="s">
        <v>206</v>
      </c>
      <c r="G183" s="240" t="s">
        <v>175</v>
      </c>
      <c r="H183" s="241">
        <v>0.649</v>
      </c>
      <c r="I183" s="242"/>
      <c r="J183" s="243">
        <f>ROUND(I183*H183,2)</f>
        <v>0</v>
      </c>
      <c r="K183" s="239" t="s">
        <v>150</v>
      </c>
      <c r="L183" s="43"/>
      <c r="M183" s="244" t="s">
        <v>1</v>
      </c>
      <c r="N183" s="245" t="s">
        <v>39</v>
      </c>
      <c r="O183" s="86"/>
      <c r="P183" s="246">
        <f>O183*H183</f>
        <v>0</v>
      </c>
      <c r="Q183" s="246">
        <v>1.09</v>
      </c>
      <c r="R183" s="246">
        <f>Q183*H183</f>
        <v>0.7074100000000001</v>
      </c>
      <c r="S183" s="246">
        <v>0</v>
      </c>
      <c r="T183" s="247">
        <f>S183*H183</f>
        <v>0</v>
      </c>
      <c r="AR183" s="248" t="s">
        <v>151</v>
      </c>
      <c r="AT183" s="248" t="s">
        <v>146</v>
      </c>
      <c r="AU183" s="248" t="s">
        <v>83</v>
      </c>
      <c r="AY183" s="17" t="s">
        <v>144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151</v>
      </c>
      <c r="BM183" s="248" t="s">
        <v>207</v>
      </c>
    </row>
    <row r="184" spans="2:51" s="12" customFormat="1" ht="12">
      <c r="B184" s="250"/>
      <c r="C184" s="251"/>
      <c r="D184" s="252" t="s">
        <v>153</v>
      </c>
      <c r="E184" s="253" t="s">
        <v>1</v>
      </c>
      <c r="F184" s="254" t="s">
        <v>202</v>
      </c>
      <c r="G184" s="251"/>
      <c r="H184" s="253" t="s">
        <v>1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153</v>
      </c>
      <c r="AU184" s="260" t="s">
        <v>83</v>
      </c>
      <c r="AV184" s="12" t="s">
        <v>81</v>
      </c>
      <c r="AW184" s="12" t="s">
        <v>31</v>
      </c>
      <c r="AX184" s="12" t="s">
        <v>74</v>
      </c>
      <c r="AY184" s="260" t="s">
        <v>144</v>
      </c>
    </row>
    <row r="185" spans="2:51" s="13" customFormat="1" ht="12">
      <c r="B185" s="261"/>
      <c r="C185" s="262"/>
      <c r="D185" s="252" t="s">
        <v>153</v>
      </c>
      <c r="E185" s="263" t="s">
        <v>1</v>
      </c>
      <c r="F185" s="264" t="s">
        <v>208</v>
      </c>
      <c r="G185" s="262"/>
      <c r="H185" s="265">
        <v>0.649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AT185" s="271" t="s">
        <v>153</v>
      </c>
      <c r="AU185" s="271" t="s">
        <v>83</v>
      </c>
      <c r="AV185" s="13" t="s">
        <v>83</v>
      </c>
      <c r="AW185" s="13" t="s">
        <v>31</v>
      </c>
      <c r="AX185" s="13" t="s">
        <v>74</v>
      </c>
      <c r="AY185" s="271" t="s">
        <v>144</v>
      </c>
    </row>
    <row r="186" spans="2:51" s="14" customFormat="1" ht="12">
      <c r="B186" s="272"/>
      <c r="C186" s="273"/>
      <c r="D186" s="252" t="s">
        <v>153</v>
      </c>
      <c r="E186" s="274" t="s">
        <v>1</v>
      </c>
      <c r="F186" s="275" t="s">
        <v>156</v>
      </c>
      <c r="G186" s="273"/>
      <c r="H186" s="276">
        <v>0.649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AT186" s="282" t="s">
        <v>153</v>
      </c>
      <c r="AU186" s="282" t="s">
        <v>83</v>
      </c>
      <c r="AV186" s="14" t="s">
        <v>151</v>
      </c>
      <c r="AW186" s="14" t="s">
        <v>31</v>
      </c>
      <c r="AX186" s="14" t="s">
        <v>81</v>
      </c>
      <c r="AY186" s="282" t="s">
        <v>144</v>
      </c>
    </row>
    <row r="187" spans="2:65" s="1" customFormat="1" ht="24" customHeight="1">
      <c r="B187" s="38"/>
      <c r="C187" s="237" t="s">
        <v>209</v>
      </c>
      <c r="D187" s="237" t="s">
        <v>146</v>
      </c>
      <c r="E187" s="238" t="s">
        <v>210</v>
      </c>
      <c r="F187" s="239" t="s">
        <v>211</v>
      </c>
      <c r="G187" s="240" t="s">
        <v>212</v>
      </c>
      <c r="H187" s="241">
        <v>7.2</v>
      </c>
      <c r="I187" s="242"/>
      <c r="J187" s="243">
        <f>ROUND(I187*H187,2)</f>
        <v>0</v>
      </c>
      <c r="K187" s="239" t="s">
        <v>1</v>
      </c>
      <c r="L187" s="43"/>
      <c r="M187" s="244" t="s">
        <v>1</v>
      </c>
      <c r="N187" s="245" t="s">
        <v>39</v>
      </c>
      <c r="O187" s="86"/>
      <c r="P187" s="246">
        <f>O187*H187</f>
        <v>0</v>
      </c>
      <c r="Q187" s="246">
        <v>0.00012</v>
      </c>
      <c r="R187" s="246">
        <f>Q187*H187</f>
        <v>0.0008640000000000001</v>
      </c>
      <c r="S187" s="246">
        <v>0</v>
      </c>
      <c r="T187" s="247">
        <f>S187*H187</f>
        <v>0</v>
      </c>
      <c r="AR187" s="248" t="s">
        <v>151</v>
      </c>
      <c r="AT187" s="248" t="s">
        <v>146</v>
      </c>
      <c r="AU187" s="248" t="s">
        <v>83</v>
      </c>
      <c r="AY187" s="17" t="s">
        <v>144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151</v>
      </c>
      <c r="BM187" s="248" t="s">
        <v>213</v>
      </c>
    </row>
    <row r="188" spans="2:51" s="12" customFormat="1" ht="12">
      <c r="B188" s="250"/>
      <c r="C188" s="251"/>
      <c r="D188" s="252" t="s">
        <v>153</v>
      </c>
      <c r="E188" s="253" t="s">
        <v>1</v>
      </c>
      <c r="F188" s="254" t="s">
        <v>214</v>
      </c>
      <c r="G188" s="251"/>
      <c r="H188" s="253" t="s">
        <v>1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AT188" s="260" t="s">
        <v>153</v>
      </c>
      <c r="AU188" s="260" t="s">
        <v>83</v>
      </c>
      <c r="AV188" s="12" t="s">
        <v>81</v>
      </c>
      <c r="AW188" s="12" t="s">
        <v>31</v>
      </c>
      <c r="AX188" s="12" t="s">
        <v>74</v>
      </c>
      <c r="AY188" s="260" t="s">
        <v>144</v>
      </c>
    </row>
    <row r="189" spans="2:51" s="13" customFormat="1" ht="12">
      <c r="B189" s="261"/>
      <c r="C189" s="262"/>
      <c r="D189" s="252" t="s">
        <v>153</v>
      </c>
      <c r="E189" s="263" t="s">
        <v>1</v>
      </c>
      <c r="F189" s="264" t="s">
        <v>215</v>
      </c>
      <c r="G189" s="262"/>
      <c r="H189" s="265">
        <v>7.2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153</v>
      </c>
      <c r="AU189" s="271" t="s">
        <v>83</v>
      </c>
      <c r="AV189" s="13" t="s">
        <v>83</v>
      </c>
      <c r="AW189" s="13" t="s">
        <v>31</v>
      </c>
      <c r="AX189" s="13" t="s">
        <v>74</v>
      </c>
      <c r="AY189" s="271" t="s">
        <v>144</v>
      </c>
    </row>
    <row r="190" spans="2:51" s="14" customFormat="1" ht="12">
      <c r="B190" s="272"/>
      <c r="C190" s="273"/>
      <c r="D190" s="252" t="s">
        <v>153</v>
      </c>
      <c r="E190" s="274" t="s">
        <v>1</v>
      </c>
      <c r="F190" s="275" t="s">
        <v>156</v>
      </c>
      <c r="G190" s="273"/>
      <c r="H190" s="276">
        <v>7.2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AT190" s="282" t="s">
        <v>153</v>
      </c>
      <c r="AU190" s="282" t="s">
        <v>83</v>
      </c>
      <c r="AV190" s="14" t="s">
        <v>151</v>
      </c>
      <c r="AW190" s="14" t="s">
        <v>31</v>
      </c>
      <c r="AX190" s="14" t="s">
        <v>81</v>
      </c>
      <c r="AY190" s="282" t="s">
        <v>144</v>
      </c>
    </row>
    <row r="191" spans="2:65" s="1" customFormat="1" ht="24" customHeight="1">
      <c r="B191" s="38"/>
      <c r="C191" s="237" t="s">
        <v>216</v>
      </c>
      <c r="D191" s="237" t="s">
        <v>146</v>
      </c>
      <c r="E191" s="238" t="s">
        <v>217</v>
      </c>
      <c r="F191" s="239" t="s">
        <v>218</v>
      </c>
      <c r="G191" s="240" t="s">
        <v>181</v>
      </c>
      <c r="H191" s="241">
        <v>1.968</v>
      </c>
      <c r="I191" s="242"/>
      <c r="J191" s="243">
        <f>ROUND(I191*H191,2)</f>
        <v>0</v>
      </c>
      <c r="K191" s="239" t="s">
        <v>150</v>
      </c>
      <c r="L191" s="43"/>
      <c r="M191" s="244" t="s">
        <v>1</v>
      </c>
      <c r="N191" s="245" t="s">
        <v>39</v>
      </c>
      <c r="O191" s="86"/>
      <c r="P191" s="246">
        <f>O191*H191</f>
        <v>0</v>
      </c>
      <c r="Q191" s="246">
        <v>0.1733</v>
      </c>
      <c r="R191" s="246">
        <f>Q191*H191</f>
        <v>0.34105440000000004</v>
      </c>
      <c r="S191" s="246">
        <v>0</v>
      </c>
      <c r="T191" s="247">
        <f>S191*H191</f>
        <v>0</v>
      </c>
      <c r="AR191" s="248" t="s">
        <v>151</v>
      </c>
      <c r="AT191" s="248" t="s">
        <v>146</v>
      </c>
      <c r="AU191" s="248" t="s">
        <v>83</v>
      </c>
      <c r="AY191" s="17" t="s">
        <v>144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151</v>
      </c>
      <c r="BM191" s="248" t="s">
        <v>219</v>
      </c>
    </row>
    <row r="192" spans="2:51" s="12" customFormat="1" ht="12">
      <c r="B192" s="250"/>
      <c r="C192" s="251"/>
      <c r="D192" s="252" t="s">
        <v>153</v>
      </c>
      <c r="E192" s="253" t="s">
        <v>1</v>
      </c>
      <c r="F192" s="254" t="s">
        <v>202</v>
      </c>
      <c r="G192" s="251"/>
      <c r="H192" s="253" t="s">
        <v>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AT192" s="260" t="s">
        <v>153</v>
      </c>
      <c r="AU192" s="260" t="s">
        <v>83</v>
      </c>
      <c r="AV192" s="12" t="s">
        <v>81</v>
      </c>
      <c r="AW192" s="12" t="s">
        <v>31</v>
      </c>
      <c r="AX192" s="12" t="s">
        <v>74</v>
      </c>
      <c r="AY192" s="260" t="s">
        <v>144</v>
      </c>
    </row>
    <row r="193" spans="2:51" s="13" customFormat="1" ht="12">
      <c r="B193" s="261"/>
      <c r="C193" s="262"/>
      <c r="D193" s="252" t="s">
        <v>153</v>
      </c>
      <c r="E193" s="263" t="s">
        <v>1</v>
      </c>
      <c r="F193" s="264" t="s">
        <v>220</v>
      </c>
      <c r="G193" s="262"/>
      <c r="H193" s="265">
        <v>1.968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AT193" s="271" t="s">
        <v>153</v>
      </c>
      <c r="AU193" s="271" t="s">
        <v>83</v>
      </c>
      <c r="AV193" s="13" t="s">
        <v>83</v>
      </c>
      <c r="AW193" s="13" t="s">
        <v>31</v>
      </c>
      <c r="AX193" s="13" t="s">
        <v>74</v>
      </c>
      <c r="AY193" s="271" t="s">
        <v>144</v>
      </c>
    </row>
    <row r="194" spans="2:51" s="14" customFormat="1" ht="12">
      <c r="B194" s="272"/>
      <c r="C194" s="273"/>
      <c r="D194" s="252" t="s">
        <v>153</v>
      </c>
      <c r="E194" s="274" t="s">
        <v>1</v>
      </c>
      <c r="F194" s="275" t="s">
        <v>156</v>
      </c>
      <c r="G194" s="273"/>
      <c r="H194" s="276">
        <v>1.968</v>
      </c>
      <c r="I194" s="277"/>
      <c r="J194" s="273"/>
      <c r="K194" s="273"/>
      <c r="L194" s="278"/>
      <c r="M194" s="279"/>
      <c r="N194" s="280"/>
      <c r="O194" s="280"/>
      <c r="P194" s="280"/>
      <c r="Q194" s="280"/>
      <c r="R194" s="280"/>
      <c r="S194" s="280"/>
      <c r="T194" s="281"/>
      <c r="AT194" s="282" t="s">
        <v>153</v>
      </c>
      <c r="AU194" s="282" t="s">
        <v>83</v>
      </c>
      <c r="AV194" s="14" t="s">
        <v>151</v>
      </c>
      <c r="AW194" s="14" t="s">
        <v>31</v>
      </c>
      <c r="AX194" s="14" t="s">
        <v>81</v>
      </c>
      <c r="AY194" s="282" t="s">
        <v>144</v>
      </c>
    </row>
    <row r="195" spans="2:65" s="1" customFormat="1" ht="24" customHeight="1">
      <c r="B195" s="38"/>
      <c r="C195" s="237" t="s">
        <v>221</v>
      </c>
      <c r="D195" s="237" t="s">
        <v>146</v>
      </c>
      <c r="E195" s="238" t="s">
        <v>222</v>
      </c>
      <c r="F195" s="239" t="s">
        <v>223</v>
      </c>
      <c r="G195" s="240" t="s">
        <v>181</v>
      </c>
      <c r="H195" s="241">
        <v>4.428</v>
      </c>
      <c r="I195" s="242"/>
      <c r="J195" s="243">
        <f>ROUND(I195*H195,2)</f>
        <v>0</v>
      </c>
      <c r="K195" s="239" t="s">
        <v>150</v>
      </c>
      <c r="L195" s="43"/>
      <c r="M195" s="244" t="s">
        <v>1</v>
      </c>
      <c r="N195" s="245" t="s">
        <v>39</v>
      </c>
      <c r="O195" s="86"/>
      <c r="P195" s="246">
        <f>O195*H195</f>
        <v>0</v>
      </c>
      <c r="Q195" s="246">
        <v>0.00785</v>
      </c>
      <c r="R195" s="246">
        <f>Q195*H195</f>
        <v>0.034759799999999993</v>
      </c>
      <c r="S195" s="246">
        <v>0</v>
      </c>
      <c r="T195" s="247">
        <f>S195*H195</f>
        <v>0</v>
      </c>
      <c r="AR195" s="248" t="s">
        <v>151</v>
      </c>
      <c r="AT195" s="248" t="s">
        <v>146</v>
      </c>
      <c r="AU195" s="248" t="s">
        <v>83</v>
      </c>
      <c r="AY195" s="17" t="s">
        <v>144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81</v>
      </c>
      <c r="BK195" s="249">
        <f>ROUND(I195*H195,2)</f>
        <v>0</v>
      </c>
      <c r="BL195" s="17" t="s">
        <v>151</v>
      </c>
      <c r="BM195" s="248" t="s">
        <v>224</v>
      </c>
    </row>
    <row r="196" spans="2:51" s="12" customFormat="1" ht="12">
      <c r="B196" s="250"/>
      <c r="C196" s="251"/>
      <c r="D196" s="252" t="s">
        <v>153</v>
      </c>
      <c r="E196" s="253" t="s">
        <v>1</v>
      </c>
      <c r="F196" s="254" t="s">
        <v>202</v>
      </c>
      <c r="G196" s="251"/>
      <c r="H196" s="253" t="s">
        <v>1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AT196" s="260" t="s">
        <v>153</v>
      </c>
      <c r="AU196" s="260" t="s">
        <v>83</v>
      </c>
      <c r="AV196" s="12" t="s">
        <v>81</v>
      </c>
      <c r="AW196" s="12" t="s">
        <v>31</v>
      </c>
      <c r="AX196" s="12" t="s">
        <v>74</v>
      </c>
      <c r="AY196" s="260" t="s">
        <v>144</v>
      </c>
    </row>
    <row r="197" spans="2:51" s="13" customFormat="1" ht="12">
      <c r="B197" s="261"/>
      <c r="C197" s="262"/>
      <c r="D197" s="252" t="s">
        <v>153</v>
      </c>
      <c r="E197" s="263" t="s">
        <v>1</v>
      </c>
      <c r="F197" s="264" t="s">
        <v>225</v>
      </c>
      <c r="G197" s="262"/>
      <c r="H197" s="265">
        <v>4.428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AT197" s="271" t="s">
        <v>153</v>
      </c>
      <c r="AU197" s="271" t="s">
        <v>83</v>
      </c>
      <c r="AV197" s="13" t="s">
        <v>83</v>
      </c>
      <c r="AW197" s="13" t="s">
        <v>31</v>
      </c>
      <c r="AX197" s="13" t="s">
        <v>74</v>
      </c>
      <c r="AY197" s="271" t="s">
        <v>144</v>
      </c>
    </row>
    <row r="198" spans="2:51" s="14" customFormat="1" ht="12">
      <c r="B198" s="272"/>
      <c r="C198" s="273"/>
      <c r="D198" s="252" t="s">
        <v>153</v>
      </c>
      <c r="E198" s="274" t="s">
        <v>1</v>
      </c>
      <c r="F198" s="275" t="s">
        <v>156</v>
      </c>
      <c r="G198" s="273"/>
      <c r="H198" s="276">
        <v>4.428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AT198" s="282" t="s">
        <v>153</v>
      </c>
      <c r="AU198" s="282" t="s">
        <v>83</v>
      </c>
      <c r="AV198" s="14" t="s">
        <v>151</v>
      </c>
      <c r="AW198" s="14" t="s">
        <v>31</v>
      </c>
      <c r="AX198" s="14" t="s">
        <v>81</v>
      </c>
      <c r="AY198" s="282" t="s">
        <v>144</v>
      </c>
    </row>
    <row r="199" spans="2:63" s="11" customFormat="1" ht="22.8" customHeight="1">
      <c r="B199" s="221"/>
      <c r="C199" s="222"/>
      <c r="D199" s="223" t="s">
        <v>73</v>
      </c>
      <c r="E199" s="235" t="s">
        <v>168</v>
      </c>
      <c r="F199" s="235" t="s">
        <v>226</v>
      </c>
      <c r="G199" s="222"/>
      <c r="H199" s="222"/>
      <c r="I199" s="225"/>
      <c r="J199" s="236">
        <f>BK199</f>
        <v>0</v>
      </c>
      <c r="K199" s="222"/>
      <c r="L199" s="227"/>
      <c r="M199" s="228"/>
      <c r="N199" s="229"/>
      <c r="O199" s="229"/>
      <c r="P199" s="230">
        <f>SUM(P200:P207)</f>
        <v>0</v>
      </c>
      <c r="Q199" s="229"/>
      <c r="R199" s="230">
        <f>SUM(R200:R207)</f>
        <v>7.685132</v>
      </c>
      <c r="S199" s="229"/>
      <c r="T199" s="231">
        <f>SUM(T200:T207)</f>
        <v>0</v>
      </c>
      <c r="AR199" s="232" t="s">
        <v>81</v>
      </c>
      <c r="AT199" s="233" t="s">
        <v>73</v>
      </c>
      <c r="AU199" s="233" t="s">
        <v>81</v>
      </c>
      <c r="AY199" s="232" t="s">
        <v>144</v>
      </c>
      <c r="BK199" s="234">
        <f>SUM(BK200:BK207)</f>
        <v>0</v>
      </c>
    </row>
    <row r="200" spans="2:65" s="1" customFormat="1" ht="16.5" customHeight="1">
      <c r="B200" s="38"/>
      <c r="C200" s="237" t="s">
        <v>8</v>
      </c>
      <c r="D200" s="237" t="s">
        <v>146</v>
      </c>
      <c r="E200" s="238" t="s">
        <v>227</v>
      </c>
      <c r="F200" s="239" t="s">
        <v>228</v>
      </c>
      <c r="G200" s="240" t="s">
        <v>181</v>
      </c>
      <c r="H200" s="241">
        <v>78.26</v>
      </c>
      <c r="I200" s="242"/>
      <c r="J200" s="243">
        <f>ROUND(I200*H200,2)</f>
        <v>0</v>
      </c>
      <c r="K200" s="239" t="s">
        <v>1</v>
      </c>
      <c r="L200" s="43"/>
      <c r="M200" s="244" t="s">
        <v>1</v>
      </c>
      <c r="N200" s="245" t="s">
        <v>39</v>
      </c>
      <c r="O200" s="86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AR200" s="248" t="s">
        <v>151</v>
      </c>
      <c r="AT200" s="248" t="s">
        <v>146</v>
      </c>
      <c r="AU200" s="248" t="s">
        <v>83</v>
      </c>
      <c r="AY200" s="17" t="s">
        <v>144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81</v>
      </c>
      <c r="BK200" s="249">
        <f>ROUND(I200*H200,2)</f>
        <v>0</v>
      </c>
      <c r="BL200" s="17" t="s">
        <v>151</v>
      </c>
      <c r="BM200" s="248" t="s">
        <v>229</v>
      </c>
    </row>
    <row r="201" spans="2:51" s="12" customFormat="1" ht="12">
      <c r="B201" s="250"/>
      <c r="C201" s="251"/>
      <c r="D201" s="252" t="s">
        <v>153</v>
      </c>
      <c r="E201" s="253" t="s">
        <v>1</v>
      </c>
      <c r="F201" s="254" t="s">
        <v>230</v>
      </c>
      <c r="G201" s="251"/>
      <c r="H201" s="253" t="s">
        <v>1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153</v>
      </c>
      <c r="AU201" s="260" t="s">
        <v>83</v>
      </c>
      <c r="AV201" s="12" t="s">
        <v>81</v>
      </c>
      <c r="AW201" s="12" t="s">
        <v>31</v>
      </c>
      <c r="AX201" s="12" t="s">
        <v>74</v>
      </c>
      <c r="AY201" s="260" t="s">
        <v>144</v>
      </c>
    </row>
    <row r="202" spans="2:51" s="13" customFormat="1" ht="12">
      <c r="B202" s="261"/>
      <c r="C202" s="262"/>
      <c r="D202" s="252" t="s">
        <v>153</v>
      </c>
      <c r="E202" s="263" t="s">
        <v>1</v>
      </c>
      <c r="F202" s="264" t="s">
        <v>231</v>
      </c>
      <c r="G202" s="262"/>
      <c r="H202" s="265">
        <v>78.26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AT202" s="271" t="s">
        <v>153</v>
      </c>
      <c r="AU202" s="271" t="s">
        <v>83</v>
      </c>
      <c r="AV202" s="13" t="s">
        <v>83</v>
      </c>
      <c r="AW202" s="13" t="s">
        <v>31</v>
      </c>
      <c r="AX202" s="13" t="s">
        <v>74</v>
      </c>
      <c r="AY202" s="271" t="s">
        <v>144</v>
      </c>
    </row>
    <row r="203" spans="2:51" s="14" customFormat="1" ht="12">
      <c r="B203" s="272"/>
      <c r="C203" s="273"/>
      <c r="D203" s="252" t="s">
        <v>153</v>
      </c>
      <c r="E203" s="274" t="s">
        <v>1</v>
      </c>
      <c r="F203" s="275" t="s">
        <v>156</v>
      </c>
      <c r="G203" s="273"/>
      <c r="H203" s="276">
        <v>78.26</v>
      </c>
      <c r="I203" s="277"/>
      <c r="J203" s="273"/>
      <c r="K203" s="273"/>
      <c r="L203" s="278"/>
      <c r="M203" s="279"/>
      <c r="N203" s="280"/>
      <c r="O203" s="280"/>
      <c r="P203" s="280"/>
      <c r="Q203" s="280"/>
      <c r="R203" s="280"/>
      <c r="S203" s="280"/>
      <c r="T203" s="281"/>
      <c r="AT203" s="282" t="s">
        <v>153</v>
      </c>
      <c r="AU203" s="282" t="s">
        <v>83</v>
      </c>
      <c r="AV203" s="14" t="s">
        <v>151</v>
      </c>
      <c r="AW203" s="14" t="s">
        <v>31</v>
      </c>
      <c r="AX203" s="14" t="s">
        <v>81</v>
      </c>
      <c r="AY203" s="282" t="s">
        <v>144</v>
      </c>
    </row>
    <row r="204" spans="2:65" s="1" customFormat="1" ht="16.5" customHeight="1">
      <c r="B204" s="38"/>
      <c r="C204" s="237" t="s">
        <v>232</v>
      </c>
      <c r="D204" s="237" t="s">
        <v>146</v>
      </c>
      <c r="E204" s="238" t="s">
        <v>233</v>
      </c>
      <c r="F204" s="239" t="s">
        <v>234</v>
      </c>
      <c r="G204" s="240" t="s">
        <v>181</v>
      </c>
      <c r="H204" s="241">
        <v>78.26</v>
      </c>
      <c r="I204" s="242"/>
      <c r="J204" s="243">
        <f>ROUND(I204*H204,2)</f>
        <v>0</v>
      </c>
      <c r="K204" s="239" t="s">
        <v>150</v>
      </c>
      <c r="L204" s="43"/>
      <c r="M204" s="244" t="s">
        <v>1</v>
      </c>
      <c r="N204" s="245" t="s">
        <v>39</v>
      </c>
      <c r="O204" s="86"/>
      <c r="P204" s="246">
        <f>O204*H204</f>
        <v>0</v>
      </c>
      <c r="Q204" s="246">
        <v>0.0982</v>
      </c>
      <c r="R204" s="246">
        <f>Q204*H204</f>
        <v>7.685132</v>
      </c>
      <c r="S204" s="246">
        <v>0</v>
      </c>
      <c r="T204" s="247">
        <f>S204*H204</f>
        <v>0</v>
      </c>
      <c r="AR204" s="248" t="s">
        <v>151</v>
      </c>
      <c r="AT204" s="248" t="s">
        <v>146</v>
      </c>
      <c r="AU204" s="248" t="s">
        <v>83</v>
      </c>
      <c r="AY204" s="17" t="s">
        <v>144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151</v>
      </c>
      <c r="BM204" s="248" t="s">
        <v>235</v>
      </c>
    </row>
    <row r="205" spans="2:51" s="12" customFormat="1" ht="12">
      <c r="B205" s="250"/>
      <c r="C205" s="251"/>
      <c r="D205" s="252" t="s">
        <v>153</v>
      </c>
      <c r="E205" s="253" t="s">
        <v>1</v>
      </c>
      <c r="F205" s="254" t="s">
        <v>230</v>
      </c>
      <c r="G205" s="251"/>
      <c r="H205" s="253" t="s">
        <v>1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153</v>
      </c>
      <c r="AU205" s="260" t="s">
        <v>83</v>
      </c>
      <c r="AV205" s="12" t="s">
        <v>81</v>
      </c>
      <c r="AW205" s="12" t="s">
        <v>31</v>
      </c>
      <c r="AX205" s="12" t="s">
        <v>74</v>
      </c>
      <c r="AY205" s="260" t="s">
        <v>144</v>
      </c>
    </row>
    <row r="206" spans="2:51" s="13" customFormat="1" ht="12">
      <c r="B206" s="261"/>
      <c r="C206" s="262"/>
      <c r="D206" s="252" t="s">
        <v>153</v>
      </c>
      <c r="E206" s="263" t="s">
        <v>1</v>
      </c>
      <c r="F206" s="264" t="s">
        <v>231</v>
      </c>
      <c r="G206" s="262"/>
      <c r="H206" s="265">
        <v>78.26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153</v>
      </c>
      <c r="AU206" s="271" t="s">
        <v>83</v>
      </c>
      <c r="AV206" s="13" t="s">
        <v>83</v>
      </c>
      <c r="AW206" s="13" t="s">
        <v>31</v>
      </c>
      <c r="AX206" s="13" t="s">
        <v>74</v>
      </c>
      <c r="AY206" s="271" t="s">
        <v>144</v>
      </c>
    </row>
    <row r="207" spans="2:51" s="14" customFormat="1" ht="12">
      <c r="B207" s="272"/>
      <c r="C207" s="273"/>
      <c r="D207" s="252" t="s">
        <v>153</v>
      </c>
      <c r="E207" s="274" t="s">
        <v>1</v>
      </c>
      <c r="F207" s="275" t="s">
        <v>156</v>
      </c>
      <c r="G207" s="273"/>
      <c r="H207" s="276">
        <v>78.26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AT207" s="282" t="s">
        <v>153</v>
      </c>
      <c r="AU207" s="282" t="s">
        <v>83</v>
      </c>
      <c r="AV207" s="14" t="s">
        <v>151</v>
      </c>
      <c r="AW207" s="14" t="s">
        <v>31</v>
      </c>
      <c r="AX207" s="14" t="s">
        <v>81</v>
      </c>
      <c r="AY207" s="282" t="s">
        <v>144</v>
      </c>
    </row>
    <row r="208" spans="2:63" s="11" customFormat="1" ht="22.8" customHeight="1">
      <c r="B208" s="221"/>
      <c r="C208" s="222"/>
      <c r="D208" s="223" t="s">
        <v>73</v>
      </c>
      <c r="E208" s="235" t="s">
        <v>172</v>
      </c>
      <c r="F208" s="235" t="s">
        <v>236</v>
      </c>
      <c r="G208" s="222"/>
      <c r="H208" s="222"/>
      <c r="I208" s="225"/>
      <c r="J208" s="236">
        <f>BK208</f>
        <v>0</v>
      </c>
      <c r="K208" s="222"/>
      <c r="L208" s="227"/>
      <c r="M208" s="228"/>
      <c r="N208" s="229"/>
      <c r="O208" s="229"/>
      <c r="P208" s="230">
        <f>SUM(P209:P483)</f>
        <v>0</v>
      </c>
      <c r="Q208" s="229"/>
      <c r="R208" s="230">
        <f>SUM(R209:R483)</f>
        <v>53.798185180000004</v>
      </c>
      <c r="S208" s="229"/>
      <c r="T208" s="231">
        <f>SUM(T209:T483)</f>
        <v>0</v>
      </c>
      <c r="AR208" s="232" t="s">
        <v>81</v>
      </c>
      <c r="AT208" s="233" t="s">
        <v>73</v>
      </c>
      <c r="AU208" s="233" t="s">
        <v>81</v>
      </c>
      <c r="AY208" s="232" t="s">
        <v>144</v>
      </c>
      <c r="BK208" s="234">
        <f>SUM(BK209:BK483)</f>
        <v>0</v>
      </c>
    </row>
    <row r="209" spans="2:65" s="1" customFormat="1" ht="24" customHeight="1">
      <c r="B209" s="38"/>
      <c r="C209" s="237" t="s">
        <v>237</v>
      </c>
      <c r="D209" s="237" t="s">
        <v>146</v>
      </c>
      <c r="E209" s="238" t="s">
        <v>238</v>
      </c>
      <c r="F209" s="239" t="s">
        <v>239</v>
      </c>
      <c r="G209" s="240" t="s">
        <v>181</v>
      </c>
      <c r="H209" s="241">
        <v>11.3</v>
      </c>
      <c r="I209" s="242"/>
      <c r="J209" s="243">
        <f>ROUND(I209*H209,2)</f>
        <v>0</v>
      </c>
      <c r="K209" s="239" t="s">
        <v>150</v>
      </c>
      <c r="L209" s="43"/>
      <c r="M209" s="244" t="s">
        <v>1</v>
      </c>
      <c r="N209" s="245" t="s">
        <v>39</v>
      </c>
      <c r="O209" s="86"/>
      <c r="P209" s="246">
        <f>O209*H209</f>
        <v>0</v>
      </c>
      <c r="Q209" s="246">
        <v>0.01838</v>
      </c>
      <c r="R209" s="246">
        <f>Q209*H209</f>
        <v>0.20769400000000002</v>
      </c>
      <c r="S209" s="246">
        <v>0</v>
      </c>
      <c r="T209" s="247">
        <f>S209*H209</f>
        <v>0</v>
      </c>
      <c r="AR209" s="248" t="s">
        <v>151</v>
      </c>
      <c r="AT209" s="248" t="s">
        <v>146</v>
      </c>
      <c r="AU209" s="248" t="s">
        <v>83</v>
      </c>
      <c r="AY209" s="17" t="s">
        <v>144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151</v>
      </c>
      <c r="BM209" s="248" t="s">
        <v>240</v>
      </c>
    </row>
    <row r="210" spans="2:51" s="12" customFormat="1" ht="12">
      <c r="B210" s="250"/>
      <c r="C210" s="251"/>
      <c r="D210" s="252" t="s">
        <v>153</v>
      </c>
      <c r="E210" s="253" t="s">
        <v>1</v>
      </c>
      <c r="F210" s="254" t="s">
        <v>241</v>
      </c>
      <c r="G210" s="251"/>
      <c r="H210" s="253" t="s">
        <v>1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153</v>
      </c>
      <c r="AU210" s="260" t="s">
        <v>83</v>
      </c>
      <c r="AV210" s="12" t="s">
        <v>81</v>
      </c>
      <c r="AW210" s="12" t="s">
        <v>31</v>
      </c>
      <c r="AX210" s="12" t="s">
        <v>74</v>
      </c>
      <c r="AY210" s="260" t="s">
        <v>144</v>
      </c>
    </row>
    <row r="211" spans="2:51" s="13" customFormat="1" ht="12">
      <c r="B211" s="261"/>
      <c r="C211" s="262"/>
      <c r="D211" s="252" t="s">
        <v>153</v>
      </c>
      <c r="E211" s="263" t="s">
        <v>1</v>
      </c>
      <c r="F211" s="264" t="s">
        <v>242</v>
      </c>
      <c r="G211" s="262"/>
      <c r="H211" s="265">
        <v>13.505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AT211" s="271" t="s">
        <v>153</v>
      </c>
      <c r="AU211" s="271" t="s">
        <v>83</v>
      </c>
      <c r="AV211" s="13" t="s">
        <v>83</v>
      </c>
      <c r="AW211" s="13" t="s">
        <v>31</v>
      </c>
      <c r="AX211" s="13" t="s">
        <v>74</v>
      </c>
      <c r="AY211" s="271" t="s">
        <v>144</v>
      </c>
    </row>
    <row r="212" spans="2:51" s="13" customFormat="1" ht="12">
      <c r="B212" s="261"/>
      <c r="C212" s="262"/>
      <c r="D212" s="252" t="s">
        <v>153</v>
      </c>
      <c r="E212" s="263" t="s">
        <v>1</v>
      </c>
      <c r="F212" s="264" t="s">
        <v>190</v>
      </c>
      <c r="G212" s="262"/>
      <c r="H212" s="265">
        <v>-2.205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AT212" s="271" t="s">
        <v>153</v>
      </c>
      <c r="AU212" s="271" t="s">
        <v>83</v>
      </c>
      <c r="AV212" s="13" t="s">
        <v>83</v>
      </c>
      <c r="AW212" s="13" t="s">
        <v>31</v>
      </c>
      <c r="AX212" s="13" t="s">
        <v>74</v>
      </c>
      <c r="AY212" s="271" t="s">
        <v>144</v>
      </c>
    </row>
    <row r="213" spans="2:51" s="14" customFormat="1" ht="12">
      <c r="B213" s="272"/>
      <c r="C213" s="273"/>
      <c r="D213" s="252" t="s">
        <v>153</v>
      </c>
      <c r="E213" s="274" t="s">
        <v>1</v>
      </c>
      <c r="F213" s="275" t="s">
        <v>156</v>
      </c>
      <c r="G213" s="273"/>
      <c r="H213" s="276">
        <v>11.3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AT213" s="282" t="s">
        <v>153</v>
      </c>
      <c r="AU213" s="282" t="s">
        <v>83</v>
      </c>
      <c r="AV213" s="14" t="s">
        <v>151</v>
      </c>
      <c r="AW213" s="14" t="s">
        <v>31</v>
      </c>
      <c r="AX213" s="14" t="s">
        <v>81</v>
      </c>
      <c r="AY213" s="282" t="s">
        <v>144</v>
      </c>
    </row>
    <row r="214" spans="2:65" s="1" customFormat="1" ht="24" customHeight="1">
      <c r="B214" s="38"/>
      <c r="C214" s="237" t="s">
        <v>243</v>
      </c>
      <c r="D214" s="237" t="s">
        <v>146</v>
      </c>
      <c r="E214" s="238" t="s">
        <v>244</v>
      </c>
      <c r="F214" s="239" t="s">
        <v>245</v>
      </c>
      <c r="G214" s="240" t="s">
        <v>181</v>
      </c>
      <c r="H214" s="241">
        <v>34.89</v>
      </c>
      <c r="I214" s="242"/>
      <c r="J214" s="243">
        <f>ROUND(I214*H214,2)</f>
        <v>0</v>
      </c>
      <c r="K214" s="239" t="s">
        <v>150</v>
      </c>
      <c r="L214" s="43"/>
      <c r="M214" s="244" t="s">
        <v>1</v>
      </c>
      <c r="N214" s="245" t="s">
        <v>39</v>
      </c>
      <c r="O214" s="86"/>
      <c r="P214" s="246">
        <f>O214*H214</f>
        <v>0</v>
      </c>
      <c r="Q214" s="246">
        <v>0.0079</v>
      </c>
      <c r="R214" s="246">
        <f>Q214*H214</f>
        <v>0.275631</v>
      </c>
      <c r="S214" s="246">
        <v>0</v>
      </c>
      <c r="T214" s="247">
        <f>S214*H214</f>
        <v>0</v>
      </c>
      <c r="AR214" s="248" t="s">
        <v>151</v>
      </c>
      <c r="AT214" s="248" t="s">
        <v>146</v>
      </c>
      <c r="AU214" s="248" t="s">
        <v>83</v>
      </c>
      <c r="AY214" s="17" t="s">
        <v>144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81</v>
      </c>
      <c r="BK214" s="249">
        <f>ROUND(I214*H214,2)</f>
        <v>0</v>
      </c>
      <c r="BL214" s="17" t="s">
        <v>151</v>
      </c>
      <c r="BM214" s="248" t="s">
        <v>246</v>
      </c>
    </row>
    <row r="215" spans="2:51" s="13" customFormat="1" ht="12">
      <c r="B215" s="261"/>
      <c r="C215" s="262"/>
      <c r="D215" s="252" t="s">
        <v>153</v>
      </c>
      <c r="E215" s="263" t="s">
        <v>1</v>
      </c>
      <c r="F215" s="264" t="s">
        <v>247</v>
      </c>
      <c r="G215" s="262"/>
      <c r="H215" s="265">
        <v>34.89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AT215" s="271" t="s">
        <v>153</v>
      </c>
      <c r="AU215" s="271" t="s">
        <v>83</v>
      </c>
      <c r="AV215" s="13" t="s">
        <v>83</v>
      </c>
      <c r="AW215" s="13" t="s">
        <v>31</v>
      </c>
      <c r="AX215" s="13" t="s">
        <v>74</v>
      </c>
      <c r="AY215" s="271" t="s">
        <v>144</v>
      </c>
    </row>
    <row r="216" spans="2:51" s="14" customFormat="1" ht="12">
      <c r="B216" s="272"/>
      <c r="C216" s="273"/>
      <c r="D216" s="252" t="s">
        <v>153</v>
      </c>
      <c r="E216" s="274" t="s">
        <v>1</v>
      </c>
      <c r="F216" s="275" t="s">
        <v>156</v>
      </c>
      <c r="G216" s="273"/>
      <c r="H216" s="276">
        <v>34.89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AT216" s="282" t="s">
        <v>153</v>
      </c>
      <c r="AU216" s="282" t="s">
        <v>83</v>
      </c>
      <c r="AV216" s="14" t="s">
        <v>151</v>
      </c>
      <c r="AW216" s="14" t="s">
        <v>31</v>
      </c>
      <c r="AX216" s="14" t="s">
        <v>81</v>
      </c>
      <c r="AY216" s="282" t="s">
        <v>144</v>
      </c>
    </row>
    <row r="217" spans="2:65" s="1" customFormat="1" ht="24" customHeight="1">
      <c r="B217" s="38"/>
      <c r="C217" s="237" t="s">
        <v>248</v>
      </c>
      <c r="D217" s="237" t="s">
        <v>146</v>
      </c>
      <c r="E217" s="238" t="s">
        <v>249</v>
      </c>
      <c r="F217" s="239" t="s">
        <v>250</v>
      </c>
      <c r="G217" s="240" t="s">
        <v>181</v>
      </c>
      <c r="H217" s="241">
        <v>5.385</v>
      </c>
      <c r="I217" s="242"/>
      <c r="J217" s="243">
        <f>ROUND(I217*H217,2)</f>
        <v>0</v>
      </c>
      <c r="K217" s="239" t="s">
        <v>150</v>
      </c>
      <c r="L217" s="43"/>
      <c r="M217" s="244" t="s">
        <v>1</v>
      </c>
      <c r="N217" s="245" t="s">
        <v>39</v>
      </c>
      <c r="O217" s="86"/>
      <c r="P217" s="246">
        <f>O217*H217</f>
        <v>0</v>
      </c>
      <c r="Q217" s="246">
        <v>0.03358</v>
      </c>
      <c r="R217" s="246">
        <f>Q217*H217</f>
        <v>0.1808283</v>
      </c>
      <c r="S217" s="246">
        <v>0</v>
      </c>
      <c r="T217" s="247">
        <f>S217*H217</f>
        <v>0</v>
      </c>
      <c r="AR217" s="248" t="s">
        <v>151</v>
      </c>
      <c r="AT217" s="248" t="s">
        <v>146</v>
      </c>
      <c r="AU217" s="248" t="s">
        <v>83</v>
      </c>
      <c r="AY217" s="17" t="s">
        <v>144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151</v>
      </c>
      <c r="BM217" s="248" t="s">
        <v>251</v>
      </c>
    </row>
    <row r="218" spans="2:51" s="12" customFormat="1" ht="12">
      <c r="B218" s="250"/>
      <c r="C218" s="251"/>
      <c r="D218" s="252" t="s">
        <v>153</v>
      </c>
      <c r="E218" s="253" t="s">
        <v>1</v>
      </c>
      <c r="F218" s="254" t="s">
        <v>252</v>
      </c>
      <c r="G218" s="251"/>
      <c r="H218" s="253" t="s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153</v>
      </c>
      <c r="AU218" s="260" t="s">
        <v>83</v>
      </c>
      <c r="AV218" s="12" t="s">
        <v>81</v>
      </c>
      <c r="AW218" s="12" t="s">
        <v>31</v>
      </c>
      <c r="AX218" s="12" t="s">
        <v>74</v>
      </c>
      <c r="AY218" s="260" t="s">
        <v>144</v>
      </c>
    </row>
    <row r="219" spans="2:51" s="13" customFormat="1" ht="12">
      <c r="B219" s="261"/>
      <c r="C219" s="262"/>
      <c r="D219" s="252" t="s">
        <v>153</v>
      </c>
      <c r="E219" s="263" t="s">
        <v>1</v>
      </c>
      <c r="F219" s="264" t="s">
        <v>253</v>
      </c>
      <c r="G219" s="262"/>
      <c r="H219" s="265">
        <v>1.185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153</v>
      </c>
      <c r="AU219" s="271" t="s">
        <v>83</v>
      </c>
      <c r="AV219" s="13" t="s">
        <v>83</v>
      </c>
      <c r="AW219" s="13" t="s">
        <v>31</v>
      </c>
      <c r="AX219" s="13" t="s">
        <v>74</v>
      </c>
      <c r="AY219" s="271" t="s">
        <v>144</v>
      </c>
    </row>
    <row r="220" spans="2:51" s="13" customFormat="1" ht="12">
      <c r="B220" s="261"/>
      <c r="C220" s="262"/>
      <c r="D220" s="252" t="s">
        <v>153</v>
      </c>
      <c r="E220" s="263" t="s">
        <v>1</v>
      </c>
      <c r="F220" s="264" t="s">
        <v>254</v>
      </c>
      <c r="G220" s="262"/>
      <c r="H220" s="265">
        <v>0.45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AT220" s="271" t="s">
        <v>153</v>
      </c>
      <c r="AU220" s="271" t="s">
        <v>83</v>
      </c>
      <c r="AV220" s="13" t="s">
        <v>83</v>
      </c>
      <c r="AW220" s="13" t="s">
        <v>31</v>
      </c>
      <c r="AX220" s="13" t="s">
        <v>74</v>
      </c>
      <c r="AY220" s="271" t="s">
        <v>144</v>
      </c>
    </row>
    <row r="221" spans="2:51" s="13" customFormat="1" ht="12">
      <c r="B221" s="261"/>
      <c r="C221" s="262"/>
      <c r="D221" s="252" t="s">
        <v>153</v>
      </c>
      <c r="E221" s="263" t="s">
        <v>1</v>
      </c>
      <c r="F221" s="264" t="s">
        <v>255</v>
      </c>
      <c r="G221" s="262"/>
      <c r="H221" s="265">
        <v>3.75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AT221" s="271" t="s">
        <v>153</v>
      </c>
      <c r="AU221" s="271" t="s">
        <v>83</v>
      </c>
      <c r="AV221" s="13" t="s">
        <v>83</v>
      </c>
      <c r="AW221" s="13" t="s">
        <v>31</v>
      </c>
      <c r="AX221" s="13" t="s">
        <v>74</v>
      </c>
      <c r="AY221" s="271" t="s">
        <v>144</v>
      </c>
    </row>
    <row r="222" spans="2:51" s="14" customFormat="1" ht="12">
      <c r="B222" s="272"/>
      <c r="C222" s="273"/>
      <c r="D222" s="252" t="s">
        <v>153</v>
      </c>
      <c r="E222" s="274" t="s">
        <v>1</v>
      </c>
      <c r="F222" s="275" t="s">
        <v>156</v>
      </c>
      <c r="G222" s="273"/>
      <c r="H222" s="276">
        <v>5.385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AT222" s="282" t="s">
        <v>153</v>
      </c>
      <c r="AU222" s="282" t="s">
        <v>83</v>
      </c>
      <c r="AV222" s="14" t="s">
        <v>151</v>
      </c>
      <c r="AW222" s="14" t="s">
        <v>31</v>
      </c>
      <c r="AX222" s="14" t="s">
        <v>81</v>
      </c>
      <c r="AY222" s="282" t="s">
        <v>144</v>
      </c>
    </row>
    <row r="223" spans="2:65" s="1" customFormat="1" ht="24" customHeight="1">
      <c r="B223" s="38"/>
      <c r="C223" s="237" t="s">
        <v>256</v>
      </c>
      <c r="D223" s="237" t="s">
        <v>146</v>
      </c>
      <c r="E223" s="238" t="s">
        <v>257</v>
      </c>
      <c r="F223" s="239" t="s">
        <v>258</v>
      </c>
      <c r="G223" s="240" t="s">
        <v>181</v>
      </c>
      <c r="H223" s="241">
        <v>58.501</v>
      </c>
      <c r="I223" s="242"/>
      <c r="J223" s="243">
        <f>ROUND(I223*H223,2)</f>
        <v>0</v>
      </c>
      <c r="K223" s="239" t="s">
        <v>150</v>
      </c>
      <c r="L223" s="43"/>
      <c r="M223" s="244" t="s">
        <v>1</v>
      </c>
      <c r="N223" s="245" t="s">
        <v>39</v>
      </c>
      <c r="O223" s="86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48" t="s">
        <v>151</v>
      </c>
      <c r="AT223" s="248" t="s">
        <v>146</v>
      </c>
      <c r="AU223" s="248" t="s">
        <v>83</v>
      </c>
      <c r="AY223" s="17" t="s">
        <v>144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81</v>
      </c>
      <c r="BK223" s="249">
        <f>ROUND(I223*H223,2)</f>
        <v>0</v>
      </c>
      <c r="BL223" s="17" t="s">
        <v>151</v>
      </c>
      <c r="BM223" s="248" t="s">
        <v>259</v>
      </c>
    </row>
    <row r="224" spans="2:51" s="13" customFormat="1" ht="12">
      <c r="B224" s="261"/>
      <c r="C224" s="262"/>
      <c r="D224" s="252" t="s">
        <v>153</v>
      </c>
      <c r="E224" s="263" t="s">
        <v>1</v>
      </c>
      <c r="F224" s="264" t="s">
        <v>260</v>
      </c>
      <c r="G224" s="262"/>
      <c r="H224" s="265">
        <v>0.963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AT224" s="271" t="s">
        <v>153</v>
      </c>
      <c r="AU224" s="271" t="s">
        <v>83</v>
      </c>
      <c r="AV224" s="13" t="s">
        <v>83</v>
      </c>
      <c r="AW224" s="13" t="s">
        <v>31</v>
      </c>
      <c r="AX224" s="13" t="s">
        <v>74</v>
      </c>
      <c r="AY224" s="271" t="s">
        <v>144</v>
      </c>
    </row>
    <row r="225" spans="2:51" s="13" customFormat="1" ht="12">
      <c r="B225" s="261"/>
      <c r="C225" s="262"/>
      <c r="D225" s="252" t="s">
        <v>153</v>
      </c>
      <c r="E225" s="263" t="s">
        <v>1</v>
      </c>
      <c r="F225" s="264" t="s">
        <v>261</v>
      </c>
      <c r="G225" s="262"/>
      <c r="H225" s="265">
        <v>0.523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AT225" s="271" t="s">
        <v>153</v>
      </c>
      <c r="AU225" s="271" t="s">
        <v>83</v>
      </c>
      <c r="AV225" s="13" t="s">
        <v>83</v>
      </c>
      <c r="AW225" s="13" t="s">
        <v>31</v>
      </c>
      <c r="AX225" s="13" t="s">
        <v>74</v>
      </c>
      <c r="AY225" s="271" t="s">
        <v>144</v>
      </c>
    </row>
    <row r="226" spans="2:51" s="13" customFormat="1" ht="12">
      <c r="B226" s="261"/>
      <c r="C226" s="262"/>
      <c r="D226" s="252" t="s">
        <v>153</v>
      </c>
      <c r="E226" s="263" t="s">
        <v>1</v>
      </c>
      <c r="F226" s="264" t="s">
        <v>262</v>
      </c>
      <c r="G226" s="262"/>
      <c r="H226" s="265">
        <v>10.146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153</v>
      </c>
      <c r="AU226" s="271" t="s">
        <v>83</v>
      </c>
      <c r="AV226" s="13" t="s">
        <v>83</v>
      </c>
      <c r="AW226" s="13" t="s">
        <v>31</v>
      </c>
      <c r="AX226" s="13" t="s">
        <v>74</v>
      </c>
      <c r="AY226" s="271" t="s">
        <v>144</v>
      </c>
    </row>
    <row r="227" spans="2:51" s="13" customFormat="1" ht="12">
      <c r="B227" s="261"/>
      <c r="C227" s="262"/>
      <c r="D227" s="252" t="s">
        <v>153</v>
      </c>
      <c r="E227" s="263" t="s">
        <v>1</v>
      </c>
      <c r="F227" s="264" t="s">
        <v>263</v>
      </c>
      <c r="G227" s="262"/>
      <c r="H227" s="265">
        <v>2.16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153</v>
      </c>
      <c r="AU227" s="271" t="s">
        <v>83</v>
      </c>
      <c r="AV227" s="13" t="s">
        <v>83</v>
      </c>
      <c r="AW227" s="13" t="s">
        <v>31</v>
      </c>
      <c r="AX227" s="13" t="s">
        <v>74</v>
      </c>
      <c r="AY227" s="271" t="s">
        <v>144</v>
      </c>
    </row>
    <row r="228" spans="2:51" s="13" customFormat="1" ht="12">
      <c r="B228" s="261"/>
      <c r="C228" s="262"/>
      <c r="D228" s="252" t="s">
        <v>153</v>
      </c>
      <c r="E228" s="263" t="s">
        <v>1</v>
      </c>
      <c r="F228" s="264" t="s">
        <v>264</v>
      </c>
      <c r="G228" s="262"/>
      <c r="H228" s="265">
        <v>4.104</v>
      </c>
      <c r="I228" s="266"/>
      <c r="J228" s="262"/>
      <c r="K228" s="262"/>
      <c r="L228" s="267"/>
      <c r="M228" s="268"/>
      <c r="N228" s="269"/>
      <c r="O228" s="269"/>
      <c r="P228" s="269"/>
      <c r="Q228" s="269"/>
      <c r="R228" s="269"/>
      <c r="S228" s="269"/>
      <c r="T228" s="270"/>
      <c r="AT228" s="271" t="s">
        <v>153</v>
      </c>
      <c r="AU228" s="271" t="s">
        <v>83</v>
      </c>
      <c r="AV228" s="13" t="s">
        <v>83</v>
      </c>
      <c r="AW228" s="13" t="s">
        <v>31</v>
      </c>
      <c r="AX228" s="13" t="s">
        <v>74</v>
      </c>
      <c r="AY228" s="271" t="s">
        <v>144</v>
      </c>
    </row>
    <row r="229" spans="2:51" s="13" customFormat="1" ht="12">
      <c r="B229" s="261"/>
      <c r="C229" s="262"/>
      <c r="D229" s="252" t="s">
        <v>153</v>
      </c>
      <c r="E229" s="263" t="s">
        <v>1</v>
      </c>
      <c r="F229" s="264" t="s">
        <v>265</v>
      </c>
      <c r="G229" s="262"/>
      <c r="H229" s="265">
        <v>38.4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AT229" s="271" t="s">
        <v>153</v>
      </c>
      <c r="AU229" s="271" t="s">
        <v>83</v>
      </c>
      <c r="AV229" s="13" t="s">
        <v>83</v>
      </c>
      <c r="AW229" s="13" t="s">
        <v>31</v>
      </c>
      <c r="AX229" s="13" t="s">
        <v>74</v>
      </c>
      <c r="AY229" s="271" t="s">
        <v>144</v>
      </c>
    </row>
    <row r="230" spans="2:51" s="13" customFormat="1" ht="12">
      <c r="B230" s="261"/>
      <c r="C230" s="262"/>
      <c r="D230" s="252" t="s">
        <v>153</v>
      </c>
      <c r="E230" s="263" t="s">
        <v>1</v>
      </c>
      <c r="F230" s="264" t="s">
        <v>266</v>
      </c>
      <c r="G230" s="262"/>
      <c r="H230" s="265">
        <v>2.205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AT230" s="271" t="s">
        <v>153</v>
      </c>
      <c r="AU230" s="271" t="s">
        <v>83</v>
      </c>
      <c r="AV230" s="13" t="s">
        <v>83</v>
      </c>
      <c r="AW230" s="13" t="s">
        <v>31</v>
      </c>
      <c r="AX230" s="13" t="s">
        <v>74</v>
      </c>
      <c r="AY230" s="271" t="s">
        <v>144</v>
      </c>
    </row>
    <row r="231" spans="2:51" s="14" customFormat="1" ht="12">
      <c r="B231" s="272"/>
      <c r="C231" s="273"/>
      <c r="D231" s="252" t="s">
        <v>153</v>
      </c>
      <c r="E231" s="274" t="s">
        <v>1</v>
      </c>
      <c r="F231" s="275" t="s">
        <v>156</v>
      </c>
      <c r="G231" s="273"/>
      <c r="H231" s="276">
        <v>58.501</v>
      </c>
      <c r="I231" s="277"/>
      <c r="J231" s="273"/>
      <c r="K231" s="273"/>
      <c r="L231" s="278"/>
      <c r="M231" s="279"/>
      <c r="N231" s="280"/>
      <c r="O231" s="280"/>
      <c r="P231" s="280"/>
      <c r="Q231" s="280"/>
      <c r="R231" s="280"/>
      <c r="S231" s="280"/>
      <c r="T231" s="281"/>
      <c r="AT231" s="282" t="s">
        <v>153</v>
      </c>
      <c r="AU231" s="282" t="s">
        <v>83</v>
      </c>
      <c r="AV231" s="14" t="s">
        <v>151</v>
      </c>
      <c r="AW231" s="14" t="s">
        <v>31</v>
      </c>
      <c r="AX231" s="14" t="s">
        <v>81</v>
      </c>
      <c r="AY231" s="282" t="s">
        <v>144</v>
      </c>
    </row>
    <row r="232" spans="2:65" s="1" customFormat="1" ht="24" customHeight="1">
      <c r="B232" s="38"/>
      <c r="C232" s="237" t="s">
        <v>7</v>
      </c>
      <c r="D232" s="237" t="s">
        <v>146</v>
      </c>
      <c r="E232" s="238" t="s">
        <v>267</v>
      </c>
      <c r="F232" s="239" t="s">
        <v>268</v>
      </c>
      <c r="G232" s="240" t="s">
        <v>181</v>
      </c>
      <c r="H232" s="241">
        <v>3.528</v>
      </c>
      <c r="I232" s="242"/>
      <c r="J232" s="243">
        <f>ROUND(I232*H232,2)</f>
        <v>0</v>
      </c>
      <c r="K232" s="239" t="s">
        <v>150</v>
      </c>
      <c r="L232" s="43"/>
      <c r="M232" s="244" t="s">
        <v>1</v>
      </c>
      <c r="N232" s="245" t="s">
        <v>39</v>
      </c>
      <c r="O232" s="86"/>
      <c r="P232" s="246">
        <f>O232*H232</f>
        <v>0</v>
      </c>
      <c r="Q232" s="246">
        <v>0.00026</v>
      </c>
      <c r="R232" s="246">
        <f>Q232*H232</f>
        <v>0.0009172799999999999</v>
      </c>
      <c r="S232" s="246">
        <v>0</v>
      </c>
      <c r="T232" s="247">
        <f>S232*H232</f>
        <v>0</v>
      </c>
      <c r="AR232" s="248" t="s">
        <v>151</v>
      </c>
      <c r="AT232" s="248" t="s">
        <v>146</v>
      </c>
      <c r="AU232" s="248" t="s">
        <v>83</v>
      </c>
      <c r="AY232" s="17" t="s">
        <v>144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81</v>
      </c>
      <c r="BK232" s="249">
        <f>ROUND(I232*H232,2)</f>
        <v>0</v>
      </c>
      <c r="BL232" s="17" t="s">
        <v>151</v>
      </c>
      <c r="BM232" s="248" t="s">
        <v>269</v>
      </c>
    </row>
    <row r="233" spans="2:51" s="13" customFormat="1" ht="12">
      <c r="B233" s="261"/>
      <c r="C233" s="262"/>
      <c r="D233" s="252" t="s">
        <v>153</v>
      </c>
      <c r="E233" s="263" t="s">
        <v>1</v>
      </c>
      <c r="F233" s="264" t="s">
        <v>270</v>
      </c>
      <c r="G233" s="262"/>
      <c r="H233" s="265">
        <v>3.528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AT233" s="271" t="s">
        <v>153</v>
      </c>
      <c r="AU233" s="271" t="s">
        <v>83</v>
      </c>
      <c r="AV233" s="13" t="s">
        <v>83</v>
      </c>
      <c r="AW233" s="13" t="s">
        <v>31</v>
      </c>
      <c r="AX233" s="13" t="s">
        <v>74</v>
      </c>
      <c r="AY233" s="271" t="s">
        <v>144</v>
      </c>
    </row>
    <row r="234" spans="2:51" s="14" customFormat="1" ht="12">
      <c r="B234" s="272"/>
      <c r="C234" s="273"/>
      <c r="D234" s="252" t="s">
        <v>153</v>
      </c>
      <c r="E234" s="274" t="s">
        <v>1</v>
      </c>
      <c r="F234" s="275" t="s">
        <v>156</v>
      </c>
      <c r="G234" s="273"/>
      <c r="H234" s="276">
        <v>3.528</v>
      </c>
      <c r="I234" s="277"/>
      <c r="J234" s="273"/>
      <c r="K234" s="273"/>
      <c r="L234" s="278"/>
      <c r="M234" s="279"/>
      <c r="N234" s="280"/>
      <c r="O234" s="280"/>
      <c r="P234" s="280"/>
      <c r="Q234" s="280"/>
      <c r="R234" s="280"/>
      <c r="S234" s="280"/>
      <c r="T234" s="281"/>
      <c r="AT234" s="282" t="s">
        <v>153</v>
      </c>
      <c r="AU234" s="282" t="s">
        <v>83</v>
      </c>
      <c r="AV234" s="14" t="s">
        <v>151</v>
      </c>
      <c r="AW234" s="14" t="s">
        <v>31</v>
      </c>
      <c r="AX234" s="14" t="s">
        <v>81</v>
      </c>
      <c r="AY234" s="282" t="s">
        <v>144</v>
      </c>
    </row>
    <row r="235" spans="2:65" s="1" customFormat="1" ht="24" customHeight="1">
      <c r="B235" s="38"/>
      <c r="C235" s="237" t="s">
        <v>271</v>
      </c>
      <c r="D235" s="237" t="s">
        <v>146</v>
      </c>
      <c r="E235" s="238" t="s">
        <v>272</v>
      </c>
      <c r="F235" s="239" t="s">
        <v>273</v>
      </c>
      <c r="G235" s="240" t="s">
        <v>181</v>
      </c>
      <c r="H235" s="241">
        <v>3.528</v>
      </c>
      <c r="I235" s="242"/>
      <c r="J235" s="243">
        <f>ROUND(I235*H235,2)</f>
        <v>0</v>
      </c>
      <c r="K235" s="239" t="s">
        <v>150</v>
      </c>
      <c r="L235" s="43"/>
      <c r="M235" s="244" t="s">
        <v>1</v>
      </c>
      <c r="N235" s="245" t="s">
        <v>39</v>
      </c>
      <c r="O235" s="86"/>
      <c r="P235" s="246">
        <f>O235*H235</f>
        <v>0</v>
      </c>
      <c r="Q235" s="246">
        <v>0.00828</v>
      </c>
      <c r="R235" s="246">
        <f>Q235*H235</f>
        <v>0.029211839999999996</v>
      </c>
      <c r="S235" s="246">
        <v>0</v>
      </c>
      <c r="T235" s="247">
        <f>S235*H235</f>
        <v>0</v>
      </c>
      <c r="AR235" s="248" t="s">
        <v>151</v>
      </c>
      <c r="AT235" s="248" t="s">
        <v>146</v>
      </c>
      <c r="AU235" s="248" t="s">
        <v>83</v>
      </c>
      <c r="AY235" s="17" t="s">
        <v>144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81</v>
      </c>
      <c r="BK235" s="249">
        <f>ROUND(I235*H235,2)</f>
        <v>0</v>
      </c>
      <c r="BL235" s="17" t="s">
        <v>151</v>
      </c>
      <c r="BM235" s="248" t="s">
        <v>274</v>
      </c>
    </row>
    <row r="236" spans="2:51" s="13" customFormat="1" ht="12">
      <c r="B236" s="261"/>
      <c r="C236" s="262"/>
      <c r="D236" s="252" t="s">
        <v>153</v>
      </c>
      <c r="E236" s="263" t="s">
        <v>1</v>
      </c>
      <c r="F236" s="264" t="s">
        <v>270</v>
      </c>
      <c r="G236" s="262"/>
      <c r="H236" s="265">
        <v>3.528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AT236" s="271" t="s">
        <v>153</v>
      </c>
      <c r="AU236" s="271" t="s">
        <v>83</v>
      </c>
      <c r="AV236" s="13" t="s">
        <v>83</v>
      </c>
      <c r="AW236" s="13" t="s">
        <v>31</v>
      </c>
      <c r="AX236" s="13" t="s">
        <v>74</v>
      </c>
      <c r="AY236" s="271" t="s">
        <v>144</v>
      </c>
    </row>
    <row r="237" spans="2:51" s="14" customFormat="1" ht="12">
      <c r="B237" s="272"/>
      <c r="C237" s="273"/>
      <c r="D237" s="252" t="s">
        <v>153</v>
      </c>
      <c r="E237" s="274" t="s">
        <v>1</v>
      </c>
      <c r="F237" s="275" t="s">
        <v>156</v>
      </c>
      <c r="G237" s="273"/>
      <c r="H237" s="276">
        <v>3.528</v>
      </c>
      <c r="I237" s="277"/>
      <c r="J237" s="273"/>
      <c r="K237" s="273"/>
      <c r="L237" s="278"/>
      <c r="M237" s="279"/>
      <c r="N237" s="280"/>
      <c r="O237" s="280"/>
      <c r="P237" s="280"/>
      <c r="Q237" s="280"/>
      <c r="R237" s="280"/>
      <c r="S237" s="280"/>
      <c r="T237" s="281"/>
      <c r="AT237" s="282" t="s">
        <v>153</v>
      </c>
      <c r="AU237" s="282" t="s">
        <v>83</v>
      </c>
      <c r="AV237" s="14" t="s">
        <v>151</v>
      </c>
      <c r="AW237" s="14" t="s">
        <v>31</v>
      </c>
      <c r="AX237" s="14" t="s">
        <v>81</v>
      </c>
      <c r="AY237" s="282" t="s">
        <v>144</v>
      </c>
    </row>
    <row r="238" spans="2:65" s="1" customFormat="1" ht="16.5" customHeight="1">
      <c r="B238" s="38"/>
      <c r="C238" s="283" t="s">
        <v>275</v>
      </c>
      <c r="D238" s="283" t="s">
        <v>276</v>
      </c>
      <c r="E238" s="284" t="s">
        <v>277</v>
      </c>
      <c r="F238" s="285" t="s">
        <v>278</v>
      </c>
      <c r="G238" s="286" t="s">
        <v>181</v>
      </c>
      <c r="H238" s="287">
        <v>3.881</v>
      </c>
      <c r="I238" s="288"/>
      <c r="J238" s="289">
        <f>ROUND(I238*H238,2)</f>
        <v>0</v>
      </c>
      <c r="K238" s="285" t="s">
        <v>150</v>
      </c>
      <c r="L238" s="290"/>
      <c r="M238" s="291" t="s">
        <v>1</v>
      </c>
      <c r="N238" s="292" t="s">
        <v>39</v>
      </c>
      <c r="O238" s="86"/>
      <c r="P238" s="246">
        <f>O238*H238</f>
        <v>0</v>
      </c>
      <c r="Q238" s="246">
        <v>0.0015</v>
      </c>
      <c r="R238" s="246">
        <f>Q238*H238</f>
        <v>0.005821499999999999</v>
      </c>
      <c r="S238" s="246">
        <v>0</v>
      </c>
      <c r="T238" s="247">
        <f>S238*H238</f>
        <v>0</v>
      </c>
      <c r="AR238" s="248" t="s">
        <v>185</v>
      </c>
      <c r="AT238" s="248" t="s">
        <v>276</v>
      </c>
      <c r="AU238" s="248" t="s">
        <v>83</v>
      </c>
      <c r="AY238" s="17" t="s">
        <v>144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81</v>
      </c>
      <c r="BK238" s="249">
        <f>ROUND(I238*H238,2)</f>
        <v>0</v>
      </c>
      <c r="BL238" s="17" t="s">
        <v>151</v>
      </c>
      <c r="BM238" s="248" t="s">
        <v>279</v>
      </c>
    </row>
    <row r="239" spans="2:51" s="13" customFormat="1" ht="12">
      <c r="B239" s="261"/>
      <c r="C239" s="262"/>
      <c r="D239" s="252" t="s">
        <v>153</v>
      </c>
      <c r="E239" s="263" t="s">
        <v>1</v>
      </c>
      <c r="F239" s="264" t="s">
        <v>280</v>
      </c>
      <c r="G239" s="262"/>
      <c r="H239" s="265">
        <v>3.881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AT239" s="271" t="s">
        <v>153</v>
      </c>
      <c r="AU239" s="271" t="s">
        <v>83</v>
      </c>
      <c r="AV239" s="13" t="s">
        <v>83</v>
      </c>
      <c r="AW239" s="13" t="s">
        <v>31</v>
      </c>
      <c r="AX239" s="13" t="s">
        <v>74</v>
      </c>
      <c r="AY239" s="271" t="s">
        <v>144</v>
      </c>
    </row>
    <row r="240" spans="2:51" s="14" customFormat="1" ht="12">
      <c r="B240" s="272"/>
      <c r="C240" s="273"/>
      <c r="D240" s="252" t="s">
        <v>153</v>
      </c>
      <c r="E240" s="274" t="s">
        <v>1</v>
      </c>
      <c r="F240" s="275" t="s">
        <v>156</v>
      </c>
      <c r="G240" s="273"/>
      <c r="H240" s="276">
        <v>3.881</v>
      </c>
      <c r="I240" s="277"/>
      <c r="J240" s="273"/>
      <c r="K240" s="273"/>
      <c r="L240" s="278"/>
      <c r="M240" s="279"/>
      <c r="N240" s="280"/>
      <c r="O240" s="280"/>
      <c r="P240" s="280"/>
      <c r="Q240" s="280"/>
      <c r="R240" s="280"/>
      <c r="S240" s="280"/>
      <c r="T240" s="281"/>
      <c r="AT240" s="282" t="s">
        <v>153</v>
      </c>
      <c r="AU240" s="282" t="s">
        <v>83</v>
      </c>
      <c r="AV240" s="14" t="s">
        <v>151</v>
      </c>
      <c r="AW240" s="14" t="s">
        <v>31</v>
      </c>
      <c r="AX240" s="14" t="s">
        <v>81</v>
      </c>
      <c r="AY240" s="282" t="s">
        <v>144</v>
      </c>
    </row>
    <row r="241" spans="2:65" s="1" customFormat="1" ht="24" customHeight="1">
      <c r="B241" s="38"/>
      <c r="C241" s="237" t="s">
        <v>281</v>
      </c>
      <c r="D241" s="237" t="s">
        <v>146</v>
      </c>
      <c r="E241" s="238" t="s">
        <v>282</v>
      </c>
      <c r="F241" s="239" t="s">
        <v>283</v>
      </c>
      <c r="G241" s="240" t="s">
        <v>181</v>
      </c>
      <c r="H241" s="241">
        <v>3.528</v>
      </c>
      <c r="I241" s="242"/>
      <c r="J241" s="243">
        <f>ROUND(I241*H241,2)</f>
        <v>0</v>
      </c>
      <c r="K241" s="239" t="s">
        <v>150</v>
      </c>
      <c r="L241" s="43"/>
      <c r="M241" s="244" t="s">
        <v>1</v>
      </c>
      <c r="N241" s="245" t="s">
        <v>39</v>
      </c>
      <c r="O241" s="86"/>
      <c r="P241" s="246">
        <f>O241*H241</f>
        <v>0</v>
      </c>
      <c r="Q241" s="246">
        <v>0.00478</v>
      </c>
      <c r="R241" s="246">
        <f>Q241*H241</f>
        <v>0.01686384</v>
      </c>
      <c r="S241" s="246">
        <v>0</v>
      </c>
      <c r="T241" s="247">
        <f>S241*H241</f>
        <v>0</v>
      </c>
      <c r="AR241" s="248" t="s">
        <v>151</v>
      </c>
      <c r="AT241" s="248" t="s">
        <v>146</v>
      </c>
      <c r="AU241" s="248" t="s">
        <v>83</v>
      </c>
      <c r="AY241" s="17" t="s">
        <v>144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81</v>
      </c>
      <c r="BK241" s="249">
        <f>ROUND(I241*H241,2)</f>
        <v>0</v>
      </c>
      <c r="BL241" s="17" t="s">
        <v>151</v>
      </c>
      <c r="BM241" s="248" t="s">
        <v>284</v>
      </c>
    </row>
    <row r="242" spans="2:51" s="13" customFormat="1" ht="12">
      <c r="B242" s="261"/>
      <c r="C242" s="262"/>
      <c r="D242" s="252" t="s">
        <v>153</v>
      </c>
      <c r="E242" s="263" t="s">
        <v>1</v>
      </c>
      <c r="F242" s="264" t="s">
        <v>270</v>
      </c>
      <c r="G242" s="262"/>
      <c r="H242" s="265">
        <v>3.528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AT242" s="271" t="s">
        <v>153</v>
      </c>
      <c r="AU242" s="271" t="s">
        <v>83</v>
      </c>
      <c r="AV242" s="13" t="s">
        <v>83</v>
      </c>
      <c r="AW242" s="13" t="s">
        <v>31</v>
      </c>
      <c r="AX242" s="13" t="s">
        <v>74</v>
      </c>
      <c r="AY242" s="271" t="s">
        <v>144</v>
      </c>
    </row>
    <row r="243" spans="2:51" s="14" customFormat="1" ht="12">
      <c r="B243" s="272"/>
      <c r="C243" s="273"/>
      <c r="D243" s="252" t="s">
        <v>153</v>
      </c>
      <c r="E243" s="274" t="s">
        <v>1</v>
      </c>
      <c r="F243" s="275" t="s">
        <v>156</v>
      </c>
      <c r="G243" s="273"/>
      <c r="H243" s="276">
        <v>3.528</v>
      </c>
      <c r="I243" s="277"/>
      <c r="J243" s="273"/>
      <c r="K243" s="273"/>
      <c r="L243" s="278"/>
      <c r="M243" s="279"/>
      <c r="N243" s="280"/>
      <c r="O243" s="280"/>
      <c r="P243" s="280"/>
      <c r="Q243" s="280"/>
      <c r="R243" s="280"/>
      <c r="S243" s="280"/>
      <c r="T243" s="281"/>
      <c r="AT243" s="282" t="s">
        <v>153</v>
      </c>
      <c r="AU243" s="282" t="s">
        <v>83</v>
      </c>
      <c r="AV243" s="14" t="s">
        <v>151</v>
      </c>
      <c r="AW243" s="14" t="s">
        <v>31</v>
      </c>
      <c r="AX243" s="14" t="s">
        <v>81</v>
      </c>
      <c r="AY243" s="282" t="s">
        <v>144</v>
      </c>
    </row>
    <row r="244" spans="2:65" s="1" customFormat="1" ht="24" customHeight="1">
      <c r="B244" s="38"/>
      <c r="C244" s="237" t="s">
        <v>285</v>
      </c>
      <c r="D244" s="237" t="s">
        <v>146</v>
      </c>
      <c r="E244" s="238" t="s">
        <v>286</v>
      </c>
      <c r="F244" s="239" t="s">
        <v>287</v>
      </c>
      <c r="G244" s="240" t="s">
        <v>181</v>
      </c>
      <c r="H244" s="241">
        <v>1156.382</v>
      </c>
      <c r="I244" s="242"/>
      <c r="J244" s="243">
        <f>ROUND(I244*H244,2)</f>
        <v>0</v>
      </c>
      <c r="K244" s="239" t="s">
        <v>150</v>
      </c>
      <c r="L244" s="43"/>
      <c r="M244" s="244" t="s">
        <v>1</v>
      </c>
      <c r="N244" s="245" t="s">
        <v>39</v>
      </c>
      <c r="O244" s="86"/>
      <c r="P244" s="246">
        <f>O244*H244</f>
        <v>0</v>
      </c>
      <c r="Q244" s="246">
        <v>0.00026</v>
      </c>
      <c r="R244" s="246">
        <f>Q244*H244</f>
        <v>0.30065932</v>
      </c>
      <c r="S244" s="246">
        <v>0</v>
      </c>
      <c r="T244" s="247">
        <f>S244*H244</f>
        <v>0</v>
      </c>
      <c r="AR244" s="248" t="s">
        <v>151</v>
      </c>
      <c r="AT244" s="248" t="s">
        <v>146</v>
      </c>
      <c r="AU244" s="248" t="s">
        <v>83</v>
      </c>
      <c r="AY244" s="17" t="s">
        <v>144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81</v>
      </c>
      <c r="BK244" s="249">
        <f>ROUND(I244*H244,2)</f>
        <v>0</v>
      </c>
      <c r="BL244" s="17" t="s">
        <v>151</v>
      </c>
      <c r="BM244" s="248" t="s">
        <v>288</v>
      </c>
    </row>
    <row r="245" spans="2:51" s="12" customFormat="1" ht="12">
      <c r="B245" s="250"/>
      <c r="C245" s="251"/>
      <c r="D245" s="252" t="s">
        <v>153</v>
      </c>
      <c r="E245" s="253" t="s">
        <v>1</v>
      </c>
      <c r="F245" s="254" t="s">
        <v>289</v>
      </c>
      <c r="G245" s="251"/>
      <c r="H245" s="253" t="s">
        <v>1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153</v>
      </c>
      <c r="AU245" s="260" t="s">
        <v>83</v>
      </c>
      <c r="AV245" s="12" t="s">
        <v>81</v>
      </c>
      <c r="AW245" s="12" t="s">
        <v>31</v>
      </c>
      <c r="AX245" s="12" t="s">
        <v>74</v>
      </c>
      <c r="AY245" s="260" t="s">
        <v>144</v>
      </c>
    </row>
    <row r="246" spans="2:51" s="12" customFormat="1" ht="12">
      <c r="B246" s="250"/>
      <c r="C246" s="251"/>
      <c r="D246" s="252" t="s">
        <v>153</v>
      </c>
      <c r="E246" s="253" t="s">
        <v>1</v>
      </c>
      <c r="F246" s="254" t="s">
        <v>290</v>
      </c>
      <c r="G246" s="251"/>
      <c r="H246" s="253" t="s">
        <v>1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153</v>
      </c>
      <c r="AU246" s="260" t="s">
        <v>83</v>
      </c>
      <c r="AV246" s="12" t="s">
        <v>81</v>
      </c>
      <c r="AW246" s="12" t="s">
        <v>31</v>
      </c>
      <c r="AX246" s="12" t="s">
        <v>74</v>
      </c>
      <c r="AY246" s="260" t="s">
        <v>144</v>
      </c>
    </row>
    <row r="247" spans="2:51" s="13" customFormat="1" ht="12">
      <c r="B247" s="261"/>
      <c r="C247" s="262"/>
      <c r="D247" s="252" t="s">
        <v>153</v>
      </c>
      <c r="E247" s="263" t="s">
        <v>1</v>
      </c>
      <c r="F247" s="264" t="s">
        <v>291</v>
      </c>
      <c r="G247" s="262"/>
      <c r="H247" s="265">
        <v>545.323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AT247" s="271" t="s">
        <v>153</v>
      </c>
      <c r="AU247" s="271" t="s">
        <v>83</v>
      </c>
      <c r="AV247" s="13" t="s">
        <v>83</v>
      </c>
      <c r="AW247" s="13" t="s">
        <v>31</v>
      </c>
      <c r="AX247" s="13" t="s">
        <v>74</v>
      </c>
      <c r="AY247" s="271" t="s">
        <v>144</v>
      </c>
    </row>
    <row r="248" spans="2:51" s="13" customFormat="1" ht="12">
      <c r="B248" s="261"/>
      <c r="C248" s="262"/>
      <c r="D248" s="252" t="s">
        <v>153</v>
      </c>
      <c r="E248" s="263" t="s">
        <v>1</v>
      </c>
      <c r="F248" s="264" t="s">
        <v>292</v>
      </c>
      <c r="G248" s="262"/>
      <c r="H248" s="265">
        <v>27.648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AT248" s="271" t="s">
        <v>153</v>
      </c>
      <c r="AU248" s="271" t="s">
        <v>83</v>
      </c>
      <c r="AV248" s="13" t="s">
        <v>83</v>
      </c>
      <c r="AW248" s="13" t="s">
        <v>31</v>
      </c>
      <c r="AX248" s="13" t="s">
        <v>74</v>
      </c>
      <c r="AY248" s="271" t="s">
        <v>144</v>
      </c>
    </row>
    <row r="249" spans="2:51" s="13" customFormat="1" ht="12">
      <c r="B249" s="261"/>
      <c r="C249" s="262"/>
      <c r="D249" s="252" t="s">
        <v>153</v>
      </c>
      <c r="E249" s="263" t="s">
        <v>1</v>
      </c>
      <c r="F249" s="264" t="s">
        <v>293</v>
      </c>
      <c r="G249" s="262"/>
      <c r="H249" s="265">
        <v>-0.525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AT249" s="271" t="s">
        <v>153</v>
      </c>
      <c r="AU249" s="271" t="s">
        <v>83</v>
      </c>
      <c r="AV249" s="13" t="s">
        <v>83</v>
      </c>
      <c r="AW249" s="13" t="s">
        <v>31</v>
      </c>
      <c r="AX249" s="13" t="s">
        <v>74</v>
      </c>
      <c r="AY249" s="271" t="s">
        <v>144</v>
      </c>
    </row>
    <row r="250" spans="2:51" s="13" customFormat="1" ht="12">
      <c r="B250" s="261"/>
      <c r="C250" s="262"/>
      <c r="D250" s="252" t="s">
        <v>153</v>
      </c>
      <c r="E250" s="263" t="s">
        <v>1</v>
      </c>
      <c r="F250" s="264" t="s">
        <v>294</v>
      </c>
      <c r="G250" s="262"/>
      <c r="H250" s="265">
        <v>-0.285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AT250" s="271" t="s">
        <v>153</v>
      </c>
      <c r="AU250" s="271" t="s">
        <v>83</v>
      </c>
      <c r="AV250" s="13" t="s">
        <v>83</v>
      </c>
      <c r="AW250" s="13" t="s">
        <v>31</v>
      </c>
      <c r="AX250" s="13" t="s">
        <v>74</v>
      </c>
      <c r="AY250" s="271" t="s">
        <v>144</v>
      </c>
    </row>
    <row r="251" spans="2:51" s="13" customFormat="1" ht="12">
      <c r="B251" s="261"/>
      <c r="C251" s="262"/>
      <c r="D251" s="252" t="s">
        <v>153</v>
      </c>
      <c r="E251" s="263" t="s">
        <v>1</v>
      </c>
      <c r="F251" s="264" t="s">
        <v>295</v>
      </c>
      <c r="G251" s="262"/>
      <c r="H251" s="265">
        <v>-1.71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AT251" s="271" t="s">
        <v>153</v>
      </c>
      <c r="AU251" s="271" t="s">
        <v>83</v>
      </c>
      <c r="AV251" s="13" t="s">
        <v>83</v>
      </c>
      <c r="AW251" s="13" t="s">
        <v>31</v>
      </c>
      <c r="AX251" s="13" t="s">
        <v>74</v>
      </c>
      <c r="AY251" s="271" t="s">
        <v>144</v>
      </c>
    </row>
    <row r="252" spans="2:51" s="13" customFormat="1" ht="12">
      <c r="B252" s="261"/>
      <c r="C252" s="262"/>
      <c r="D252" s="252" t="s">
        <v>153</v>
      </c>
      <c r="E252" s="263" t="s">
        <v>1</v>
      </c>
      <c r="F252" s="264" t="s">
        <v>296</v>
      </c>
      <c r="G252" s="262"/>
      <c r="H252" s="265">
        <v>-10.8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AT252" s="271" t="s">
        <v>153</v>
      </c>
      <c r="AU252" s="271" t="s">
        <v>83</v>
      </c>
      <c r="AV252" s="13" t="s">
        <v>83</v>
      </c>
      <c r="AW252" s="13" t="s">
        <v>31</v>
      </c>
      <c r="AX252" s="13" t="s">
        <v>74</v>
      </c>
      <c r="AY252" s="271" t="s">
        <v>144</v>
      </c>
    </row>
    <row r="253" spans="2:51" s="13" customFormat="1" ht="12">
      <c r="B253" s="261"/>
      <c r="C253" s="262"/>
      <c r="D253" s="252" t="s">
        <v>153</v>
      </c>
      <c r="E253" s="263" t="s">
        <v>1</v>
      </c>
      <c r="F253" s="264" t="s">
        <v>297</v>
      </c>
      <c r="G253" s="262"/>
      <c r="H253" s="265">
        <v>-2.16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AT253" s="271" t="s">
        <v>153</v>
      </c>
      <c r="AU253" s="271" t="s">
        <v>83</v>
      </c>
      <c r="AV253" s="13" t="s">
        <v>83</v>
      </c>
      <c r="AW253" s="13" t="s">
        <v>31</v>
      </c>
      <c r="AX253" s="13" t="s">
        <v>74</v>
      </c>
      <c r="AY253" s="271" t="s">
        <v>144</v>
      </c>
    </row>
    <row r="254" spans="2:51" s="13" customFormat="1" ht="12">
      <c r="B254" s="261"/>
      <c r="C254" s="262"/>
      <c r="D254" s="252" t="s">
        <v>153</v>
      </c>
      <c r="E254" s="263" t="s">
        <v>1</v>
      </c>
      <c r="F254" s="264" t="s">
        <v>298</v>
      </c>
      <c r="G254" s="262"/>
      <c r="H254" s="265">
        <v>-4.104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AT254" s="271" t="s">
        <v>153</v>
      </c>
      <c r="AU254" s="271" t="s">
        <v>83</v>
      </c>
      <c r="AV254" s="13" t="s">
        <v>83</v>
      </c>
      <c r="AW254" s="13" t="s">
        <v>31</v>
      </c>
      <c r="AX254" s="13" t="s">
        <v>74</v>
      </c>
      <c r="AY254" s="271" t="s">
        <v>144</v>
      </c>
    </row>
    <row r="255" spans="2:51" s="13" customFormat="1" ht="12">
      <c r="B255" s="261"/>
      <c r="C255" s="262"/>
      <c r="D255" s="252" t="s">
        <v>153</v>
      </c>
      <c r="E255" s="263" t="s">
        <v>1</v>
      </c>
      <c r="F255" s="264" t="s">
        <v>299</v>
      </c>
      <c r="G255" s="262"/>
      <c r="H255" s="265">
        <v>-38.4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AT255" s="271" t="s">
        <v>153</v>
      </c>
      <c r="AU255" s="271" t="s">
        <v>83</v>
      </c>
      <c r="AV255" s="13" t="s">
        <v>83</v>
      </c>
      <c r="AW255" s="13" t="s">
        <v>31</v>
      </c>
      <c r="AX255" s="13" t="s">
        <v>74</v>
      </c>
      <c r="AY255" s="271" t="s">
        <v>144</v>
      </c>
    </row>
    <row r="256" spans="2:51" s="13" customFormat="1" ht="12">
      <c r="B256" s="261"/>
      <c r="C256" s="262"/>
      <c r="D256" s="252" t="s">
        <v>153</v>
      </c>
      <c r="E256" s="263" t="s">
        <v>1</v>
      </c>
      <c r="F256" s="264" t="s">
        <v>300</v>
      </c>
      <c r="G256" s="262"/>
      <c r="H256" s="265">
        <v>-5.04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AT256" s="271" t="s">
        <v>153</v>
      </c>
      <c r="AU256" s="271" t="s">
        <v>83</v>
      </c>
      <c r="AV256" s="13" t="s">
        <v>83</v>
      </c>
      <c r="AW256" s="13" t="s">
        <v>31</v>
      </c>
      <c r="AX256" s="13" t="s">
        <v>74</v>
      </c>
      <c r="AY256" s="271" t="s">
        <v>144</v>
      </c>
    </row>
    <row r="257" spans="2:51" s="12" customFormat="1" ht="12">
      <c r="B257" s="250"/>
      <c r="C257" s="251"/>
      <c r="D257" s="252" t="s">
        <v>153</v>
      </c>
      <c r="E257" s="253" t="s">
        <v>1</v>
      </c>
      <c r="F257" s="254" t="s">
        <v>301</v>
      </c>
      <c r="G257" s="251"/>
      <c r="H257" s="253" t="s">
        <v>1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AT257" s="260" t="s">
        <v>153</v>
      </c>
      <c r="AU257" s="260" t="s">
        <v>83</v>
      </c>
      <c r="AV257" s="12" t="s">
        <v>81</v>
      </c>
      <c r="AW257" s="12" t="s">
        <v>31</v>
      </c>
      <c r="AX257" s="12" t="s">
        <v>74</v>
      </c>
      <c r="AY257" s="260" t="s">
        <v>144</v>
      </c>
    </row>
    <row r="258" spans="2:51" s="13" customFormat="1" ht="12">
      <c r="B258" s="261"/>
      <c r="C258" s="262"/>
      <c r="D258" s="252" t="s">
        <v>153</v>
      </c>
      <c r="E258" s="263" t="s">
        <v>1</v>
      </c>
      <c r="F258" s="264" t="s">
        <v>302</v>
      </c>
      <c r="G258" s="262"/>
      <c r="H258" s="265">
        <v>70.68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AT258" s="271" t="s">
        <v>153</v>
      </c>
      <c r="AU258" s="271" t="s">
        <v>83</v>
      </c>
      <c r="AV258" s="13" t="s">
        <v>83</v>
      </c>
      <c r="AW258" s="13" t="s">
        <v>31</v>
      </c>
      <c r="AX258" s="13" t="s">
        <v>74</v>
      </c>
      <c r="AY258" s="271" t="s">
        <v>144</v>
      </c>
    </row>
    <row r="259" spans="2:51" s="13" customFormat="1" ht="12">
      <c r="B259" s="261"/>
      <c r="C259" s="262"/>
      <c r="D259" s="252" t="s">
        <v>153</v>
      </c>
      <c r="E259" s="263" t="s">
        <v>1</v>
      </c>
      <c r="F259" s="264" t="s">
        <v>303</v>
      </c>
      <c r="G259" s="262"/>
      <c r="H259" s="265">
        <v>-1.8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AT259" s="271" t="s">
        <v>153</v>
      </c>
      <c r="AU259" s="271" t="s">
        <v>83</v>
      </c>
      <c r="AV259" s="13" t="s">
        <v>83</v>
      </c>
      <c r="AW259" s="13" t="s">
        <v>31</v>
      </c>
      <c r="AX259" s="13" t="s">
        <v>74</v>
      </c>
      <c r="AY259" s="271" t="s">
        <v>144</v>
      </c>
    </row>
    <row r="260" spans="2:51" s="13" customFormat="1" ht="12">
      <c r="B260" s="261"/>
      <c r="C260" s="262"/>
      <c r="D260" s="252" t="s">
        <v>153</v>
      </c>
      <c r="E260" s="263" t="s">
        <v>1</v>
      </c>
      <c r="F260" s="264" t="s">
        <v>304</v>
      </c>
      <c r="G260" s="262"/>
      <c r="H260" s="265">
        <v>-0.636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153</v>
      </c>
      <c r="AU260" s="271" t="s">
        <v>83</v>
      </c>
      <c r="AV260" s="13" t="s">
        <v>83</v>
      </c>
      <c r="AW260" s="13" t="s">
        <v>31</v>
      </c>
      <c r="AX260" s="13" t="s">
        <v>74</v>
      </c>
      <c r="AY260" s="271" t="s">
        <v>144</v>
      </c>
    </row>
    <row r="261" spans="2:51" s="15" customFormat="1" ht="12">
      <c r="B261" s="293"/>
      <c r="C261" s="294"/>
      <c r="D261" s="252" t="s">
        <v>153</v>
      </c>
      <c r="E261" s="295" t="s">
        <v>1</v>
      </c>
      <c r="F261" s="296" t="s">
        <v>305</v>
      </c>
      <c r="G261" s="294"/>
      <c r="H261" s="297">
        <v>578.191</v>
      </c>
      <c r="I261" s="298"/>
      <c r="J261" s="294"/>
      <c r="K261" s="294"/>
      <c r="L261" s="299"/>
      <c r="M261" s="300"/>
      <c r="N261" s="301"/>
      <c r="O261" s="301"/>
      <c r="P261" s="301"/>
      <c r="Q261" s="301"/>
      <c r="R261" s="301"/>
      <c r="S261" s="301"/>
      <c r="T261" s="302"/>
      <c r="AT261" s="303" t="s">
        <v>153</v>
      </c>
      <c r="AU261" s="303" t="s">
        <v>83</v>
      </c>
      <c r="AV261" s="15" t="s">
        <v>160</v>
      </c>
      <c r="AW261" s="15" t="s">
        <v>31</v>
      </c>
      <c r="AX261" s="15" t="s">
        <v>74</v>
      </c>
      <c r="AY261" s="303" t="s">
        <v>144</v>
      </c>
    </row>
    <row r="262" spans="2:51" s="12" customFormat="1" ht="12">
      <c r="B262" s="250"/>
      <c r="C262" s="251"/>
      <c r="D262" s="252" t="s">
        <v>153</v>
      </c>
      <c r="E262" s="253" t="s">
        <v>1</v>
      </c>
      <c r="F262" s="254" t="s">
        <v>306</v>
      </c>
      <c r="G262" s="251"/>
      <c r="H262" s="253" t="s">
        <v>1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153</v>
      </c>
      <c r="AU262" s="260" t="s">
        <v>83</v>
      </c>
      <c r="AV262" s="12" t="s">
        <v>81</v>
      </c>
      <c r="AW262" s="12" t="s">
        <v>31</v>
      </c>
      <c r="AX262" s="12" t="s">
        <v>74</v>
      </c>
      <c r="AY262" s="260" t="s">
        <v>144</v>
      </c>
    </row>
    <row r="263" spans="2:51" s="13" customFormat="1" ht="12">
      <c r="B263" s="261"/>
      <c r="C263" s="262"/>
      <c r="D263" s="252" t="s">
        <v>153</v>
      </c>
      <c r="E263" s="263" t="s">
        <v>1</v>
      </c>
      <c r="F263" s="264" t="s">
        <v>307</v>
      </c>
      <c r="G263" s="262"/>
      <c r="H263" s="265">
        <v>578.191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153</v>
      </c>
      <c r="AU263" s="271" t="s">
        <v>83</v>
      </c>
      <c r="AV263" s="13" t="s">
        <v>83</v>
      </c>
      <c r="AW263" s="13" t="s">
        <v>31</v>
      </c>
      <c r="AX263" s="13" t="s">
        <v>74</v>
      </c>
      <c r="AY263" s="271" t="s">
        <v>144</v>
      </c>
    </row>
    <row r="264" spans="2:51" s="14" customFormat="1" ht="12">
      <c r="B264" s="272"/>
      <c r="C264" s="273"/>
      <c r="D264" s="252" t="s">
        <v>153</v>
      </c>
      <c r="E264" s="274" t="s">
        <v>1</v>
      </c>
      <c r="F264" s="275" t="s">
        <v>156</v>
      </c>
      <c r="G264" s="273"/>
      <c r="H264" s="276">
        <v>1156.382</v>
      </c>
      <c r="I264" s="277"/>
      <c r="J264" s="273"/>
      <c r="K264" s="273"/>
      <c r="L264" s="278"/>
      <c r="M264" s="279"/>
      <c r="N264" s="280"/>
      <c r="O264" s="280"/>
      <c r="P264" s="280"/>
      <c r="Q264" s="280"/>
      <c r="R264" s="280"/>
      <c r="S264" s="280"/>
      <c r="T264" s="281"/>
      <c r="AT264" s="282" t="s">
        <v>153</v>
      </c>
      <c r="AU264" s="282" t="s">
        <v>83</v>
      </c>
      <c r="AV264" s="14" t="s">
        <v>151</v>
      </c>
      <c r="AW264" s="14" t="s">
        <v>31</v>
      </c>
      <c r="AX264" s="14" t="s">
        <v>81</v>
      </c>
      <c r="AY264" s="282" t="s">
        <v>144</v>
      </c>
    </row>
    <row r="265" spans="2:65" s="1" customFormat="1" ht="16.5" customHeight="1">
      <c r="B265" s="38"/>
      <c r="C265" s="237" t="s">
        <v>308</v>
      </c>
      <c r="D265" s="237" t="s">
        <v>146</v>
      </c>
      <c r="E265" s="238" t="s">
        <v>309</v>
      </c>
      <c r="F265" s="239" t="s">
        <v>310</v>
      </c>
      <c r="G265" s="240" t="s">
        <v>181</v>
      </c>
      <c r="H265" s="241">
        <v>578.191</v>
      </c>
      <c r="I265" s="242"/>
      <c r="J265" s="243">
        <f>ROUND(I265*H265,2)</f>
        <v>0</v>
      </c>
      <c r="K265" s="239" t="s">
        <v>150</v>
      </c>
      <c r="L265" s="43"/>
      <c r="M265" s="244" t="s">
        <v>1</v>
      </c>
      <c r="N265" s="245" t="s">
        <v>39</v>
      </c>
      <c r="O265" s="86"/>
      <c r="P265" s="246">
        <f>O265*H265</f>
        <v>0</v>
      </c>
      <c r="Q265" s="246">
        <v>0.00546</v>
      </c>
      <c r="R265" s="246">
        <f>Q265*H265</f>
        <v>3.15692286</v>
      </c>
      <c r="S265" s="246">
        <v>0</v>
      </c>
      <c r="T265" s="247">
        <f>S265*H265</f>
        <v>0</v>
      </c>
      <c r="AR265" s="248" t="s">
        <v>151</v>
      </c>
      <c r="AT265" s="248" t="s">
        <v>146</v>
      </c>
      <c r="AU265" s="248" t="s">
        <v>83</v>
      </c>
      <c r="AY265" s="17" t="s">
        <v>144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81</v>
      </c>
      <c r="BK265" s="249">
        <f>ROUND(I265*H265,2)</f>
        <v>0</v>
      </c>
      <c r="BL265" s="17" t="s">
        <v>151</v>
      </c>
      <c r="BM265" s="248" t="s">
        <v>311</v>
      </c>
    </row>
    <row r="266" spans="2:51" s="12" customFormat="1" ht="12">
      <c r="B266" s="250"/>
      <c r="C266" s="251"/>
      <c r="D266" s="252" t="s">
        <v>153</v>
      </c>
      <c r="E266" s="253" t="s">
        <v>1</v>
      </c>
      <c r="F266" s="254" t="s">
        <v>290</v>
      </c>
      <c r="G266" s="251"/>
      <c r="H266" s="253" t="s">
        <v>1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153</v>
      </c>
      <c r="AU266" s="260" t="s">
        <v>83</v>
      </c>
      <c r="AV266" s="12" t="s">
        <v>81</v>
      </c>
      <c r="AW266" s="12" t="s">
        <v>31</v>
      </c>
      <c r="AX266" s="12" t="s">
        <v>74</v>
      </c>
      <c r="AY266" s="260" t="s">
        <v>144</v>
      </c>
    </row>
    <row r="267" spans="2:51" s="13" customFormat="1" ht="12">
      <c r="B267" s="261"/>
      <c r="C267" s="262"/>
      <c r="D267" s="252" t="s">
        <v>153</v>
      </c>
      <c r="E267" s="263" t="s">
        <v>1</v>
      </c>
      <c r="F267" s="264" t="s">
        <v>291</v>
      </c>
      <c r="G267" s="262"/>
      <c r="H267" s="265">
        <v>545.323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AT267" s="271" t="s">
        <v>153</v>
      </c>
      <c r="AU267" s="271" t="s">
        <v>83</v>
      </c>
      <c r="AV267" s="13" t="s">
        <v>83</v>
      </c>
      <c r="AW267" s="13" t="s">
        <v>31</v>
      </c>
      <c r="AX267" s="13" t="s">
        <v>74</v>
      </c>
      <c r="AY267" s="271" t="s">
        <v>144</v>
      </c>
    </row>
    <row r="268" spans="2:51" s="13" customFormat="1" ht="12">
      <c r="B268" s="261"/>
      <c r="C268" s="262"/>
      <c r="D268" s="252" t="s">
        <v>153</v>
      </c>
      <c r="E268" s="263" t="s">
        <v>1</v>
      </c>
      <c r="F268" s="264" t="s">
        <v>292</v>
      </c>
      <c r="G268" s="262"/>
      <c r="H268" s="265">
        <v>27.648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AT268" s="271" t="s">
        <v>153</v>
      </c>
      <c r="AU268" s="271" t="s">
        <v>83</v>
      </c>
      <c r="AV268" s="13" t="s">
        <v>83</v>
      </c>
      <c r="AW268" s="13" t="s">
        <v>31</v>
      </c>
      <c r="AX268" s="13" t="s">
        <v>74</v>
      </c>
      <c r="AY268" s="271" t="s">
        <v>144</v>
      </c>
    </row>
    <row r="269" spans="2:51" s="13" customFormat="1" ht="12">
      <c r="B269" s="261"/>
      <c r="C269" s="262"/>
      <c r="D269" s="252" t="s">
        <v>153</v>
      </c>
      <c r="E269" s="263" t="s">
        <v>1</v>
      </c>
      <c r="F269" s="264" t="s">
        <v>293</v>
      </c>
      <c r="G269" s="262"/>
      <c r="H269" s="265">
        <v>-0.525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AT269" s="271" t="s">
        <v>153</v>
      </c>
      <c r="AU269" s="271" t="s">
        <v>83</v>
      </c>
      <c r="AV269" s="13" t="s">
        <v>83</v>
      </c>
      <c r="AW269" s="13" t="s">
        <v>31</v>
      </c>
      <c r="AX269" s="13" t="s">
        <v>74</v>
      </c>
      <c r="AY269" s="271" t="s">
        <v>144</v>
      </c>
    </row>
    <row r="270" spans="2:51" s="13" customFormat="1" ht="12">
      <c r="B270" s="261"/>
      <c r="C270" s="262"/>
      <c r="D270" s="252" t="s">
        <v>153</v>
      </c>
      <c r="E270" s="263" t="s">
        <v>1</v>
      </c>
      <c r="F270" s="264" t="s">
        <v>294</v>
      </c>
      <c r="G270" s="262"/>
      <c r="H270" s="265">
        <v>-0.285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AT270" s="271" t="s">
        <v>153</v>
      </c>
      <c r="AU270" s="271" t="s">
        <v>83</v>
      </c>
      <c r="AV270" s="13" t="s">
        <v>83</v>
      </c>
      <c r="AW270" s="13" t="s">
        <v>31</v>
      </c>
      <c r="AX270" s="13" t="s">
        <v>74</v>
      </c>
      <c r="AY270" s="271" t="s">
        <v>144</v>
      </c>
    </row>
    <row r="271" spans="2:51" s="13" customFormat="1" ht="12">
      <c r="B271" s="261"/>
      <c r="C271" s="262"/>
      <c r="D271" s="252" t="s">
        <v>153</v>
      </c>
      <c r="E271" s="263" t="s">
        <v>1</v>
      </c>
      <c r="F271" s="264" t="s">
        <v>295</v>
      </c>
      <c r="G271" s="262"/>
      <c r="H271" s="265">
        <v>-1.71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AT271" s="271" t="s">
        <v>153</v>
      </c>
      <c r="AU271" s="271" t="s">
        <v>83</v>
      </c>
      <c r="AV271" s="13" t="s">
        <v>83</v>
      </c>
      <c r="AW271" s="13" t="s">
        <v>31</v>
      </c>
      <c r="AX271" s="13" t="s">
        <v>74</v>
      </c>
      <c r="AY271" s="271" t="s">
        <v>144</v>
      </c>
    </row>
    <row r="272" spans="2:51" s="13" customFormat="1" ht="12">
      <c r="B272" s="261"/>
      <c r="C272" s="262"/>
      <c r="D272" s="252" t="s">
        <v>153</v>
      </c>
      <c r="E272" s="263" t="s">
        <v>1</v>
      </c>
      <c r="F272" s="264" t="s">
        <v>296</v>
      </c>
      <c r="G272" s="262"/>
      <c r="H272" s="265">
        <v>-10.8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AT272" s="271" t="s">
        <v>153</v>
      </c>
      <c r="AU272" s="271" t="s">
        <v>83</v>
      </c>
      <c r="AV272" s="13" t="s">
        <v>83</v>
      </c>
      <c r="AW272" s="13" t="s">
        <v>31</v>
      </c>
      <c r="AX272" s="13" t="s">
        <v>74</v>
      </c>
      <c r="AY272" s="271" t="s">
        <v>144</v>
      </c>
    </row>
    <row r="273" spans="2:51" s="13" customFormat="1" ht="12">
      <c r="B273" s="261"/>
      <c r="C273" s="262"/>
      <c r="D273" s="252" t="s">
        <v>153</v>
      </c>
      <c r="E273" s="263" t="s">
        <v>1</v>
      </c>
      <c r="F273" s="264" t="s">
        <v>297</v>
      </c>
      <c r="G273" s="262"/>
      <c r="H273" s="265">
        <v>-2.16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AT273" s="271" t="s">
        <v>153</v>
      </c>
      <c r="AU273" s="271" t="s">
        <v>83</v>
      </c>
      <c r="AV273" s="13" t="s">
        <v>83</v>
      </c>
      <c r="AW273" s="13" t="s">
        <v>31</v>
      </c>
      <c r="AX273" s="13" t="s">
        <v>74</v>
      </c>
      <c r="AY273" s="271" t="s">
        <v>144</v>
      </c>
    </row>
    <row r="274" spans="2:51" s="13" customFormat="1" ht="12">
      <c r="B274" s="261"/>
      <c r="C274" s="262"/>
      <c r="D274" s="252" t="s">
        <v>153</v>
      </c>
      <c r="E274" s="263" t="s">
        <v>1</v>
      </c>
      <c r="F274" s="264" t="s">
        <v>298</v>
      </c>
      <c r="G274" s="262"/>
      <c r="H274" s="265">
        <v>-4.104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AT274" s="271" t="s">
        <v>153</v>
      </c>
      <c r="AU274" s="271" t="s">
        <v>83</v>
      </c>
      <c r="AV274" s="13" t="s">
        <v>83</v>
      </c>
      <c r="AW274" s="13" t="s">
        <v>31</v>
      </c>
      <c r="AX274" s="13" t="s">
        <v>74</v>
      </c>
      <c r="AY274" s="271" t="s">
        <v>144</v>
      </c>
    </row>
    <row r="275" spans="2:51" s="13" customFormat="1" ht="12">
      <c r="B275" s="261"/>
      <c r="C275" s="262"/>
      <c r="D275" s="252" t="s">
        <v>153</v>
      </c>
      <c r="E275" s="263" t="s">
        <v>1</v>
      </c>
      <c r="F275" s="264" t="s">
        <v>299</v>
      </c>
      <c r="G275" s="262"/>
      <c r="H275" s="265">
        <v>-38.4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AT275" s="271" t="s">
        <v>153</v>
      </c>
      <c r="AU275" s="271" t="s">
        <v>83</v>
      </c>
      <c r="AV275" s="13" t="s">
        <v>83</v>
      </c>
      <c r="AW275" s="13" t="s">
        <v>31</v>
      </c>
      <c r="AX275" s="13" t="s">
        <v>74</v>
      </c>
      <c r="AY275" s="271" t="s">
        <v>144</v>
      </c>
    </row>
    <row r="276" spans="2:51" s="13" customFormat="1" ht="12">
      <c r="B276" s="261"/>
      <c r="C276" s="262"/>
      <c r="D276" s="252" t="s">
        <v>153</v>
      </c>
      <c r="E276" s="263" t="s">
        <v>1</v>
      </c>
      <c r="F276" s="264" t="s">
        <v>300</v>
      </c>
      <c r="G276" s="262"/>
      <c r="H276" s="265">
        <v>-5.04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AT276" s="271" t="s">
        <v>153</v>
      </c>
      <c r="AU276" s="271" t="s">
        <v>83</v>
      </c>
      <c r="AV276" s="13" t="s">
        <v>83</v>
      </c>
      <c r="AW276" s="13" t="s">
        <v>31</v>
      </c>
      <c r="AX276" s="13" t="s">
        <v>74</v>
      </c>
      <c r="AY276" s="271" t="s">
        <v>144</v>
      </c>
    </row>
    <row r="277" spans="2:51" s="12" customFormat="1" ht="12">
      <c r="B277" s="250"/>
      <c r="C277" s="251"/>
      <c r="D277" s="252" t="s">
        <v>153</v>
      </c>
      <c r="E277" s="253" t="s">
        <v>1</v>
      </c>
      <c r="F277" s="254" t="s">
        <v>301</v>
      </c>
      <c r="G277" s="251"/>
      <c r="H277" s="253" t="s">
        <v>1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AT277" s="260" t="s">
        <v>153</v>
      </c>
      <c r="AU277" s="260" t="s">
        <v>83</v>
      </c>
      <c r="AV277" s="12" t="s">
        <v>81</v>
      </c>
      <c r="AW277" s="12" t="s">
        <v>31</v>
      </c>
      <c r="AX277" s="12" t="s">
        <v>74</v>
      </c>
      <c r="AY277" s="260" t="s">
        <v>144</v>
      </c>
    </row>
    <row r="278" spans="2:51" s="13" customFormat="1" ht="12">
      <c r="B278" s="261"/>
      <c r="C278" s="262"/>
      <c r="D278" s="252" t="s">
        <v>153</v>
      </c>
      <c r="E278" s="263" t="s">
        <v>1</v>
      </c>
      <c r="F278" s="264" t="s">
        <v>302</v>
      </c>
      <c r="G278" s="262"/>
      <c r="H278" s="265">
        <v>70.68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AT278" s="271" t="s">
        <v>153</v>
      </c>
      <c r="AU278" s="271" t="s">
        <v>83</v>
      </c>
      <c r="AV278" s="13" t="s">
        <v>83</v>
      </c>
      <c r="AW278" s="13" t="s">
        <v>31</v>
      </c>
      <c r="AX278" s="13" t="s">
        <v>74</v>
      </c>
      <c r="AY278" s="271" t="s">
        <v>144</v>
      </c>
    </row>
    <row r="279" spans="2:51" s="13" customFormat="1" ht="12">
      <c r="B279" s="261"/>
      <c r="C279" s="262"/>
      <c r="D279" s="252" t="s">
        <v>153</v>
      </c>
      <c r="E279" s="263" t="s">
        <v>1</v>
      </c>
      <c r="F279" s="264" t="s">
        <v>303</v>
      </c>
      <c r="G279" s="262"/>
      <c r="H279" s="265">
        <v>-1.8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AT279" s="271" t="s">
        <v>153</v>
      </c>
      <c r="AU279" s="271" t="s">
        <v>83</v>
      </c>
      <c r="AV279" s="13" t="s">
        <v>83</v>
      </c>
      <c r="AW279" s="13" t="s">
        <v>31</v>
      </c>
      <c r="AX279" s="13" t="s">
        <v>74</v>
      </c>
      <c r="AY279" s="271" t="s">
        <v>144</v>
      </c>
    </row>
    <row r="280" spans="2:51" s="13" customFormat="1" ht="12">
      <c r="B280" s="261"/>
      <c r="C280" s="262"/>
      <c r="D280" s="252" t="s">
        <v>153</v>
      </c>
      <c r="E280" s="263" t="s">
        <v>1</v>
      </c>
      <c r="F280" s="264" t="s">
        <v>304</v>
      </c>
      <c r="G280" s="262"/>
      <c r="H280" s="265">
        <v>-0.636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AT280" s="271" t="s">
        <v>153</v>
      </c>
      <c r="AU280" s="271" t="s">
        <v>83</v>
      </c>
      <c r="AV280" s="13" t="s">
        <v>83</v>
      </c>
      <c r="AW280" s="13" t="s">
        <v>31</v>
      </c>
      <c r="AX280" s="13" t="s">
        <v>74</v>
      </c>
      <c r="AY280" s="271" t="s">
        <v>144</v>
      </c>
    </row>
    <row r="281" spans="2:51" s="14" customFormat="1" ht="12">
      <c r="B281" s="272"/>
      <c r="C281" s="273"/>
      <c r="D281" s="252" t="s">
        <v>153</v>
      </c>
      <c r="E281" s="274" t="s">
        <v>1</v>
      </c>
      <c r="F281" s="275" t="s">
        <v>156</v>
      </c>
      <c r="G281" s="273"/>
      <c r="H281" s="276">
        <v>578.191</v>
      </c>
      <c r="I281" s="277"/>
      <c r="J281" s="273"/>
      <c r="K281" s="273"/>
      <c r="L281" s="278"/>
      <c r="M281" s="279"/>
      <c r="N281" s="280"/>
      <c r="O281" s="280"/>
      <c r="P281" s="280"/>
      <c r="Q281" s="280"/>
      <c r="R281" s="280"/>
      <c r="S281" s="280"/>
      <c r="T281" s="281"/>
      <c r="AT281" s="282" t="s">
        <v>153</v>
      </c>
      <c r="AU281" s="282" t="s">
        <v>83</v>
      </c>
      <c r="AV281" s="14" t="s">
        <v>151</v>
      </c>
      <c r="AW281" s="14" t="s">
        <v>31</v>
      </c>
      <c r="AX281" s="14" t="s">
        <v>81</v>
      </c>
      <c r="AY281" s="282" t="s">
        <v>144</v>
      </c>
    </row>
    <row r="282" spans="2:65" s="1" customFormat="1" ht="24" customHeight="1">
      <c r="B282" s="38"/>
      <c r="C282" s="237" t="s">
        <v>312</v>
      </c>
      <c r="D282" s="237" t="s">
        <v>146</v>
      </c>
      <c r="E282" s="238" t="s">
        <v>313</v>
      </c>
      <c r="F282" s="239" t="s">
        <v>314</v>
      </c>
      <c r="G282" s="240" t="s">
        <v>181</v>
      </c>
      <c r="H282" s="241">
        <v>1156.382</v>
      </c>
      <c r="I282" s="242"/>
      <c r="J282" s="243">
        <f>ROUND(I282*H282,2)</f>
        <v>0</v>
      </c>
      <c r="K282" s="239" t="s">
        <v>150</v>
      </c>
      <c r="L282" s="43"/>
      <c r="M282" s="244" t="s">
        <v>1</v>
      </c>
      <c r="N282" s="245" t="s">
        <v>39</v>
      </c>
      <c r="O282" s="86"/>
      <c r="P282" s="246">
        <f>O282*H282</f>
        <v>0</v>
      </c>
      <c r="Q282" s="246">
        <v>0.0021</v>
      </c>
      <c r="R282" s="246">
        <f>Q282*H282</f>
        <v>2.4284022</v>
      </c>
      <c r="S282" s="246">
        <v>0</v>
      </c>
      <c r="T282" s="247">
        <f>S282*H282</f>
        <v>0</v>
      </c>
      <c r="AR282" s="248" t="s">
        <v>151</v>
      </c>
      <c r="AT282" s="248" t="s">
        <v>146</v>
      </c>
      <c r="AU282" s="248" t="s">
        <v>83</v>
      </c>
      <c r="AY282" s="17" t="s">
        <v>144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81</v>
      </c>
      <c r="BK282" s="249">
        <f>ROUND(I282*H282,2)</f>
        <v>0</v>
      </c>
      <c r="BL282" s="17" t="s">
        <v>151</v>
      </c>
      <c r="BM282" s="248" t="s">
        <v>315</v>
      </c>
    </row>
    <row r="283" spans="2:51" s="12" customFormat="1" ht="12">
      <c r="B283" s="250"/>
      <c r="C283" s="251"/>
      <c r="D283" s="252" t="s">
        <v>153</v>
      </c>
      <c r="E283" s="253" t="s">
        <v>1</v>
      </c>
      <c r="F283" s="254" t="s">
        <v>316</v>
      </c>
      <c r="G283" s="251"/>
      <c r="H283" s="253" t="s">
        <v>1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AT283" s="260" t="s">
        <v>153</v>
      </c>
      <c r="AU283" s="260" t="s">
        <v>83</v>
      </c>
      <c r="AV283" s="12" t="s">
        <v>81</v>
      </c>
      <c r="AW283" s="12" t="s">
        <v>31</v>
      </c>
      <c r="AX283" s="12" t="s">
        <v>74</v>
      </c>
      <c r="AY283" s="260" t="s">
        <v>144</v>
      </c>
    </row>
    <row r="284" spans="2:51" s="13" customFormat="1" ht="12">
      <c r="B284" s="261"/>
      <c r="C284" s="262"/>
      <c r="D284" s="252" t="s">
        <v>153</v>
      </c>
      <c r="E284" s="263" t="s">
        <v>1</v>
      </c>
      <c r="F284" s="264" t="s">
        <v>317</v>
      </c>
      <c r="G284" s="262"/>
      <c r="H284" s="265">
        <v>1156.382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AT284" s="271" t="s">
        <v>153</v>
      </c>
      <c r="AU284" s="271" t="s">
        <v>83</v>
      </c>
      <c r="AV284" s="13" t="s">
        <v>83</v>
      </c>
      <c r="AW284" s="13" t="s">
        <v>31</v>
      </c>
      <c r="AX284" s="13" t="s">
        <v>74</v>
      </c>
      <c r="AY284" s="271" t="s">
        <v>144</v>
      </c>
    </row>
    <row r="285" spans="2:51" s="14" customFormat="1" ht="12">
      <c r="B285" s="272"/>
      <c r="C285" s="273"/>
      <c r="D285" s="252" t="s">
        <v>153</v>
      </c>
      <c r="E285" s="274" t="s">
        <v>1</v>
      </c>
      <c r="F285" s="275" t="s">
        <v>156</v>
      </c>
      <c r="G285" s="273"/>
      <c r="H285" s="276">
        <v>1156.382</v>
      </c>
      <c r="I285" s="277"/>
      <c r="J285" s="273"/>
      <c r="K285" s="273"/>
      <c r="L285" s="278"/>
      <c r="M285" s="279"/>
      <c r="N285" s="280"/>
      <c r="O285" s="280"/>
      <c r="P285" s="280"/>
      <c r="Q285" s="280"/>
      <c r="R285" s="280"/>
      <c r="S285" s="280"/>
      <c r="T285" s="281"/>
      <c r="AT285" s="282" t="s">
        <v>153</v>
      </c>
      <c r="AU285" s="282" t="s">
        <v>83</v>
      </c>
      <c r="AV285" s="14" t="s">
        <v>151</v>
      </c>
      <c r="AW285" s="14" t="s">
        <v>31</v>
      </c>
      <c r="AX285" s="14" t="s">
        <v>81</v>
      </c>
      <c r="AY285" s="282" t="s">
        <v>144</v>
      </c>
    </row>
    <row r="286" spans="2:65" s="1" customFormat="1" ht="24" customHeight="1">
      <c r="B286" s="38"/>
      <c r="C286" s="237" t="s">
        <v>318</v>
      </c>
      <c r="D286" s="237" t="s">
        <v>146</v>
      </c>
      <c r="E286" s="238" t="s">
        <v>319</v>
      </c>
      <c r="F286" s="239" t="s">
        <v>320</v>
      </c>
      <c r="G286" s="240" t="s">
        <v>212</v>
      </c>
      <c r="H286" s="241">
        <v>157.28</v>
      </c>
      <c r="I286" s="242"/>
      <c r="J286" s="243">
        <f>ROUND(I286*H286,2)</f>
        <v>0</v>
      </c>
      <c r="K286" s="239" t="s">
        <v>1</v>
      </c>
      <c r="L286" s="43"/>
      <c r="M286" s="244" t="s">
        <v>1</v>
      </c>
      <c r="N286" s="245" t="s">
        <v>39</v>
      </c>
      <c r="O286" s="86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AR286" s="248" t="s">
        <v>151</v>
      </c>
      <c r="AT286" s="248" t="s">
        <v>146</v>
      </c>
      <c r="AU286" s="248" t="s">
        <v>83</v>
      </c>
      <c r="AY286" s="17" t="s">
        <v>144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81</v>
      </c>
      <c r="BK286" s="249">
        <f>ROUND(I286*H286,2)</f>
        <v>0</v>
      </c>
      <c r="BL286" s="17" t="s">
        <v>151</v>
      </c>
      <c r="BM286" s="248" t="s">
        <v>321</v>
      </c>
    </row>
    <row r="287" spans="2:51" s="12" customFormat="1" ht="12">
      <c r="B287" s="250"/>
      <c r="C287" s="251"/>
      <c r="D287" s="252" t="s">
        <v>153</v>
      </c>
      <c r="E287" s="253" t="s">
        <v>1</v>
      </c>
      <c r="F287" s="254" t="s">
        <v>322</v>
      </c>
      <c r="G287" s="251"/>
      <c r="H287" s="253" t="s">
        <v>1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AT287" s="260" t="s">
        <v>153</v>
      </c>
      <c r="AU287" s="260" t="s">
        <v>83</v>
      </c>
      <c r="AV287" s="12" t="s">
        <v>81</v>
      </c>
      <c r="AW287" s="12" t="s">
        <v>31</v>
      </c>
      <c r="AX287" s="12" t="s">
        <v>74</v>
      </c>
      <c r="AY287" s="260" t="s">
        <v>144</v>
      </c>
    </row>
    <row r="288" spans="2:51" s="13" customFormat="1" ht="12">
      <c r="B288" s="261"/>
      <c r="C288" s="262"/>
      <c r="D288" s="252" t="s">
        <v>153</v>
      </c>
      <c r="E288" s="263" t="s">
        <v>1</v>
      </c>
      <c r="F288" s="264" t="s">
        <v>323</v>
      </c>
      <c r="G288" s="262"/>
      <c r="H288" s="265">
        <v>3.95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AT288" s="271" t="s">
        <v>153</v>
      </c>
      <c r="AU288" s="271" t="s">
        <v>83</v>
      </c>
      <c r="AV288" s="13" t="s">
        <v>83</v>
      </c>
      <c r="AW288" s="13" t="s">
        <v>31</v>
      </c>
      <c r="AX288" s="13" t="s">
        <v>74</v>
      </c>
      <c r="AY288" s="271" t="s">
        <v>144</v>
      </c>
    </row>
    <row r="289" spans="2:51" s="13" customFormat="1" ht="12">
      <c r="B289" s="261"/>
      <c r="C289" s="262"/>
      <c r="D289" s="252" t="s">
        <v>153</v>
      </c>
      <c r="E289" s="263" t="s">
        <v>1</v>
      </c>
      <c r="F289" s="264" t="s">
        <v>324</v>
      </c>
      <c r="G289" s="262"/>
      <c r="H289" s="265">
        <v>2.05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AT289" s="271" t="s">
        <v>153</v>
      </c>
      <c r="AU289" s="271" t="s">
        <v>83</v>
      </c>
      <c r="AV289" s="13" t="s">
        <v>83</v>
      </c>
      <c r="AW289" s="13" t="s">
        <v>31</v>
      </c>
      <c r="AX289" s="13" t="s">
        <v>74</v>
      </c>
      <c r="AY289" s="271" t="s">
        <v>144</v>
      </c>
    </row>
    <row r="290" spans="2:51" s="13" customFormat="1" ht="12">
      <c r="B290" s="261"/>
      <c r="C290" s="262"/>
      <c r="D290" s="252" t="s">
        <v>153</v>
      </c>
      <c r="E290" s="263" t="s">
        <v>1</v>
      </c>
      <c r="F290" s="264" t="s">
        <v>325</v>
      </c>
      <c r="G290" s="262"/>
      <c r="H290" s="265">
        <v>12.5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AT290" s="271" t="s">
        <v>153</v>
      </c>
      <c r="AU290" s="271" t="s">
        <v>83</v>
      </c>
      <c r="AV290" s="13" t="s">
        <v>83</v>
      </c>
      <c r="AW290" s="13" t="s">
        <v>31</v>
      </c>
      <c r="AX290" s="13" t="s">
        <v>74</v>
      </c>
      <c r="AY290" s="271" t="s">
        <v>144</v>
      </c>
    </row>
    <row r="291" spans="2:51" s="13" customFormat="1" ht="12">
      <c r="B291" s="261"/>
      <c r="C291" s="262"/>
      <c r="D291" s="252" t="s">
        <v>153</v>
      </c>
      <c r="E291" s="263" t="s">
        <v>1</v>
      </c>
      <c r="F291" s="264" t="s">
        <v>326</v>
      </c>
      <c r="G291" s="262"/>
      <c r="H291" s="265">
        <v>4.8</v>
      </c>
      <c r="I291" s="266"/>
      <c r="J291" s="262"/>
      <c r="K291" s="262"/>
      <c r="L291" s="267"/>
      <c r="M291" s="268"/>
      <c r="N291" s="269"/>
      <c r="O291" s="269"/>
      <c r="P291" s="269"/>
      <c r="Q291" s="269"/>
      <c r="R291" s="269"/>
      <c r="S291" s="269"/>
      <c r="T291" s="270"/>
      <c r="AT291" s="271" t="s">
        <v>153</v>
      </c>
      <c r="AU291" s="271" t="s">
        <v>83</v>
      </c>
      <c r="AV291" s="13" t="s">
        <v>83</v>
      </c>
      <c r="AW291" s="13" t="s">
        <v>31</v>
      </c>
      <c r="AX291" s="13" t="s">
        <v>74</v>
      </c>
      <c r="AY291" s="271" t="s">
        <v>144</v>
      </c>
    </row>
    <row r="292" spans="2:51" s="13" customFormat="1" ht="12">
      <c r="B292" s="261"/>
      <c r="C292" s="262"/>
      <c r="D292" s="252" t="s">
        <v>153</v>
      </c>
      <c r="E292" s="263" t="s">
        <v>1</v>
      </c>
      <c r="F292" s="264" t="s">
        <v>327</v>
      </c>
      <c r="G292" s="262"/>
      <c r="H292" s="265">
        <v>9.48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AT292" s="271" t="s">
        <v>153</v>
      </c>
      <c r="AU292" s="271" t="s">
        <v>83</v>
      </c>
      <c r="AV292" s="13" t="s">
        <v>83</v>
      </c>
      <c r="AW292" s="13" t="s">
        <v>31</v>
      </c>
      <c r="AX292" s="13" t="s">
        <v>74</v>
      </c>
      <c r="AY292" s="271" t="s">
        <v>144</v>
      </c>
    </row>
    <row r="293" spans="2:51" s="13" customFormat="1" ht="12">
      <c r="B293" s="261"/>
      <c r="C293" s="262"/>
      <c r="D293" s="252" t="s">
        <v>153</v>
      </c>
      <c r="E293" s="263" t="s">
        <v>1</v>
      </c>
      <c r="F293" s="264" t="s">
        <v>328</v>
      </c>
      <c r="G293" s="262"/>
      <c r="H293" s="265">
        <v>43.2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AT293" s="271" t="s">
        <v>153</v>
      </c>
      <c r="AU293" s="271" t="s">
        <v>83</v>
      </c>
      <c r="AV293" s="13" t="s">
        <v>83</v>
      </c>
      <c r="AW293" s="13" t="s">
        <v>31</v>
      </c>
      <c r="AX293" s="13" t="s">
        <v>74</v>
      </c>
      <c r="AY293" s="271" t="s">
        <v>144</v>
      </c>
    </row>
    <row r="294" spans="2:51" s="13" customFormat="1" ht="12">
      <c r="B294" s="261"/>
      <c r="C294" s="262"/>
      <c r="D294" s="252" t="s">
        <v>153</v>
      </c>
      <c r="E294" s="263" t="s">
        <v>1</v>
      </c>
      <c r="F294" s="264" t="s">
        <v>329</v>
      </c>
      <c r="G294" s="262"/>
      <c r="H294" s="265">
        <v>2.66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AT294" s="271" t="s">
        <v>153</v>
      </c>
      <c r="AU294" s="271" t="s">
        <v>83</v>
      </c>
      <c r="AV294" s="13" t="s">
        <v>83</v>
      </c>
      <c r="AW294" s="13" t="s">
        <v>31</v>
      </c>
      <c r="AX294" s="13" t="s">
        <v>74</v>
      </c>
      <c r="AY294" s="271" t="s">
        <v>144</v>
      </c>
    </row>
    <row r="295" spans="2:51" s="15" customFormat="1" ht="12">
      <c r="B295" s="293"/>
      <c r="C295" s="294"/>
      <c r="D295" s="252" t="s">
        <v>153</v>
      </c>
      <c r="E295" s="295" t="s">
        <v>1</v>
      </c>
      <c r="F295" s="296" t="s">
        <v>305</v>
      </c>
      <c r="G295" s="294"/>
      <c r="H295" s="297">
        <v>78.64</v>
      </c>
      <c r="I295" s="298"/>
      <c r="J295" s="294"/>
      <c r="K295" s="294"/>
      <c r="L295" s="299"/>
      <c r="M295" s="300"/>
      <c r="N295" s="301"/>
      <c r="O295" s="301"/>
      <c r="P295" s="301"/>
      <c r="Q295" s="301"/>
      <c r="R295" s="301"/>
      <c r="S295" s="301"/>
      <c r="T295" s="302"/>
      <c r="AT295" s="303" t="s">
        <v>153</v>
      </c>
      <c r="AU295" s="303" t="s">
        <v>83</v>
      </c>
      <c r="AV295" s="15" t="s">
        <v>160</v>
      </c>
      <c r="AW295" s="15" t="s">
        <v>31</v>
      </c>
      <c r="AX295" s="15" t="s">
        <v>74</v>
      </c>
      <c r="AY295" s="303" t="s">
        <v>144</v>
      </c>
    </row>
    <row r="296" spans="2:51" s="12" customFormat="1" ht="12">
      <c r="B296" s="250"/>
      <c r="C296" s="251"/>
      <c r="D296" s="252" t="s">
        <v>153</v>
      </c>
      <c r="E296" s="253" t="s">
        <v>1</v>
      </c>
      <c r="F296" s="254" t="s">
        <v>330</v>
      </c>
      <c r="G296" s="251"/>
      <c r="H296" s="253" t="s">
        <v>1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AT296" s="260" t="s">
        <v>153</v>
      </c>
      <c r="AU296" s="260" t="s">
        <v>83</v>
      </c>
      <c r="AV296" s="12" t="s">
        <v>81</v>
      </c>
      <c r="AW296" s="12" t="s">
        <v>31</v>
      </c>
      <c r="AX296" s="12" t="s">
        <v>74</v>
      </c>
      <c r="AY296" s="260" t="s">
        <v>144</v>
      </c>
    </row>
    <row r="297" spans="2:51" s="13" customFormat="1" ht="12">
      <c r="B297" s="261"/>
      <c r="C297" s="262"/>
      <c r="D297" s="252" t="s">
        <v>153</v>
      </c>
      <c r="E297" s="263" t="s">
        <v>1</v>
      </c>
      <c r="F297" s="264" t="s">
        <v>331</v>
      </c>
      <c r="G297" s="262"/>
      <c r="H297" s="265">
        <v>78.64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AT297" s="271" t="s">
        <v>153</v>
      </c>
      <c r="AU297" s="271" t="s">
        <v>83</v>
      </c>
      <c r="AV297" s="13" t="s">
        <v>83</v>
      </c>
      <c r="AW297" s="13" t="s">
        <v>31</v>
      </c>
      <c r="AX297" s="13" t="s">
        <v>74</v>
      </c>
      <c r="AY297" s="271" t="s">
        <v>144</v>
      </c>
    </row>
    <row r="298" spans="2:51" s="14" customFormat="1" ht="12">
      <c r="B298" s="272"/>
      <c r="C298" s="273"/>
      <c r="D298" s="252" t="s">
        <v>153</v>
      </c>
      <c r="E298" s="274" t="s">
        <v>1</v>
      </c>
      <c r="F298" s="275" t="s">
        <v>156</v>
      </c>
      <c r="G298" s="273"/>
      <c r="H298" s="276">
        <v>157.28</v>
      </c>
      <c r="I298" s="277"/>
      <c r="J298" s="273"/>
      <c r="K298" s="273"/>
      <c r="L298" s="278"/>
      <c r="M298" s="279"/>
      <c r="N298" s="280"/>
      <c r="O298" s="280"/>
      <c r="P298" s="280"/>
      <c r="Q298" s="280"/>
      <c r="R298" s="280"/>
      <c r="S298" s="280"/>
      <c r="T298" s="281"/>
      <c r="AT298" s="282" t="s">
        <v>153</v>
      </c>
      <c r="AU298" s="282" t="s">
        <v>83</v>
      </c>
      <c r="AV298" s="14" t="s">
        <v>151</v>
      </c>
      <c r="AW298" s="14" t="s">
        <v>31</v>
      </c>
      <c r="AX298" s="14" t="s">
        <v>81</v>
      </c>
      <c r="AY298" s="282" t="s">
        <v>144</v>
      </c>
    </row>
    <row r="299" spans="2:65" s="1" customFormat="1" ht="24" customHeight="1">
      <c r="B299" s="38"/>
      <c r="C299" s="283" t="s">
        <v>332</v>
      </c>
      <c r="D299" s="283" t="s">
        <v>276</v>
      </c>
      <c r="E299" s="284" t="s">
        <v>333</v>
      </c>
      <c r="F299" s="285" t="s">
        <v>334</v>
      </c>
      <c r="G299" s="286" t="s">
        <v>212</v>
      </c>
      <c r="H299" s="287">
        <v>165.144</v>
      </c>
      <c r="I299" s="288"/>
      <c r="J299" s="289">
        <f>ROUND(I299*H299,2)</f>
        <v>0</v>
      </c>
      <c r="K299" s="285" t="s">
        <v>150</v>
      </c>
      <c r="L299" s="290"/>
      <c r="M299" s="291" t="s">
        <v>1</v>
      </c>
      <c r="N299" s="292" t="s">
        <v>39</v>
      </c>
      <c r="O299" s="86"/>
      <c r="P299" s="246">
        <f>O299*H299</f>
        <v>0</v>
      </c>
      <c r="Q299" s="246">
        <v>4E-05</v>
      </c>
      <c r="R299" s="246">
        <f>Q299*H299</f>
        <v>0.0066057600000000005</v>
      </c>
      <c r="S299" s="246">
        <v>0</v>
      </c>
      <c r="T299" s="247">
        <f>S299*H299</f>
        <v>0</v>
      </c>
      <c r="AR299" s="248" t="s">
        <v>185</v>
      </c>
      <c r="AT299" s="248" t="s">
        <v>276</v>
      </c>
      <c r="AU299" s="248" t="s">
        <v>83</v>
      </c>
      <c r="AY299" s="17" t="s">
        <v>144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81</v>
      </c>
      <c r="BK299" s="249">
        <f>ROUND(I299*H299,2)</f>
        <v>0</v>
      </c>
      <c r="BL299" s="17" t="s">
        <v>151</v>
      </c>
      <c r="BM299" s="248" t="s">
        <v>335</v>
      </c>
    </row>
    <row r="300" spans="2:51" s="13" customFormat="1" ht="12">
      <c r="B300" s="261"/>
      <c r="C300" s="262"/>
      <c r="D300" s="252" t="s">
        <v>153</v>
      </c>
      <c r="E300" s="263" t="s">
        <v>1</v>
      </c>
      <c r="F300" s="264" t="s">
        <v>336</v>
      </c>
      <c r="G300" s="262"/>
      <c r="H300" s="265">
        <v>165.144</v>
      </c>
      <c r="I300" s="266"/>
      <c r="J300" s="262"/>
      <c r="K300" s="262"/>
      <c r="L300" s="267"/>
      <c r="M300" s="268"/>
      <c r="N300" s="269"/>
      <c r="O300" s="269"/>
      <c r="P300" s="269"/>
      <c r="Q300" s="269"/>
      <c r="R300" s="269"/>
      <c r="S300" s="269"/>
      <c r="T300" s="270"/>
      <c r="AT300" s="271" t="s">
        <v>153</v>
      </c>
      <c r="AU300" s="271" t="s">
        <v>83</v>
      </c>
      <c r="AV300" s="13" t="s">
        <v>83</v>
      </c>
      <c r="AW300" s="13" t="s">
        <v>31</v>
      </c>
      <c r="AX300" s="13" t="s">
        <v>74</v>
      </c>
      <c r="AY300" s="271" t="s">
        <v>144</v>
      </c>
    </row>
    <row r="301" spans="2:51" s="14" customFormat="1" ht="12">
      <c r="B301" s="272"/>
      <c r="C301" s="273"/>
      <c r="D301" s="252" t="s">
        <v>153</v>
      </c>
      <c r="E301" s="274" t="s">
        <v>1</v>
      </c>
      <c r="F301" s="275" t="s">
        <v>156</v>
      </c>
      <c r="G301" s="273"/>
      <c r="H301" s="276">
        <v>165.144</v>
      </c>
      <c r="I301" s="277"/>
      <c r="J301" s="273"/>
      <c r="K301" s="273"/>
      <c r="L301" s="278"/>
      <c r="M301" s="279"/>
      <c r="N301" s="280"/>
      <c r="O301" s="280"/>
      <c r="P301" s="280"/>
      <c r="Q301" s="280"/>
      <c r="R301" s="280"/>
      <c r="S301" s="280"/>
      <c r="T301" s="281"/>
      <c r="AT301" s="282" t="s">
        <v>153</v>
      </c>
      <c r="AU301" s="282" t="s">
        <v>83</v>
      </c>
      <c r="AV301" s="14" t="s">
        <v>151</v>
      </c>
      <c r="AW301" s="14" t="s">
        <v>31</v>
      </c>
      <c r="AX301" s="14" t="s">
        <v>81</v>
      </c>
      <c r="AY301" s="282" t="s">
        <v>144</v>
      </c>
    </row>
    <row r="302" spans="2:65" s="1" customFormat="1" ht="24" customHeight="1">
      <c r="B302" s="38"/>
      <c r="C302" s="237" t="s">
        <v>337</v>
      </c>
      <c r="D302" s="237" t="s">
        <v>146</v>
      </c>
      <c r="E302" s="238" t="s">
        <v>338</v>
      </c>
      <c r="F302" s="239" t="s">
        <v>339</v>
      </c>
      <c r="G302" s="240" t="s">
        <v>181</v>
      </c>
      <c r="H302" s="241">
        <v>6.72</v>
      </c>
      <c r="I302" s="242"/>
      <c r="J302" s="243">
        <f>ROUND(I302*H302,2)</f>
        <v>0</v>
      </c>
      <c r="K302" s="239" t="s">
        <v>150</v>
      </c>
      <c r="L302" s="43"/>
      <c r="M302" s="244" t="s">
        <v>1</v>
      </c>
      <c r="N302" s="245" t="s">
        <v>39</v>
      </c>
      <c r="O302" s="86"/>
      <c r="P302" s="246">
        <f>O302*H302</f>
        <v>0</v>
      </c>
      <c r="Q302" s="246">
        <v>0.00825</v>
      </c>
      <c r="R302" s="246">
        <f>Q302*H302</f>
        <v>0.05544</v>
      </c>
      <c r="S302" s="246">
        <v>0</v>
      </c>
      <c r="T302" s="247">
        <f>S302*H302</f>
        <v>0</v>
      </c>
      <c r="AR302" s="248" t="s">
        <v>151</v>
      </c>
      <c r="AT302" s="248" t="s">
        <v>146</v>
      </c>
      <c r="AU302" s="248" t="s">
        <v>83</v>
      </c>
      <c r="AY302" s="17" t="s">
        <v>144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7" t="s">
        <v>81</v>
      </c>
      <c r="BK302" s="249">
        <f>ROUND(I302*H302,2)</f>
        <v>0</v>
      </c>
      <c r="BL302" s="17" t="s">
        <v>151</v>
      </c>
      <c r="BM302" s="248" t="s">
        <v>340</v>
      </c>
    </row>
    <row r="303" spans="2:51" s="13" customFormat="1" ht="12">
      <c r="B303" s="261"/>
      <c r="C303" s="262"/>
      <c r="D303" s="252" t="s">
        <v>153</v>
      </c>
      <c r="E303" s="263" t="s">
        <v>1</v>
      </c>
      <c r="F303" s="264" t="s">
        <v>341</v>
      </c>
      <c r="G303" s="262"/>
      <c r="H303" s="265">
        <v>6.72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AT303" s="271" t="s">
        <v>153</v>
      </c>
      <c r="AU303" s="271" t="s">
        <v>83</v>
      </c>
      <c r="AV303" s="13" t="s">
        <v>83</v>
      </c>
      <c r="AW303" s="13" t="s">
        <v>31</v>
      </c>
      <c r="AX303" s="13" t="s">
        <v>74</v>
      </c>
      <c r="AY303" s="271" t="s">
        <v>144</v>
      </c>
    </row>
    <row r="304" spans="2:51" s="14" customFormat="1" ht="12">
      <c r="B304" s="272"/>
      <c r="C304" s="273"/>
      <c r="D304" s="252" t="s">
        <v>153</v>
      </c>
      <c r="E304" s="274" t="s">
        <v>1</v>
      </c>
      <c r="F304" s="275" t="s">
        <v>156</v>
      </c>
      <c r="G304" s="273"/>
      <c r="H304" s="276">
        <v>6.72</v>
      </c>
      <c r="I304" s="277"/>
      <c r="J304" s="273"/>
      <c r="K304" s="273"/>
      <c r="L304" s="278"/>
      <c r="M304" s="279"/>
      <c r="N304" s="280"/>
      <c r="O304" s="280"/>
      <c r="P304" s="280"/>
      <c r="Q304" s="280"/>
      <c r="R304" s="280"/>
      <c r="S304" s="280"/>
      <c r="T304" s="281"/>
      <c r="AT304" s="282" t="s">
        <v>153</v>
      </c>
      <c r="AU304" s="282" t="s">
        <v>83</v>
      </c>
      <c r="AV304" s="14" t="s">
        <v>151</v>
      </c>
      <c r="AW304" s="14" t="s">
        <v>31</v>
      </c>
      <c r="AX304" s="14" t="s">
        <v>81</v>
      </c>
      <c r="AY304" s="282" t="s">
        <v>144</v>
      </c>
    </row>
    <row r="305" spans="2:65" s="1" customFormat="1" ht="16.5" customHeight="1">
      <c r="B305" s="38"/>
      <c r="C305" s="283" t="s">
        <v>342</v>
      </c>
      <c r="D305" s="283" t="s">
        <v>276</v>
      </c>
      <c r="E305" s="284" t="s">
        <v>277</v>
      </c>
      <c r="F305" s="285" t="s">
        <v>278</v>
      </c>
      <c r="G305" s="286" t="s">
        <v>181</v>
      </c>
      <c r="H305" s="287">
        <v>7.392</v>
      </c>
      <c r="I305" s="288"/>
      <c r="J305" s="289">
        <f>ROUND(I305*H305,2)</f>
        <v>0</v>
      </c>
      <c r="K305" s="285" t="s">
        <v>150</v>
      </c>
      <c r="L305" s="290"/>
      <c r="M305" s="291" t="s">
        <v>1</v>
      </c>
      <c r="N305" s="292" t="s">
        <v>39</v>
      </c>
      <c r="O305" s="86"/>
      <c r="P305" s="246">
        <f>O305*H305</f>
        <v>0</v>
      </c>
      <c r="Q305" s="246">
        <v>0.0015</v>
      </c>
      <c r="R305" s="246">
        <f>Q305*H305</f>
        <v>0.011088</v>
      </c>
      <c r="S305" s="246">
        <v>0</v>
      </c>
      <c r="T305" s="247">
        <f>S305*H305</f>
        <v>0</v>
      </c>
      <c r="AR305" s="248" t="s">
        <v>185</v>
      </c>
      <c r="AT305" s="248" t="s">
        <v>276</v>
      </c>
      <c r="AU305" s="248" t="s">
        <v>83</v>
      </c>
      <c r="AY305" s="17" t="s">
        <v>144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17" t="s">
        <v>81</v>
      </c>
      <c r="BK305" s="249">
        <f>ROUND(I305*H305,2)</f>
        <v>0</v>
      </c>
      <c r="BL305" s="17" t="s">
        <v>151</v>
      </c>
      <c r="BM305" s="248" t="s">
        <v>343</v>
      </c>
    </row>
    <row r="306" spans="2:51" s="13" customFormat="1" ht="12">
      <c r="B306" s="261"/>
      <c r="C306" s="262"/>
      <c r="D306" s="252" t="s">
        <v>153</v>
      </c>
      <c r="E306" s="263" t="s">
        <v>1</v>
      </c>
      <c r="F306" s="264" t="s">
        <v>344</v>
      </c>
      <c r="G306" s="262"/>
      <c r="H306" s="265">
        <v>7.392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AT306" s="271" t="s">
        <v>153</v>
      </c>
      <c r="AU306" s="271" t="s">
        <v>83</v>
      </c>
      <c r="AV306" s="13" t="s">
        <v>83</v>
      </c>
      <c r="AW306" s="13" t="s">
        <v>31</v>
      </c>
      <c r="AX306" s="13" t="s">
        <v>74</v>
      </c>
      <c r="AY306" s="271" t="s">
        <v>144</v>
      </c>
    </row>
    <row r="307" spans="2:51" s="14" customFormat="1" ht="12">
      <c r="B307" s="272"/>
      <c r="C307" s="273"/>
      <c r="D307" s="252" t="s">
        <v>153</v>
      </c>
      <c r="E307" s="274" t="s">
        <v>1</v>
      </c>
      <c r="F307" s="275" t="s">
        <v>156</v>
      </c>
      <c r="G307" s="273"/>
      <c r="H307" s="276">
        <v>7.392</v>
      </c>
      <c r="I307" s="277"/>
      <c r="J307" s="273"/>
      <c r="K307" s="273"/>
      <c r="L307" s="278"/>
      <c r="M307" s="279"/>
      <c r="N307" s="280"/>
      <c r="O307" s="280"/>
      <c r="P307" s="280"/>
      <c r="Q307" s="280"/>
      <c r="R307" s="280"/>
      <c r="S307" s="280"/>
      <c r="T307" s="281"/>
      <c r="AT307" s="282" t="s">
        <v>153</v>
      </c>
      <c r="AU307" s="282" t="s">
        <v>83</v>
      </c>
      <c r="AV307" s="14" t="s">
        <v>151</v>
      </c>
      <c r="AW307" s="14" t="s">
        <v>31</v>
      </c>
      <c r="AX307" s="14" t="s">
        <v>81</v>
      </c>
      <c r="AY307" s="282" t="s">
        <v>144</v>
      </c>
    </row>
    <row r="308" spans="2:65" s="1" customFormat="1" ht="24" customHeight="1">
      <c r="B308" s="38"/>
      <c r="C308" s="237" t="s">
        <v>345</v>
      </c>
      <c r="D308" s="237" t="s">
        <v>146</v>
      </c>
      <c r="E308" s="238" t="s">
        <v>346</v>
      </c>
      <c r="F308" s="239" t="s">
        <v>347</v>
      </c>
      <c r="G308" s="240" t="s">
        <v>181</v>
      </c>
      <c r="H308" s="241">
        <v>67.524</v>
      </c>
      <c r="I308" s="242"/>
      <c r="J308" s="243">
        <f>ROUND(I308*H308,2)</f>
        <v>0</v>
      </c>
      <c r="K308" s="239" t="s">
        <v>150</v>
      </c>
      <c r="L308" s="43"/>
      <c r="M308" s="244" t="s">
        <v>1</v>
      </c>
      <c r="N308" s="245" t="s">
        <v>39</v>
      </c>
      <c r="O308" s="86"/>
      <c r="P308" s="246">
        <f>O308*H308</f>
        <v>0</v>
      </c>
      <c r="Q308" s="246">
        <v>0.00832</v>
      </c>
      <c r="R308" s="246">
        <f>Q308*H308</f>
        <v>0.5617996799999999</v>
      </c>
      <c r="S308" s="246">
        <v>0</v>
      </c>
      <c r="T308" s="247">
        <f>S308*H308</f>
        <v>0</v>
      </c>
      <c r="AR308" s="248" t="s">
        <v>151</v>
      </c>
      <c r="AT308" s="248" t="s">
        <v>146</v>
      </c>
      <c r="AU308" s="248" t="s">
        <v>83</v>
      </c>
      <c r="AY308" s="17" t="s">
        <v>144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81</v>
      </c>
      <c r="BK308" s="249">
        <f>ROUND(I308*H308,2)</f>
        <v>0</v>
      </c>
      <c r="BL308" s="17" t="s">
        <v>151</v>
      </c>
      <c r="BM308" s="248" t="s">
        <v>348</v>
      </c>
    </row>
    <row r="309" spans="2:51" s="12" customFormat="1" ht="12">
      <c r="B309" s="250"/>
      <c r="C309" s="251"/>
      <c r="D309" s="252" t="s">
        <v>153</v>
      </c>
      <c r="E309" s="253" t="s">
        <v>1</v>
      </c>
      <c r="F309" s="254" t="s">
        <v>301</v>
      </c>
      <c r="G309" s="251"/>
      <c r="H309" s="253" t="s">
        <v>1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AT309" s="260" t="s">
        <v>153</v>
      </c>
      <c r="AU309" s="260" t="s">
        <v>83</v>
      </c>
      <c r="AV309" s="12" t="s">
        <v>81</v>
      </c>
      <c r="AW309" s="12" t="s">
        <v>31</v>
      </c>
      <c r="AX309" s="12" t="s">
        <v>74</v>
      </c>
      <c r="AY309" s="260" t="s">
        <v>144</v>
      </c>
    </row>
    <row r="310" spans="2:51" s="13" customFormat="1" ht="12">
      <c r="B310" s="261"/>
      <c r="C310" s="262"/>
      <c r="D310" s="252" t="s">
        <v>153</v>
      </c>
      <c r="E310" s="263" t="s">
        <v>1</v>
      </c>
      <c r="F310" s="264" t="s">
        <v>302</v>
      </c>
      <c r="G310" s="262"/>
      <c r="H310" s="265">
        <v>70.68</v>
      </c>
      <c r="I310" s="266"/>
      <c r="J310" s="262"/>
      <c r="K310" s="262"/>
      <c r="L310" s="267"/>
      <c r="M310" s="268"/>
      <c r="N310" s="269"/>
      <c r="O310" s="269"/>
      <c r="P310" s="269"/>
      <c r="Q310" s="269"/>
      <c r="R310" s="269"/>
      <c r="S310" s="269"/>
      <c r="T310" s="270"/>
      <c r="AT310" s="271" t="s">
        <v>153</v>
      </c>
      <c r="AU310" s="271" t="s">
        <v>83</v>
      </c>
      <c r="AV310" s="13" t="s">
        <v>83</v>
      </c>
      <c r="AW310" s="13" t="s">
        <v>31</v>
      </c>
      <c r="AX310" s="13" t="s">
        <v>74</v>
      </c>
      <c r="AY310" s="271" t="s">
        <v>144</v>
      </c>
    </row>
    <row r="311" spans="2:51" s="13" customFormat="1" ht="12">
      <c r="B311" s="261"/>
      <c r="C311" s="262"/>
      <c r="D311" s="252" t="s">
        <v>153</v>
      </c>
      <c r="E311" s="263" t="s">
        <v>1</v>
      </c>
      <c r="F311" s="264" t="s">
        <v>349</v>
      </c>
      <c r="G311" s="262"/>
      <c r="H311" s="265">
        <v>-2.52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AT311" s="271" t="s">
        <v>153</v>
      </c>
      <c r="AU311" s="271" t="s">
        <v>83</v>
      </c>
      <c r="AV311" s="13" t="s">
        <v>83</v>
      </c>
      <c r="AW311" s="13" t="s">
        <v>31</v>
      </c>
      <c r="AX311" s="13" t="s">
        <v>74</v>
      </c>
      <c r="AY311" s="271" t="s">
        <v>144</v>
      </c>
    </row>
    <row r="312" spans="2:51" s="13" customFormat="1" ht="12">
      <c r="B312" s="261"/>
      <c r="C312" s="262"/>
      <c r="D312" s="252" t="s">
        <v>153</v>
      </c>
      <c r="E312" s="263" t="s">
        <v>1</v>
      </c>
      <c r="F312" s="264" t="s">
        <v>304</v>
      </c>
      <c r="G312" s="262"/>
      <c r="H312" s="265">
        <v>-0.636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AT312" s="271" t="s">
        <v>153</v>
      </c>
      <c r="AU312" s="271" t="s">
        <v>83</v>
      </c>
      <c r="AV312" s="13" t="s">
        <v>83</v>
      </c>
      <c r="AW312" s="13" t="s">
        <v>31</v>
      </c>
      <c r="AX312" s="13" t="s">
        <v>74</v>
      </c>
      <c r="AY312" s="271" t="s">
        <v>144</v>
      </c>
    </row>
    <row r="313" spans="2:51" s="14" customFormat="1" ht="12">
      <c r="B313" s="272"/>
      <c r="C313" s="273"/>
      <c r="D313" s="252" t="s">
        <v>153</v>
      </c>
      <c r="E313" s="274" t="s">
        <v>1</v>
      </c>
      <c r="F313" s="275" t="s">
        <v>156</v>
      </c>
      <c r="G313" s="273"/>
      <c r="H313" s="276">
        <v>67.524</v>
      </c>
      <c r="I313" s="277"/>
      <c r="J313" s="273"/>
      <c r="K313" s="273"/>
      <c r="L313" s="278"/>
      <c r="M313" s="279"/>
      <c r="N313" s="280"/>
      <c r="O313" s="280"/>
      <c r="P313" s="280"/>
      <c r="Q313" s="280"/>
      <c r="R313" s="280"/>
      <c r="S313" s="280"/>
      <c r="T313" s="281"/>
      <c r="AT313" s="282" t="s">
        <v>153</v>
      </c>
      <c r="AU313" s="282" t="s">
        <v>83</v>
      </c>
      <c r="AV313" s="14" t="s">
        <v>151</v>
      </c>
      <c r="AW313" s="14" t="s">
        <v>31</v>
      </c>
      <c r="AX313" s="14" t="s">
        <v>81</v>
      </c>
      <c r="AY313" s="282" t="s">
        <v>144</v>
      </c>
    </row>
    <row r="314" spans="2:65" s="1" customFormat="1" ht="16.5" customHeight="1">
      <c r="B314" s="38"/>
      <c r="C314" s="283" t="s">
        <v>350</v>
      </c>
      <c r="D314" s="283" t="s">
        <v>276</v>
      </c>
      <c r="E314" s="284" t="s">
        <v>351</v>
      </c>
      <c r="F314" s="285" t="s">
        <v>352</v>
      </c>
      <c r="G314" s="286" t="s">
        <v>181</v>
      </c>
      <c r="H314" s="287">
        <v>74.276</v>
      </c>
      <c r="I314" s="288"/>
      <c r="J314" s="289">
        <f>ROUND(I314*H314,2)</f>
        <v>0</v>
      </c>
      <c r="K314" s="285" t="s">
        <v>150</v>
      </c>
      <c r="L314" s="290"/>
      <c r="M314" s="291" t="s">
        <v>1</v>
      </c>
      <c r="N314" s="292" t="s">
        <v>39</v>
      </c>
      <c r="O314" s="86"/>
      <c r="P314" s="246">
        <f>O314*H314</f>
        <v>0</v>
      </c>
      <c r="Q314" s="246">
        <v>0.0035</v>
      </c>
      <c r="R314" s="246">
        <f>Q314*H314</f>
        <v>0.259966</v>
      </c>
      <c r="S314" s="246">
        <v>0</v>
      </c>
      <c r="T314" s="247">
        <f>S314*H314</f>
        <v>0</v>
      </c>
      <c r="AR314" s="248" t="s">
        <v>185</v>
      </c>
      <c r="AT314" s="248" t="s">
        <v>276</v>
      </c>
      <c r="AU314" s="248" t="s">
        <v>83</v>
      </c>
      <c r="AY314" s="17" t="s">
        <v>144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17" t="s">
        <v>81</v>
      </c>
      <c r="BK314" s="249">
        <f>ROUND(I314*H314,2)</f>
        <v>0</v>
      </c>
      <c r="BL314" s="17" t="s">
        <v>151</v>
      </c>
      <c r="BM314" s="248" t="s">
        <v>353</v>
      </c>
    </row>
    <row r="315" spans="2:51" s="13" customFormat="1" ht="12">
      <c r="B315" s="261"/>
      <c r="C315" s="262"/>
      <c r="D315" s="252" t="s">
        <v>153</v>
      </c>
      <c r="E315" s="263" t="s">
        <v>1</v>
      </c>
      <c r="F315" s="264" t="s">
        <v>354</v>
      </c>
      <c r="G315" s="262"/>
      <c r="H315" s="265">
        <v>74.276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AT315" s="271" t="s">
        <v>153</v>
      </c>
      <c r="AU315" s="271" t="s">
        <v>83</v>
      </c>
      <c r="AV315" s="13" t="s">
        <v>83</v>
      </c>
      <c r="AW315" s="13" t="s">
        <v>31</v>
      </c>
      <c r="AX315" s="13" t="s">
        <v>74</v>
      </c>
      <c r="AY315" s="271" t="s">
        <v>144</v>
      </c>
    </row>
    <row r="316" spans="2:51" s="14" customFormat="1" ht="12">
      <c r="B316" s="272"/>
      <c r="C316" s="273"/>
      <c r="D316" s="252" t="s">
        <v>153</v>
      </c>
      <c r="E316" s="274" t="s">
        <v>1</v>
      </c>
      <c r="F316" s="275" t="s">
        <v>156</v>
      </c>
      <c r="G316" s="273"/>
      <c r="H316" s="276">
        <v>74.276</v>
      </c>
      <c r="I316" s="277"/>
      <c r="J316" s="273"/>
      <c r="K316" s="273"/>
      <c r="L316" s="278"/>
      <c r="M316" s="279"/>
      <c r="N316" s="280"/>
      <c r="O316" s="280"/>
      <c r="P316" s="280"/>
      <c r="Q316" s="280"/>
      <c r="R316" s="280"/>
      <c r="S316" s="280"/>
      <c r="T316" s="281"/>
      <c r="AT316" s="282" t="s">
        <v>153</v>
      </c>
      <c r="AU316" s="282" t="s">
        <v>83</v>
      </c>
      <c r="AV316" s="14" t="s">
        <v>151</v>
      </c>
      <c r="AW316" s="14" t="s">
        <v>31</v>
      </c>
      <c r="AX316" s="14" t="s">
        <v>81</v>
      </c>
      <c r="AY316" s="282" t="s">
        <v>144</v>
      </c>
    </row>
    <row r="317" spans="2:65" s="1" customFormat="1" ht="24" customHeight="1">
      <c r="B317" s="38"/>
      <c r="C317" s="237" t="s">
        <v>355</v>
      </c>
      <c r="D317" s="237" t="s">
        <v>146</v>
      </c>
      <c r="E317" s="238" t="s">
        <v>356</v>
      </c>
      <c r="F317" s="239" t="s">
        <v>357</v>
      </c>
      <c r="G317" s="240" t="s">
        <v>181</v>
      </c>
      <c r="H317" s="241">
        <v>512.539</v>
      </c>
      <c r="I317" s="242"/>
      <c r="J317" s="243">
        <f>ROUND(I317*H317,2)</f>
        <v>0</v>
      </c>
      <c r="K317" s="239" t="s">
        <v>150</v>
      </c>
      <c r="L317" s="43"/>
      <c r="M317" s="244" t="s">
        <v>1</v>
      </c>
      <c r="N317" s="245" t="s">
        <v>39</v>
      </c>
      <c r="O317" s="86"/>
      <c r="P317" s="246">
        <f>O317*H317</f>
        <v>0</v>
      </c>
      <c r="Q317" s="246">
        <v>0.0085</v>
      </c>
      <c r="R317" s="246">
        <f>Q317*H317</f>
        <v>4.3565815</v>
      </c>
      <c r="S317" s="246">
        <v>0</v>
      </c>
      <c r="T317" s="247">
        <f>S317*H317</f>
        <v>0</v>
      </c>
      <c r="AR317" s="248" t="s">
        <v>151</v>
      </c>
      <c r="AT317" s="248" t="s">
        <v>146</v>
      </c>
      <c r="AU317" s="248" t="s">
        <v>83</v>
      </c>
      <c r="AY317" s="17" t="s">
        <v>144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81</v>
      </c>
      <c r="BK317" s="249">
        <f>ROUND(I317*H317,2)</f>
        <v>0</v>
      </c>
      <c r="BL317" s="17" t="s">
        <v>151</v>
      </c>
      <c r="BM317" s="248" t="s">
        <v>358</v>
      </c>
    </row>
    <row r="318" spans="2:51" s="12" customFormat="1" ht="12">
      <c r="B318" s="250"/>
      <c r="C318" s="251"/>
      <c r="D318" s="252" t="s">
        <v>153</v>
      </c>
      <c r="E318" s="253" t="s">
        <v>1</v>
      </c>
      <c r="F318" s="254" t="s">
        <v>359</v>
      </c>
      <c r="G318" s="251"/>
      <c r="H318" s="253" t="s">
        <v>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AT318" s="260" t="s">
        <v>153</v>
      </c>
      <c r="AU318" s="260" t="s">
        <v>83</v>
      </c>
      <c r="AV318" s="12" t="s">
        <v>81</v>
      </c>
      <c r="AW318" s="12" t="s">
        <v>31</v>
      </c>
      <c r="AX318" s="12" t="s">
        <v>74</v>
      </c>
      <c r="AY318" s="260" t="s">
        <v>144</v>
      </c>
    </row>
    <row r="319" spans="2:51" s="13" customFormat="1" ht="12">
      <c r="B319" s="261"/>
      <c r="C319" s="262"/>
      <c r="D319" s="252" t="s">
        <v>153</v>
      </c>
      <c r="E319" s="263" t="s">
        <v>1</v>
      </c>
      <c r="F319" s="264" t="s">
        <v>360</v>
      </c>
      <c r="G319" s="262"/>
      <c r="H319" s="265">
        <v>547.924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AT319" s="271" t="s">
        <v>153</v>
      </c>
      <c r="AU319" s="271" t="s">
        <v>83</v>
      </c>
      <c r="AV319" s="13" t="s">
        <v>83</v>
      </c>
      <c r="AW319" s="13" t="s">
        <v>31</v>
      </c>
      <c r="AX319" s="13" t="s">
        <v>74</v>
      </c>
      <c r="AY319" s="271" t="s">
        <v>144</v>
      </c>
    </row>
    <row r="320" spans="2:51" s="13" customFormat="1" ht="12">
      <c r="B320" s="261"/>
      <c r="C320" s="262"/>
      <c r="D320" s="252" t="s">
        <v>153</v>
      </c>
      <c r="E320" s="263" t="s">
        <v>1</v>
      </c>
      <c r="F320" s="264" t="s">
        <v>292</v>
      </c>
      <c r="G320" s="262"/>
      <c r="H320" s="265">
        <v>27.648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AT320" s="271" t="s">
        <v>153</v>
      </c>
      <c r="AU320" s="271" t="s">
        <v>83</v>
      </c>
      <c r="AV320" s="13" t="s">
        <v>83</v>
      </c>
      <c r="AW320" s="13" t="s">
        <v>31</v>
      </c>
      <c r="AX320" s="13" t="s">
        <v>74</v>
      </c>
      <c r="AY320" s="271" t="s">
        <v>144</v>
      </c>
    </row>
    <row r="321" spans="2:51" s="13" customFormat="1" ht="12">
      <c r="B321" s="261"/>
      <c r="C321" s="262"/>
      <c r="D321" s="252" t="s">
        <v>153</v>
      </c>
      <c r="E321" s="263" t="s">
        <v>1</v>
      </c>
      <c r="F321" s="264" t="s">
        <v>293</v>
      </c>
      <c r="G321" s="262"/>
      <c r="H321" s="265">
        <v>-0.525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AT321" s="271" t="s">
        <v>153</v>
      </c>
      <c r="AU321" s="271" t="s">
        <v>83</v>
      </c>
      <c r="AV321" s="13" t="s">
        <v>83</v>
      </c>
      <c r="AW321" s="13" t="s">
        <v>31</v>
      </c>
      <c r="AX321" s="13" t="s">
        <v>74</v>
      </c>
      <c r="AY321" s="271" t="s">
        <v>144</v>
      </c>
    </row>
    <row r="322" spans="2:51" s="13" customFormat="1" ht="12">
      <c r="B322" s="261"/>
      <c r="C322" s="262"/>
      <c r="D322" s="252" t="s">
        <v>153</v>
      </c>
      <c r="E322" s="263" t="s">
        <v>1</v>
      </c>
      <c r="F322" s="264" t="s">
        <v>294</v>
      </c>
      <c r="G322" s="262"/>
      <c r="H322" s="265">
        <v>-0.285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AT322" s="271" t="s">
        <v>153</v>
      </c>
      <c r="AU322" s="271" t="s">
        <v>83</v>
      </c>
      <c r="AV322" s="13" t="s">
        <v>83</v>
      </c>
      <c r="AW322" s="13" t="s">
        <v>31</v>
      </c>
      <c r="AX322" s="13" t="s">
        <v>74</v>
      </c>
      <c r="AY322" s="271" t="s">
        <v>144</v>
      </c>
    </row>
    <row r="323" spans="2:51" s="13" customFormat="1" ht="12">
      <c r="B323" s="261"/>
      <c r="C323" s="262"/>
      <c r="D323" s="252" t="s">
        <v>153</v>
      </c>
      <c r="E323" s="263" t="s">
        <v>1</v>
      </c>
      <c r="F323" s="264" t="s">
        <v>295</v>
      </c>
      <c r="G323" s="262"/>
      <c r="H323" s="265">
        <v>-1.71</v>
      </c>
      <c r="I323" s="266"/>
      <c r="J323" s="262"/>
      <c r="K323" s="262"/>
      <c r="L323" s="267"/>
      <c r="M323" s="268"/>
      <c r="N323" s="269"/>
      <c r="O323" s="269"/>
      <c r="P323" s="269"/>
      <c r="Q323" s="269"/>
      <c r="R323" s="269"/>
      <c r="S323" s="269"/>
      <c r="T323" s="270"/>
      <c r="AT323" s="271" t="s">
        <v>153</v>
      </c>
      <c r="AU323" s="271" t="s">
        <v>83</v>
      </c>
      <c r="AV323" s="13" t="s">
        <v>83</v>
      </c>
      <c r="AW323" s="13" t="s">
        <v>31</v>
      </c>
      <c r="AX323" s="13" t="s">
        <v>74</v>
      </c>
      <c r="AY323" s="271" t="s">
        <v>144</v>
      </c>
    </row>
    <row r="324" spans="2:51" s="13" customFormat="1" ht="12">
      <c r="B324" s="261"/>
      <c r="C324" s="262"/>
      <c r="D324" s="252" t="s">
        <v>153</v>
      </c>
      <c r="E324" s="263" t="s">
        <v>1</v>
      </c>
      <c r="F324" s="264" t="s">
        <v>297</v>
      </c>
      <c r="G324" s="262"/>
      <c r="H324" s="265">
        <v>-2.16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AT324" s="271" t="s">
        <v>153</v>
      </c>
      <c r="AU324" s="271" t="s">
        <v>83</v>
      </c>
      <c r="AV324" s="13" t="s">
        <v>83</v>
      </c>
      <c r="AW324" s="13" t="s">
        <v>31</v>
      </c>
      <c r="AX324" s="13" t="s">
        <v>74</v>
      </c>
      <c r="AY324" s="271" t="s">
        <v>144</v>
      </c>
    </row>
    <row r="325" spans="2:51" s="13" customFormat="1" ht="12">
      <c r="B325" s="261"/>
      <c r="C325" s="262"/>
      <c r="D325" s="252" t="s">
        <v>153</v>
      </c>
      <c r="E325" s="263" t="s">
        <v>1</v>
      </c>
      <c r="F325" s="264" t="s">
        <v>298</v>
      </c>
      <c r="G325" s="262"/>
      <c r="H325" s="265">
        <v>-4.104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153</v>
      </c>
      <c r="AU325" s="271" t="s">
        <v>83</v>
      </c>
      <c r="AV325" s="13" t="s">
        <v>83</v>
      </c>
      <c r="AW325" s="13" t="s">
        <v>31</v>
      </c>
      <c r="AX325" s="13" t="s">
        <v>74</v>
      </c>
      <c r="AY325" s="271" t="s">
        <v>144</v>
      </c>
    </row>
    <row r="326" spans="2:51" s="13" customFormat="1" ht="12">
      <c r="B326" s="261"/>
      <c r="C326" s="262"/>
      <c r="D326" s="252" t="s">
        <v>153</v>
      </c>
      <c r="E326" s="263" t="s">
        <v>1</v>
      </c>
      <c r="F326" s="264" t="s">
        <v>299</v>
      </c>
      <c r="G326" s="262"/>
      <c r="H326" s="265">
        <v>-38.4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AT326" s="271" t="s">
        <v>153</v>
      </c>
      <c r="AU326" s="271" t="s">
        <v>83</v>
      </c>
      <c r="AV326" s="13" t="s">
        <v>83</v>
      </c>
      <c r="AW326" s="13" t="s">
        <v>31</v>
      </c>
      <c r="AX326" s="13" t="s">
        <v>74</v>
      </c>
      <c r="AY326" s="271" t="s">
        <v>144</v>
      </c>
    </row>
    <row r="327" spans="2:51" s="13" customFormat="1" ht="12">
      <c r="B327" s="261"/>
      <c r="C327" s="262"/>
      <c r="D327" s="252" t="s">
        <v>153</v>
      </c>
      <c r="E327" s="263" t="s">
        <v>1</v>
      </c>
      <c r="F327" s="264" t="s">
        <v>361</v>
      </c>
      <c r="G327" s="262"/>
      <c r="H327" s="265">
        <v>-1.569</v>
      </c>
      <c r="I327" s="266"/>
      <c r="J327" s="262"/>
      <c r="K327" s="262"/>
      <c r="L327" s="267"/>
      <c r="M327" s="268"/>
      <c r="N327" s="269"/>
      <c r="O327" s="269"/>
      <c r="P327" s="269"/>
      <c r="Q327" s="269"/>
      <c r="R327" s="269"/>
      <c r="S327" s="269"/>
      <c r="T327" s="270"/>
      <c r="AT327" s="271" t="s">
        <v>153</v>
      </c>
      <c r="AU327" s="271" t="s">
        <v>83</v>
      </c>
      <c r="AV327" s="13" t="s">
        <v>83</v>
      </c>
      <c r="AW327" s="13" t="s">
        <v>31</v>
      </c>
      <c r="AX327" s="13" t="s">
        <v>74</v>
      </c>
      <c r="AY327" s="271" t="s">
        <v>144</v>
      </c>
    </row>
    <row r="328" spans="2:51" s="13" customFormat="1" ht="12">
      <c r="B328" s="261"/>
      <c r="C328" s="262"/>
      <c r="D328" s="252" t="s">
        <v>153</v>
      </c>
      <c r="E328" s="263" t="s">
        <v>1</v>
      </c>
      <c r="F328" s="264" t="s">
        <v>362</v>
      </c>
      <c r="G328" s="262"/>
      <c r="H328" s="265">
        <v>-14.28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AT328" s="271" t="s">
        <v>153</v>
      </c>
      <c r="AU328" s="271" t="s">
        <v>83</v>
      </c>
      <c r="AV328" s="13" t="s">
        <v>83</v>
      </c>
      <c r="AW328" s="13" t="s">
        <v>31</v>
      </c>
      <c r="AX328" s="13" t="s">
        <v>74</v>
      </c>
      <c r="AY328" s="271" t="s">
        <v>144</v>
      </c>
    </row>
    <row r="329" spans="2:51" s="14" customFormat="1" ht="12">
      <c r="B329" s="272"/>
      <c r="C329" s="273"/>
      <c r="D329" s="252" t="s">
        <v>153</v>
      </c>
      <c r="E329" s="274" t="s">
        <v>1</v>
      </c>
      <c r="F329" s="275" t="s">
        <v>156</v>
      </c>
      <c r="G329" s="273"/>
      <c r="H329" s="276">
        <v>512.539</v>
      </c>
      <c r="I329" s="277"/>
      <c r="J329" s="273"/>
      <c r="K329" s="273"/>
      <c r="L329" s="278"/>
      <c r="M329" s="279"/>
      <c r="N329" s="280"/>
      <c r="O329" s="280"/>
      <c r="P329" s="280"/>
      <c r="Q329" s="280"/>
      <c r="R329" s="280"/>
      <c r="S329" s="280"/>
      <c r="T329" s="281"/>
      <c r="AT329" s="282" t="s">
        <v>153</v>
      </c>
      <c r="AU329" s="282" t="s">
        <v>83</v>
      </c>
      <c r="AV329" s="14" t="s">
        <v>151</v>
      </c>
      <c r="AW329" s="14" t="s">
        <v>31</v>
      </c>
      <c r="AX329" s="14" t="s">
        <v>81</v>
      </c>
      <c r="AY329" s="282" t="s">
        <v>144</v>
      </c>
    </row>
    <row r="330" spans="2:65" s="1" customFormat="1" ht="16.5" customHeight="1">
      <c r="B330" s="38"/>
      <c r="C330" s="283" t="s">
        <v>363</v>
      </c>
      <c r="D330" s="283" t="s">
        <v>276</v>
      </c>
      <c r="E330" s="284" t="s">
        <v>364</v>
      </c>
      <c r="F330" s="285" t="s">
        <v>365</v>
      </c>
      <c r="G330" s="286" t="s">
        <v>181</v>
      </c>
      <c r="H330" s="287">
        <v>563.793</v>
      </c>
      <c r="I330" s="288"/>
      <c r="J330" s="289">
        <f>ROUND(I330*H330,2)</f>
        <v>0</v>
      </c>
      <c r="K330" s="285" t="s">
        <v>150</v>
      </c>
      <c r="L330" s="290"/>
      <c r="M330" s="291" t="s">
        <v>1</v>
      </c>
      <c r="N330" s="292" t="s">
        <v>39</v>
      </c>
      <c r="O330" s="86"/>
      <c r="P330" s="246">
        <f>O330*H330</f>
        <v>0</v>
      </c>
      <c r="Q330" s="246">
        <v>0.0021</v>
      </c>
      <c r="R330" s="246">
        <f>Q330*H330</f>
        <v>1.1839652999999999</v>
      </c>
      <c r="S330" s="246">
        <v>0</v>
      </c>
      <c r="T330" s="247">
        <f>S330*H330</f>
        <v>0</v>
      </c>
      <c r="AR330" s="248" t="s">
        <v>185</v>
      </c>
      <c r="AT330" s="248" t="s">
        <v>276</v>
      </c>
      <c r="AU330" s="248" t="s">
        <v>83</v>
      </c>
      <c r="AY330" s="17" t="s">
        <v>144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81</v>
      </c>
      <c r="BK330" s="249">
        <f>ROUND(I330*H330,2)</f>
        <v>0</v>
      </c>
      <c r="BL330" s="17" t="s">
        <v>151</v>
      </c>
      <c r="BM330" s="248" t="s">
        <v>366</v>
      </c>
    </row>
    <row r="331" spans="2:51" s="13" customFormat="1" ht="12">
      <c r="B331" s="261"/>
      <c r="C331" s="262"/>
      <c r="D331" s="252" t="s">
        <v>153</v>
      </c>
      <c r="E331" s="263" t="s">
        <v>1</v>
      </c>
      <c r="F331" s="264" t="s">
        <v>367</v>
      </c>
      <c r="G331" s="262"/>
      <c r="H331" s="265">
        <v>563.793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AT331" s="271" t="s">
        <v>153</v>
      </c>
      <c r="AU331" s="271" t="s">
        <v>83</v>
      </c>
      <c r="AV331" s="13" t="s">
        <v>83</v>
      </c>
      <c r="AW331" s="13" t="s">
        <v>31</v>
      </c>
      <c r="AX331" s="13" t="s">
        <v>74</v>
      </c>
      <c r="AY331" s="271" t="s">
        <v>144</v>
      </c>
    </row>
    <row r="332" spans="2:51" s="14" customFormat="1" ht="12">
      <c r="B332" s="272"/>
      <c r="C332" s="273"/>
      <c r="D332" s="252" t="s">
        <v>153</v>
      </c>
      <c r="E332" s="274" t="s">
        <v>1</v>
      </c>
      <c r="F332" s="275" t="s">
        <v>156</v>
      </c>
      <c r="G332" s="273"/>
      <c r="H332" s="276">
        <v>563.793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AT332" s="282" t="s">
        <v>153</v>
      </c>
      <c r="AU332" s="282" t="s">
        <v>83</v>
      </c>
      <c r="AV332" s="14" t="s">
        <v>151</v>
      </c>
      <c r="AW332" s="14" t="s">
        <v>31</v>
      </c>
      <c r="AX332" s="14" t="s">
        <v>81</v>
      </c>
      <c r="AY332" s="282" t="s">
        <v>144</v>
      </c>
    </row>
    <row r="333" spans="2:65" s="1" customFormat="1" ht="24" customHeight="1">
      <c r="B333" s="38"/>
      <c r="C333" s="237" t="s">
        <v>368</v>
      </c>
      <c r="D333" s="237" t="s">
        <v>146</v>
      </c>
      <c r="E333" s="238" t="s">
        <v>369</v>
      </c>
      <c r="F333" s="239" t="s">
        <v>370</v>
      </c>
      <c r="G333" s="240" t="s">
        <v>212</v>
      </c>
      <c r="H333" s="241">
        <v>120.876</v>
      </c>
      <c r="I333" s="242"/>
      <c r="J333" s="243">
        <f>ROUND(I333*H333,2)</f>
        <v>0</v>
      </c>
      <c r="K333" s="239" t="s">
        <v>150</v>
      </c>
      <c r="L333" s="43"/>
      <c r="M333" s="244" t="s">
        <v>1</v>
      </c>
      <c r="N333" s="245" t="s">
        <v>39</v>
      </c>
      <c r="O333" s="86"/>
      <c r="P333" s="246">
        <f>O333*H333</f>
        <v>0</v>
      </c>
      <c r="Q333" s="246">
        <v>0.00176</v>
      </c>
      <c r="R333" s="246">
        <f>Q333*H333</f>
        <v>0.21274176000000003</v>
      </c>
      <c r="S333" s="246">
        <v>0</v>
      </c>
      <c r="T333" s="247">
        <f>S333*H333</f>
        <v>0</v>
      </c>
      <c r="AR333" s="248" t="s">
        <v>151</v>
      </c>
      <c r="AT333" s="248" t="s">
        <v>146</v>
      </c>
      <c r="AU333" s="248" t="s">
        <v>83</v>
      </c>
      <c r="AY333" s="17" t="s">
        <v>144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81</v>
      </c>
      <c r="BK333" s="249">
        <f>ROUND(I333*H333,2)</f>
        <v>0</v>
      </c>
      <c r="BL333" s="17" t="s">
        <v>151</v>
      </c>
      <c r="BM333" s="248" t="s">
        <v>371</v>
      </c>
    </row>
    <row r="334" spans="2:51" s="12" customFormat="1" ht="12">
      <c r="B334" s="250"/>
      <c r="C334" s="251"/>
      <c r="D334" s="252" t="s">
        <v>153</v>
      </c>
      <c r="E334" s="253" t="s">
        <v>1</v>
      </c>
      <c r="F334" s="254" t="s">
        <v>252</v>
      </c>
      <c r="G334" s="251"/>
      <c r="H334" s="253" t="s">
        <v>1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AT334" s="260" t="s">
        <v>153</v>
      </c>
      <c r="AU334" s="260" t="s">
        <v>83</v>
      </c>
      <c r="AV334" s="12" t="s">
        <v>81</v>
      </c>
      <c r="AW334" s="12" t="s">
        <v>31</v>
      </c>
      <c r="AX334" s="12" t="s">
        <v>74</v>
      </c>
      <c r="AY334" s="260" t="s">
        <v>144</v>
      </c>
    </row>
    <row r="335" spans="2:51" s="13" customFormat="1" ht="12">
      <c r="B335" s="261"/>
      <c r="C335" s="262"/>
      <c r="D335" s="252" t="s">
        <v>153</v>
      </c>
      <c r="E335" s="263" t="s">
        <v>1</v>
      </c>
      <c r="F335" s="264" t="s">
        <v>323</v>
      </c>
      <c r="G335" s="262"/>
      <c r="H335" s="265">
        <v>3.95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AT335" s="271" t="s">
        <v>153</v>
      </c>
      <c r="AU335" s="271" t="s">
        <v>83</v>
      </c>
      <c r="AV335" s="13" t="s">
        <v>83</v>
      </c>
      <c r="AW335" s="13" t="s">
        <v>31</v>
      </c>
      <c r="AX335" s="13" t="s">
        <v>74</v>
      </c>
      <c r="AY335" s="271" t="s">
        <v>144</v>
      </c>
    </row>
    <row r="336" spans="2:51" s="13" customFormat="1" ht="12">
      <c r="B336" s="261"/>
      <c r="C336" s="262"/>
      <c r="D336" s="252" t="s">
        <v>153</v>
      </c>
      <c r="E336" s="263" t="s">
        <v>1</v>
      </c>
      <c r="F336" s="264" t="s">
        <v>324</v>
      </c>
      <c r="G336" s="262"/>
      <c r="H336" s="265">
        <v>2.05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AT336" s="271" t="s">
        <v>153</v>
      </c>
      <c r="AU336" s="271" t="s">
        <v>83</v>
      </c>
      <c r="AV336" s="13" t="s">
        <v>83</v>
      </c>
      <c r="AW336" s="13" t="s">
        <v>31</v>
      </c>
      <c r="AX336" s="13" t="s">
        <v>74</v>
      </c>
      <c r="AY336" s="271" t="s">
        <v>144</v>
      </c>
    </row>
    <row r="337" spans="2:51" s="13" customFormat="1" ht="12">
      <c r="B337" s="261"/>
      <c r="C337" s="262"/>
      <c r="D337" s="252" t="s">
        <v>153</v>
      </c>
      <c r="E337" s="263" t="s">
        <v>1</v>
      </c>
      <c r="F337" s="264" t="s">
        <v>325</v>
      </c>
      <c r="G337" s="262"/>
      <c r="H337" s="265">
        <v>12.5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AT337" s="271" t="s">
        <v>153</v>
      </c>
      <c r="AU337" s="271" t="s">
        <v>83</v>
      </c>
      <c r="AV337" s="13" t="s">
        <v>83</v>
      </c>
      <c r="AW337" s="13" t="s">
        <v>31</v>
      </c>
      <c r="AX337" s="13" t="s">
        <v>74</v>
      </c>
      <c r="AY337" s="271" t="s">
        <v>144</v>
      </c>
    </row>
    <row r="338" spans="2:51" s="13" customFormat="1" ht="12">
      <c r="B338" s="261"/>
      <c r="C338" s="262"/>
      <c r="D338" s="252" t="s">
        <v>153</v>
      </c>
      <c r="E338" s="263" t="s">
        <v>1</v>
      </c>
      <c r="F338" s="264" t="s">
        <v>326</v>
      </c>
      <c r="G338" s="262"/>
      <c r="H338" s="265">
        <v>4.8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AT338" s="271" t="s">
        <v>153</v>
      </c>
      <c r="AU338" s="271" t="s">
        <v>83</v>
      </c>
      <c r="AV338" s="13" t="s">
        <v>83</v>
      </c>
      <c r="AW338" s="13" t="s">
        <v>31</v>
      </c>
      <c r="AX338" s="13" t="s">
        <v>74</v>
      </c>
      <c r="AY338" s="271" t="s">
        <v>144</v>
      </c>
    </row>
    <row r="339" spans="2:51" s="13" customFormat="1" ht="12">
      <c r="B339" s="261"/>
      <c r="C339" s="262"/>
      <c r="D339" s="252" t="s">
        <v>153</v>
      </c>
      <c r="E339" s="263" t="s">
        <v>1</v>
      </c>
      <c r="F339" s="264" t="s">
        <v>327</v>
      </c>
      <c r="G339" s="262"/>
      <c r="H339" s="265">
        <v>9.48</v>
      </c>
      <c r="I339" s="266"/>
      <c r="J339" s="262"/>
      <c r="K339" s="262"/>
      <c r="L339" s="267"/>
      <c r="M339" s="268"/>
      <c r="N339" s="269"/>
      <c r="O339" s="269"/>
      <c r="P339" s="269"/>
      <c r="Q339" s="269"/>
      <c r="R339" s="269"/>
      <c r="S339" s="269"/>
      <c r="T339" s="270"/>
      <c r="AT339" s="271" t="s">
        <v>153</v>
      </c>
      <c r="AU339" s="271" t="s">
        <v>83</v>
      </c>
      <c r="AV339" s="13" t="s">
        <v>83</v>
      </c>
      <c r="AW339" s="13" t="s">
        <v>31</v>
      </c>
      <c r="AX339" s="13" t="s">
        <v>74</v>
      </c>
      <c r="AY339" s="271" t="s">
        <v>144</v>
      </c>
    </row>
    <row r="340" spans="2:51" s="13" customFormat="1" ht="12">
      <c r="B340" s="261"/>
      <c r="C340" s="262"/>
      <c r="D340" s="252" t="s">
        <v>153</v>
      </c>
      <c r="E340" s="263" t="s">
        <v>1</v>
      </c>
      <c r="F340" s="264" t="s">
        <v>328</v>
      </c>
      <c r="G340" s="262"/>
      <c r="H340" s="265">
        <v>43.2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AT340" s="271" t="s">
        <v>153</v>
      </c>
      <c r="AU340" s="271" t="s">
        <v>83</v>
      </c>
      <c r="AV340" s="13" t="s">
        <v>83</v>
      </c>
      <c r="AW340" s="13" t="s">
        <v>31</v>
      </c>
      <c r="AX340" s="13" t="s">
        <v>74</v>
      </c>
      <c r="AY340" s="271" t="s">
        <v>144</v>
      </c>
    </row>
    <row r="341" spans="2:51" s="13" customFormat="1" ht="12">
      <c r="B341" s="261"/>
      <c r="C341" s="262"/>
      <c r="D341" s="252" t="s">
        <v>153</v>
      </c>
      <c r="E341" s="263" t="s">
        <v>1</v>
      </c>
      <c r="F341" s="264" t="s">
        <v>372</v>
      </c>
      <c r="G341" s="262"/>
      <c r="H341" s="265">
        <v>1.696</v>
      </c>
      <c r="I341" s="266"/>
      <c r="J341" s="262"/>
      <c r="K341" s="262"/>
      <c r="L341" s="267"/>
      <c r="M341" s="268"/>
      <c r="N341" s="269"/>
      <c r="O341" s="269"/>
      <c r="P341" s="269"/>
      <c r="Q341" s="269"/>
      <c r="R341" s="269"/>
      <c r="S341" s="269"/>
      <c r="T341" s="270"/>
      <c r="AT341" s="271" t="s">
        <v>153</v>
      </c>
      <c r="AU341" s="271" t="s">
        <v>83</v>
      </c>
      <c r="AV341" s="13" t="s">
        <v>83</v>
      </c>
      <c r="AW341" s="13" t="s">
        <v>31</v>
      </c>
      <c r="AX341" s="13" t="s">
        <v>74</v>
      </c>
      <c r="AY341" s="271" t="s">
        <v>144</v>
      </c>
    </row>
    <row r="342" spans="2:51" s="15" customFormat="1" ht="12">
      <c r="B342" s="293"/>
      <c r="C342" s="294"/>
      <c r="D342" s="252" t="s">
        <v>153</v>
      </c>
      <c r="E342" s="295" t="s">
        <v>1</v>
      </c>
      <c r="F342" s="296" t="s">
        <v>305</v>
      </c>
      <c r="G342" s="294"/>
      <c r="H342" s="297">
        <v>77.676</v>
      </c>
      <c r="I342" s="298"/>
      <c r="J342" s="294"/>
      <c r="K342" s="294"/>
      <c r="L342" s="299"/>
      <c r="M342" s="300"/>
      <c r="N342" s="301"/>
      <c r="O342" s="301"/>
      <c r="P342" s="301"/>
      <c r="Q342" s="301"/>
      <c r="R342" s="301"/>
      <c r="S342" s="301"/>
      <c r="T342" s="302"/>
      <c r="AT342" s="303" t="s">
        <v>153</v>
      </c>
      <c r="AU342" s="303" t="s">
        <v>83</v>
      </c>
      <c r="AV342" s="15" t="s">
        <v>160</v>
      </c>
      <c r="AW342" s="15" t="s">
        <v>31</v>
      </c>
      <c r="AX342" s="15" t="s">
        <v>74</v>
      </c>
      <c r="AY342" s="303" t="s">
        <v>144</v>
      </c>
    </row>
    <row r="343" spans="2:51" s="12" customFormat="1" ht="12">
      <c r="B343" s="250"/>
      <c r="C343" s="251"/>
      <c r="D343" s="252" t="s">
        <v>153</v>
      </c>
      <c r="E343" s="253" t="s">
        <v>1</v>
      </c>
      <c r="F343" s="254" t="s">
        <v>373</v>
      </c>
      <c r="G343" s="251"/>
      <c r="H343" s="253" t="s">
        <v>1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AT343" s="260" t="s">
        <v>153</v>
      </c>
      <c r="AU343" s="260" t="s">
        <v>83</v>
      </c>
      <c r="AV343" s="12" t="s">
        <v>81</v>
      </c>
      <c r="AW343" s="12" t="s">
        <v>31</v>
      </c>
      <c r="AX343" s="12" t="s">
        <v>74</v>
      </c>
      <c r="AY343" s="260" t="s">
        <v>144</v>
      </c>
    </row>
    <row r="344" spans="2:51" s="13" customFormat="1" ht="12">
      <c r="B344" s="261"/>
      <c r="C344" s="262"/>
      <c r="D344" s="252" t="s">
        <v>153</v>
      </c>
      <c r="E344" s="263" t="s">
        <v>1</v>
      </c>
      <c r="F344" s="264" t="s">
        <v>374</v>
      </c>
      <c r="G344" s="262"/>
      <c r="H344" s="265">
        <v>1.75</v>
      </c>
      <c r="I344" s="266"/>
      <c r="J344" s="262"/>
      <c r="K344" s="262"/>
      <c r="L344" s="267"/>
      <c r="M344" s="268"/>
      <c r="N344" s="269"/>
      <c r="O344" s="269"/>
      <c r="P344" s="269"/>
      <c r="Q344" s="269"/>
      <c r="R344" s="269"/>
      <c r="S344" s="269"/>
      <c r="T344" s="270"/>
      <c r="AT344" s="271" t="s">
        <v>153</v>
      </c>
      <c r="AU344" s="271" t="s">
        <v>83</v>
      </c>
      <c r="AV344" s="13" t="s">
        <v>83</v>
      </c>
      <c r="AW344" s="13" t="s">
        <v>31</v>
      </c>
      <c r="AX344" s="13" t="s">
        <v>74</v>
      </c>
      <c r="AY344" s="271" t="s">
        <v>144</v>
      </c>
    </row>
    <row r="345" spans="2:51" s="13" customFormat="1" ht="12">
      <c r="B345" s="261"/>
      <c r="C345" s="262"/>
      <c r="D345" s="252" t="s">
        <v>153</v>
      </c>
      <c r="E345" s="263" t="s">
        <v>1</v>
      </c>
      <c r="F345" s="264" t="s">
        <v>375</v>
      </c>
      <c r="G345" s="262"/>
      <c r="H345" s="265">
        <v>0.95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AT345" s="271" t="s">
        <v>153</v>
      </c>
      <c r="AU345" s="271" t="s">
        <v>83</v>
      </c>
      <c r="AV345" s="13" t="s">
        <v>83</v>
      </c>
      <c r="AW345" s="13" t="s">
        <v>31</v>
      </c>
      <c r="AX345" s="13" t="s">
        <v>74</v>
      </c>
      <c r="AY345" s="271" t="s">
        <v>144</v>
      </c>
    </row>
    <row r="346" spans="2:51" s="13" customFormat="1" ht="12">
      <c r="B346" s="261"/>
      <c r="C346" s="262"/>
      <c r="D346" s="252" t="s">
        <v>153</v>
      </c>
      <c r="E346" s="263" t="s">
        <v>1</v>
      </c>
      <c r="F346" s="264" t="s">
        <v>376</v>
      </c>
      <c r="G346" s="262"/>
      <c r="H346" s="265">
        <v>5.7</v>
      </c>
      <c r="I346" s="266"/>
      <c r="J346" s="262"/>
      <c r="K346" s="262"/>
      <c r="L346" s="267"/>
      <c r="M346" s="268"/>
      <c r="N346" s="269"/>
      <c r="O346" s="269"/>
      <c r="P346" s="269"/>
      <c r="Q346" s="269"/>
      <c r="R346" s="269"/>
      <c r="S346" s="269"/>
      <c r="T346" s="270"/>
      <c r="AT346" s="271" t="s">
        <v>153</v>
      </c>
      <c r="AU346" s="271" t="s">
        <v>83</v>
      </c>
      <c r="AV346" s="13" t="s">
        <v>83</v>
      </c>
      <c r="AW346" s="13" t="s">
        <v>31</v>
      </c>
      <c r="AX346" s="13" t="s">
        <v>74</v>
      </c>
      <c r="AY346" s="271" t="s">
        <v>144</v>
      </c>
    </row>
    <row r="347" spans="2:51" s="13" customFormat="1" ht="12">
      <c r="B347" s="261"/>
      <c r="C347" s="262"/>
      <c r="D347" s="252" t="s">
        <v>153</v>
      </c>
      <c r="E347" s="263" t="s">
        <v>1</v>
      </c>
      <c r="F347" s="264" t="s">
        <v>377</v>
      </c>
      <c r="G347" s="262"/>
      <c r="H347" s="265">
        <v>3.6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AT347" s="271" t="s">
        <v>153</v>
      </c>
      <c r="AU347" s="271" t="s">
        <v>83</v>
      </c>
      <c r="AV347" s="13" t="s">
        <v>83</v>
      </c>
      <c r="AW347" s="13" t="s">
        <v>31</v>
      </c>
      <c r="AX347" s="13" t="s">
        <v>74</v>
      </c>
      <c r="AY347" s="271" t="s">
        <v>144</v>
      </c>
    </row>
    <row r="348" spans="2:51" s="13" customFormat="1" ht="12">
      <c r="B348" s="261"/>
      <c r="C348" s="262"/>
      <c r="D348" s="252" t="s">
        <v>153</v>
      </c>
      <c r="E348" s="263" t="s">
        <v>1</v>
      </c>
      <c r="F348" s="264" t="s">
        <v>378</v>
      </c>
      <c r="G348" s="262"/>
      <c r="H348" s="265">
        <v>7.2</v>
      </c>
      <c r="I348" s="266"/>
      <c r="J348" s="262"/>
      <c r="K348" s="262"/>
      <c r="L348" s="267"/>
      <c r="M348" s="268"/>
      <c r="N348" s="269"/>
      <c r="O348" s="269"/>
      <c r="P348" s="269"/>
      <c r="Q348" s="269"/>
      <c r="R348" s="269"/>
      <c r="S348" s="269"/>
      <c r="T348" s="270"/>
      <c r="AT348" s="271" t="s">
        <v>153</v>
      </c>
      <c r="AU348" s="271" t="s">
        <v>83</v>
      </c>
      <c r="AV348" s="13" t="s">
        <v>83</v>
      </c>
      <c r="AW348" s="13" t="s">
        <v>31</v>
      </c>
      <c r="AX348" s="13" t="s">
        <v>74</v>
      </c>
      <c r="AY348" s="271" t="s">
        <v>144</v>
      </c>
    </row>
    <row r="349" spans="2:51" s="13" customFormat="1" ht="12">
      <c r="B349" s="261"/>
      <c r="C349" s="262"/>
      <c r="D349" s="252" t="s">
        <v>153</v>
      </c>
      <c r="E349" s="263" t="s">
        <v>1</v>
      </c>
      <c r="F349" s="264" t="s">
        <v>379</v>
      </c>
      <c r="G349" s="262"/>
      <c r="H349" s="265">
        <v>24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AT349" s="271" t="s">
        <v>153</v>
      </c>
      <c r="AU349" s="271" t="s">
        <v>83</v>
      </c>
      <c r="AV349" s="13" t="s">
        <v>83</v>
      </c>
      <c r="AW349" s="13" t="s">
        <v>31</v>
      </c>
      <c r="AX349" s="13" t="s">
        <v>74</v>
      </c>
      <c r="AY349" s="271" t="s">
        <v>144</v>
      </c>
    </row>
    <row r="350" spans="2:51" s="15" customFormat="1" ht="12">
      <c r="B350" s="293"/>
      <c r="C350" s="294"/>
      <c r="D350" s="252" t="s">
        <v>153</v>
      </c>
      <c r="E350" s="295" t="s">
        <v>1</v>
      </c>
      <c r="F350" s="296" t="s">
        <v>305</v>
      </c>
      <c r="G350" s="294"/>
      <c r="H350" s="297">
        <v>43.2</v>
      </c>
      <c r="I350" s="298"/>
      <c r="J350" s="294"/>
      <c r="K350" s="294"/>
      <c r="L350" s="299"/>
      <c r="M350" s="300"/>
      <c r="N350" s="301"/>
      <c r="O350" s="301"/>
      <c r="P350" s="301"/>
      <c r="Q350" s="301"/>
      <c r="R350" s="301"/>
      <c r="S350" s="301"/>
      <c r="T350" s="302"/>
      <c r="AT350" s="303" t="s">
        <v>153</v>
      </c>
      <c r="AU350" s="303" t="s">
        <v>83</v>
      </c>
      <c r="AV350" s="15" t="s">
        <v>160</v>
      </c>
      <c r="AW350" s="15" t="s">
        <v>31</v>
      </c>
      <c r="AX350" s="15" t="s">
        <v>74</v>
      </c>
      <c r="AY350" s="303" t="s">
        <v>144</v>
      </c>
    </row>
    <row r="351" spans="2:51" s="14" customFormat="1" ht="12">
      <c r="B351" s="272"/>
      <c r="C351" s="273"/>
      <c r="D351" s="252" t="s">
        <v>153</v>
      </c>
      <c r="E351" s="274" t="s">
        <v>1</v>
      </c>
      <c r="F351" s="275" t="s">
        <v>156</v>
      </c>
      <c r="G351" s="273"/>
      <c r="H351" s="276">
        <v>120.876</v>
      </c>
      <c r="I351" s="277"/>
      <c r="J351" s="273"/>
      <c r="K351" s="273"/>
      <c r="L351" s="278"/>
      <c r="M351" s="279"/>
      <c r="N351" s="280"/>
      <c r="O351" s="280"/>
      <c r="P351" s="280"/>
      <c r="Q351" s="280"/>
      <c r="R351" s="280"/>
      <c r="S351" s="280"/>
      <c r="T351" s="281"/>
      <c r="AT351" s="282" t="s">
        <v>153</v>
      </c>
      <c r="AU351" s="282" t="s">
        <v>83</v>
      </c>
      <c r="AV351" s="14" t="s">
        <v>151</v>
      </c>
      <c r="AW351" s="14" t="s">
        <v>31</v>
      </c>
      <c r="AX351" s="14" t="s">
        <v>81</v>
      </c>
      <c r="AY351" s="282" t="s">
        <v>144</v>
      </c>
    </row>
    <row r="352" spans="2:65" s="1" customFormat="1" ht="16.5" customHeight="1">
      <c r="B352" s="38"/>
      <c r="C352" s="283" t="s">
        <v>380</v>
      </c>
      <c r="D352" s="283" t="s">
        <v>276</v>
      </c>
      <c r="E352" s="284" t="s">
        <v>381</v>
      </c>
      <c r="F352" s="285" t="s">
        <v>382</v>
      </c>
      <c r="G352" s="286" t="s">
        <v>181</v>
      </c>
      <c r="H352" s="287">
        <v>11.962</v>
      </c>
      <c r="I352" s="288"/>
      <c r="J352" s="289">
        <f>ROUND(I352*H352,2)</f>
        <v>0</v>
      </c>
      <c r="K352" s="285" t="s">
        <v>150</v>
      </c>
      <c r="L352" s="290"/>
      <c r="M352" s="291" t="s">
        <v>1</v>
      </c>
      <c r="N352" s="292" t="s">
        <v>39</v>
      </c>
      <c r="O352" s="86"/>
      <c r="P352" s="246">
        <f>O352*H352</f>
        <v>0</v>
      </c>
      <c r="Q352" s="246">
        <v>0.0006</v>
      </c>
      <c r="R352" s="246">
        <f>Q352*H352</f>
        <v>0.007177199999999999</v>
      </c>
      <c r="S352" s="246">
        <v>0</v>
      </c>
      <c r="T352" s="247">
        <f>S352*H352</f>
        <v>0</v>
      </c>
      <c r="AR352" s="248" t="s">
        <v>185</v>
      </c>
      <c r="AT352" s="248" t="s">
        <v>276</v>
      </c>
      <c r="AU352" s="248" t="s">
        <v>83</v>
      </c>
      <c r="AY352" s="17" t="s">
        <v>144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81</v>
      </c>
      <c r="BK352" s="249">
        <f>ROUND(I352*H352,2)</f>
        <v>0</v>
      </c>
      <c r="BL352" s="17" t="s">
        <v>151</v>
      </c>
      <c r="BM352" s="248" t="s">
        <v>383</v>
      </c>
    </row>
    <row r="353" spans="2:51" s="13" customFormat="1" ht="12">
      <c r="B353" s="261"/>
      <c r="C353" s="262"/>
      <c r="D353" s="252" t="s">
        <v>153</v>
      </c>
      <c r="E353" s="263" t="s">
        <v>1</v>
      </c>
      <c r="F353" s="264" t="s">
        <v>384</v>
      </c>
      <c r="G353" s="262"/>
      <c r="H353" s="265">
        <v>11.962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AT353" s="271" t="s">
        <v>153</v>
      </c>
      <c r="AU353" s="271" t="s">
        <v>83</v>
      </c>
      <c r="AV353" s="13" t="s">
        <v>83</v>
      </c>
      <c r="AW353" s="13" t="s">
        <v>31</v>
      </c>
      <c r="AX353" s="13" t="s">
        <v>74</v>
      </c>
      <c r="AY353" s="271" t="s">
        <v>144</v>
      </c>
    </row>
    <row r="354" spans="2:51" s="14" customFormat="1" ht="12">
      <c r="B354" s="272"/>
      <c r="C354" s="273"/>
      <c r="D354" s="252" t="s">
        <v>153</v>
      </c>
      <c r="E354" s="274" t="s">
        <v>1</v>
      </c>
      <c r="F354" s="275" t="s">
        <v>156</v>
      </c>
      <c r="G354" s="273"/>
      <c r="H354" s="276">
        <v>11.962</v>
      </c>
      <c r="I354" s="277"/>
      <c r="J354" s="273"/>
      <c r="K354" s="273"/>
      <c r="L354" s="278"/>
      <c r="M354" s="279"/>
      <c r="N354" s="280"/>
      <c r="O354" s="280"/>
      <c r="P354" s="280"/>
      <c r="Q354" s="280"/>
      <c r="R354" s="280"/>
      <c r="S354" s="280"/>
      <c r="T354" s="281"/>
      <c r="AT354" s="282" t="s">
        <v>153</v>
      </c>
      <c r="AU354" s="282" t="s">
        <v>83</v>
      </c>
      <c r="AV354" s="14" t="s">
        <v>151</v>
      </c>
      <c r="AW354" s="14" t="s">
        <v>31</v>
      </c>
      <c r="AX354" s="14" t="s">
        <v>81</v>
      </c>
      <c r="AY354" s="282" t="s">
        <v>144</v>
      </c>
    </row>
    <row r="355" spans="2:65" s="1" customFormat="1" ht="16.5" customHeight="1">
      <c r="B355" s="38"/>
      <c r="C355" s="283" t="s">
        <v>385</v>
      </c>
      <c r="D355" s="283" t="s">
        <v>276</v>
      </c>
      <c r="E355" s="284" t="s">
        <v>386</v>
      </c>
      <c r="F355" s="285" t="s">
        <v>387</v>
      </c>
      <c r="G355" s="286" t="s">
        <v>181</v>
      </c>
      <c r="H355" s="287">
        <v>6.653</v>
      </c>
      <c r="I355" s="288"/>
      <c r="J355" s="289">
        <f>ROUND(I355*H355,2)</f>
        <v>0</v>
      </c>
      <c r="K355" s="285" t="s">
        <v>150</v>
      </c>
      <c r="L355" s="290"/>
      <c r="M355" s="291" t="s">
        <v>1</v>
      </c>
      <c r="N355" s="292" t="s">
        <v>39</v>
      </c>
      <c r="O355" s="86"/>
      <c r="P355" s="246">
        <f>O355*H355</f>
        <v>0</v>
      </c>
      <c r="Q355" s="246">
        <v>0.0014</v>
      </c>
      <c r="R355" s="246">
        <f>Q355*H355</f>
        <v>0.0093142</v>
      </c>
      <c r="S355" s="246">
        <v>0</v>
      </c>
      <c r="T355" s="247">
        <f>S355*H355</f>
        <v>0</v>
      </c>
      <c r="AR355" s="248" t="s">
        <v>185</v>
      </c>
      <c r="AT355" s="248" t="s">
        <v>276</v>
      </c>
      <c r="AU355" s="248" t="s">
        <v>83</v>
      </c>
      <c r="AY355" s="17" t="s">
        <v>144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81</v>
      </c>
      <c r="BK355" s="249">
        <f>ROUND(I355*H355,2)</f>
        <v>0</v>
      </c>
      <c r="BL355" s="17" t="s">
        <v>151</v>
      </c>
      <c r="BM355" s="248" t="s">
        <v>388</v>
      </c>
    </row>
    <row r="356" spans="2:51" s="13" customFormat="1" ht="12">
      <c r="B356" s="261"/>
      <c r="C356" s="262"/>
      <c r="D356" s="252" t="s">
        <v>153</v>
      </c>
      <c r="E356" s="263" t="s">
        <v>1</v>
      </c>
      <c r="F356" s="264" t="s">
        <v>389</v>
      </c>
      <c r="G356" s="262"/>
      <c r="H356" s="265">
        <v>6.653</v>
      </c>
      <c r="I356" s="266"/>
      <c r="J356" s="262"/>
      <c r="K356" s="262"/>
      <c r="L356" s="267"/>
      <c r="M356" s="268"/>
      <c r="N356" s="269"/>
      <c r="O356" s="269"/>
      <c r="P356" s="269"/>
      <c r="Q356" s="269"/>
      <c r="R356" s="269"/>
      <c r="S356" s="269"/>
      <c r="T356" s="270"/>
      <c r="AT356" s="271" t="s">
        <v>153</v>
      </c>
      <c r="AU356" s="271" t="s">
        <v>83</v>
      </c>
      <c r="AV356" s="13" t="s">
        <v>83</v>
      </c>
      <c r="AW356" s="13" t="s">
        <v>31</v>
      </c>
      <c r="AX356" s="13" t="s">
        <v>74</v>
      </c>
      <c r="AY356" s="271" t="s">
        <v>144</v>
      </c>
    </row>
    <row r="357" spans="2:51" s="14" customFormat="1" ht="12">
      <c r="B357" s="272"/>
      <c r="C357" s="273"/>
      <c r="D357" s="252" t="s">
        <v>153</v>
      </c>
      <c r="E357" s="274" t="s">
        <v>1</v>
      </c>
      <c r="F357" s="275" t="s">
        <v>156</v>
      </c>
      <c r="G357" s="273"/>
      <c r="H357" s="276">
        <v>6.653</v>
      </c>
      <c r="I357" s="277"/>
      <c r="J357" s="273"/>
      <c r="K357" s="273"/>
      <c r="L357" s="278"/>
      <c r="M357" s="279"/>
      <c r="N357" s="280"/>
      <c r="O357" s="280"/>
      <c r="P357" s="280"/>
      <c r="Q357" s="280"/>
      <c r="R357" s="280"/>
      <c r="S357" s="280"/>
      <c r="T357" s="281"/>
      <c r="AT357" s="282" t="s">
        <v>153</v>
      </c>
      <c r="AU357" s="282" t="s">
        <v>83</v>
      </c>
      <c r="AV357" s="14" t="s">
        <v>151</v>
      </c>
      <c r="AW357" s="14" t="s">
        <v>31</v>
      </c>
      <c r="AX357" s="14" t="s">
        <v>81</v>
      </c>
      <c r="AY357" s="282" t="s">
        <v>144</v>
      </c>
    </row>
    <row r="358" spans="2:65" s="1" customFormat="1" ht="24" customHeight="1">
      <c r="B358" s="38"/>
      <c r="C358" s="237" t="s">
        <v>390</v>
      </c>
      <c r="D358" s="237" t="s">
        <v>146</v>
      </c>
      <c r="E358" s="238" t="s">
        <v>391</v>
      </c>
      <c r="F358" s="239" t="s">
        <v>392</v>
      </c>
      <c r="G358" s="240" t="s">
        <v>181</v>
      </c>
      <c r="H358" s="241">
        <v>622.846</v>
      </c>
      <c r="I358" s="242"/>
      <c r="J358" s="243">
        <f>ROUND(I358*H358,2)</f>
        <v>0</v>
      </c>
      <c r="K358" s="239" t="s">
        <v>150</v>
      </c>
      <c r="L358" s="43"/>
      <c r="M358" s="244" t="s">
        <v>1</v>
      </c>
      <c r="N358" s="245" t="s">
        <v>39</v>
      </c>
      <c r="O358" s="86"/>
      <c r="P358" s="246">
        <f>O358*H358</f>
        <v>0</v>
      </c>
      <c r="Q358" s="246">
        <v>6E-05</v>
      </c>
      <c r="R358" s="246">
        <f>Q358*H358</f>
        <v>0.03737076</v>
      </c>
      <c r="S358" s="246">
        <v>0</v>
      </c>
      <c r="T358" s="247">
        <f>S358*H358</f>
        <v>0</v>
      </c>
      <c r="AR358" s="248" t="s">
        <v>151</v>
      </c>
      <c r="AT358" s="248" t="s">
        <v>146</v>
      </c>
      <c r="AU358" s="248" t="s">
        <v>83</v>
      </c>
      <c r="AY358" s="17" t="s">
        <v>144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81</v>
      </c>
      <c r="BK358" s="249">
        <f>ROUND(I358*H358,2)</f>
        <v>0</v>
      </c>
      <c r="BL358" s="17" t="s">
        <v>151</v>
      </c>
      <c r="BM358" s="248" t="s">
        <v>393</v>
      </c>
    </row>
    <row r="359" spans="2:51" s="13" customFormat="1" ht="12">
      <c r="B359" s="261"/>
      <c r="C359" s="262"/>
      <c r="D359" s="252" t="s">
        <v>153</v>
      </c>
      <c r="E359" s="263" t="s">
        <v>1</v>
      </c>
      <c r="F359" s="264" t="s">
        <v>394</v>
      </c>
      <c r="G359" s="262"/>
      <c r="H359" s="265">
        <v>68.244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AT359" s="271" t="s">
        <v>153</v>
      </c>
      <c r="AU359" s="271" t="s">
        <v>83</v>
      </c>
      <c r="AV359" s="13" t="s">
        <v>83</v>
      </c>
      <c r="AW359" s="13" t="s">
        <v>31</v>
      </c>
      <c r="AX359" s="13" t="s">
        <v>74</v>
      </c>
      <c r="AY359" s="271" t="s">
        <v>144</v>
      </c>
    </row>
    <row r="360" spans="2:51" s="13" customFormat="1" ht="12">
      <c r="B360" s="261"/>
      <c r="C360" s="262"/>
      <c r="D360" s="252" t="s">
        <v>153</v>
      </c>
      <c r="E360" s="263" t="s">
        <v>1</v>
      </c>
      <c r="F360" s="264" t="s">
        <v>395</v>
      </c>
      <c r="G360" s="262"/>
      <c r="H360" s="265">
        <v>554.602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AT360" s="271" t="s">
        <v>153</v>
      </c>
      <c r="AU360" s="271" t="s">
        <v>83</v>
      </c>
      <c r="AV360" s="13" t="s">
        <v>83</v>
      </c>
      <c r="AW360" s="13" t="s">
        <v>31</v>
      </c>
      <c r="AX360" s="13" t="s">
        <v>74</v>
      </c>
      <c r="AY360" s="271" t="s">
        <v>144</v>
      </c>
    </row>
    <row r="361" spans="2:51" s="14" customFormat="1" ht="12">
      <c r="B361" s="272"/>
      <c r="C361" s="273"/>
      <c r="D361" s="252" t="s">
        <v>153</v>
      </c>
      <c r="E361" s="274" t="s">
        <v>1</v>
      </c>
      <c r="F361" s="275" t="s">
        <v>156</v>
      </c>
      <c r="G361" s="273"/>
      <c r="H361" s="276">
        <v>622.846</v>
      </c>
      <c r="I361" s="277"/>
      <c r="J361" s="273"/>
      <c r="K361" s="273"/>
      <c r="L361" s="278"/>
      <c r="M361" s="279"/>
      <c r="N361" s="280"/>
      <c r="O361" s="280"/>
      <c r="P361" s="280"/>
      <c r="Q361" s="280"/>
      <c r="R361" s="280"/>
      <c r="S361" s="280"/>
      <c r="T361" s="281"/>
      <c r="AT361" s="282" t="s">
        <v>153</v>
      </c>
      <c r="AU361" s="282" t="s">
        <v>83</v>
      </c>
      <c r="AV361" s="14" t="s">
        <v>151</v>
      </c>
      <c r="AW361" s="14" t="s">
        <v>31</v>
      </c>
      <c r="AX361" s="14" t="s">
        <v>81</v>
      </c>
      <c r="AY361" s="282" t="s">
        <v>144</v>
      </c>
    </row>
    <row r="362" spans="2:65" s="1" customFormat="1" ht="16.5" customHeight="1">
      <c r="B362" s="38"/>
      <c r="C362" s="237" t="s">
        <v>396</v>
      </c>
      <c r="D362" s="237" t="s">
        <v>146</v>
      </c>
      <c r="E362" s="238" t="s">
        <v>397</v>
      </c>
      <c r="F362" s="239" t="s">
        <v>398</v>
      </c>
      <c r="G362" s="240" t="s">
        <v>212</v>
      </c>
      <c r="H362" s="241">
        <v>113.24</v>
      </c>
      <c r="I362" s="242"/>
      <c r="J362" s="243">
        <f>ROUND(I362*H362,2)</f>
        <v>0</v>
      </c>
      <c r="K362" s="239" t="s">
        <v>150</v>
      </c>
      <c r="L362" s="43"/>
      <c r="M362" s="244" t="s">
        <v>1</v>
      </c>
      <c r="N362" s="245" t="s">
        <v>39</v>
      </c>
      <c r="O362" s="86"/>
      <c r="P362" s="246">
        <f>O362*H362</f>
        <v>0</v>
      </c>
      <c r="Q362" s="246">
        <v>6E-05</v>
      </c>
      <c r="R362" s="246">
        <f>Q362*H362</f>
        <v>0.0067944</v>
      </c>
      <c r="S362" s="246">
        <v>0</v>
      </c>
      <c r="T362" s="247">
        <f>S362*H362</f>
        <v>0</v>
      </c>
      <c r="AR362" s="248" t="s">
        <v>151</v>
      </c>
      <c r="AT362" s="248" t="s">
        <v>146</v>
      </c>
      <c r="AU362" s="248" t="s">
        <v>83</v>
      </c>
      <c r="AY362" s="17" t="s">
        <v>144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81</v>
      </c>
      <c r="BK362" s="249">
        <f>ROUND(I362*H362,2)</f>
        <v>0</v>
      </c>
      <c r="BL362" s="17" t="s">
        <v>151</v>
      </c>
      <c r="BM362" s="248" t="s">
        <v>399</v>
      </c>
    </row>
    <row r="363" spans="2:51" s="13" customFormat="1" ht="12">
      <c r="B363" s="261"/>
      <c r="C363" s="262"/>
      <c r="D363" s="252" t="s">
        <v>153</v>
      </c>
      <c r="E363" s="263" t="s">
        <v>1</v>
      </c>
      <c r="F363" s="264" t="s">
        <v>400</v>
      </c>
      <c r="G363" s="262"/>
      <c r="H363" s="265">
        <v>118.52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AT363" s="271" t="s">
        <v>153</v>
      </c>
      <c r="AU363" s="271" t="s">
        <v>83</v>
      </c>
      <c r="AV363" s="13" t="s">
        <v>83</v>
      </c>
      <c r="AW363" s="13" t="s">
        <v>31</v>
      </c>
      <c r="AX363" s="13" t="s">
        <v>74</v>
      </c>
      <c r="AY363" s="271" t="s">
        <v>144</v>
      </c>
    </row>
    <row r="364" spans="2:51" s="13" customFormat="1" ht="12">
      <c r="B364" s="261"/>
      <c r="C364" s="262"/>
      <c r="D364" s="252" t="s">
        <v>153</v>
      </c>
      <c r="E364" s="263" t="s">
        <v>1</v>
      </c>
      <c r="F364" s="264" t="s">
        <v>401</v>
      </c>
      <c r="G364" s="262"/>
      <c r="H364" s="265">
        <v>-4.2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AT364" s="271" t="s">
        <v>153</v>
      </c>
      <c r="AU364" s="271" t="s">
        <v>83</v>
      </c>
      <c r="AV364" s="13" t="s">
        <v>83</v>
      </c>
      <c r="AW364" s="13" t="s">
        <v>31</v>
      </c>
      <c r="AX364" s="13" t="s">
        <v>74</v>
      </c>
      <c r="AY364" s="271" t="s">
        <v>144</v>
      </c>
    </row>
    <row r="365" spans="2:51" s="13" customFormat="1" ht="12">
      <c r="B365" s="261"/>
      <c r="C365" s="262"/>
      <c r="D365" s="252" t="s">
        <v>153</v>
      </c>
      <c r="E365" s="263" t="s">
        <v>1</v>
      </c>
      <c r="F365" s="264" t="s">
        <v>402</v>
      </c>
      <c r="G365" s="262"/>
      <c r="H365" s="265">
        <v>-1.08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AT365" s="271" t="s">
        <v>153</v>
      </c>
      <c r="AU365" s="271" t="s">
        <v>83</v>
      </c>
      <c r="AV365" s="13" t="s">
        <v>83</v>
      </c>
      <c r="AW365" s="13" t="s">
        <v>31</v>
      </c>
      <c r="AX365" s="13" t="s">
        <v>74</v>
      </c>
      <c r="AY365" s="271" t="s">
        <v>144</v>
      </c>
    </row>
    <row r="366" spans="2:51" s="14" customFormat="1" ht="12">
      <c r="B366" s="272"/>
      <c r="C366" s="273"/>
      <c r="D366" s="252" t="s">
        <v>153</v>
      </c>
      <c r="E366" s="274" t="s">
        <v>1</v>
      </c>
      <c r="F366" s="275" t="s">
        <v>156</v>
      </c>
      <c r="G366" s="273"/>
      <c r="H366" s="276">
        <v>113.24</v>
      </c>
      <c r="I366" s="277"/>
      <c r="J366" s="273"/>
      <c r="K366" s="273"/>
      <c r="L366" s="278"/>
      <c r="M366" s="279"/>
      <c r="N366" s="280"/>
      <c r="O366" s="280"/>
      <c r="P366" s="280"/>
      <c r="Q366" s="280"/>
      <c r="R366" s="280"/>
      <c r="S366" s="280"/>
      <c r="T366" s="281"/>
      <c r="AT366" s="282" t="s">
        <v>153</v>
      </c>
      <c r="AU366" s="282" t="s">
        <v>83</v>
      </c>
      <c r="AV366" s="14" t="s">
        <v>151</v>
      </c>
      <c r="AW366" s="14" t="s">
        <v>31</v>
      </c>
      <c r="AX366" s="14" t="s">
        <v>81</v>
      </c>
      <c r="AY366" s="282" t="s">
        <v>144</v>
      </c>
    </row>
    <row r="367" spans="2:65" s="1" customFormat="1" ht="24" customHeight="1">
      <c r="B367" s="38"/>
      <c r="C367" s="283" t="s">
        <v>403</v>
      </c>
      <c r="D367" s="283" t="s">
        <v>276</v>
      </c>
      <c r="E367" s="284" t="s">
        <v>404</v>
      </c>
      <c r="F367" s="285" t="s">
        <v>405</v>
      </c>
      <c r="G367" s="286" t="s">
        <v>212</v>
      </c>
      <c r="H367" s="287">
        <v>118.902</v>
      </c>
      <c r="I367" s="288"/>
      <c r="J367" s="289">
        <f>ROUND(I367*H367,2)</f>
        <v>0</v>
      </c>
      <c r="K367" s="285" t="s">
        <v>150</v>
      </c>
      <c r="L367" s="290"/>
      <c r="M367" s="291" t="s">
        <v>1</v>
      </c>
      <c r="N367" s="292" t="s">
        <v>39</v>
      </c>
      <c r="O367" s="86"/>
      <c r="P367" s="246">
        <f>O367*H367</f>
        <v>0</v>
      </c>
      <c r="Q367" s="246">
        <v>0.0005</v>
      </c>
      <c r="R367" s="246">
        <f>Q367*H367</f>
        <v>0.059451000000000004</v>
      </c>
      <c r="S367" s="246">
        <v>0</v>
      </c>
      <c r="T367" s="247">
        <f>S367*H367</f>
        <v>0</v>
      </c>
      <c r="AR367" s="248" t="s">
        <v>185</v>
      </c>
      <c r="AT367" s="248" t="s">
        <v>276</v>
      </c>
      <c r="AU367" s="248" t="s">
        <v>83</v>
      </c>
      <c r="AY367" s="17" t="s">
        <v>144</v>
      </c>
      <c r="BE367" s="249">
        <f>IF(N367="základní",J367,0)</f>
        <v>0</v>
      </c>
      <c r="BF367" s="249">
        <f>IF(N367="snížená",J367,0)</f>
        <v>0</v>
      </c>
      <c r="BG367" s="249">
        <f>IF(N367="zákl. přenesená",J367,0)</f>
        <v>0</v>
      </c>
      <c r="BH367" s="249">
        <f>IF(N367="sníž. přenesená",J367,0)</f>
        <v>0</v>
      </c>
      <c r="BI367" s="249">
        <f>IF(N367="nulová",J367,0)</f>
        <v>0</v>
      </c>
      <c r="BJ367" s="17" t="s">
        <v>81</v>
      </c>
      <c r="BK367" s="249">
        <f>ROUND(I367*H367,2)</f>
        <v>0</v>
      </c>
      <c r="BL367" s="17" t="s">
        <v>151</v>
      </c>
      <c r="BM367" s="248" t="s">
        <v>406</v>
      </c>
    </row>
    <row r="368" spans="2:51" s="13" customFormat="1" ht="12">
      <c r="B368" s="261"/>
      <c r="C368" s="262"/>
      <c r="D368" s="252" t="s">
        <v>153</v>
      </c>
      <c r="E368" s="263" t="s">
        <v>1</v>
      </c>
      <c r="F368" s="264" t="s">
        <v>407</v>
      </c>
      <c r="G368" s="262"/>
      <c r="H368" s="265">
        <v>118.902</v>
      </c>
      <c r="I368" s="266"/>
      <c r="J368" s="262"/>
      <c r="K368" s="262"/>
      <c r="L368" s="267"/>
      <c r="M368" s="268"/>
      <c r="N368" s="269"/>
      <c r="O368" s="269"/>
      <c r="P368" s="269"/>
      <c r="Q368" s="269"/>
      <c r="R368" s="269"/>
      <c r="S368" s="269"/>
      <c r="T368" s="270"/>
      <c r="AT368" s="271" t="s">
        <v>153</v>
      </c>
      <c r="AU368" s="271" t="s">
        <v>83</v>
      </c>
      <c r="AV368" s="13" t="s">
        <v>83</v>
      </c>
      <c r="AW368" s="13" t="s">
        <v>31</v>
      </c>
      <c r="AX368" s="13" t="s">
        <v>74</v>
      </c>
      <c r="AY368" s="271" t="s">
        <v>144</v>
      </c>
    </row>
    <row r="369" spans="2:51" s="14" customFormat="1" ht="12">
      <c r="B369" s="272"/>
      <c r="C369" s="273"/>
      <c r="D369" s="252" t="s">
        <v>153</v>
      </c>
      <c r="E369" s="274" t="s">
        <v>1</v>
      </c>
      <c r="F369" s="275" t="s">
        <v>156</v>
      </c>
      <c r="G369" s="273"/>
      <c r="H369" s="276">
        <v>118.902</v>
      </c>
      <c r="I369" s="277"/>
      <c r="J369" s="273"/>
      <c r="K369" s="273"/>
      <c r="L369" s="278"/>
      <c r="M369" s="279"/>
      <c r="N369" s="280"/>
      <c r="O369" s="280"/>
      <c r="P369" s="280"/>
      <c r="Q369" s="280"/>
      <c r="R369" s="280"/>
      <c r="S369" s="280"/>
      <c r="T369" s="281"/>
      <c r="AT369" s="282" t="s">
        <v>153</v>
      </c>
      <c r="AU369" s="282" t="s">
        <v>83</v>
      </c>
      <c r="AV369" s="14" t="s">
        <v>151</v>
      </c>
      <c r="AW369" s="14" t="s">
        <v>31</v>
      </c>
      <c r="AX369" s="14" t="s">
        <v>81</v>
      </c>
      <c r="AY369" s="282" t="s">
        <v>144</v>
      </c>
    </row>
    <row r="370" spans="2:65" s="1" customFormat="1" ht="16.5" customHeight="1">
      <c r="B370" s="38"/>
      <c r="C370" s="237" t="s">
        <v>408</v>
      </c>
      <c r="D370" s="237" t="s">
        <v>146</v>
      </c>
      <c r="E370" s="238" t="s">
        <v>409</v>
      </c>
      <c r="F370" s="239" t="s">
        <v>410</v>
      </c>
      <c r="G370" s="240" t="s">
        <v>212</v>
      </c>
      <c r="H370" s="241">
        <v>142.72</v>
      </c>
      <c r="I370" s="242"/>
      <c r="J370" s="243">
        <f>ROUND(I370*H370,2)</f>
        <v>0</v>
      </c>
      <c r="K370" s="239" t="s">
        <v>150</v>
      </c>
      <c r="L370" s="43"/>
      <c r="M370" s="244" t="s">
        <v>1</v>
      </c>
      <c r="N370" s="245" t="s">
        <v>39</v>
      </c>
      <c r="O370" s="86"/>
      <c r="P370" s="246">
        <f>O370*H370</f>
        <v>0</v>
      </c>
      <c r="Q370" s="246">
        <v>0.00025</v>
      </c>
      <c r="R370" s="246">
        <f>Q370*H370</f>
        <v>0.03568</v>
      </c>
      <c r="S370" s="246">
        <v>0</v>
      </c>
      <c r="T370" s="247">
        <f>S370*H370</f>
        <v>0</v>
      </c>
      <c r="AR370" s="248" t="s">
        <v>151</v>
      </c>
      <c r="AT370" s="248" t="s">
        <v>146</v>
      </c>
      <c r="AU370" s="248" t="s">
        <v>83</v>
      </c>
      <c r="AY370" s="17" t="s">
        <v>144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81</v>
      </c>
      <c r="BK370" s="249">
        <f>ROUND(I370*H370,2)</f>
        <v>0</v>
      </c>
      <c r="BL370" s="17" t="s">
        <v>151</v>
      </c>
      <c r="BM370" s="248" t="s">
        <v>411</v>
      </c>
    </row>
    <row r="371" spans="2:51" s="12" customFormat="1" ht="12">
      <c r="B371" s="250"/>
      <c r="C371" s="251"/>
      <c r="D371" s="252" t="s">
        <v>153</v>
      </c>
      <c r="E371" s="253" t="s">
        <v>1</v>
      </c>
      <c r="F371" s="254" t="s">
        <v>412</v>
      </c>
      <c r="G371" s="251"/>
      <c r="H371" s="253" t="s">
        <v>1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AT371" s="260" t="s">
        <v>153</v>
      </c>
      <c r="AU371" s="260" t="s">
        <v>83</v>
      </c>
      <c r="AV371" s="12" t="s">
        <v>81</v>
      </c>
      <c r="AW371" s="12" t="s">
        <v>31</v>
      </c>
      <c r="AX371" s="12" t="s">
        <v>74</v>
      </c>
      <c r="AY371" s="260" t="s">
        <v>144</v>
      </c>
    </row>
    <row r="372" spans="2:51" s="13" customFormat="1" ht="12">
      <c r="B372" s="261"/>
      <c r="C372" s="262"/>
      <c r="D372" s="252" t="s">
        <v>153</v>
      </c>
      <c r="E372" s="263" t="s">
        <v>1</v>
      </c>
      <c r="F372" s="264" t="s">
        <v>374</v>
      </c>
      <c r="G372" s="262"/>
      <c r="H372" s="265">
        <v>1.75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AT372" s="271" t="s">
        <v>153</v>
      </c>
      <c r="AU372" s="271" t="s">
        <v>83</v>
      </c>
      <c r="AV372" s="13" t="s">
        <v>83</v>
      </c>
      <c r="AW372" s="13" t="s">
        <v>31</v>
      </c>
      <c r="AX372" s="13" t="s">
        <v>74</v>
      </c>
      <c r="AY372" s="271" t="s">
        <v>144</v>
      </c>
    </row>
    <row r="373" spans="2:51" s="13" customFormat="1" ht="12">
      <c r="B373" s="261"/>
      <c r="C373" s="262"/>
      <c r="D373" s="252" t="s">
        <v>153</v>
      </c>
      <c r="E373" s="263" t="s">
        <v>1</v>
      </c>
      <c r="F373" s="264" t="s">
        <v>413</v>
      </c>
      <c r="G373" s="262"/>
      <c r="H373" s="265">
        <v>0.9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AT373" s="271" t="s">
        <v>153</v>
      </c>
      <c r="AU373" s="271" t="s">
        <v>83</v>
      </c>
      <c r="AV373" s="13" t="s">
        <v>83</v>
      </c>
      <c r="AW373" s="13" t="s">
        <v>31</v>
      </c>
      <c r="AX373" s="13" t="s">
        <v>74</v>
      </c>
      <c r="AY373" s="271" t="s">
        <v>144</v>
      </c>
    </row>
    <row r="374" spans="2:51" s="13" customFormat="1" ht="12">
      <c r="B374" s="261"/>
      <c r="C374" s="262"/>
      <c r="D374" s="252" t="s">
        <v>153</v>
      </c>
      <c r="E374" s="263" t="s">
        <v>1</v>
      </c>
      <c r="F374" s="264" t="s">
        <v>376</v>
      </c>
      <c r="G374" s="262"/>
      <c r="H374" s="265">
        <v>5.7</v>
      </c>
      <c r="I374" s="266"/>
      <c r="J374" s="262"/>
      <c r="K374" s="262"/>
      <c r="L374" s="267"/>
      <c r="M374" s="268"/>
      <c r="N374" s="269"/>
      <c r="O374" s="269"/>
      <c r="P374" s="269"/>
      <c r="Q374" s="269"/>
      <c r="R374" s="269"/>
      <c r="S374" s="269"/>
      <c r="T374" s="270"/>
      <c r="AT374" s="271" t="s">
        <v>153</v>
      </c>
      <c r="AU374" s="271" t="s">
        <v>83</v>
      </c>
      <c r="AV374" s="13" t="s">
        <v>83</v>
      </c>
      <c r="AW374" s="13" t="s">
        <v>31</v>
      </c>
      <c r="AX374" s="13" t="s">
        <v>74</v>
      </c>
      <c r="AY374" s="271" t="s">
        <v>144</v>
      </c>
    </row>
    <row r="375" spans="2:51" s="13" customFormat="1" ht="12">
      <c r="B375" s="261"/>
      <c r="C375" s="262"/>
      <c r="D375" s="252" t="s">
        <v>153</v>
      </c>
      <c r="E375" s="263" t="s">
        <v>1</v>
      </c>
      <c r="F375" s="264" t="s">
        <v>377</v>
      </c>
      <c r="G375" s="262"/>
      <c r="H375" s="265">
        <v>3.6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AT375" s="271" t="s">
        <v>153</v>
      </c>
      <c r="AU375" s="271" t="s">
        <v>83</v>
      </c>
      <c r="AV375" s="13" t="s">
        <v>83</v>
      </c>
      <c r="AW375" s="13" t="s">
        <v>31</v>
      </c>
      <c r="AX375" s="13" t="s">
        <v>74</v>
      </c>
      <c r="AY375" s="271" t="s">
        <v>144</v>
      </c>
    </row>
    <row r="376" spans="2:51" s="13" customFormat="1" ht="12">
      <c r="B376" s="261"/>
      <c r="C376" s="262"/>
      <c r="D376" s="252" t="s">
        <v>153</v>
      </c>
      <c r="E376" s="263" t="s">
        <v>1</v>
      </c>
      <c r="F376" s="264" t="s">
        <v>378</v>
      </c>
      <c r="G376" s="262"/>
      <c r="H376" s="265">
        <v>7.2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AT376" s="271" t="s">
        <v>153</v>
      </c>
      <c r="AU376" s="271" t="s">
        <v>83</v>
      </c>
      <c r="AV376" s="13" t="s">
        <v>83</v>
      </c>
      <c r="AW376" s="13" t="s">
        <v>31</v>
      </c>
      <c r="AX376" s="13" t="s">
        <v>74</v>
      </c>
      <c r="AY376" s="271" t="s">
        <v>144</v>
      </c>
    </row>
    <row r="377" spans="2:51" s="13" customFormat="1" ht="12">
      <c r="B377" s="261"/>
      <c r="C377" s="262"/>
      <c r="D377" s="252" t="s">
        <v>153</v>
      </c>
      <c r="E377" s="263" t="s">
        <v>1</v>
      </c>
      <c r="F377" s="264" t="s">
        <v>379</v>
      </c>
      <c r="G377" s="262"/>
      <c r="H377" s="265">
        <v>24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AT377" s="271" t="s">
        <v>153</v>
      </c>
      <c r="AU377" s="271" t="s">
        <v>83</v>
      </c>
      <c r="AV377" s="13" t="s">
        <v>83</v>
      </c>
      <c r="AW377" s="13" t="s">
        <v>31</v>
      </c>
      <c r="AX377" s="13" t="s">
        <v>74</v>
      </c>
      <c r="AY377" s="271" t="s">
        <v>144</v>
      </c>
    </row>
    <row r="378" spans="2:51" s="13" customFormat="1" ht="12">
      <c r="B378" s="261"/>
      <c r="C378" s="262"/>
      <c r="D378" s="252" t="s">
        <v>153</v>
      </c>
      <c r="E378" s="263" t="s">
        <v>1</v>
      </c>
      <c r="F378" s="264" t="s">
        <v>414</v>
      </c>
      <c r="G378" s="262"/>
      <c r="H378" s="265">
        <v>1.06</v>
      </c>
      <c r="I378" s="266"/>
      <c r="J378" s="262"/>
      <c r="K378" s="262"/>
      <c r="L378" s="267"/>
      <c r="M378" s="268"/>
      <c r="N378" s="269"/>
      <c r="O378" s="269"/>
      <c r="P378" s="269"/>
      <c r="Q378" s="269"/>
      <c r="R378" s="269"/>
      <c r="S378" s="269"/>
      <c r="T378" s="270"/>
      <c r="AT378" s="271" t="s">
        <v>153</v>
      </c>
      <c r="AU378" s="271" t="s">
        <v>83</v>
      </c>
      <c r="AV378" s="13" t="s">
        <v>83</v>
      </c>
      <c r="AW378" s="13" t="s">
        <v>31</v>
      </c>
      <c r="AX378" s="13" t="s">
        <v>74</v>
      </c>
      <c r="AY378" s="271" t="s">
        <v>144</v>
      </c>
    </row>
    <row r="379" spans="2:51" s="15" customFormat="1" ht="12">
      <c r="B379" s="293"/>
      <c r="C379" s="294"/>
      <c r="D379" s="252" t="s">
        <v>153</v>
      </c>
      <c r="E379" s="295" t="s">
        <v>1</v>
      </c>
      <c r="F379" s="296" t="s">
        <v>305</v>
      </c>
      <c r="G379" s="294"/>
      <c r="H379" s="297">
        <v>44.21</v>
      </c>
      <c r="I379" s="298"/>
      <c r="J379" s="294"/>
      <c r="K379" s="294"/>
      <c r="L379" s="299"/>
      <c r="M379" s="300"/>
      <c r="N379" s="301"/>
      <c r="O379" s="301"/>
      <c r="P379" s="301"/>
      <c r="Q379" s="301"/>
      <c r="R379" s="301"/>
      <c r="S379" s="301"/>
      <c r="T379" s="302"/>
      <c r="AT379" s="303" t="s">
        <v>153</v>
      </c>
      <c r="AU379" s="303" t="s">
        <v>83</v>
      </c>
      <c r="AV379" s="15" t="s">
        <v>160</v>
      </c>
      <c r="AW379" s="15" t="s">
        <v>31</v>
      </c>
      <c r="AX379" s="15" t="s">
        <v>74</v>
      </c>
      <c r="AY379" s="303" t="s">
        <v>144</v>
      </c>
    </row>
    <row r="380" spans="2:51" s="12" customFormat="1" ht="12">
      <c r="B380" s="250"/>
      <c r="C380" s="251"/>
      <c r="D380" s="252" t="s">
        <v>153</v>
      </c>
      <c r="E380" s="253" t="s">
        <v>1</v>
      </c>
      <c r="F380" s="254" t="s">
        <v>415</v>
      </c>
      <c r="G380" s="251"/>
      <c r="H380" s="253" t="s">
        <v>1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AT380" s="260" t="s">
        <v>153</v>
      </c>
      <c r="AU380" s="260" t="s">
        <v>83</v>
      </c>
      <c r="AV380" s="12" t="s">
        <v>81</v>
      </c>
      <c r="AW380" s="12" t="s">
        <v>31</v>
      </c>
      <c r="AX380" s="12" t="s">
        <v>74</v>
      </c>
      <c r="AY380" s="260" t="s">
        <v>144</v>
      </c>
    </row>
    <row r="381" spans="2:51" s="13" customFormat="1" ht="12">
      <c r="B381" s="261"/>
      <c r="C381" s="262"/>
      <c r="D381" s="252" t="s">
        <v>153</v>
      </c>
      <c r="E381" s="263" t="s">
        <v>1</v>
      </c>
      <c r="F381" s="264" t="s">
        <v>416</v>
      </c>
      <c r="G381" s="262"/>
      <c r="H381" s="265">
        <v>2.2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AT381" s="271" t="s">
        <v>153</v>
      </c>
      <c r="AU381" s="271" t="s">
        <v>83</v>
      </c>
      <c r="AV381" s="13" t="s">
        <v>83</v>
      </c>
      <c r="AW381" s="13" t="s">
        <v>31</v>
      </c>
      <c r="AX381" s="13" t="s">
        <v>74</v>
      </c>
      <c r="AY381" s="271" t="s">
        <v>144</v>
      </c>
    </row>
    <row r="382" spans="2:51" s="13" customFormat="1" ht="12">
      <c r="B382" s="261"/>
      <c r="C382" s="262"/>
      <c r="D382" s="252" t="s">
        <v>153</v>
      </c>
      <c r="E382" s="263" t="s">
        <v>1</v>
      </c>
      <c r="F382" s="264" t="s">
        <v>417</v>
      </c>
      <c r="G382" s="262"/>
      <c r="H382" s="265">
        <v>1.1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AT382" s="271" t="s">
        <v>153</v>
      </c>
      <c r="AU382" s="271" t="s">
        <v>83</v>
      </c>
      <c r="AV382" s="13" t="s">
        <v>83</v>
      </c>
      <c r="AW382" s="13" t="s">
        <v>31</v>
      </c>
      <c r="AX382" s="13" t="s">
        <v>74</v>
      </c>
      <c r="AY382" s="271" t="s">
        <v>144</v>
      </c>
    </row>
    <row r="383" spans="2:51" s="13" customFormat="1" ht="12">
      <c r="B383" s="261"/>
      <c r="C383" s="262"/>
      <c r="D383" s="252" t="s">
        <v>153</v>
      </c>
      <c r="E383" s="263" t="s">
        <v>1</v>
      </c>
      <c r="F383" s="264" t="s">
        <v>418</v>
      </c>
      <c r="G383" s="262"/>
      <c r="H383" s="265">
        <v>6.8</v>
      </c>
      <c r="I383" s="266"/>
      <c r="J383" s="262"/>
      <c r="K383" s="262"/>
      <c r="L383" s="267"/>
      <c r="M383" s="268"/>
      <c r="N383" s="269"/>
      <c r="O383" s="269"/>
      <c r="P383" s="269"/>
      <c r="Q383" s="269"/>
      <c r="R383" s="269"/>
      <c r="S383" s="269"/>
      <c r="T383" s="270"/>
      <c r="AT383" s="271" t="s">
        <v>153</v>
      </c>
      <c r="AU383" s="271" t="s">
        <v>83</v>
      </c>
      <c r="AV383" s="13" t="s">
        <v>83</v>
      </c>
      <c r="AW383" s="13" t="s">
        <v>31</v>
      </c>
      <c r="AX383" s="13" t="s">
        <v>74</v>
      </c>
      <c r="AY383" s="271" t="s">
        <v>144</v>
      </c>
    </row>
    <row r="384" spans="2:51" s="13" customFormat="1" ht="12">
      <c r="B384" s="261"/>
      <c r="C384" s="262"/>
      <c r="D384" s="252" t="s">
        <v>153</v>
      </c>
      <c r="E384" s="263" t="s">
        <v>1</v>
      </c>
      <c r="F384" s="264" t="s">
        <v>419</v>
      </c>
      <c r="G384" s="262"/>
      <c r="H384" s="265">
        <v>1.2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AT384" s="271" t="s">
        <v>153</v>
      </c>
      <c r="AU384" s="271" t="s">
        <v>83</v>
      </c>
      <c r="AV384" s="13" t="s">
        <v>83</v>
      </c>
      <c r="AW384" s="13" t="s">
        <v>31</v>
      </c>
      <c r="AX384" s="13" t="s">
        <v>74</v>
      </c>
      <c r="AY384" s="271" t="s">
        <v>144</v>
      </c>
    </row>
    <row r="385" spans="2:51" s="13" customFormat="1" ht="12">
      <c r="B385" s="261"/>
      <c r="C385" s="262"/>
      <c r="D385" s="252" t="s">
        <v>153</v>
      </c>
      <c r="E385" s="263" t="s">
        <v>1</v>
      </c>
      <c r="F385" s="264" t="s">
        <v>420</v>
      </c>
      <c r="G385" s="262"/>
      <c r="H385" s="265">
        <v>2.28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AT385" s="271" t="s">
        <v>153</v>
      </c>
      <c r="AU385" s="271" t="s">
        <v>83</v>
      </c>
      <c r="AV385" s="13" t="s">
        <v>83</v>
      </c>
      <c r="AW385" s="13" t="s">
        <v>31</v>
      </c>
      <c r="AX385" s="13" t="s">
        <v>74</v>
      </c>
      <c r="AY385" s="271" t="s">
        <v>144</v>
      </c>
    </row>
    <row r="386" spans="2:51" s="13" customFormat="1" ht="12">
      <c r="B386" s="261"/>
      <c r="C386" s="262"/>
      <c r="D386" s="252" t="s">
        <v>153</v>
      </c>
      <c r="E386" s="263" t="s">
        <v>1</v>
      </c>
      <c r="F386" s="264" t="s">
        <v>421</v>
      </c>
      <c r="G386" s="262"/>
      <c r="H386" s="265">
        <v>19.2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AT386" s="271" t="s">
        <v>153</v>
      </c>
      <c r="AU386" s="271" t="s">
        <v>83</v>
      </c>
      <c r="AV386" s="13" t="s">
        <v>83</v>
      </c>
      <c r="AW386" s="13" t="s">
        <v>31</v>
      </c>
      <c r="AX386" s="13" t="s">
        <v>74</v>
      </c>
      <c r="AY386" s="271" t="s">
        <v>144</v>
      </c>
    </row>
    <row r="387" spans="2:51" s="13" customFormat="1" ht="12">
      <c r="B387" s="261"/>
      <c r="C387" s="262"/>
      <c r="D387" s="252" t="s">
        <v>153</v>
      </c>
      <c r="E387" s="263" t="s">
        <v>1</v>
      </c>
      <c r="F387" s="264" t="s">
        <v>422</v>
      </c>
      <c r="G387" s="262"/>
      <c r="H387" s="265">
        <v>1.6</v>
      </c>
      <c r="I387" s="266"/>
      <c r="J387" s="262"/>
      <c r="K387" s="262"/>
      <c r="L387" s="267"/>
      <c r="M387" s="268"/>
      <c r="N387" s="269"/>
      <c r="O387" s="269"/>
      <c r="P387" s="269"/>
      <c r="Q387" s="269"/>
      <c r="R387" s="269"/>
      <c r="S387" s="269"/>
      <c r="T387" s="270"/>
      <c r="AT387" s="271" t="s">
        <v>153</v>
      </c>
      <c r="AU387" s="271" t="s">
        <v>83</v>
      </c>
      <c r="AV387" s="13" t="s">
        <v>83</v>
      </c>
      <c r="AW387" s="13" t="s">
        <v>31</v>
      </c>
      <c r="AX387" s="13" t="s">
        <v>74</v>
      </c>
      <c r="AY387" s="271" t="s">
        <v>144</v>
      </c>
    </row>
    <row r="388" spans="2:51" s="12" customFormat="1" ht="12">
      <c r="B388" s="250"/>
      <c r="C388" s="251"/>
      <c r="D388" s="252" t="s">
        <v>153</v>
      </c>
      <c r="E388" s="253" t="s">
        <v>1</v>
      </c>
      <c r="F388" s="254" t="s">
        <v>423</v>
      </c>
      <c r="G388" s="251"/>
      <c r="H388" s="253" t="s">
        <v>1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AT388" s="260" t="s">
        <v>153</v>
      </c>
      <c r="AU388" s="260" t="s">
        <v>83</v>
      </c>
      <c r="AV388" s="12" t="s">
        <v>81</v>
      </c>
      <c r="AW388" s="12" t="s">
        <v>31</v>
      </c>
      <c r="AX388" s="12" t="s">
        <v>74</v>
      </c>
      <c r="AY388" s="260" t="s">
        <v>144</v>
      </c>
    </row>
    <row r="389" spans="2:51" s="13" customFormat="1" ht="12">
      <c r="B389" s="261"/>
      <c r="C389" s="262"/>
      <c r="D389" s="252" t="s">
        <v>153</v>
      </c>
      <c r="E389" s="263" t="s">
        <v>1</v>
      </c>
      <c r="F389" s="264" t="s">
        <v>424</v>
      </c>
      <c r="G389" s="262"/>
      <c r="H389" s="265">
        <v>20.98</v>
      </c>
      <c r="I389" s="266"/>
      <c r="J389" s="262"/>
      <c r="K389" s="262"/>
      <c r="L389" s="267"/>
      <c r="M389" s="268"/>
      <c r="N389" s="269"/>
      <c r="O389" s="269"/>
      <c r="P389" s="269"/>
      <c r="Q389" s="269"/>
      <c r="R389" s="269"/>
      <c r="S389" s="269"/>
      <c r="T389" s="270"/>
      <c r="AT389" s="271" t="s">
        <v>153</v>
      </c>
      <c r="AU389" s="271" t="s">
        <v>83</v>
      </c>
      <c r="AV389" s="13" t="s">
        <v>83</v>
      </c>
      <c r="AW389" s="13" t="s">
        <v>31</v>
      </c>
      <c r="AX389" s="13" t="s">
        <v>74</v>
      </c>
      <c r="AY389" s="271" t="s">
        <v>144</v>
      </c>
    </row>
    <row r="390" spans="2:51" s="15" customFormat="1" ht="12">
      <c r="B390" s="293"/>
      <c r="C390" s="294"/>
      <c r="D390" s="252" t="s">
        <v>153</v>
      </c>
      <c r="E390" s="295" t="s">
        <v>1</v>
      </c>
      <c r="F390" s="296" t="s">
        <v>305</v>
      </c>
      <c r="G390" s="294"/>
      <c r="H390" s="297">
        <v>55.36</v>
      </c>
      <c r="I390" s="298"/>
      <c r="J390" s="294"/>
      <c r="K390" s="294"/>
      <c r="L390" s="299"/>
      <c r="M390" s="300"/>
      <c r="N390" s="301"/>
      <c r="O390" s="301"/>
      <c r="P390" s="301"/>
      <c r="Q390" s="301"/>
      <c r="R390" s="301"/>
      <c r="S390" s="301"/>
      <c r="T390" s="302"/>
      <c r="AT390" s="303" t="s">
        <v>153</v>
      </c>
      <c r="AU390" s="303" t="s">
        <v>83</v>
      </c>
      <c r="AV390" s="15" t="s">
        <v>160</v>
      </c>
      <c r="AW390" s="15" t="s">
        <v>31</v>
      </c>
      <c r="AX390" s="15" t="s">
        <v>74</v>
      </c>
      <c r="AY390" s="303" t="s">
        <v>144</v>
      </c>
    </row>
    <row r="391" spans="2:51" s="12" customFormat="1" ht="12">
      <c r="B391" s="250"/>
      <c r="C391" s="251"/>
      <c r="D391" s="252" t="s">
        <v>153</v>
      </c>
      <c r="E391" s="253" t="s">
        <v>1</v>
      </c>
      <c r="F391" s="254" t="s">
        <v>425</v>
      </c>
      <c r="G391" s="251"/>
      <c r="H391" s="253" t="s">
        <v>1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AT391" s="260" t="s">
        <v>153</v>
      </c>
      <c r="AU391" s="260" t="s">
        <v>83</v>
      </c>
      <c r="AV391" s="12" t="s">
        <v>81</v>
      </c>
      <c r="AW391" s="12" t="s">
        <v>31</v>
      </c>
      <c r="AX391" s="12" t="s">
        <v>74</v>
      </c>
      <c r="AY391" s="260" t="s">
        <v>144</v>
      </c>
    </row>
    <row r="392" spans="2:51" s="13" customFormat="1" ht="12">
      <c r="B392" s="261"/>
      <c r="C392" s="262"/>
      <c r="D392" s="252" t="s">
        <v>153</v>
      </c>
      <c r="E392" s="263" t="s">
        <v>1</v>
      </c>
      <c r="F392" s="264" t="s">
        <v>374</v>
      </c>
      <c r="G392" s="262"/>
      <c r="H392" s="265">
        <v>1.75</v>
      </c>
      <c r="I392" s="266"/>
      <c r="J392" s="262"/>
      <c r="K392" s="262"/>
      <c r="L392" s="267"/>
      <c r="M392" s="268"/>
      <c r="N392" s="269"/>
      <c r="O392" s="269"/>
      <c r="P392" s="269"/>
      <c r="Q392" s="269"/>
      <c r="R392" s="269"/>
      <c r="S392" s="269"/>
      <c r="T392" s="270"/>
      <c r="AT392" s="271" t="s">
        <v>153</v>
      </c>
      <c r="AU392" s="271" t="s">
        <v>83</v>
      </c>
      <c r="AV392" s="13" t="s">
        <v>83</v>
      </c>
      <c r="AW392" s="13" t="s">
        <v>31</v>
      </c>
      <c r="AX392" s="13" t="s">
        <v>74</v>
      </c>
      <c r="AY392" s="271" t="s">
        <v>144</v>
      </c>
    </row>
    <row r="393" spans="2:51" s="13" customFormat="1" ht="12">
      <c r="B393" s="261"/>
      <c r="C393" s="262"/>
      <c r="D393" s="252" t="s">
        <v>153</v>
      </c>
      <c r="E393" s="263" t="s">
        <v>1</v>
      </c>
      <c r="F393" s="264" t="s">
        <v>413</v>
      </c>
      <c r="G393" s="262"/>
      <c r="H393" s="265">
        <v>0.9</v>
      </c>
      <c r="I393" s="266"/>
      <c r="J393" s="262"/>
      <c r="K393" s="262"/>
      <c r="L393" s="267"/>
      <c r="M393" s="268"/>
      <c r="N393" s="269"/>
      <c r="O393" s="269"/>
      <c r="P393" s="269"/>
      <c r="Q393" s="269"/>
      <c r="R393" s="269"/>
      <c r="S393" s="269"/>
      <c r="T393" s="270"/>
      <c r="AT393" s="271" t="s">
        <v>153</v>
      </c>
      <c r="AU393" s="271" t="s">
        <v>83</v>
      </c>
      <c r="AV393" s="13" t="s">
        <v>83</v>
      </c>
      <c r="AW393" s="13" t="s">
        <v>31</v>
      </c>
      <c r="AX393" s="13" t="s">
        <v>74</v>
      </c>
      <c r="AY393" s="271" t="s">
        <v>144</v>
      </c>
    </row>
    <row r="394" spans="2:51" s="13" customFormat="1" ht="12">
      <c r="B394" s="261"/>
      <c r="C394" s="262"/>
      <c r="D394" s="252" t="s">
        <v>153</v>
      </c>
      <c r="E394" s="263" t="s">
        <v>1</v>
      </c>
      <c r="F394" s="264" t="s">
        <v>376</v>
      </c>
      <c r="G394" s="262"/>
      <c r="H394" s="265">
        <v>5.7</v>
      </c>
      <c r="I394" s="266"/>
      <c r="J394" s="262"/>
      <c r="K394" s="262"/>
      <c r="L394" s="267"/>
      <c r="M394" s="268"/>
      <c r="N394" s="269"/>
      <c r="O394" s="269"/>
      <c r="P394" s="269"/>
      <c r="Q394" s="269"/>
      <c r="R394" s="269"/>
      <c r="S394" s="269"/>
      <c r="T394" s="270"/>
      <c r="AT394" s="271" t="s">
        <v>153</v>
      </c>
      <c r="AU394" s="271" t="s">
        <v>83</v>
      </c>
      <c r="AV394" s="13" t="s">
        <v>83</v>
      </c>
      <c r="AW394" s="13" t="s">
        <v>31</v>
      </c>
      <c r="AX394" s="13" t="s">
        <v>74</v>
      </c>
      <c r="AY394" s="271" t="s">
        <v>144</v>
      </c>
    </row>
    <row r="395" spans="2:51" s="13" customFormat="1" ht="12">
      <c r="B395" s="261"/>
      <c r="C395" s="262"/>
      <c r="D395" s="252" t="s">
        <v>153</v>
      </c>
      <c r="E395" s="263" t="s">
        <v>1</v>
      </c>
      <c r="F395" s="264" t="s">
        <v>377</v>
      </c>
      <c r="G395" s="262"/>
      <c r="H395" s="265">
        <v>3.6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AT395" s="271" t="s">
        <v>153</v>
      </c>
      <c r="AU395" s="271" t="s">
        <v>83</v>
      </c>
      <c r="AV395" s="13" t="s">
        <v>83</v>
      </c>
      <c r="AW395" s="13" t="s">
        <v>31</v>
      </c>
      <c r="AX395" s="13" t="s">
        <v>74</v>
      </c>
      <c r="AY395" s="271" t="s">
        <v>144</v>
      </c>
    </row>
    <row r="396" spans="2:51" s="13" customFormat="1" ht="12">
      <c r="B396" s="261"/>
      <c r="C396" s="262"/>
      <c r="D396" s="252" t="s">
        <v>153</v>
      </c>
      <c r="E396" s="263" t="s">
        <v>1</v>
      </c>
      <c r="F396" s="264" t="s">
        <v>378</v>
      </c>
      <c r="G396" s="262"/>
      <c r="H396" s="265">
        <v>7.2</v>
      </c>
      <c r="I396" s="266"/>
      <c r="J396" s="262"/>
      <c r="K396" s="262"/>
      <c r="L396" s="267"/>
      <c r="M396" s="268"/>
      <c r="N396" s="269"/>
      <c r="O396" s="269"/>
      <c r="P396" s="269"/>
      <c r="Q396" s="269"/>
      <c r="R396" s="269"/>
      <c r="S396" s="269"/>
      <c r="T396" s="270"/>
      <c r="AT396" s="271" t="s">
        <v>153</v>
      </c>
      <c r="AU396" s="271" t="s">
        <v>83</v>
      </c>
      <c r="AV396" s="13" t="s">
        <v>83</v>
      </c>
      <c r="AW396" s="13" t="s">
        <v>31</v>
      </c>
      <c r="AX396" s="13" t="s">
        <v>74</v>
      </c>
      <c r="AY396" s="271" t="s">
        <v>144</v>
      </c>
    </row>
    <row r="397" spans="2:51" s="13" customFormat="1" ht="12">
      <c r="B397" s="261"/>
      <c r="C397" s="262"/>
      <c r="D397" s="252" t="s">
        <v>153</v>
      </c>
      <c r="E397" s="263" t="s">
        <v>1</v>
      </c>
      <c r="F397" s="264" t="s">
        <v>379</v>
      </c>
      <c r="G397" s="262"/>
      <c r="H397" s="265">
        <v>24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AT397" s="271" t="s">
        <v>153</v>
      </c>
      <c r="AU397" s="271" t="s">
        <v>83</v>
      </c>
      <c r="AV397" s="13" t="s">
        <v>83</v>
      </c>
      <c r="AW397" s="13" t="s">
        <v>31</v>
      </c>
      <c r="AX397" s="13" t="s">
        <v>74</v>
      </c>
      <c r="AY397" s="271" t="s">
        <v>144</v>
      </c>
    </row>
    <row r="398" spans="2:51" s="15" customFormat="1" ht="12">
      <c r="B398" s="293"/>
      <c r="C398" s="294"/>
      <c r="D398" s="252" t="s">
        <v>153</v>
      </c>
      <c r="E398" s="295" t="s">
        <v>1</v>
      </c>
      <c r="F398" s="296" t="s">
        <v>305</v>
      </c>
      <c r="G398" s="294"/>
      <c r="H398" s="297">
        <v>43.15</v>
      </c>
      <c r="I398" s="298"/>
      <c r="J398" s="294"/>
      <c r="K398" s="294"/>
      <c r="L398" s="299"/>
      <c r="M398" s="300"/>
      <c r="N398" s="301"/>
      <c r="O398" s="301"/>
      <c r="P398" s="301"/>
      <c r="Q398" s="301"/>
      <c r="R398" s="301"/>
      <c r="S398" s="301"/>
      <c r="T398" s="302"/>
      <c r="AT398" s="303" t="s">
        <v>153</v>
      </c>
      <c r="AU398" s="303" t="s">
        <v>83</v>
      </c>
      <c r="AV398" s="15" t="s">
        <v>160</v>
      </c>
      <c r="AW398" s="15" t="s">
        <v>31</v>
      </c>
      <c r="AX398" s="15" t="s">
        <v>74</v>
      </c>
      <c r="AY398" s="303" t="s">
        <v>144</v>
      </c>
    </row>
    <row r="399" spans="2:51" s="14" customFormat="1" ht="12">
      <c r="B399" s="272"/>
      <c r="C399" s="273"/>
      <c r="D399" s="252" t="s">
        <v>153</v>
      </c>
      <c r="E399" s="274" t="s">
        <v>1</v>
      </c>
      <c r="F399" s="275" t="s">
        <v>156</v>
      </c>
      <c r="G399" s="273"/>
      <c r="H399" s="276">
        <v>142.72</v>
      </c>
      <c r="I399" s="277"/>
      <c r="J399" s="273"/>
      <c r="K399" s="273"/>
      <c r="L399" s="278"/>
      <c r="M399" s="279"/>
      <c r="N399" s="280"/>
      <c r="O399" s="280"/>
      <c r="P399" s="280"/>
      <c r="Q399" s="280"/>
      <c r="R399" s="280"/>
      <c r="S399" s="280"/>
      <c r="T399" s="281"/>
      <c r="AT399" s="282" t="s">
        <v>153</v>
      </c>
      <c r="AU399" s="282" t="s">
        <v>83</v>
      </c>
      <c r="AV399" s="14" t="s">
        <v>151</v>
      </c>
      <c r="AW399" s="14" t="s">
        <v>31</v>
      </c>
      <c r="AX399" s="14" t="s">
        <v>81</v>
      </c>
      <c r="AY399" s="282" t="s">
        <v>144</v>
      </c>
    </row>
    <row r="400" spans="2:65" s="1" customFormat="1" ht="16.5" customHeight="1">
      <c r="B400" s="38"/>
      <c r="C400" s="283" t="s">
        <v>426</v>
      </c>
      <c r="D400" s="283" t="s">
        <v>276</v>
      </c>
      <c r="E400" s="284" t="s">
        <v>427</v>
      </c>
      <c r="F400" s="285" t="s">
        <v>428</v>
      </c>
      <c r="G400" s="286" t="s">
        <v>212</v>
      </c>
      <c r="H400" s="287">
        <v>58.128</v>
      </c>
      <c r="I400" s="288"/>
      <c r="J400" s="289">
        <f>ROUND(I400*H400,2)</f>
        <v>0</v>
      </c>
      <c r="K400" s="285" t="s">
        <v>1</v>
      </c>
      <c r="L400" s="290"/>
      <c r="M400" s="291" t="s">
        <v>1</v>
      </c>
      <c r="N400" s="292" t="s">
        <v>39</v>
      </c>
      <c r="O400" s="86"/>
      <c r="P400" s="246">
        <f>O400*H400</f>
        <v>0</v>
      </c>
      <c r="Q400" s="246">
        <v>3E-05</v>
      </c>
      <c r="R400" s="246">
        <f>Q400*H400</f>
        <v>0.00174384</v>
      </c>
      <c r="S400" s="246">
        <v>0</v>
      </c>
      <c r="T400" s="247">
        <f>S400*H400</f>
        <v>0</v>
      </c>
      <c r="AR400" s="248" t="s">
        <v>185</v>
      </c>
      <c r="AT400" s="248" t="s">
        <v>276</v>
      </c>
      <c r="AU400" s="248" t="s">
        <v>83</v>
      </c>
      <c r="AY400" s="17" t="s">
        <v>144</v>
      </c>
      <c r="BE400" s="249">
        <f>IF(N400="základní",J400,0)</f>
        <v>0</v>
      </c>
      <c r="BF400" s="249">
        <f>IF(N400="snížená",J400,0)</f>
        <v>0</v>
      </c>
      <c r="BG400" s="249">
        <f>IF(N400="zákl. přenesená",J400,0)</f>
        <v>0</v>
      </c>
      <c r="BH400" s="249">
        <f>IF(N400="sníž. přenesená",J400,0)</f>
        <v>0</v>
      </c>
      <c r="BI400" s="249">
        <f>IF(N400="nulová",J400,0)</f>
        <v>0</v>
      </c>
      <c r="BJ400" s="17" t="s">
        <v>81</v>
      </c>
      <c r="BK400" s="249">
        <f>ROUND(I400*H400,2)</f>
        <v>0</v>
      </c>
      <c r="BL400" s="17" t="s">
        <v>151</v>
      </c>
      <c r="BM400" s="248" t="s">
        <v>429</v>
      </c>
    </row>
    <row r="401" spans="2:51" s="13" customFormat="1" ht="12">
      <c r="B401" s="261"/>
      <c r="C401" s="262"/>
      <c r="D401" s="252" t="s">
        <v>153</v>
      </c>
      <c r="E401" s="263" t="s">
        <v>1</v>
      </c>
      <c r="F401" s="264" t="s">
        <v>430</v>
      </c>
      <c r="G401" s="262"/>
      <c r="H401" s="265">
        <v>58.128</v>
      </c>
      <c r="I401" s="266"/>
      <c r="J401" s="262"/>
      <c r="K401" s="262"/>
      <c r="L401" s="267"/>
      <c r="M401" s="268"/>
      <c r="N401" s="269"/>
      <c r="O401" s="269"/>
      <c r="P401" s="269"/>
      <c r="Q401" s="269"/>
      <c r="R401" s="269"/>
      <c r="S401" s="269"/>
      <c r="T401" s="270"/>
      <c r="AT401" s="271" t="s">
        <v>153</v>
      </c>
      <c r="AU401" s="271" t="s">
        <v>83</v>
      </c>
      <c r="AV401" s="13" t="s">
        <v>83</v>
      </c>
      <c r="AW401" s="13" t="s">
        <v>31</v>
      </c>
      <c r="AX401" s="13" t="s">
        <v>74</v>
      </c>
      <c r="AY401" s="271" t="s">
        <v>144</v>
      </c>
    </row>
    <row r="402" spans="2:51" s="14" customFormat="1" ht="12">
      <c r="B402" s="272"/>
      <c r="C402" s="273"/>
      <c r="D402" s="252" t="s">
        <v>153</v>
      </c>
      <c r="E402" s="274" t="s">
        <v>1</v>
      </c>
      <c r="F402" s="275" t="s">
        <v>156</v>
      </c>
      <c r="G402" s="273"/>
      <c r="H402" s="276">
        <v>58.128</v>
      </c>
      <c r="I402" s="277"/>
      <c r="J402" s="273"/>
      <c r="K402" s="273"/>
      <c r="L402" s="278"/>
      <c r="M402" s="279"/>
      <c r="N402" s="280"/>
      <c r="O402" s="280"/>
      <c r="P402" s="280"/>
      <c r="Q402" s="280"/>
      <c r="R402" s="280"/>
      <c r="S402" s="280"/>
      <c r="T402" s="281"/>
      <c r="AT402" s="282" t="s">
        <v>153</v>
      </c>
      <c r="AU402" s="282" t="s">
        <v>83</v>
      </c>
      <c r="AV402" s="14" t="s">
        <v>151</v>
      </c>
      <c r="AW402" s="14" t="s">
        <v>31</v>
      </c>
      <c r="AX402" s="14" t="s">
        <v>81</v>
      </c>
      <c r="AY402" s="282" t="s">
        <v>144</v>
      </c>
    </row>
    <row r="403" spans="2:65" s="1" customFormat="1" ht="16.5" customHeight="1">
      <c r="B403" s="38"/>
      <c r="C403" s="283" t="s">
        <v>431</v>
      </c>
      <c r="D403" s="283" t="s">
        <v>276</v>
      </c>
      <c r="E403" s="284" t="s">
        <v>432</v>
      </c>
      <c r="F403" s="285" t="s">
        <v>433</v>
      </c>
      <c r="G403" s="286" t="s">
        <v>212</v>
      </c>
      <c r="H403" s="287">
        <v>46.421</v>
      </c>
      <c r="I403" s="288"/>
      <c r="J403" s="289">
        <f>ROUND(I403*H403,2)</f>
        <v>0</v>
      </c>
      <c r="K403" s="285" t="s">
        <v>1</v>
      </c>
      <c r="L403" s="290"/>
      <c r="M403" s="291" t="s">
        <v>1</v>
      </c>
      <c r="N403" s="292" t="s">
        <v>39</v>
      </c>
      <c r="O403" s="86"/>
      <c r="P403" s="246">
        <f>O403*H403</f>
        <v>0</v>
      </c>
      <c r="Q403" s="246">
        <v>0.0003</v>
      </c>
      <c r="R403" s="246">
        <f>Q403*H403</f>
        <v>0.013926299999999999</v>
      </c>
      <c r="S403" s="246">
        <v>0</v>
      </c>
      <c r="T403" s="247">
        <f>S403*H403</f>
        <v>0</v>
      </c>
      <c r="AR403" s="248" t="s">
        <v>185</v>
      </c>
      <c r="AT403" s="248" t="s">
        <v>276</v>
      </c>
      <c r="AU403" s="248" t="s">
        <v>83</v>
      </c>
      <c r="AY403" s="17" t="s">
        <v>144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17" t="s">
        <v>81</v>
      </c>
      <c r="BK403" s="249">
        <f>ROUND(I403*H403,2)</f>
        <v>0</v>
      </c>
      <c r="BL403" s="17" t="s">
        <v>151</v>
      </c>
      <c r="BM403" s="248" t="s">
        <v>434</v>
      </c>
    </row>
    <row r="404" spans="2:51" s="13" customFormat="1" ht="12">
      <c r="B404" s="261"/>
      <c r="C404" s="262"/>
      <c r="D404" s="252" t="s">
        <v>153</v>
      </c>
      <c r="E404" s="263" t="s">
        <v>1</v>
      </c>
      <c r="F404" s="264" t="s">
        <v>435</v>
      </c>
      <c r="G404" s="262"/>
      <c r="H404" s="265">
        <v>46.421</v>
      </c>
      <c r="I404" s="266"/>
      <c r="J404" s="262"/>
      <c r="K404" s="262"/>
      <c r="L404" s="267"/>
      <c r="M404" s="268"/>
      <c r="N404" s="269"/>
      <c r="O404" s="269"/>
      <c r="P404" s="269"/>
      <c r="Q404" s="269"/>
      <c r="R404" s="269"/>
      <c r="S404" s="269"/>
      <c r="T404" s="270"/>
      <c r="AT404" s="271" t="s">
        <v>153</v>
      </c>
      <c r="AU404" s="271" t="s">
        <v>83</v>
      </c>
      <c r="AV404" s="13" t="s">
        <v>83</v>
      </c>
      <c r="AW404" s="13" t="s">
        <v>31</v>
      </c>
      <c r="AX404" s="13" t="s">
        <v>74</v>
      </c>
      <c r="AY404" s="271" t="s">
        <v>144</v>
      </c>
    </row>
    <row r="405" spans="2:51" s="14" customFormat="1" ht="12">
      <c r="B405" s="272"/>
      <c r="C405" s="273"/>
      <c r="D405" s="252" t="s">
        <v>153</v>
      </c>
      <c r="E405" s="274" t="s">
        <v>1</v>
      </c>
      <c r="F405" s="275" t="s">
        <v>156</v>
      </c>
      <c r="G405" s="273"/>
      <c r="H405" s="276">
        <v>46.421</v>
      </c>
      <c r="I405" s="277"/>
      <c r="J405" s="273"/>
      <c r="K405" s="273"/>
      <c r="L405" s="278"/>
      <c r="M405" s="279"/>
      <c r="N405" s="280"/>
      <c r="O405" s="280"/>
      <c r="P405" s="280"/>
      <c r="Q405" s="280"/>
      <c r="R405" s="280"/>
      <c r="S405" s="280"/>
      <c r="T405" s="281"/>
      <c r="AT405" s="282" t="s">
        <v>153</v>
      </c>
      <c r="AU405" s="282" t="s">
        <v>83</v>
      </c>
      <c r="AV405" s="14" t="s">
        <v>151</v>
      </c>
      <c r="AW405" s="14" t="s">
        <v>31</v>
      </c>
      <c r="AX405" s="14" t="s">
        <v>81</v>
      </c>
      <c r="AY405" s="282" t="s">
        <v>144</v>
      </c>
    </row>
    <row r="406" spans="2:65" s="1" customFormat="1" ht="24" customHeight="1">
      <c r="B406" s="38"/>
      <c r="C406" s="283" t="s">
        <v>436</v>
      </c>
      <c r="D406" s="283" t="s">
        <v>276</v>
      </c>
      <c r="E406" s="284" t="s">
        <v>437</v>
      </c>
      <c r="F406" s="285" t="s">
        <v>438</v>
      </c>
      <c r="G406" s="286" t="s">
        <v>212</v>
      </c>
      <c r="H406" s="287">
        <v>45.308</v>
      </c>
      <c r="I406" s="288"/>
      <c r="J406" s="289">
        <f>ROUND(I406*H406,2)</f>
        <v>0</v>
      </c>
      <c r="K406" s="285" t="s">
        <v>150</v>
      </c>
      <c r="L406" s="290"/>
      <c r="M406" s="291" t="s">
        <v>1</v>
      </c>
      <c r="N406" s="292" t="s">
        <v>39</v>
      </c>
      <c r="O406" s="86"/>
      <c r="P406" s="246">
        <f>O406*H406</f>
        <v>0</v>
      </c>
      <c r="Q406" s="246">
        <v>0.0002</v>
      </c>
      <c r="R406" s="246">
        <f>Q406*H406</f>
        <v>0.009061600000000001</v>
      </c>
      <c r="S406" s="246">
        <v>0</v>
      </c>
      <c r="T406" s="247">
        <f>S406*H406</f>
        <v>0</v>
      </c>
      <c r="AR406" s="248" t="s">
        <v>185</v>
      </c>
      <c r="AT406" s="248" t="s">
        <v>276</v>
      </c>
      <c r="AU406" s="248" t="s">
        <v>83</v>
      </c>
      <c r="AY406" s="17" t="s">
        <v>144</v>
      </c>
      <c r="BE406" s="249">
        <f>IF(N406="základní",J406,0)</f>
        <v>0</v>
      </c>
      <c r="BF406" s="249">
        <f>IF(N406="snížená",J406,0)</f>
        <v>0</v>
      </c>
      <c r="BG406" s="249">
        <f>IF(N406="zákl. přenesená",J406,0)</f>
        <v>0</v>
      </c>
      <c r="BH406" s="249">
        <f>IF(N406="sníž. přenesená",J406,0)</f>
        <v>0</v>
      </c>
      <c r="BI406" s="249">
        <f>IF(N406="nulová",J406,0)</f>
        <v>0</v>
      </c>
      <c r="BJ406" s="17" t="s">
        <v>81</v>
      </c>
      <c r="BK406" s="249">
        <f>ROUND(I406*H406,2)</f>
        <v>0</v>
      </c>
      <c r="BL406" s="17" t="s">
        <v>151</v>
      </c>
      <c r="BM406" s="248" t="s">
        <v>439</v>
      </c>
    </row>
    <row r="407" spans="2:51" s="13" customFormat="1" ht="12">
      <c r="B407" s="261"/>
      <c r="C407" s="262"/>
      <c r="D407" s="252" t="s">
        <v>153</v>
      </c>
      <c r="E407" s="263" t="s">
        <v>1</v>
      </c>
      <c r="F407" s="264" t="s">
        <v>440</v>
      </c>
      <c r="G407" s="262"/>
      <c r="H407" s="265">
        <v>45.308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AT407" s="271" t="s">
        <v>153</v>
      </c>
      <c r="AU407" s="271" t="s">
        <v>83</v>
      </c>
      <c r="AV407" s="13" t="s">
        <v>83</v>
      </c>
      <c r="AW407" s="13" t="s">
        <v>31</v>
      </c>
      <c r="AX407" s="13" t="s">
        <v>74</v>
      </c>
      <c r="AY407" s="271" t="s">
        <v>144</v>
      </c>
    </row>
    <row r="408" spans="2:51" s="14" customFormat="1" ht="12">
      <c r="B408" s="272"/>
      <c r="C408" s="273"/>
      <c r="D408" s="252" t="s">
        <v>153</v>
      </c>
      <c r="E408" s="274" t="s">
        <v>1</v>
      </c>
      <c r="F408" s="275" t="s">
        <v>156</v>
      </c>
      <c r="G408" s="273"/>
      <c r="H408" s="276">
        <v>45.308</v>
      </c>
      <c r="I408" s="277"/>
      <c r="J408" s="273"/>
      <c r="K408" s="273"/>
      <c r="L408" s="278"/>
      <c r="M408" s="279"/>
      <c r="N408" s="280"/>
      <c r="O408" s="280"/>
      <c r="P408" s="280"/>
      <c r="Q408" s="280"/>
      <c r="R408" s="280"/>
      <c r="S408" s="280"/>
      <c r="T408" s="281"/>
      <c r="AT408" s="282" t="s">
        <v>153</v>
      </c>
      <c r="AU408" s="282" t="s">
        <v>83</v>
      </c>
      <c r="AV408" s="14" t="s">
        <v>151</v>
      </c>
      <c r="AW408" s="14" t="s">
        <v>31</v>
      </c>
      <c r="AX408" s="14" t="s">
        <v>81</v>
      </c>
      <c r="AY408" s="282" t="s">
        <v>144</v>
      </c>
    </row>
    <row r="409" spans="2:65" s="1" customFormat="1" ht="24" customHeight="1">
      <c r="B409" s="38"/>
      <c r="C409" s="237" t="s">
        <v>441</v>
      </c>
      <c r="D409" s="237" t="s">
        <v>146</v>
      </c>
      <c r="E409" s="238" t="s">
        <v>442</v>
      </c>
      <c r="F409" s="239" t="s">
        <v>443</v>
      </c>
      <c r="G409" s="240" t="s">
        <v>444</v>
      </c>
      <c r="H409" s="241">
        <v>1</v>
      </c>
      <c r="I409" s="242"/>
      <c r="J409" s="243">
        <f>ROUND(I409*H409,2)</f>
        <v>0</v>
      </c>
      <c r="K409" s="239" t="s">
        <v>1</v>
      </c>
      <c r="L409" s="43"/>
      <c r="M409" s="244" t="s">
        <v>1</v>
      </c>
      <c r="N409" s="245" t="s">
        <v>39</v>
      </c>
      <c r="O409" s="86"/>
      <c r="P409" s="246">
        <f>O409*H409</f>
        <v>0</v>
      </c>
      <c r="Q409" s="246">
        <v>0</v>
      </c>
      <c r="R409" s="246">
        <f>Q409*H409</f>
        <v>0</v>
      </c>
      <c r="S409" s="246">
        <v>0</v>
      </c>
      <c r="T409" s="247">
        <f>S409*H409</f>
        <v>0</v>
      </c>
      <c r="AR409" s="248" t="s">
        <v>151</v>
      </c>
      <c r="AT409" s="248" t="s">
        <v>146</v>
      </c>
      <c r="AU409" s="248" t="s">
        <v>83</v>
      </c>
      <c r="AY409" s="17" t="s">
        <v>144</v>
      </c>
      <c r="BE409" s="249">
        <f>IF(N409="základní",J409,0)</f>
        <v>0</v>
      </c>
      <c r="BF409" s="249">
        <f>IF(N409="snížená",J409,0)</f>
        <v>0</v>
      </c>
      <c r="BG409" s="249">
        <f>IF(N409="zákl. přenesená",J409,0)</f>
        <v>0</v>
      </c>
      <c r="BH409" s="249">
        <f>IF(N409="sníž. přenesená",J409,0)</f>
        <v>0</v>
      </c>
      <c r="BI409" s="249">
        <f>IF(N409="nulová",J409,0)</f>
        <v>0</v>
      </c>
      <c r="BJ409" s="17" t="s">
        <v>81</v>
      </c>
      <c r="BK409" s="249">
        <f>ROUND(I409*H409,2)</f>
        <v>0</v>
      </c>
      <c r="BL409" s="17" t="s">
        <v>151</v>
      </c>
      <c r="BM409" s="248" t="s">
        <v>445</v>
      </c>
    </row>
    <row r="410" spans="2:65" s="1" customFormat="1" ht="24" customHeight="1">
      <c r="B410" s="38"/>
      <c r="C410" s="237" t="s">
        <v>446</v>
      </c>
      <c r="D410" s="237" t="s">
        <v>146</v>
      </c>
      <c r="E410" s="238" t="s">
        <v>447</v>
      </c>
      <c r="F410" s="239" t="s">
        <v>448</v>
      </c>
      <c r="G410" s="240" t="s">
        <v>181</v>
      </c>
      <c r="H410" s="241">
        <v>11.3</v>
      </c>
      <c r="I410" s="242"/>
      <c r="J410" s="243">
        <f>ROUND(I410*H410,2)</f>
        <v>0</v>
      </c>
      <c r="K410" s="239" t="s">
        <v>150</v>
      </c>
      <c r="L410" s="43"/>
      <c r="M410" s="244" t="s">
        <v>1</v>
      </c>
      <c r="N410" s="245" t="s">
        <v>39</v>
      </c>
      <c r="O410" s="86"/>
      <c r="P410" s="246">
        <f>O410*H410</f>
        <v>0</v>
      </c>
      <c r="Q410" s="246">
        <v>0.02363</v>
      </c>
      <c r="R410" s="246">
        <f>Q410*H410</f>
        <v>0.26701900000000006</v>
      </c>
      <c r="S410" s="246">
        <v>0</v>
      </c>
      <c r="T410" s="247">
        <f>S410*H410</f>
        <v>0</v>
      </c>
      <c r="AR410" s="248" t="s">
        <v>151</v>
      </c>
      <c r="AT410" s="248" t="s">
        <v>146</v>
      </c>
      <c r="AU410" s="248" t="s">
        <v>83</v>
      </c>
      <c r="AY410" s="17" t="s">
        <v>144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17" t="s">
        <v>81</v>
      </c>
      <c r="BK410" s="249">
        <f>ROUND(I410*H410,2)</f>
        <v>0</v>
      </c>
      <c r="BL410" s="17" t="s">
        <v>151</v>
      </c>
      <c r="BM410" s="248" t="s">
        <v>449</v>
      </c>
    </row>
    <row r="411" spans="2:51" s="12" customFormat="1" ht="12">
      <c r="B411" s="250"/>
      <c r="C411" s="251"/>
      <c r="D411" s="252" t="s">
        <v>153</v>
      </c>
      <c r="E411" s="253" t="s">
        <v>1</v>
      </c>
      <c r="F411" s="254" t="s">
        <v>241</v>
      </c>
      <c r="G411" s="251"/>
      <c r="H411" s="253" t="s">
        <v>1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AT411" s="260" t="s">
        <v>153</v>
      </c>
      <c r="AU411" s="260" t="s">
        <v>83</v>
      </c>
      <c r="AV411" s="12" t="s">
        <v>81</v>
      </c>
      <c r="AW411" s="12" t="s">
        <v>31</v>
      </c>
      <c r="AX411" s="12" t="s">
        <v>74</v>
      </c>
      <c r="AY411" s="260" t="s">
        <v>144</v>
      </c>
    </row>
    <row r="412" spans="2:51" s="13" customFormat="1" ht="12">
      <c r="B412" s="261"/>
      <c r="C412" s="262"/>
      <c r="D412" s="252" t="s">
        <v>153</v>
      </c>
      <c r="E412" s="263" t="s">
        <v>1</v>
      </c>
      <c r="F412" s="264" t="s">
        <v>242</v>
      </c>
      <c r="G412" s="262"/>
      <c r="H412" s="265">
        <v>13.505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AT412" s="271" t="s">
        <v>153</v>
      </c>
      <c r="AU412" s="271" t="s">
        <v>83</v>
      </c>
      <c r="AV412" s="13" t="s">
        <v>83</v>
      </c>
      <c r="AW412" s="13" t="s">
        <v>31</v>
      </c>
      <c r="AX412" s="13" t="s">
        <v>74</v>
      </c>
      <c r="AY412" s="271" t="s">
        <v>144</v>
      </c>
    </row>
    <row r="413" spans="2:51" s="13" customFormat="1" ht="12">
      <c r="B413" s="261"/>
      <c r="C413" s="262"/>
      <c r="D413" s="252" t="s">
        <v>153</v>
      </c>
      <c r="E413" s="263" t="s">
        <v>1</v>
      </c>
      <c r="F413" s="264" t="s">
        <v>190</v>
      </c>
      <c r="G413" s="262"/>
      <c r="H413" s="265">
        <v>-2.205</v>
      </c>
      <c r="I413" s="266"/>
      <c r="J413" s="262"/>
      <c r="K413" s="262"/>
      <c r="L413" s="267"/>
      <c r="M413" s="268"/>
      <c r="N413" s="269"/>
      <c r="O413" s="269"/>
      <c r="P413" s="269"/>
      <c r="Q413" s="269"/>
      <c r="R413" s="269"/>
      <c r="S413" s="269"/>
      <c r="T413" s="270"/>
      <c r="AT413" s="271" t="s">
        <v>153</v>
      </c>
      <c r="AU413" s="271" t="s">
        <v>83</v>
      </c>
      <c r="AV413" s="13" t="s">
        <v>83</v>
      </c>
      <c r="AW413" s="13" t="s">
        <v>31</v>
      </c>
      <c r="AX413" s="13" t="s">
        <v>74</v>
      </c>
      <c r="AY413" s="271" t="s">
        <v>144</v>
      </c>
    </row>
    <row r="414" spans="2:51" s="14" customFormat="1" ht="12">
      <c r="B414" s="272"/>
      <c r="C414" s="273"/>
      <c r="D414" s="252" t="s">
        <v>153</v>
      </c>
      <c r="E414" s="274" t="s">
        <v>1</v>
      </c>
      <c r="F414" s="275" t="s">
        <v>156</v>
      </c>
      <c r="G414" s="273"/>
      <c r="H414" s="276">
        <v>11.3</v>
      </c>
      <c r="I414" s="277"/>
      <c r="J414" s="273"/>
      <c r="K414" s="273"/>
      <c r="L414" s="278"/>
      <c r="M414" s="279"/>
      <c r="N414" s="280"/>
      <c r="O414" s="280"/>
      <c r="P414" s="280"/>
      <c r="Q414" s="280"/>
      <c r="R414" s="280"/>
      <c r="S414" s="280"/>
      <c r="T414" s="281"/>
      <c r="AT414" s="282" t="s">
        <v>153</v>
      </c>
      <c r="AU414" s="282" t="s">
        <v>83</v>
      </c>
      <c r="AV414" s="14" t="s">
        <v>151</v>
      </c>
      <c r="AW414" s="14" t="s">
        <v>31</v>
      </c>
      <c r="AX414" s="14" t="s">
        <v>81</v>
      </c>
      <c r="AY414" s="282" t="s">
        <v>144</v>
      </c>
    </row>
    <row r="415" spans="2:65" s="1" customFormat="1" ht="24" customHeight="1">
      <c r="B415" s="38"/>
      <c r="C415" s="237" t="s">
        <v>450</v>
      </c>
      <c r="D415" s="237" t="s">
        <v>146</v>
      </c>
      <c r="E415" s="238" t="s">
        <v>451</v>
      </c>
      <c r="F415" s="239" t="s">
        <v>452</v>
      </c>
      <c r="G415" s="240" t="s">
        <v>181</v>
      </c>
      <c r="H415" s="241">
        <v>33.9</v>
      </c>
      <c r="I415" s="242"/>
      <c r="J415" s="243">
        <f>ROUND(I415*H415,2)</f>
        <v>0</v>
      </c>
      <c r="K415" s="239" t="s">
        <v>150</v>
      </c>
      <c r="L415" s="43"/>
      <c r="M415" s="244" t="s">
        <v>1</v>
      </c>
      <c r="N415" s="245" t="s">
        <v>39</v>
      </c>
      <c r="O415" s="86"/>
      <c r="P415" s="246">
        <f>O415*H415</f>
        <v>0</v>
      </c>
      <c r="Q415" s="246">
        <v>0.0079</v>
      </c>
      <c r="R415" s="246">
        <f>Q415*H415</f>
        <v>0.26781</v>
      </c>
      <c r="S415" s="246">
        <v>0</v>
      </c>
      <c r="T415" s="247">
        <f>S415*H415</f>
        <v>0</v>
      </c>
      <c r="AR415" s="248" t="s">
        <v>151</v>
      </c>
      <c r="AT415" s="248" t="s">
        <v>146</v>
      </c>
      <c r="AU415" s="248" t="s">
        <v>83</v>
      </c>
      <c r="AY415" s="17" t="s">
        <v>144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7" t="s">
        <v>81</v>
      </c>
      <c r="BK415" s="249">
        <f>ROUND(I415*H415,2)</f>
        <v>0</v>
      </c>
      <c r="BL415" s="17" t="s">
        <v>151</v>
      </c>
      <c r="BM415" s="248" t="s">
        <v>453</v>
      </c>
    </row>
    <row r="416" spans="2:51" s="13" customFormat="1" ht="12">
      <c r="B416" s="261"/>
      <c r="C416" s="262"/>
      <c r="D416" s="252" t="s">
        <v>153</v>
      </c>
      <c r="E416" s="263" t="s">
        <v>1</v>
      </c>
      <c r="F416" s="264" t="s">
        <v>454</v>
      </c>
      <c r="G416" s="262"/>
      <c r="H416" s="265">
        <v>33.9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AT416" s="271" t="s">
        <v>153</v>
      </c>
      <c r="AU416" s="271" t="s">
        <v>83</v>
      </c>
      <c r="AV416" s="13" t="s">
        <v>83</v>
      </c>
      <c r="AW416" s="13" t="s">
        <v>31</v>
      </c>
      <c r="AX416" s="13" t="s">
        <v>74</v>
      </c>
      <c r="AY416" s="271" t="s">
        <v>144</v>
      </c>
    </row>
    <row r="417" spans="2:51" s="14" customFormat="1" ht="12">
      <c r="B417" s="272"/>
      <c r="C417" s="273"/>
      <c r="D417" s="252" t="s">
        <v>153</v>
      </c>
      <c r="E417" s="274" t="s">
        <v>1</v>
      </c>
      <c r="F417" s="275" t="s">
        <v>156</v>
      </c>
      <c r="G417" s="273"/>
      <c r="H417" s="276">
        <v>33.9</v>
      </c>
      <c r="I417" s="277"/>
      <c r="J417" s="273"/>
      <c r="K417" s="273"/>
      <c r="L417" s="278"/>
      <c r="M417" s="279"/>
      <c r="N417" s="280"/>
      <c r="O417" s="280"/>
      <c r="P417" s="280"/>
      <c r="Q417" s="280"/>
      <c r="R417" s="280"/>
      <c r="S417" s="280"/>
      <c r="T417" s="281"/>
      <c r="AT417" s="282" t="s">
        <v>153</v>
      </c>
      <c r="AU417" s="282" t="s">
        <v>83</v>
      </c>
      <c r="AV417" s="14" t="s">
        <v>151</v>
      </c>
      <c r="AW417" s="14" t="s">
        <v>31</v>
      </c>
      <c r="AX417" s="14" t="s">
        <v>81</v>
      </c>
      <c r="AY417" s="282" t="s">
        <v>144</v>
      </c>
    </row>
    <row r="418" spans="2:65" s="1" customFormat="1" ht="24" customHeight="1">
      <c r="B418" s="38"/>
      <c r="C418" s="237" t="s">
        <v>455</v>
      </c>
      <c r="D418" s="237" t="s">
        <v>146</v>
      </c>
      <c r="E418" s="238" t="s">
        <v>456</v>
      </c>
      <c r="F418" s="239" t="s">
        <v>457</v>
      </c>
      <c r="G418" s="240" t="s">
        <v>181</v>
      </c>
      <c r="H418" s="241">
        <v>554.611</v>
      </c>
      <c r="I418" s="242"/>
      <c r="J418" s="243">
        <f>ROUND(I418*H418,2)</f>
        <v>0</v>
      </c>
      <c r="K418" s="239" t="s">
        <v>150</v>
      </c>
      <c r="L418" s="43"/>
      <c r="M418" s="244" t="s">
        <v>1</v>
      </c>
      <c r="N418" s="245" t="s">
        <v>39</v>
      </c>
      <c r="O418" s="86"/>
      <c r="P418" s="246">
        <f>O418*H418</f>
        <v>0</v>
      </c>
      <c r="Q418" s="246">
        <v>0.00382</v>
      </c>
      <c r="R418" s="246">
        <f>Q418*H418</f>
        <v>2.11861402</v>
      </c>
      <c r="S418" s="246">
        <v>0</v>
      </c>
      <c r="T418" s="247">
        <f>S418*H418</f>
        <v>0</v>
      </c>
      <c r="AR418" s="248" t="s">
        <v>151</v>
      </c>
      <c r="AT418" s="248" t="s">
        <v>146</v>
      </c>
      <c r="AU418" s="248" t="s">
        <v>83</v>
      </c>
      <c r="AY418" s="17" t="s">
        <v>144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81</v>
      </c>
      <c r="BK418" s="249">
        <f>ROUND(I418*H418,2)</f>
        <v>0</v>
      </c>
      <c r="BL418" s="17" t="s">
        <v>151</v>
      </c>
      <c r="BM418" s="248" t="s">
        <v>458</v>
      </c>
    </row>
    <row r="419" spans="2:51" s="12" customFormat="1" ht="12">
      <c r="B419" s="250"/>
      <c r="C419" s="251"/>
      <c r="D419" s="252" t="s">
        <v>153</v>
      </c>
      <c r="E419" s="253" t="s">
        <v>1</v>
      </c>
      <c r="F419" s="254" t="s">
        <v>290</v>
      </c>
      <c r="G419" s="251"/>
      <c r="H419" s="253" t="s">
        <v>1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AT419" s="260" t="s">
        <v>153</v>
      </c>
      <c r="AU419" s="260" t="s">
        <v>83</v>
      </c>
      <c r="AV419" s="12" t="s">
        <v>81</v>
      </c>
      <c r="AW419" s="12" t="s">
        <v>31</v>
      </c>
      <c r="AX419" s="12" t="s">
        <v>74</v>
      </c>
      <c r="AY419" s="260" t="s">
        <v>144</v>
      </c>
    </row>
    <row r="420" spans="2:51" s="13" customFormat="1" ht="12">
      <c r="B420" s="261"/>
      <c r="C420" s="262"/>
      <c r="D420" s="252" t="s">
        <v>153</v>
      </c>
      <c r="E420" s="263" t="s">
        <v>1</v>
      </c>
      <c r="F420" s="264" t="s">
        <v>291</v>
      </c>
      <c r="G420" s="262"/>
      <c r="H420" s="265">
        <v>545.323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AT420" s="271" t="s">
        <v>153</v>
      </c>
      <c r="AU420" s="271" t="s">
        <v>83</v>
      </c>
      <c r="AV420" s="13" t="s">
        <v>83</v>
      </c>
      <c r="AW420" s="13" t="s">
        <v>31</v>
      </c>
      <c r="AX420" s="13" t="s">
        <v>74</v>
      </c>
      <c r="AY420" s="271" t="s">
        <v>144</v>
      </c>
    </row>
    <row r="421" spans="2:51" s="13" customFormat="1" ht="12">
      <c r="B421" s="261"/>
      <c r="C421" s="262"/>
      <c r="D421" s="252" t="s">
        <v>153</v>
      </c>
      <c r="E421" s="263" t="s">
        <v>1</v>
      </c>
      <c r="F421" s="264" t="s">
        <v>292</v>
      </c>
      <c r="G421" s="262"/>
      <c r="H421" s="265">
        <v>27.648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AT421" s="271" t="s">
        <v>153</v>
      </c>
      <c r="AU421" s="271" t="s">
        <v>83</v>
      </c>
      <c r="AV421" s="13" t="s">
        <v>83</v>
      </c>
      <c r="AW421" s="13" t="s">
        <v>31</v>
      </c>
      <c r="AX421" s="13" t="s">
        <v>74</v>
      </c>
      <c r="AY421" s="271" t="s">
        <v>144</v>
      </c>
    </row>
    <row r="422" spans="2:51" s="13" customFormat="1" ht="12">
      <c r="B422" s="261"/>
      <c r="C422" s="262"/>
      <c r="D422" s="252" t="s">
        <v>153</v>
      </c>
      <c r="E422" s="263" t="s">
        <v>1</v>
      </c>
      <c r="F422" s="264" t="s">
        <v>293</v>
      </c>
      <c r="G422" s="262"/>
      <c r="H422" s="265">
        <v>-0.525</v>
      </c>
      <c r="I422" s="266"/>
      <c r="J422" s="262"/>
      <c r="K422" s="262"/>
      <c r="L422" s="267"/>
      <c r="M422" s="268"/>
      <c r="N422" s="269"/>
      <c r="O422" s="269"/>
      <c r="P422" s="269"/>
      <c r="Q422" s="269"/>
      <c r="R422" s="269"/>
      <c r="S422" s="269"/>
      <c r="T422" s="270"/>
      <c r="AT422" s="271" t="s">
        <v>153</v>
      </c>
      <c r="AU422" s="271" t="s">
        <v>83</v>
      </c>
      <c r="AV422" s="13" t="s">
        <v>83</v>
      </c>
      <c r="AW422" s="13" t="s">
        <v>31</v>
      </c>
      <c r="AX422" s="13" t="s">
        <v>74</v>
      </c>
      <c r="AY422" s="271" t="s">
        <v>144</v>
      </c>
    </row>
    <row r="423" spans="2:51" s="13" customFormat="1" ht="12">
      <c r="B423" s="261"/>
      <c r="C423" s="262"/>
      <c r="D423" s="252" t="s">
        <v>153</v>
      </c>
      <c r="E423" s="263" t="s">
        <v>1</v>
      </c>
      <c r="F423" s="264" t="s">
        <v>294</v>
      </c>
      <c r="G423" s="262"/>
      <c r="H423" s="265">
        <v>-0.285</v>
      </c>
      <c r="I423" s="266"/>
      <c r="J423" s="262"/>
      <c r="K423" s="262"/>
      <c r="L423" s="267"/>
      <c r="M423" s="268"/>
      <c r="N423" s="269"/>
      <c r="O423" s="269"/>
      <c r="P423" s="269"/>
      <c r="Q423" s="269"/>
      <c r="R423" s="269"/>
      <c r="S423" s="269"/>
      <c r="T423" s="270"/>
      <c r="AT423" s="271" t="s">
        <v>153</v>
      </c>
      <c r="AU423" s="271" t="s">
        <v>83</v>
      </c>
      <c r="AV423" s="13" t="s">
        <v>83</v>
      </c>
      <c r="AW423" s="13" t="s">
        <v>31</v>
      </c>
      <c r="AX423" s="13" t="s">
        <v>74</v>
      </c>
      <c r="AY423" s="271" t="s">
        <v>144</v>
      </c>
    </row>
    <row r="424" spans="2:51" s="13" customFormat="1" ht="12">
      <c r="B424" s="261"/>
      <c r="C424" s="262"/>
      <c r="D424" s="252" t="s">
        <v>153</v>
      </c>
      <c r="E424" s="263" t="s">
        <v>1</v>
      </c>
      <c r="F424" s="264" t="s">
        <v>295</v>
      </c>
      <c r="G424" s="262"/>
      <c r="H424" s="265">
        <v>-1.71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AT424" s="271" t="s">
        <v>153</v>
      </c>
      <c r="AU424" s="271" t="s">
        <v>83</v>
      </c>
      <c r="AV424" s="13" t="s">
        <v>83</v>
      </c>
      <c r="AW424" s="13" t="s">
        <v>31</v>
      </c>
      <c r="AX424" s="13" t="s">
        <v>74</v>
      </c>
      <c r="AY424" s="271" t="s">
        <v>144</v>
      </c>
    </row>
    <row r="425" spans="2:51" s="13" customFormat="1" ht="12">
      <c r="B425" s="261"/>
      <c r="C425" s="262"/>
      <c r="D425" s="252" t="s">
        <v>153</v>
      </c>
      <c r="E425" s="263" t="s">
        <v>1</v>
      </c>
      <c r="F425" s="264" t="s">
        <v>296</v>
      </c>
      <c r="G425" s="262"/>
      <c r="H425" s="265">
        <v>-10.8</v>
      </c>
      <c r="I425" s="266"/>
      <c r="J425" s="262"/>
      <c r="K425" s="262"/>
      <c r="L425" s="267"/>
      <c r="M425" s="268"/>
      <c r="N425" s="269"/>
      <c r="O425" s="269"/>
      <c r="P425" s="269"/>
      <c r="Q425" s="269"/>
      <c r="R425" s="269"/>
      <c r="S425" s="269"/>
      <c r="T425" s="270"/>
      <c r="AT425" s="271" t="s">
        <v>153</v>
      </c>
      <c r="AU425" s="271" t="s">
        <v>83</v>
      </c>
      <c r="AV425" s="13" t="s">
        <v>83</v>
      </c>
      <c r="AW425" s="13" t="s">
        <v>31</v>
      </c>
      <c r="AX425" s="13" t="s">
        <v>74</v>
      </c>
      <c r="AY425" s="271" t="s">
        <v>144</v>
      </c>
    </row>
    <row r="426" spans="2:51" s="13" customFormat="1" ht="12">
      <c r="B426" s="261"/>
      <c r="C426" s="262"/>
      <c r="D426" s="252" t="s">
        <v>153</v>
      </c>
      <c r="E426" s="263" t="s">
        <v>1</v>
      </c>
      <c r="F426" s="264" t="s">
        <v>300</v>
      </c>
      <c r="G426" s="262"/>
      <c r="H426" s="265">
        <v>-5.04</v>
      </c>
      <c r="I426" s="266"/>
      <c r="J426" s="262"/>
      <c r="K426" s="262"/>
      <c r="L426" s="267"/>
      <c r="M426" s="268"/>
      <c r="N426" s="269"/>
      <c r="O426" s="269"/>
      <c r="P426" s="269"/>
      <c r="Q426" s="269"/>
      <c r="R426" s="269"/>
      <c r="S426" s="269"/>
      <c r="T426" s="270"/>
      <c r="AT426" s="271" t="s">
        <v>153</v>
      </c>
      <c r="AU426" s="271" t="s">
        <v>83</v>
      </c>
      <c r="AV426" s="13" t="s">
        <v>83</v>
      </c>
      <c r="AW426" s="13" t="s">
        <v>31</v>
      </c>
      <c r="AX426" s="13" t="s">
        <v>74</v>
      </c>
      <c r="AY426" s="271" t="s">
        <v>144</v>
      </c>
    </row>
    <row r="427" spans="2:51" s="14" customFormat="1" ht="12">
      <c r="B427" s="272"/>
      <c r="C427" s="273"/>
      <c r="D427" s="252" t="s">
        <v>153</v>
      </c>
      <c r="E427" s="274" t="s">
        <v>1</v>
      </c>
      <c r="F427" s="275" t="s">
        <v>156</v>
      </c>
      <c r="G427" s="273"/>
      <c r="H427" s="276">
        <v>554.611</v>
      </c>
      <c r="I427" s="277"/>
      <c r="J427" s="273"/>
      <c r="K427" s="273"/>
      <c r="L427" s="278"/>
      <c r="M427" s="279"/>
      <c r="N427" s="280"/>
      <c r="O427" s="280"/>
      <c r="P427" s="280"/>
      <c r="Q427" s="280"/>
      <c r="R427" s="280"/>
      <c r="S427" s="280"/>
      <c r="T427" s="281"/>
      <c r="AT427" s="282" t="s">
        <v>153</v>
      </c>
      <c r="AU427" s="282" t="s">
        <v>83</v>
      </c>
      <c r="AV427" s="14" t="s">
        <v>151</v>
      </c>
      <c r="AW427" s="14" t="s">
        <v>31</v>
      </c>
      <c r="AX427" s="14" t="s">
        <v>81</v>
      </c>
      <c r="AY427" s="282" t="s">
        <v>144</v>
      </c>
    </row>
    <row r="428" spans="2:65" s="1" customFormat="1" ht="24" customHeight="1">
      <c r="B428" s="38"/>
      <c r="C428" s="237" t="s">
        <v>459</v>
      </c>
      <c r="D428" s="237" t="s">
        <v>146</v>
      </c>
      <c r="E428" s="238" t="s">
        <v>460</v>
      </c>
      <c r="F428" s="239" t="s">
        <v>461</v>
      </c>
      <c r="G428" s="240" t="s">
        <v>181</v>
      </c>
      <c r="H428" s="241">
        <v>41.09</v>
      </c>
      <c r="I428" s="242"/>
      <c r="J428" s="243">
        <f>ROUND(I428*H428,2)</f>
        <v>0</v>
      </c>
      <c r="K428" s="239" t="s">
        <v>150</v>
      </c>
      <c r="L428" s="43"/>
      <c r="M428" s="244" t="s">
        <v>1</v>
      </c>
      <c r="N428" s="245" t="s">
        <v>39</v>
      </c>
      <c r="O428" s="86"/>
      <c r="P428" s="246">
        <f>O428*H428</f>
        <v>0</v>
      </c>
      <c r="Q428" s="246">
        <v>0.0315</v>
      </c>
      <c r="R428" s="246">
        <f>Q428*H428</f>
        <v>1.294335</v>
      </c>
      <c r="S428" s="246">
        <v>0</v>
      </c>
      <c r="T428" s="247">
        <f>S428*H428</f>
        <v>0</v>
      </c>
      <c r="AR428" s="248" t="s">
        <v>151</v>
      </c>
      <c r="AT428" s="248" t="s">
        <v>146</v>
      </c>
      <c r="AU428" s="248" t="s">
        <v>83</v>
      </c>
      <c r="AY428" s="17" t="s">
        <v>144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17" t="s">
        <v>81</v>
      </c>
      <c r="BK428" s="249">
        <f>ROUND(I428*H428,2)</f>
        <v>0</v>
      </c>
      <c r="BL428" s="17" t="s">
        <v>151</v>
      </c>
      <c r="BM428" s="248" t="s">
        <v>462</v>
      </c>
    </row>
    <row r="429" spans="2:51" s="12" customFormat="1" ht="12">
      <c r="B429" s="250"/>
      <c r="C429" s="251"/>
      <c r="D429" s="252" t="s">
        <v>153</v>
      </c>
      <c r="E429" s="253" t="s">
        <v>1</v>
      </c>
      <c r="F429" s="254" t="s">
        <v>463</v>
      </c>
      <c r="G429" s="251"/>
      <c r="H429" s="253" t="s">
        <v>1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AT429" s="260" t="s">
        <v>153</v>
      </c>
      <c r="AU429" s="260" t="s">
        <v>83</v>
      </c>
      <c r="AV429" s="12" t="s">
        <v>81</v>
      </c>
      <c r="AW429" s="12" t="s">
        <v>31</v>
      </c>
      <c r="AX429" s="12" t="s">
        <v>74</v>
      </c>
      <c r="AY429" s="260" t="s">
        <v>144</v>
      </c>
    </row>
    <row r="430" spans="2:51" s="12" customFormat="1" ht="12">
      <c r="B430" s="250"/>
      <c r="C430" s="251"/>
      <c r="D430" s="252" t="s">
        <v>153</v>
      </c>
      <c r="E430" s="253" t="s">
        <v>1</v>
      </c>
      <c r="F430" s="254" t="s">
        <v>301</v>
      </c>
      <c r="G430" s="251"/>
      <c r="H430" s="253" t="s">
        <v>1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AT430" s="260" t="s">
        <v>153</v>
      </c>
      <c r="AU430" s="260" t="s">
        <v>83</v>
      </c>
      <c r="AV430" s="12" t="s">
        <v>81</v>
      </c>
      <c r="AW430" s="12" t="s">
        <v>31</v>
      </c>
      <c r="AX430" s="12" t="s">
        <v>74</v>
      </c>
      <c r="AY430" s="260" t="s">
        <v>144</v>
      </c>
    </row>
    <row r="431" spans="2:51" s="13" customFormat="1" ht="12">
      <c r="B431" s="261"/>
      <c r="C431" s="262"/>
      <c r="D431" s="252" t="s">
        <v>153</v>
      </c>
      <c r="E431" s="263" t="s">
        <v>1</v>
      </c>
      <c r="F431" s="264" t="s">
        <v>464</v>
      </c>
      <c r="G431" s="262"/>
      <c r="H431" s="265">
        <v>41.09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AT431" s="271" t="s">
        <v>153</v>
      </c>
      <c r="AU431" s="271" t="s">
        <v>83</v>
      </c>
      <c r="AV431" s="13" t="s">
        <v>83</v>
      </c>
      <c r="AW431" s="13" t="s">
        <v>31</v>
      </c>
      <c r="AX431" s="13" t="s">
        <v>74</v>
      </c>
      <c r="AY431" s="271" t="s">
        <v>144</v>
      </c>
    </row>
    <row r="432" spans="2:51" s="14" customFormat="1" ht="12">
      <c r="B432" s="272"/>
      <c r="C432" s="273"/>
      <c r="D432" s="252" t="s">
        <v>153</v>
      </c>
      <c r="E432" s="274" t="s">
        <v>1</v>
      </c>
      <c r="F432" s="275" t="s">
        <v>156</v>
      </c>
      <c r="G432" s="273"/>
      <c r="H432" s="276">
        <v>41.09</v>
      </c>
      <c r="I432" s="277"/>
      <c r="J432" s="273"/>
      <c r="K432" s="273"/>
      <c r="L432" s="278"/>
      <c r="M432" s="279"/>
      <c r="N432" s="280"/>
      <c r="O432" s="280"/>
      <c r="P432" s="280"/>
      <c r="Q432" s="280"/>
      <c r="R432" s="280"/>
      <c r="S432" s="280"/>
      <c r="T432" s="281"/>
      <c r="AT432" s="282" t="s">
        <v>153</v>
      </c>
      <c r="AU432" s="282" t="s">
        <v>83</v>
      </c>
      <c r="AV432" s="14" t="s">
        <v>151</v>
      </c>
      <c r="AW432" s="14" t="s">
        <v>31</v>
      </c>
      <c r="AX432" s="14" t="s">
        <v>81</v>
      </c>
      <c r="AY432" s="282" t="s">
        <v>144</v>
      </c>
    </row>
    <row r="433" spans="2:65" s="1" customFormat="1" ht="24" customHeight="1">
      <c r="B433" s="38"/>
      <c r="C433" s="237" t="s">
        <v>465</v>
      </c>
      <c r="D433" s="237" t="s">
        <v>146</v>
      </c>
      <c r="E433" s="238" t="s">
        <v>466</v>
      </c>
      <c r="F433" s="239" t="s">
        <v>467</v>
      </c>
      <c r="G433" s="240" t="s">
        <v>181</v>
      </c>
      <c r="H433" s="241">
        <v>68.484</v>
      </c>
      <c r="I433" s="242"/>
      <c r="J433" s="243">
        <f>ROUND(I433*H433,2)</f>
        <v>0</v>
      </c>
      <c r="K433" s="239" t="s">
        <v>150</v>
      </c>
      <c r="L433" s="43"/>
      <c r="M433" s="244" t="s">
        <v>1</v>
      </c>
      <c r="N433" s="245" t="s">
        <v>39</v>
      </c>
      <c r="O433" s="86"/>
      <c r="P433" s="246">
        <f>O433*H433</f>
        <v>0</v>
      </c>
      <c r="Q433" s="246">
        <v>0.00968</v>
      </c>
      <c r="R433" s="246">
        <f>Q433*H433</f>
        <v>0.6629251199999999</v>
      </c>
      <c r="S433" s="246">
        <v>0</v>
      </c>
      <c r="T433" s="247">
        <f>S433*H433</f>
        <v>0</v>
      </c>
      <c r="AR433" s="248" t="s">
        <v>151</v>
      </c>
      <c r="AT433" s="248" t="s">
        <v>146</v>
      </c>
      <c r="AU433" s="248" t="s">
        <v>83</v>
      </c>
      <c r="AY433" s="17" t="s">
        <v>144</v>
      </c>
      <c r="BE433" s="249">
        <f>IF(N433="základní",J433,0)</f>
        <v>0</v>
      </c>
      <c r="BF433" s="249">
        <f>IF(N433="snížená",J433,0)</f>
        <v>0</v>
      </c>
      <c r="BG433" s="249">
        <f>IF(N433="zákl. přenesená",J433,0)</f>
        <v>0</v>
      </c>
      <c r="BH433" s="249">
        <f>IF(N433="sníž. přenesená",J433,0)</f>
        <v>0</v>
      </c>
      <c r="BI433" s="249">
        <f>IF(N433="nulová",J433,0)</f>
        <v>0</v>
      </c>
      <c r="BJ433" s="17" t="s">
        <v>81</v>
      </c>
      <c r="BK433" s="249">
        <f>ROUND(I433*H433,2)</f>
        <v>0</v>
      </c>
      <c r="BL433" s="17" t="s">
        <v>151</v>
      </c>
      <c r="BM433" s="248" t="s">
        <v>468</v>
      </c>
    </row>
    <row r="434" spans="2:51" s="13" customFormat="1" ht="12">
      <c r="B434" s="261"/>
      <c r="C434" s="262"/>
      <c r="D434" s="252" t="s">
        <v>153</v>
      </c>
      <c r="E434" s="263" t="s">
        <v>1</v>
      </c>
      <c r="F434" s="264" t="s">
        <v>469</v>
      </c>
      <c r="G434" s="262"/>
      <c r="H434" s="265">
        <v>67.524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AT434" s="271" t="s">
        <v>153</v>
      </c>
      <c r="AU434" s="271" t="s">
        <v>83</v>
      </c>
      <c r="AV434" s="13" t="s">
        <v>83</v>
      </c>
      <c r="AW434" s="13" t="s">
        <v>31</v>
      </c>
      <c r="AX434" s="13" t="s">
        <v>74</v>
      </c>
      <c r="AY434" s="271" t="s">
        <v>144</v>
      </c>
    </row>
    <row r="435" spans="2:51" s="13" customFormat="1" ht="12">
      <c r="B435" s="261"/>
      <c r="C435" s="262"/>
      <c r="D435" s="252" t="s">
        <v>153</v>
      </c>
      <c r="E435" s="263" t="s">
        <v>1</v>
      </c>
      <c r="F435" s="264" t="s">
        <v>470</v>
      </c>
      <c r="G435" s="262"/>
      <c r="H435" s="265">
        <v>0.96</v>
      </c>
      <c r="I435" s="266"/>
      <c r="J435" s="262"/>
      <c r="K435" s="262"/>
      <c r="L435" s="267"/>
      <c r="M435" s="268"/>
      <c r="N435" s="269"/>
      <c r="O435" s="269"/>
      <c r="P435" s="269"/>
      <c r="Q435" s="269"/>
      <c r="R435" s="269"/>
      <c r="S435" s="269"/>
      <c r="T435" s="270"/>
      <c r="AT435" s="271" t="s">
        <v>153</v>
      </c>
      <c r="AU435" s="271" t="s">
        <v>83</v>
      </c>
      <c r="AV435" s="13" t="s">
        <v>83</v>
      </c>
      <c r="AW435" s="13" t="s">
        <v>31</v>
      </c>
      <c r="AX435" s="13" t="s">
        <v>74</v>
      </c>
      <c r="AY435" s="271" t="s">
        <v>144</v>
      </c>
    </row>
    <row r="436" spans="2:51" s="14" customFormat="1" ht="12">
      <c r="B436" s="272"/>
      <c r="C436" s="273"/>
      <c r="D436" s="252" t="s">
        <v>153</v>
      </c>
      <c r="E436" s="274" t="s">
        <v>1</v>
      </c>
      <c r="F436" s="275" t="s">
        <v>156</v>
      </c>
      <c r="G436" s="273"/>
      <c r="H436" s="276">
        <v>68.484</v>
      </c>
      <c r="I436" s="277"/>
      <c r="J436" s="273"/>
      <c r="K436" s="273"/>
      <c r="L436" s="278"/>
      <c r="M436" s="279"/>
      <c r="N436" s="280"/>
      <c r="O436" s="280"/>
      <c r="P436" s="280"/>
      <c r="Q436" s="280"/>
      <c r="R436" s="280"/>
      <c r="S436" s="280"/>
      <c r="T436" s="281"/>
      <c r="AT436" s="282" t="s">
        <v>153</v>
      </c>
      <c r="AU436" s="282" t="s">
        <v>83</v>
      </c>
      <c r="AV436" s="14" t="s">
        <v>151</v>
      </c>
      <c r="AW436" s="14" t="s">
        <v>31</v>
      </c>
      <c r="AX436" s="14" t="s">
        <v>81</v>
      </c>
      <c r="AY436" s="282" t="s">
        <v>144</v>
      </c>
    </row>
    <row r="437" spans="2:65" s="1" customFormat="1" ht="24" customHeight="1">
      <c r="B437" s="38"/>
      <c r="C437" s="237" t="s">
        <v>471</v>
      </c>
      <c r="D437" s="237" t="s">
        <v>146</v>
      </c>
      <c r="E437" s="238" t="s">
        <v>472</v>
      </c>
      <c r="F437" s="239" t="s">
        <v>473</v>
      </c>
      <c r="G437" s="240" t="s">
        <v>181</v>
      </c>
      <c r="H437" s="241">
        <v>529.126</v>
      </c>
      <c r="I437" s="242"/>
      <c r="J437" s="243">
        <f>ROUND(I437*H437,2)</f>
        <v>0</v>
      </c>
      <c r="K437" s="239" t="s">
        <v>150</v>
      </c>
      <c r="L437" s="43"/>
      <c r="M437" s="244" t="s">
        <v>1</v>
      </c>
      <c r="N437" s="245" t="s">
        <v>39</v>
      </c>
      <c r="O437" s="86"/>
      <c r="P437" s="246">
        <f>O437*H437</f>
        <v>0</v>
      </c>
      <c r="Q437" s="246">
        <v>0.00478</v>
      </c>
      <c r="R437" s="246">
        <f>Q437*H437</f>
        <v>2.52922228</v>
      </c>
      <c r="S437" s="246">
        <v>0</v>
      </c>
      <c r="T437" s="247">
        <f>S437*H437</f>
        <v>0</v>
      </c>
      <c r="AR437" s="248" t="s">
        <v>151</v>
      </c>
      <c r="AT437" s="248" t="s">
        <v>146</v>
      </c>
      <c r="AU437" s="248" t="s">
        <v>83</v>
      </c>
      <c r="AY437" s="17" t="s">
        <v>144</v>
      </c>
      <c r="BE437" s="249">
        <f>IF(N437="základní",J437,0)</f>
        <v>0</v>
      </c>
      <c r="BF437" s="249">
        <f>IF(N437="snížená",J437,0)</f>
        <v>0</v>
      </c>
      <c r="BG437" s="249">
        <f>IF(N437="zákl. přenesená",J437,0)</f>
        <v>0</v>
      </c>
      <c r="BH437" s="249">
        <f>IF(N437="sníž. přenesená",J437,0)</f>
        <v>0</v>
      </c>
      <c r="BI437" s="249">
        <f>IF(N437="nulová",J437,0)</f>
        <v>0</v>
      </c>
      <c r="BJ437" s="17" t="s">
        <v>81</v>
      </c>
      <c r="BK437" s="249">
        <f>ROUND(I437*H437,2)</f>
        <v>0</v>
      </c>
      <c r="BL437" s="17" t="s">
        <v>151</v>
      </c>
      <c r="BM437" s="248" t="s">
        <v>474</v>
      </c>
    </row>
    <row r="438" spans="2:51" s="13" customFormat="1" ht="12">
      <c r="B438" s="261"/>
      <c r="C438" s="262"/>
      <c r="D438" s="252" t="s">
        <v>153</v>
      </c>
      <c r="E438" s="263" t="s">
        <v>1</v>
      </c>
      <c r="F438" s="264" t="s">
        <v>475</v>
      </c>
      <c r="G438" s="262"/>
      <c r="H438" s="265">
        <v>512.539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AT438" s="271" t="s">
        <v>153</v>
      </c>
      <c r="AU438" s="271" t="s">
        <v>83</v>
      </c>
      <c r="AV438" s="13" t="s">
        <v>83</v>
      </c>
      <c r="AW438" s="13" t="s">
        <v>31</v>
      </c>
      <c r="AX438" s="13" t="s">
        <v>74</v>
      </c>
      <c r="AY438" s="271" t="s">
        <v>144</v>
      </c>
    </row>
    <row r="439" spans="2:51" s="13" customFormat="1" ht="12">
      <c r="B439" s="261"/>
      <c r="C439" s="262"/>
      <c r="D439" s="252" t="s">
        <v>153</v>
      </c>
      <c r="E439" s="263" t="s">
        <v>1</v>
      </c>
      <c r="F439" s="264" t="s">
        <v>476</v>
      </c>
      <c r="G439" s="262"/>
      <c r="H439" s="265">
        <v>10.875</v>
      </c>
      <c r="I439" s="266"/>
      <c r="J439" s="262"/>
      <c r="K439" s="262"/>
      <c r="L439" s="267"/>
      <c r="M439" s="268"/>
      <c r="N439" s="269"/>
      <c r="O439" s="269"/>
      <c r="P439" s="269"/>
      <c r="Q439" s="269"/>
      <c r="R439" s="269"/>
      <c r="S439" s="269"/>
      <c r="T439" s="270"/>
      <c r="AT439" s="271" t="s">
        <v>153</v>
      </c>
      <c r="AU439" s="271" t="s">
        <v>83</v>
      </c>
      <c r="AV439" s="13" t="s">
        <v>83</v>
      </c>
      <c r="AW439" s="13" t="s">
        <v>31</v>
      </c>
      <c r="AX439" s="13" t="s">
        <v>74</v>
      </c>
      <c r="AY439" s="271" t="s">
        <v>144</v>
      </c>
    </row>
    <row r="440" spans="2:51" s="13" customFormat="1" ht="12">
      <c r="B440" s="261"/>
      <c r="C440" s="262"/>
      <c r="D440" s="252" t="s">
        <v>153</v>
      </c>
      <c r="E440" s="263" t="s">
        <v>1</v>
      </c>
      <c r="F440" s="264" t="s">
        <v>477</v>
      </c>
      <c r="G440" s="262"/>
      <c r="H440" s="265">
        <v>5.712</v>
      </c>
      <c r="I440" s="266"/>
      <c r="J440" s="262"/>
      <c r="K440" s="262"/>
      <c r="L440" s="267"/>
      <c r="M440" s="268"/>
      <c r="N440" s="269"/>
      <c r="O440" s="269"/>
      <c r="P440" s="269"/>
      <c r="Q440" s="269"/>
      <c r="R440" s="269"/>
      <c r="S440" s="269"/>
      <c r="T440" s="270"/>
      <c r="AT440" s="271" t="s">
        <v>153</v>
      </c>
      <c r="AU440" s="271" t="s">
        <v>83</v>
      </c>
      <c r="AV440" s="13" t="s">
        <v>83</v>
      </c>
      <c r="AW440" s="13" t="s">
        <v>31</v>
      </c>
      <c r="AX440" s="13" t="s">
        <v>74</v>
      </c>
      <c r="AY440" s="271" t="s">
        <v>144</v>
      </c>
    </row>
    <row r="441" spans="2:51" s="14" customFormat="1" ht="12">
      <c r="B441" s="272"/>
      <c r="C441" s="273"/>
      <c r="D441" s="252" t="s">
        <v>153</v>
      </c>
      <c r="E441" s="274" t="s">
        <v>1</v>
      </c>
      <c r="F441" s="275" t="s">
        <v>156</v>
      </c>
      <c r="G441" s="273"/>
      <c r="H441" s="276">
        <v>529.126</v>
      </c>
      <c r="I441" s="277"/>
      <c r="J441" s="273"/>
      <c r="K441" s="273"/>
      <c r="L441" s="278"/>
      <c r="M441" s="279"/>
      <c r="N441" s="280"/>
      <c r="O441" s="280"/>
      <c r="P441" s="280"/>
      <c r="Q441" s="280"/>
      <c r="R441" s="280"/>
      <c r="S441" s="280"/>
      <c r="T441" s="281"/>
      <c r="AT441" s="282" t="s">
        <v>153</v>
      </c>
      <c r="AU441" s="282" t="s">
        <v>83</v>
      </c>
      <c r="AV441" s="14" t="s">
        <v>151</v>
      </c>
      <c r="AW441" s="14" t="s">
        <v>31</v>
      </c>
      <c r="AX441" s="14" t="s">
        <v>81</v>
      </c>
      <c r="AY441" s="282" t="s">
        <v>144</v>
      </c>
    </row>
    <row r="442" spans="2:65" s="1" customFormat="1" ht="24" customHeight="1">
      <c r="B442" s="38"/>
      <c r="C442" s="237" t="s">
        <v>478</v>
      </c>
      <c r="D442" s="237" t="s">
        <v>146</v>
      </c>
      <c r="E442" s="238" t="s">
        <v>479</v>
      </c>
      <c r="F442" s="239" t="s">
        <v>480</v>
      </c>
      <c r="G442" s="240" t="s">
        <v>181</v>
      </c>
      <c r="H442" s="241">
        <v>578.191</v>
      </c>
      <c r="I442" s="242"/>
      <c r="J442" s="243">
        <f>ROUND(I442*H442,2)</f>
        <v>0</v>
      </c>
      <c r="K442" s="239" t="s">
        <v>150</v>
      </c>
      <c r="L442" s="43"/>
      <c r="M442" s="244" t="s">
        <v>1</v>
      </c>
      <c r="N442" s="245" t="s">
        <v>39</v>
      </c>
      <c r="O442" s="86"/>
      <c r="P442" s="246">
        <f>O442*H442</f>
        <v>0</v>
      </c>
      <c r="Q442" s="246">
        <v>0</v>
      </c>
      <c r="R442" s="246">
        <f>Q442*H442</f>
        <v>0</v>
      </c>
      <c r="S442" s="246">
        <v>0</v>
      </c>
      <c r="T442" s="247">
        <f>S442*H442</f>
        <v>0</v>
      </c>
      <c r="AR442" s="248" t="s">
        <v>151</v>
      </c>
      <c r="AT442" s="248" t="s">
        <v>146</v>
      </c>
      <c r="AU442" s="248" t="s">
        <v>83</v>
      </c>
      <c r="AY442" s="17" t="s">
        <v>144</v>
      </c>
      <c r="BE442" s="249">
        <f>IF(N442="základní",J442,0)</f>
        <v>0</v>
      </c>
      <c r="BF442" s="249">
        <f>IF(N442="snížená",J442,0)</f>
        <v>0</v>
      </c>
      <c r="BG442" s="249">
        <f>IF(N442="zákl. přenesená",J442,0)</f>
        <v>0</v>
      </c>
      <c r="BH442" s="249">
        <f>IF(N442="sníž. přenesená",J442,0)</f>
        <v>0</v>
      </c>
      <c r="BI442" s="249">
        <f>IF(N442="nulová",J442,0)</f>
        <v>0</v>
      </c>
      <c r="BJ442" s="17" t="s">
        <v>81</v>
      </c>
      <c r="BK442" s="249">
        <f>ROUND(I442*H442,2)</f>
        <v>0</v>
      </c>
      <c r="BL442" s="17" t="s">
        <v>151</v>
      </c>
      <c r="BM442" s="248" t="s">
        <v>481</v>
      </c>
    </row>
    <row r="443" spans="2:51" s="12" customFormat="1" ht="12">
      <c r="B443" s="250"/>
      <c r="C443" s="251"/>
      <c r="D443" s="252" t="s">
        <v>153</v>
      </c>
      <c r="E443" s="253" t="s">
        <v>1</v>
      </c>
      <c r="F443" s="254" t="s">
        <v>290</v>
      </c>
      <c r="G443" s="251"/>
      <c r="H443" s="253" t="s">
        <v>1</v>
      </c>
      <c r="I443" s="255"/>
      <c r="J443" s="251"/>
      <c r="K443" s="251"/>
      <c r="L443" s="256"/>
      <c r="M443" s="257"/>
      <c r="N443" s="258"/>
      <c r="O443" s="258"/>
      <c r="P443" s="258"/>
      <c r="Q443" s="258"/>
      <c r="R443" s="258"/>
      <c r="S443" s="258"/>
      <c r="T443" s="259"/>
      <c r="AT443" s="260" t="s">
        <v>153</v>
      </c>
      <c r="AU443" s="260" t="s">
        <v>83</v>
      </c>
      <c r="AV443" s="12" t="s">
        <v>81</v>
      </c>
      <c r="AW443" s="12" t="s">
        <v>31</v>
      </c>
      <c r="AX443" s="12" t="s">
        <v>74</v>
      </c>
      <c r="AY443" s="260" t="s">
        <v>144</v>
      </c>
    </row>
    <row r="444" spans="2:51" s="13" customFormat="1" ht="12">
      <c r="B444" s="261"/>
      <c r="C444" s="262"/>
      <c r="D444" s="252" t="s">
        <v>153</v>
      </c>
      <c r="E444" s="263" t="s">
        <v>1</v>
      </c>
      <c r="F444" s="264" t="s">
        <v>291</v>
      </c>
      <c r="G444" s="262"/>
      <c r="H444" s="265">
        <v>545.323</v>
      </c>
      <c r="I444" s="266"/>
      <c r="J444" s="262"/>
      <c r="K444" s="262"/>
      <c r="L444" s="267"/>
      <c r="M444" s="268"/>
      <c r="N444" s="269"/>
      <c r="O444" s="269"/>
      <c r="P444" s="269"/>
      <c r="Q444" s="269"/>
      <c r="R444" s="269"/>
      <c r="S444" s="269"/>
      <c r="T444" s="270"/>
      <c r="AT444" s="271" t="s">
        <v>153</v>
      </c>
      <c r="AU444" s="271" t="s">
        <v>83</v>
      </c>
      <c r="AV444" s="13" t="s">
        <v>83</v>
      </c>
      <c r="AW444" s="13" t="s">
        <v>31</v>
      </c>
      <c r="AX444" s="13" t="s">
        <v>74</v>
      </c>
      <c r="AY444" s="271" t="s">
        <v>144</v>
      </c>
    </row>
    <row r="445" spans="2:51" s="13" customFormat="1" ht="12">
      <c r="B445" s="261"/>
      <c r="C445" s="262"/>
      <c r="D445" s="252" t="s">
        <v>153</v>
      </c>
      <c r="E445" s="263" t="s">
        <v>1</v>
      </c>
      <c r="F445" s="264" t="s">
        <v>292</v>
      </c>
      <c r="G445" s="262"/>
      <c r="H445" s="265">
        <v>27.648</v>
      </c>
      <c r="I445" s="266"/>
      <c r="J445" s="262"/>
      <c r="K445" s="262"/>
      <c r="L445" s="267"/>
      <c r="M445" s="268"/>
      <c r="N445" s="269"/>
      <c r="O445" s="269"/>
      <c r="P445" s="269"/>
      <c r="Q445" s="269"/>
      <c r="R445" s="269"/>
      <c r="S445" s="269"/>
      <c r="T445" s="270"/>
      <c r="AT445" s="271" t="s">
        <v>153</v>
      </c>
      <c r="AU445" s="271" t="s">
        <v>83</v>
      </c>
      <c r="AV445" s="13" t="s">
        <v>83</v>
      </c>
      <c r="AW445" s="13" t="s">
        <v>31</v>
      </c>
      <c r="AX445" s="13" t="s">
        <v>74</v>
      </c>
      <c r="AY445" s="271" t="s">
        <v>144</v>
      </c>
    </row>
    <row r="446" spans="2:51" s="13" customFormat="1" ht="12">
      <c r="B446" s="261"/>
      <c r="C446" s="262"/>
      <c r="D446" s="252" t="s">
        <v>153</v>
      </c>
      <c r="E446" s="263" t="s">
        <v>1</v>
      </c>
      <c r="F446" s="264" t="s">
        <v>293</v>
      </c>
      <c r="G446" s="262"/>
      <c r="H446" s="265">
        <v>-0.525</v>
      </c>
      <c r="I446" s="266"/>
      <c r="J446" s="262"/>
      <c r="K446" s="262"/>
      <c r="L446" s="267"/>
      <c r="M446" s="268"/>
      <c r="N446" s="269"/>
      <c r="O446" s="269"/>
      <c r="P446" s="269"/>
      <c r="Q446" s="269"/>
      <c r="R446" s="269"/>
      <c r="S446" s="269"/>
      <c r="T446" s="270"/>
      <c r="AT446" s="271" t="s">
        <v>153</v>
      </c>
      <c r="AU446" s="271" t="s">
        <v>83</v>
      </c>
      <c r="AV446" s="13" t="s">
        <v>83</v>
      </c>
      <c r="AW446" s="13" t="s">
        <v>31</v>
      </c>
      <c r="AX446" s="13" t="s">
        <v>74</v>
      </c>
      <c r="AY446" s="271" t="s">
        <v>144</v>
      </c>
    </row>
    <row r="447" spans="2:51" s="13" customFormat="1" ht="12">
      <c r="B447" s="261"/>
      <c r="C447" s="262"/>
      <c r="D447" s="252" t="s">
        <v>153</v>
      </c>
      <c r="E447" s="263" t="s">
        <v>1</v>
      </c>
      <c r="F447" s="264" t="s">
        <v>294</v>
      </c>
      <c r="G447" s="262"/>
      <c r="H447" s="265">
        <v>-0.285</v>
      </c>
      <c r="I447" s="266"/>
      <c r="J447" s="262"/>
      <c r="K447" s="262"/>
      <c r="L447" s="267"/>
      <c r="M447" s="268"/>
      <c r="N447" s="269"/>
      <c r="O447" s="269"/>
      <c r="P447" s="269"/>
      <c r="Q447" s="269"/>
      <c r="R447" s="269"/>
      <c r="S447" s="269"/>
      <c r="T447" s="270"/>
      <c r="AT447" s="271" t="s">
        <v>153</v>
      </c>
      <c r="AU447" s="271" t="s">
        <v>83</v>
      </c>
      <c r="AV447" s="13" t="s">
        <v>83</v>
      </c>
      <c r="AW447" s="13" t="s">
        <v>31</v>
      </c>
      <c r="AX447" s="13" t="s">
        <v>74</v>
      </c>
      <c r="AY447" s="271" t="s">
        <v>144</v>
      </c>
    </row>
    <row r="448" spans="2:51" s="13" customFormat="1" ht="12">
      <c r="B448" s="261"/>
      <c r="C448" s="262"/>
      <c r="D448" s="252" t="s">
        <v>153</v>
      </c>
      <c r="E448" s="263" t="s">
        <v>1</v>
      </c>
      <c r="F448" s="264" t="s">
        <v>295</v>
      </c>
      <c r="G448" s="262"/>
      <c r="H448" s="265">
        <v>-1.71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AT448" s="271" t="s">
        <v>153</v>
      </c>
      <c r="AU448" s="271" t="s">
        <v>83</v>
      </c>
      <c r="AV448" s="13" t="s">
        <v>83</v>
      </c>
      <c r="AW448" s="13" t="s">
        <v>31</v>
      </c>
      <c r="AX448" s="13" t="s">
        <v>74</v>
      </c>
      <c r="AY448" s="271" t="s">
        <v>144</v>
      </c>
    </row>
    <row r="449" spans="2:51" s="13" customFormat="1" ht="12">
      <c r="B449" s="261"/>
      <c r="C449" s="262"/>
      <c r="D449" s="252" t="s">
        <v>153</v>
      </c>
      <c r="E449" s="263" t="s">
        <v>1</v>
      </c>
      <c r="F449" s="264" t="s">
        <v>296</v>
      </c>
      <c r="G449" s="262"/>
      <c r="H449" s="265">
        <v>-10.8</v>
      </c>
      <c r="I449" s="266"/>
      <c r="J449" s="262"/>
      <c r="K449" s="262"/>
      <c r="L449" s="267"/>
      <c r="M449" s="268"/>
      <c r="N449" s="269"/>
      <c r="O449" s="269"/>
      <c r="P449" s="269"/>
      <c r="Q449" s="269"/>
      <c r="R449" s="269"/>
      <c r="S449" s="269"/>
      <c r="T449" s="270"/>
      <c r="AT449" s="271" t="s">
        <v>153</v>
      </c>
      <c r="AU449" s="271" t="s">
        <v>83</v>
      </c>
      <c r="AV449" s="13" t="s">
        <v>83</v>
      </c>
      <c r="AW449" s="13" t="s">
        <v>31</v>
      </c>
      <c r="AX449" s="13" t="s">
        <v>74</v>
      </c>
      <c r="AY449" s="271" t="s">
        <v>144</v>
      </c>
    </row>
    <row r="450" spans="2:51" s="13" customFormat="1" ht="12">
      <c r="B450" s="261"/>
      <c r="C450" s="262"/>
      <c r="D450" s="252" t="s">
        <v>153</v>
      </c>
      <c r="E450" s="263" t="s">
        <v>1</v>
      </c>
      <c r="F450" s="264" t="s">
        <v>297</v>
      </c>
      <c r="G450" s="262"/>
      <c r="H450" s="265">
        <v>-2.16</v>
      </c>
      <c r="I450" s="266"/>
      <c r="J450" s="262"/>
      <c r="K450" s="262"/>
      <c r="L450" s="267"/>
      <c r="M450" s="268"/>
      <c r="N450" s="269"/>
      <c r="O450" s="269"/>
      <c r="P450" s="269"/>
      <c r="Q450" s="269"/>
      <c r="R450" s="269"/>
      <c r="S450" s="269"/>
      <c r="T450" s="270"/>
      <c r="AT450" s="271" t="s">
        <v>153</v>
      </c>
      <c r="AU450" s="271" t="s">
        <v>83</v>
      </c>
      <c r="AV450" s="13" t="s">
        <v>83</v>
      </c>
      <c r="AW450" s="13" t="s">
        <v>31</v>
      </c>
      <c r="AX450" s="13" t="s">
        <v>74</v>
      </c>
      <c r="AY450" s="271" t="s">
        <v>144</v>
      </c>
    </row>
    <row r="451" spans="2:51" s="13" customFormat="1" ht="12">
      <c r="B451" s="261"/>
      <c r="C451" s="262"/>
      <c r="D451" s="252" t="s">
        <v>153</v>
      </c>
      <c r="E451" s="263" t="s">
        <v>1</v>
      </c>
      <c r="F451" s="264" t="s">
        <v>298</v>
      </c>
      <c r="G451" s="262"/>
      <c r="H451" s="265">
        <v>-4.104</v>
      </c>
      <c r="I451" s="266"/>
      <c r="J451" s="262"/>
      <c r="K451" s="262"/>
      <c r="L451" s="267"/>
      <c r="M451" s="268"/>
      <c r="N451" s="269"/>
      <c r="O451" s="269"/>
      <c r="P451" s="269"/>
      <c r="Q451" s="269"/>
      <c r="R451" s="269"/>
      <c r="S451" s="269"/>
      <c r="T451" s="270"/>
      <c r="AT451" s="271" t="s">
        <v>153</v>
      </c>
      <c r="AU451" s="271" t="s">
        <v>83</v>
      </c>
      <c r="AV451" s="13" t="s">
        <v>83</v>
      </c>
      <c r="AW451" s="13" t="s">
        <v>31</v>
      </c>
      <c r="AX451" s="13" t="s">
        <v>74</v>
      </c>
      <c r="AY451" s="271" t="s">
        <v>144</v>
      </c>
    </row>
    <row r="452" spans="2:51" s="13" customFormat="1" ht="12">
      <c r="B452" s="261"/>
      <c r="C452" s="262"/>
      <c r="D452" s="252" t="s">
        <v>153</v>
      </c>
      <c r="E452" s="263" t="s">
        <v>1</v>
      </c>
      <c r="F452" s="264" t="s">
        <v>299</v>
      </c>
      <c r="G452" s="262"/>
      <c r="H452" s="265">
        <v>-38.4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AT452" s="271" t="s">
        <v>153</v>
      </c>
      <c r="AU452" s="271" t="s">
        <v>83</v>
      </c>
      <c r="AV452" s="13" t="s">
        <v>83</v>
      </c>
      <c r="AW452" s="13" t="s">
        <v>31</v>
      </c>
      <c r="AX452" s="13" t="s">
        <v>74</v>
      </c>
      <c r="AY452" s="271" t="s">
        <v>144</v>
      </c>
    </row>
    <row r="453" spans="2:51" s="13" customFormat="1" ht="12">
      <c r="B453" s="261"/>
      <c r="C453" s="262"/>
      <c r="D453" s="252" t="s">
        <v>153</v>
      </c>
      <c r="E453" s="263" t="s">
        <v>1</v>
      </c>
      <c r="F453" s="264" t="s">
        <v>300</v>
      </c>
      <c r="G453" s="262"/>
      <c r="H453" s="265">
        <v>-5.04</v>
      </c>
      <c r="I453" s="266"/>
      <c r="J453" s="262"/>
      <c r="K453" s="262"/>
      <c r="L453" s="267"/>
      <c r="M453" s="268"/>
      <c r="N453" s="269"/>
      <c r="O453" s="269"/>
      <c r="P453" s="269"/>
      <c r="Q453" s="269"/>
      <c r="R453" s="269"/>
      <c r="S453" s="269"/>
      <c r="T453" s="270"/>
      <c r="AT453" s="271" t="s">
        <v>153</v>
      </c>
      <c r="AU453" s="271" t="s">
        <v>83</v>
      </c>
      <c r="AV453" s="13" t="s">
        <v>83</v>
      </c>
      <c r="AW453" s="13" t="s">
        <v>31</v>
      </c>
      <c r="AX453" s="13" t="s">
        <v>74</v>
      </c>
      <c r="AY453" s="271" t="s">
        <v>144</v>
      </c>
    </row>
    <row r="454" spans="2:51" s="12" customFormat="1" ht="12">
      <c r="B454" s="250"/>
      <c r="C454" s="251"/>
      <c r="D454" s="252" t="s">
        <v>153</v>
      </c>
      <c r="E454" s="253" t="s">
        <v>1</v>
      </c>
      <c r="F454" s="254" t="s">
        <v>301</v>
      </c>
      <c r="G454" s="251"/>
      <c r="H454" s="253" t="s">
        <v>1</v>
      </c>
      <c r="I454" s="255"/>
      <c r="J454" s="251"/>
      <c r="K454" s="251"/>
      <c r="L454" s="256"/>
      <c r="M454" s="257"/>
      <c r="N454" s="258"/>
      <c r="O454" s="258"/>
      <c r="P454" s="258"/>
      <c r="Q454" s="258"/>
      <c r="R454" s="258"/>
      <c r="S454" s="258"/>
      <c r="T454" s="259"/>
      <c r="AT454" s="260" t="s">
        <v>153</v>
      </c>
      <c r="AU454" s="260" t="s">
        <v>83</v>
      </c>
      <c r="AV454" s="12" t="s">
        <v>81</v>
      </c>
      <c r="AW454" s="12" t="s">
        <v>31</v>
      </c>
      <c r="AX454" s="12" t="s">
        <v>74</v>
      </c>
      <c r="AY454" s="260" t="s">
        <v>144</v>
      </c>
    </row>
    <row r="455" spans="2:51" s="13" customFormat="1" ht="12">
      <c r="B455" s="261"/>
      <c r="C455" s="262"/>
      <c r="D455" s="252" t="s">
        <v>153</v>
      </c>
      <c r="E455" s="263" t="s">
        <v>1</v>
      </c>
      <c r="F455" s="264" t="s">
        <v>302</v>
      </c>
      <c r="G455" s="262"/>
      <c r="H455" s="265">
        <v>70.68</v>
      </c>
      <c r="I455" s="266"/>
      <c r="J455" s="262"/>
      <c r="K455" s="262"/>
      <c r="L455" s="267"/>
      <c r="M455" s="268"/>
      <c r="N455" s="269"/>
      <c r="O455" s="269"/>
      <c r="P455" s="269"/>
      <c r="Q455" s="269"/>
      <c r="R455" s="269"/>
      <c r="S455" s="269"/>
      <c r="T455" s="270"/>
      <c r="AT455" s="271" t="s">
        <v>153</v>
      </c>
      <c r="AU455" s="271" t="s">
        <v>83</v>
      </c>
      <c r="AV455" s="13" t="s">
        <v>83</v>
      </c>
      <c r="AW455" s="13" t="s">
        <v>31</v>
      </c>
      <c r="AX455" s="13" t="s">
        <v>74</v>
      </c>
      <c r="AY455" s="271" t="s">
        <v>144</v>
      </c>
    </row>
    <row r="456" spans="2:51" s="13" customFormat="1" ht="12">
      <c r="B456" s="261"/>
      <c r="C456" s="262"/>
      <c r="D456" s="252" t="s">
        <v>153</v>
      </c>
      <c r="E456" s="263" t="s">
        <v>1</v>
      </c>
      <c r="F456" s="264" t="s">
        <v>303</v>
      </c>
      <c r="G456" s="262"/>
      <c r="H456" s="265">
        <v>-1.8</v>
      </c>
      <c r="I456" s="266"/>
      <c r="J456" s="262"/>
      <c r="K456" s="262"/>
      <c r="L456" s="267"/>
      <c r="M456" s="268"/>
      <c r="N456" s="269"/>
      <c r="O456" s="269"/>
      <c r="P456" s="269"/>
      <c r="Q456" s="269"/>
      <c r="R456" s="269"/>
      <c r="S456" s="269"/>
      <c r="T456" s="270"/>
      <c r="AT456" s="271" t="s">
        <v>153</v>
      </c>
      <c r="AU456" s="271" t="s">
        <v>83</v>
      </c>
      <c r="AV456" s="13" t="s">
        <v>83</v>
      </c>
      <c r="AW456" s="13" t="s">
        <v>31</v>
      </c>
      <c r="AX456" s="13" t="s">
        <v>74</v>
      </c>
      <c r="AY456" s="271" t="s">
        <v>144</v>
      </c>
    </row>
    <row r="457" spans="2:51" s="13" customFormat="1" ht="12">
      <c r="B457" s="261"/>
      <c r="C457" s="262"/>
      <c r="D457" s="252" t="s">
        <v>153</v>
      </c>
      <c r="E457" s="263" t="s">
        <v>1</v>
      </c>
      <c r="F457" s="264" t="s">
        <v>304</v>
      </c>
      <c r="G457" s="262"/>
      <c r="H457" s="265">
        <v>-0.636</v>
      </c>
      <c r="I457" s="266"/>
      <c r="J457" s="262"/>
      <c r="K457" s="262"/>
      <c r="L457" s="267"/>
      <c r="M457" s="268"/>
      <c r="N457" s="269"/>
      <c r="O457" s="269"/>
      <c r="P457" s="269"/>
      <c r="Q457" s="269"/>
      <c r="R457" s="269"/>
      <c r="S457" s="269"/>
      <c r="T457" s="270"/>
      <c r="AT457" s="271" t="s">
        <v>153</v>
      </c>
      <c r="AU457" s="271" t="s">
        <v>83</v>
      </c>
      <c r="AV457" s="13" t="s">
        <v>83</v>
      </c>
      <c r="AW457" s="13" t="s">
        <v>31</v>
      </c>
      <c r="AX457" s="13" t="s">
        <v>74</v>
      </c>
      <c r="AY457" s="271" t="s">
        <v>144</v>
      </c>
    </row>
    <row r="458" spans="2:51" s="14" customFormat="1" ht="12">
      <c r="B458" s="272"/>
      <c r="C458" s="273"/>
      <c r="D458" s="252" t="s">
        <v>153</v>
      </c>
      <c r="E458" s="274" t="s">
        <v>1</v>
      </c>
      <c r="F458" s="275" t="s">
        <v>156</v>
      </c>
      <c r="G458" s="273"/>
      <c r="H458" s="276">
        <v>578.1910000000001</v>
      </c>
      <c r="I458" s="277"/>
      <c r="J458" s="273"/>
      <c r="K458" s="273"/>
      <c r="L458" s="278"/>
      <c r="M458" s="279"/>
      <c r="N458" s="280"/>
      <c r="O458" s="280"/>
      <c r="P458" s="280"/>
      <c r="Q458" s="280"/>
      <c r="R458" s="280"/>
      <c r="S458" s="280"/>
      <c r="T458" s="281"/>
      <c r="AT458" s="282" t="s">
        <v>153</v>
      </c>
      <c r="AU458" s="282" t="s">
        <v>83</v>
      </c>
      <c r="AV458" s="14" t="s">
        <v>151</v>
      </c>
      <c r="AW458" s="14" t="s">
        <v>31</v>
      </c>
      <c r="AX458" s="14" t="s">
        <v>81</v>
      </c>
      <c r="AY458" s="282" t="s">
        <v>144</v>
      </c>
    </row>
    <row r="459" spans="2:65" s="1" customFormat="1" ht="24" customHeight="1">
      <c r="B459" s="38"/>
      <c r="C459" s="237" t="s">
        <v>482</v>
      </c>
      <c r="D459" s="237" t="s">
        <v>146</v>
      </c>
      <c r="E459" s="238" t="s">
        <v>483</v>
      </c>
      <c r="F459" s="239" t="s">
        <v>484</v>
      </c>
      <c r="G459" s="240" t="s">
        <v>181</v>
      </c>
      <c r="H459" s="241">
        <v>75.301</v>
      </c>
      <c r="I459" s="242"/>
      <c r="J459" s="243">
        <f>ROUND(I459*H459,2)</f>
        <v>0</v>
      </c>
      <c r="K459" s="239" t="s">
        <v>150</v>
      </c>
      <c r="L459" s="43"/>
      <c r="M459" s="244" t="s">
        <v>1</v>
      </c>
      <c r="N459" s="245" t="s">
        <v>39</v>
      </c>
      <c r="O459" s="86"/>
      <c r="P459" s="246">
        <f>O459*H459</f>
        <v>0</v>
      </c>
      <c r="Q459" s="246">
        <v>0</v>
      </c>
      <c r="R459" s="246">
        <f>Q459*H459</f>
        <v>0</v>
      </c>
      <c r="S459" s="246">
        <v>0</v>
      </c>
      <c r="T459" s="247">
        <f>S459*H459</f>
        <v>0</v>
      </c>
      <c r="AR459" s="248" t="s">
        <v>151</v>
      </c>
      <c r="AT459" s="248" t="s">
        <v>146</v>
      </c>
      <c r="AU459" s="248" t="s">
        <v>83</v>
      </c>
      <c r="AY459" s="17" t="s">
        <v>144</v>
      </c>
      <c r="BE459" s="249">
        <f>IF(N459="základní",J459,0)</f>
        <v>0</v>
      </c>
      <c r="BF459" s="249">
        <f>IF(N459="snížená",J459,0)</f>
        <v>0</v>
      </c>
      <c r="BG459" s="249">
        <f>IF(N459="zákl. přenesená",J459,0)</f>
        <v>0</v>
      </c>
      <c r="BH459" s="249">
        <f>IF(N459="sníž. přenesená",J459,0)</f>
        <v>0</v>
      </c>
      <c r="BI459" s="249">
        <f>IF(N459="nulová",J459,0)</f>
        <v>0</v>
      </c>
      <c r="BJ459" s="17" t="s">
        <v>81</v>
      </c>
      <c r="BK459" s="249">
        <f>ROUND(I459*H459,2)</f>
        <v>0</v>
      </c>
      <c r="BL459" s="17" t="s">
        <v>151</v>
      </c>
      <c r="BM459" s="248" t="s">
        <v>485</v>
      </c>
    </row>
    <row r="460" spans="2:51" s="13" customFormat="1" ht="12">
      <c r="B460" s="261"/>
      <c r="C460" s="262"/>
      <c r="D460" s="252" t="s">
        <v>153</v>
      </c>
      <c r="E460" s="263" t="s">
        <v>1</v>
      </c>
      <c r="F460" s="264" t="s">
        <v>260</v>
      </c>
      <c r="G460" s="262"/>
      <c r="H460" s="265">
        <v>0.963</v>
      </c>
      <c r="I460" s="266"/>
      <c r="J460" s="262"/>
      <c r="K460" s="262"/>
      <c r="L460" s="267"/>
      <c r="M460" s="268"/>
      <c r="N460" s="269"/>
      <c r="O460" s="269"/>
      <c r="P460" s="269"/>
      <c r="Q460" s="269"/>
      <c r="R460" s="269"/>
      <c r="S460" s="269"/>
      <c r="T460" s="270"/>
      <c r="AT460" s="271" t="s">
        <v>153</v>
      </c>
      <c r="AU460" s="271" t="s">
        <v>83</v>
      </c>
      <c r="AV460" s="13" t="s">
        <v>83</v>
      </c>
      <c r="AW460" s="13" t="s">
        <v>31</v>
      </c>
      <c r="AX460" s="13" t="s">
        <v>74</v>
      </c>
      <c r="AY460" s="271" t="s">
        <v>144</v>
      </c>
    </row>
    <row r="461" spans="2:51" s="13" customFormat="1" ht="12">
      <c r="B461" s="261"/>
      <c r="C461" s="262"/>
      <c r="D461" s="252" t="s">
        <v>153</v>
      </c>
      <c r="E461" s="263" t="s">
        <v>1</v>
      </c>
      <c r="F461" s="264" t="s">
        <v>261</v>
      </c>
      <c r="G461" s="262"/>
      <c r="H461" s="265">
        <v>0.523</v>
      </c>
      <c r="I461" s="266"/>
      <c r="J461" s="262"/>
      <c r="K461" s="262"/>
      <c r="L461" s="267"/>
      <c r="M461" s="268"/>
      <c r="N461" s="269"/>
      <c r="O461" s="269"/>
      <c r="P461" s="269"/>
      <c r="Q461" s="269"/>
      <c r="R461" s="269"/>
      <c r="S461" s="269"/>
      <c r="T461" s="270"/>
      <c r="AT461" s="271" t="s">
        <v>153</v>
      </c>
      <c r="AU461" s="271" t="s">
        <v>83</v>
      </c>
      <c r="AV461" s="13" t="s">
        <v>83</v>
      </c>
      <c r="AW461" s="13" t="s">
        <v>31</v>
      </c>
      <c r="AX461" s="13" t="s">
        <v>74</v>
      </c>
      <c r="AY461" s="271" t="s">
        <v>144</v>
      </c>
    </row>
    <row r="462" spans="2:51" s="13" customFormat="1" ht="12">
      <c r="B462" s="261"/>
      <c r="C462" s="262"/>
      <c r="D462" s="252" t="s">
        <v>153</v>
      </c>
      <c r="E462" s="263" t="s">
        <v>1</v>
      </c>
      <c r="F462" s="264" t="s">
        <v>262</v>
      </c>
      <c r="G462" s="262"/>
      <c r="H462" s="265">
        <v>10.146</v>
      </c>
      <c r="I462" s="266"/>
      <c r="J462" s="262"/>
      <c r="K462" s="262"/>
      <c r="L462" s="267"/>
      <c r="M462" s="268"/>
      <c r="N462" s="269"/>
      <c r="O462" s="269"/>
      <c r="P462" s="269"/>
      <c r="Q462" s="269"/>
      <c r="R462" s="269"/>
      <c r="S462" s="269"/>
      <c r="T462" s="270"/>
      <c r="AT462" s="271" t="s">
        <v>153</v>
      </c>
      <c r="AU462" s="271" t="s">
        <v>83</v>
      </c>
      <c r="AV462" s="13" t="s">
        <v>83</v>
      </c>
      <c r="AW462" s="13" t="s">
        <v>31</v>
      </c>
      <c r="AX462" s="13" t="s">
        <v>74</v>
      </c>
      <c r="AY462" s="271" t="s">
        <v>144</v>
      </c>
    </row>
    <row r="463" spans="2:51" s="13" customFormat="1" ht="12">
      <c r="B463" s="261"/>
      <c r="C463" s="262"/>
      <c r="D463" s="252" t="s">
        <v>153</v>
      </c>
      <c r="E463" s="263" t="s">
        <v>1</v>
      </c>
      <c r="F463" s="264" t="s">
        <v>266</v>
      </c>
      <c r="G463" s="262"/>
      <c r="H463" s="265">
        <v>2.205</v>
      </c>
      <c r="I463" s="266"/>
      <c r="J463" s="262"/>
      <c r="K463" s="262"/>
      <c r="L463" s="267"/>
      <c r="M463" s="268"/>
      <c r="N463" s="269"/>
      <c r="O463" s="269"/>
      <c r="P463" s="269"/>
      <c r="Q463" s="269"/>
      <c r="R463" s="269"/>
      <c r="S463" s="269"/>
      <c r="T463" s="270"/>
      <c r="AT463" s="271" t="s">
        <v>153</v>
      </c>
      <c r="AU463" s="271" t="s">
        <v>83</v>
      </c>
      <c r="AV463" s="13" t="s">
        <v>83</v>
      </c>
      <c r="AW463" s="13" t="s">
        <v>31</v>
      </c>
      <c r="AX463" s="13" t="s">
        <v>74</v>
      </c>
      <c r="AY463" s="271" t="s">
        <v>144</v>
      </c>
    </row>
    <row r="464" spans="2:51" s="13" customFormat="1" ht="12">
      <c r="B464" s="261"/>
      <c r="C464" s="262"/>
      <c r="D464" s="252" t="s">
        <v>153</v>
      </c>
      <c r="E464" s="263" t="s">
        <v>1</v>
      </c>
      <c r="F464" s="264" t="s">
        <v>263</v>
      </c>
      <c r="G464" s="262"/>
      <c r="H464" s="265">
        <v>2.16</v>
      </c>
      <c r="I464" s="266"/>
      <c r="J464" s="262"/>
      <c r="K464" s="262"/>
      <c r="L464" s="267"/>
      <c r="M464" s="268"/>
      <c r="N464" s="269"/>
      <c r="O464" s="269"/>
      <c r="P464" s="269"/>
      <c r="Q464" s="269"/>
      <c r="R464" s="269"/>
      <c r="S464" s="269"/>
      <c r="T464" s="270"/>
      <c r="AT464" s="271" t="s">
        <v>153</v>
      </c>
      <c r="AU464" s="271" t="s">
        <v>83</v>
      </c>
      <c r="AV464" s="13" t="s">
        <v>83</v>
      </c>
      <c r="AW464" s="13" t="s">
        <v>31</v>
      </c>
      <c r="AX464" s="13" t="s">
        <v>74</v>
      </c>
      <c r="AY464" s="271" t="s">
        <v>144</v>
      </c>
    </row>
    <row r="465" spans="2:51" s="13" customFormat="1" ht="12">
      <c r="B465" s="261"/>
      <c r="C465" s="262"/>
      <c r="D465" s="252" t="s">
        <v>153</v>
      </c>
      <c r="E465" s="263" t="s">
        <v>1</v>
      </c>
      <c r="F465" s="264" t="s">
        <v>264</v>
      </c>
      <c r="G465" s="262"/>
      <c r="H465" s="265">
        <v>4.104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AT465" s="271" t="s">
        <v>153</v>
      </c>
      <c r="AU465" s="271" t="s">
        <v>83</v>
      </c>
      <c r="AV465" s="13" t="s">
        <v>83</v>
      </c>
      <c r="AW465" s="13" t="s">
        <v>31</v>
      </c>
      <c r="AX465" s="13" t="s">
        <v>74</v>
      </c>
      <c r="AY465" s="271" t="s">
        <v>144</v>
      </c>
    </row>
    <row r="466" spans="2:51" s="13" customFormat="1" ht="12">
      <c r="B466" s="261"/>
      <c r="C466" s="262"/>
      <c r="D466" s="252" t="s">
        <v>153</v>
      </c>
      <c r="E466" s="263" t="s">
        <v>1</v>
      </c>
      <c r="F466" s="264" t="s">
        <v>265</v>
      </c>
      <c r="G466" s="262"/>
      <c r="H466" s="265">
        <v>38.4</v>
      </c>
      <c r="I466" s="266"/>
      <c r="J466" s="262"/>
      <c r="K466" s="262"/>
      <c r="L466" s="267"/>
      <c r="M466" s="268"/>
      <c r="N466" s="269"/>
      <c r="O466" s="269"/>
      <c r="P466" s="269"/>
      <c r="Q466" s="269"/>
      <c r="R466" s="269"/>
      <c r="S466" s="269"/>
      <c r="T466" s="270"/>
      <c r="AT466" s="271" t="s">
        <v>153</v>
      </c>
      <c r="AU466" s="271" t="s">
        <v>83</v>
      </c>
      <c r="AV466" s="13" t="s">
        <v>83</v>
      </c>
      <c r="AW466" s="13" t="s">
        <v>31</v>
      </c>
      <c r="AX466" s="13" t="s">
        <v>74</v>
      </c>
      <c r="AY466" s="271" t="s">
        <v>144</v>
      </c>
    </row>
    <row r="467" spans="2:51" s="13" customFormat="1" ht="12">
      <c r="B467" s="261"/>
      <c r="C467" s="262"/>
      <c r="D467" s="252" t="s">
        <v>153</v>
      </c>
      <c r="E467" s="263" t="s">
        <v>1</v>
      </c>
      <c r="F467" s="264" t="s">
        <v>486</v>
      </c>
      <c r="G467" s="262"/>
      <c r="H467" s="265">
        <v>16.8</v>
      </c>
      <c r="I467" s="266"/>
      <c r="J467" s="262"/>
      <c r="K467" s="262"/>
      <c r="L467" s="267"/>
      <c r="M467" s="268"/>
      <c r="N467" s="269"/>
      <c r="O467" s="269"/>
      <c r="P467" s="269"/>
      <c r="Q467" s="269"/>
      <c r="R467" s="269"/>
      <c r="S467" s="269"/>
      <c r="T467" s="270"/>
      <c r="AT467" s="271" t="s">
        <v>153</v>
      </c>
      <c r="AU467" s="271" t="s">
        <v>83</v>
      </c>
      <c r="AV467" s="13" t="s">
        <v>83</v>
      </c>
      <c r="AW467" s="13" t="s">
        <v>31</v>
      </c>
      <c r="AX467" s="13" t="s">
        <v>74</v>
      </c>
      <c r="AY467" s="271" t="s">
        <v>144</v>
      </c>
    </row>
    <row r="468" spans="2:51" s="14" customFormat="1" ht="12">
      <c r="B468" s="272"/>
      <c r="C468" s="273"/>
      <c r="D468" s="252" t="s">
        <v>153</v>
      </c>
      <c r="E468" s="274" t="s">
        <v>1</v>
      </c>
      <c r="F468" s="275" t="s">
        <v>156</v>
      </c>
      <c r="G468" s="273"/>
      <c r="H468" s="276">
        <v>75.301</v>
      </c>
      <c r="I468" s="277"/>
      <c r="J468" s="273"/>
      <c r="K468" s="273"/>
      <c r="L468" s="278"/>
      <c r="M468" s="279"/>
      <c r="N468" s="280"/>
      <c r="O468" s="280"/>
      <c r="P468" s="280"/>
      <c r="Q468" s="280"/>
      <c r="R468" s="280"/>
      <c r="S468" s="280"/>
      <c r="T468" s="281"/>
      <c r="AT468" s="282" t="s">
        <v>153</v>
      </c>
      <c r="AU468" s="282" t="s">
        <v>83</v>
      </c>
      <c r="AV468" s="14" t="s">
        <v>151</v>
      </c>
      <c r="AW468" s="14" t="s">
        <v>31</v>
      </c>
      <c r="AX468" s="14" t="s">
        <v>81</v>
      </c>
      <c r="AY468" s="282" t="s">
        <v>144</v>
      </c>
    </row>
    <row r="469" spans="2:65" s="1" customFormat="1" ht="24" customHeight="1">
      <c r="B469" s="38"/>
      <c r="C469" s="237" t="s">
        <v>487</v>
      </c>
      <c r="D469" s="237" t="s">
        <v>146</v>
      </c>
      <c r="E469" s="238" t="s">
        <v>488</v>
      </c>
      <c r="F469" s="239" t="s">
        <v>489</v>
      </c>
      <c r="G469" s="240" t="s">
        <v>149</v>
      </c>
      <c r="H469" s="241">
        <v>0.048</v>
      </c>
      <c r="I469" s="242"/>
      <c r="J469" s="243">
        <f>ROUND(I469*H469,2)</f>
        <v>0</v>
      </c>
      <c r="K469" s="239" t="s">
        <v>150</v>
      </c>
      <c r="L469" s="43"/>
      <c r="M469" s="244" t="s">
        <v>1</v>
      </c>
      <c r="N469" s="245" t="s">
        <v>39</v>
      </c>
      <c r="O469" s="86"/>
      <c r="P469" s="246">
        <f>O469*H469</f>
        <v>0</v>
      </c>
      <c r="Q469" s="246">
        <v>2.25634</v>
      </c>
      <c r="R469" s="246">
        <f>Q469*H469</f>
        <v>0.10830432</v>
      </c>
      <c r="S469" s="246">
        <v>0</v>
      </c>
      <c r="T469" s="247">
        <f>S469*H469</f>
        <v>0</v>
      </c>
      <c r="AR469" s="248" t="s">
        <v>151</v>
      </c>
      <c r="AT469" s="248" t="s">
        <v>146</v>
      </c>
      <c r="AU469" s="248" t="s">
        <v>83</v>
      </c>
      <c r="AY469" s="17" t="s">
        <v>144</v>
      </c>
      <c r="BE469" s="249">
        <f>IF(N469="základní",J469,0)</f>
        <v>0</v>
      </c>
      <c r="BF469" s="249">
        <f>IF(N469="snížená",J469,0)</f>
        <v>0</v>
      </c>
      <c r="BG469" s="249">
        <f>IF(N469="zákl. přenesená",J469,0)</f>
        <v>0</v>
      </c>
      <c r="BH469" s="249">
        <f>IF(N469="sníž. přenesená",J469,0)</f>
        <v>0</v>
      </c>
      <c r="BI469" s="249">
        <f>IF(N469="nulová",J469,0)</f>
        <v>0</v>
      </c>
      <c r="BJ469" s="17" t="s">
        <v>81</v>
      </c>
      <c r="BK469" s="249">
        <f>ROUND(I469*H469,2)</f>
        <v>0</v>
      </c>
      <c r="BL469" s="17" t="s">
        <v>151</v>
      </c>
      <c r="BM469" s="248" t="s">
        <v>490</v>
      </c>
    </row>
    <row r="470" spans="2:51" s="12" customFormat="1" ht="12">
      <c r="B470" s="250"/>
      <c r="C470" s="251"/>
      <c r="D470" s="252" t="s">
        <v>153</v>
      </c>
      <c r="E470" s="253" t="s">
        <v>1</v>
      </c>
      <c r="F470" s="254" t="s">
        <v>491</v>
      </c>
      <c r="G470" s="251"/>
      <c r="H470" s="253" t="s">
        <v>1</v>
      </c>
      <c r="I470" s="255"/>
      <c r="J470" s="251"/>
      <c r="K470" s="251"/>
      <c r="L470" s="256"/>
      <c r="M470" s="257"/>
      <c r="N470" s="258"/>
      <c r="O470" s="258"/>
      <c r="P470" s="258"/>
      <c r="Q470" s="258"/>
      <c r="R470" s="258"/>
      <c r="S470" s="258"/>
      <c r="T470" s="259"/>
      <c r="AT470" s="260" t="s">
        <v>153</v>
      </c>
      <c r="AU470" s="260" t="s">
        <v>83</v>
      </c>
      <c r="AV470" s="12" t="s">
        <v>81</v>
      </c>
      <c r="AW470" s="12" t="s">
        <v>31</v>
      </c>
      <c r="AX470" s="12" t="s">
        <v>74</v>
      </c>
      <c r="AY470" s="260" t="s">
        <v>144</v>
      </c>
    </row>
    <row r="471" spans="2:51" s="13" customFormat="1" ht="12">
      <c r="B471" s="261"/>
      <c r="C471" s="262"/>
      <c r="D471" s="252" t="s">
        <v>153</v>
      </c>
      <c r="E471" s="263" t="s">
        <v>1</v>
      </c>
      <c r="F471" s="264" t="s">
        <v>492</v>
      </c>
      <c r="G471" s="262"/>
      <c r="H471" s="265">
        <v>0.048</v>
      </c>
      <c r="I471" s="266"/>
      <c r="J471" s="262"/>
      <c r="K471" s="262"/>
      <c r="L471" s="267"/>
      <c r="M471" s="268"/>
      <c r="N471" s="269"/>
      <c r="O471" s="269"/>
      <c r="P471" s="269"/>
      <c r="Q471" s="269"/>
      <c r="R471" s="269"/>
      <c r="S471" s="269"/>
      <c r="T471" s="270"/>
      <c r="AT471" s="271" t="s">
        <v>153</v>
      </c>
      <c r="AU471" s="271" t="s">
        <v>83</v>
      </c>
      <c r="AV471" s="13" t="s">
        <v>83</v>
      </c>
      <c r="AW471" s="13" t="s">
        <v>31</v>
      </c>
      <c r="AX471" s="13" t="s">
        <v>74</v>
      </c>
      <c r="AY471" s="271" t="s">
        <v>144</v>
      </c>
    </row>
    <row r="472" spans="2:51" s="14" customFormat="1" ht="12">
      <c r="B472" s="272"/>
      <c r="C472" s="273"/>
      <c r="D472" s="252" t="s">
        <v>153</v>
      </c>
      <c r="E472" s="274" t="s">
        <v>1</v>
      </c>
      <c r="F472" s="275" t="s">
        <v>156</v>
      </c>
      <c r="G472" s="273"/>
      <c r="H472" s="276">
        <v>0.048</v>
      </c>
      <c r="I472" s="277"/>
      <c r="J472" s="273"/>
      <c r="K472" s="273"/>
      <c r="L472" s="278"/>
      <c r="M472" s="279"/>
      <c r="N472" s="280"/>
      <c r="O472" s="280"/>
      <c r="P472" s="280"/>
      <c r="Q472" s="280"/>
      <c r="R472" s="280"/>
      <c r="S472" s="280"/>
      <c r="T472" s="281"/>
      <c r="AT472" s="282" t="s">
        <v>153</v>
      </c>
      <c r="AU472" s="282" t="s">
        <v>83</v>
      </c>
      <c r="AV472" s="14" t="s">
        <v>151</v>
      </c>
      <c r="AW472" s="14" t="s">
        <v>31</v>
      </c>
      <c r="AX472" s="14" t="s">
        <v>81</v>
      </c>
      <c r="AY472" s="282" t="s">
        <v>144</v>
      </c>
    </row>
    <row r="473" spans="2:65" s="1" customFormat="1" ht="24" customHeight="1">
      <c r="B473" s="38"/>
      <c r="C473" s="237" t="s">
        <v>493</v>
      </c>
      <c r="D473" s="237" t="s">
        <v>146</v>
      </c>
      <c r="E473" s="238" t="s">
        <v>494</v>
      </c>
      <c r="F473" s="239" t="s">
        <v>495</v>
      </c>
      <c r="G473" s="240" t="s">
        <v>181</v>
      </c>
      <c r="H473" s="241">
        <v>12.96</v>
      </c>
      <c r="I473" s="242"/>
      <c r="J473" s="243">
        <f>ROUND(I473*H473,2)</f>
        <v>0</v>
      </c>
      <c r="K473" s="239" t="s">
        <v>150</v>
      </c>
      <c r="L473" s="43"/>
      <c r="M473" s="244" t="s">
        <v>1</v>
      </c>
      <c r="N473" s="245" t="s">
        <v>39</v>
      </c>
      <c r="O473" s="86"/>
      <c r="P473" s="246">
        <f>O473*H473</f>
        <v>0</v>
      </c>
      <c r="Q473" s="246">
        <v>0.1231</v>
      </c>
      <c r="R473" s="246">
        <f>Q473*H473</f>
        <v>1.5953760000000001</v>
      </c>
      <c r="S473" s="246">
        <v>0</v>
      </c>
      <c r="T473" s="247">
        <f>S473*H473</f>
        <v>0</v>
      </c>
      <c r="AR473" s="248" t="s">
        <v>151</v>
      </c>
      <c r="AT473" s="248" t="s">
        <v>146</v>
      </c>
      <c r="AU473" s="248" t="s">
        <v>83</v>
      </c>
      <c r="AY473" s="17" t="s">
        <v>144</v>
      </c>
      <c r="BE473" s="249">
        <f>IF(N473="základní",J473,0)</f>
        <v>0</v>
      </c>
      <c r="BF473" s="249">
        <f>IF(N473="snížená",J473,0)</f>
        <v>0</v>
      </c>
      <c r="BG473" s="249">
        <f>IF(N473="zákl. přenesená",J473,0)</f>
        <v>0</v>
      </c>
      <c r="BH473" s="249">
        <f>IF(N473="sníž. přenesená",J473,0)</f>
        <v>0</v>
      </c>
      <c r="BI473" s="249">
        <f>IF(N473="nulová",J473,0)</f>
        <v>0</v>
      </c>
      <c r="BJ473" s="17" t="s">
        <v>81</v>
      </c>
      <c r="BK473" s="249">
        <f>ROUND(I473*H473,2)</f>
        <v>0</v>
      </c>
      <c r="BL473" s="17" t="s">
        <v>151</v>
      </c>
      <c r="BM473" s="248" t="s">
        <v>496</v>
      </c>
    </row>
    <row r="474" spans="2:51" s="13" customFormat="1" ht="12">
      <c r="B474" s="261"/>
      <c r="C474" s="262"/>
      <c r="D474" s="252" t="s">
        <v>153</v>
      </c>
      <c r="E474" s="263" t="s">
        <v>1</v>
      </c>
      <c r="F474" s="264" t="s">
        <v>497</v>
      </c>
      <c r="G474" s="262"/>
      <c r="H474" s="265">
        <v>0.525</v>
      </c>
      <c r="I474" s="266"/>
      <c r="J474" s="262"/>
      <c r="K474" s="262"/>
      <c r="L474" s="267"/>
      <c r="M474" s="268"/>
      <c r="N474" s="269"/>
      <c r="O474" s="269"/>
      <c r="P474" s="269"/>
      <c r="Q474" s="269"/>
      <c r="R474" s="269"/>
      <c r="S474" s="269"/>
      <c r="T474" s="270"/>
      <c r="AT474" s="271" t="s">
        <v>153</v>
      </c>
      <c r="AU474" s="271" t="s">
        <v>83</v>
      </c>
      <c r="AV474" s="13" t="s">
        <v>83</v>
      </c>
      <c r="AW474" s="13" t="s">
        <v>31</v>
      </c>
      <c r="AX474" s="13" t="s">
        <v>74</v>
      </c>
      <c r="AY474" s="271" t="s">
        <v>144</v>
      </c>
    </row>
    <row r="475" spans="2:51" s="13" customFormat="1" ht="12">
      <c r="B475" s="261"/>
      <c r="C475" s="262"/>
      <c r="D475" s="252" t="s">
        <v>153</v>
      </c>
      <c r="E475" s="263" t="s">
        <v>1</v>
      </c>
      <c r="F475" s="264" t="s">
        <v>498</v>
      </c>
      <c r="G475" s="262"/>
      <c r="H475" s="265">
        <v>0.285</v>
      </c>
      <c r="I475" s="266"/>
      <c r="J475" s="262"/>
      <c r="K475" s="262"/>
      <c r="L475" s="267"/>
      <c r="M475" s="268"/>
      <c r="N475" s="269"/>
      <c r="O475" s="269"/>
      <c r="P475" s="269"/>
      <c r="Q475" s="269"/>
      <c r="R475" s="269"/>
      <c r="S475" s="269"/>
      <c r="T475" s="270"/>
      <c r="AT475" s="271" t="s">
        <v>153</v>
      </c>
      <c r="AU475" s="271" t="s">
        <v>83</v>
      </c>
      <c r="AV475" s="13" t="s">
        <v>83</v>
      </c>
      <c r="AW475" s="13" t="s">
        <v>31</v>
      </c>
      <c r="AX475" s="13" t="s">
        <v>74</v>
      </c>
      <c r="AY475" s="271" t="s">
        <v>144</v>
      </c>
    </row>
    <row r="476" spans="2:51" s="13" customFormat="1" ht="12">
      <c r="B476" s="261"/>
      <c r="C476" s="262"/>
      <c r="D476" s="252" t="s">
        <v>153</v>
      </c>
      <c r="E476" s="263" t="s">
        <v>1</v>
      </c>
      <c r="F476" s="264" t="s">
        <v>499</v>
      </c>
      <c r="G476" s="262"/>
      <c r="H476" s="265">
        <v>1.71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AT476" s="271" t="s">
        <v>153</v>
      </c>
      <c r="AU476" s="271" t="s">
        <v>83</v>
      </c>
      <c r="AV476" s="13" t="s">
        <v>83</v>
      </c>
      <c r="AW476" s="13" t="s">
        <v>31</v>
      </c>
      <c r="AX476" s="13" t="s">
        <v>74</v>
      </c>
      <c r="AY476" s="271" t="s">
        <v>144</v>
      </c>
    </row>
    <row r="477" spans="2:51" s="13" customFormat="1" ht="12">
      <c r="B477" s="261"/>
      <c r="C477" s="262"/>
      <c r="D477" s="252" t="s">
        <v>153</v>
      </c>
      <c r="E477" s="263" t="s">
        <v>1</v>
      </c>
      <c r="F477" s="264" t="s">
        <v>500</v>
      </c>
      <c r="G477" s="262"/>
      <c r="H477" s="265">
        <v>1.08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AT477" s="271" t="s">
        <v>153</v>
      </c>
      <c r="AU477" s="271" t="s">
        <v>83</v>
      </c>
      <c r="AV477" s="13" t="s">
        <v>83</v>
      </c>
      <c r="AW477" s="13" t="s">
        <v>31</v>
      </c>
      <c r="AX477" s="13" t="s">
        <v>74</v>
      </c>
      <c r="AY477" s="271" t="s">
        <v>144</v>
      </c>
    </row>
    <row r="478" spans="2:51" s="13" customFormat="1" ht="12">
      <c r="B478" s="261"/>
      <c r="C478" s="262"/>
      <c r="D478" s="252" t="s">
        <v>153</v>
      </c>
      <c r="E478" s="263" t="s">
        <v>1</v>
      </c>
      <c r="F478" s="264" t="s">
        <v>501</v>
      </c>
      <c r="G478" s="262"/>
      <c r="H478" s="265">
        <v>2.16</v>
      </c>
      <c r="I478" s="266"/>
      <c r="J478" s="262"/>
      <c r="K478" s="262"/>
      <c r="L478" s="267"/>
      <c r="M478" s="268"/>
      <c r="N478" s="269"/>
      <c r="O478" s="269"/>
      <c r="P478" s="269"/>
      <c r="Q478" s="269"/>
      <c r="R478" s="269"/>
      <c r="S478" s="269"/>
      <c r="T478" s="270"/>
      <c r="AT478" s="271" t="s">
        <v>153</v>
      </c>
      <c r="AU478" s="271" t="s">
        <v>83</v>
      </c>
      <c r="AV478" s="13" t="s">
        <v>83</v>
      </c>
      <c r="AW478" s="13" t="s">
        <v>31</v>
      </c>
      <c r="AX478" s="13" t="s">
        <v>74</v>
      </c>
      <c r="AY478" s="271" t="s">
        <v>144</v>
      </c>
    </row>
    <row r="479" spans="2:51" s="13" customFormat="1" ht="12">
      <c r="B479" s="261"/>
      <c r="C479" s="262"/>
      <c r="D479" s="252" t="s">
        <v>153</v>
      </c>
      <c r="E479" s="263" t="s">
        <v>1</v>
      </c>
      <c r="F479" s="264" t="s">
        <v>502</v>
      </c>
      <c r="G479" s="262"/>
      <c r="H479" s="265">
        <v>7.2</v>
      </c>
      <c r="I479" s="266"/>
      <c r="J479" s="262"/>
      <c r="K479" s="262"/>
      <c r="L479" s="267"/>
      <c r="M479" s="268"/>
      <c r="N479" s="269"/>
      <c r="O479" s="269"/>
      <c r="P479" s="269"/>
      <c r="Q479" s="269"/>
      <c r="R479" s="269"/>
      <c r="S479" s="269"/>
      <c r="T479" s="270"/>
      <c r="AT479" s="271" t="s">
        <v>153</v>
      </c>
      <c r="AU479" s="271" t="s">
        <v>83</v>
      </c>
      <c r="AV479" s="13" t="s">
        <v>83</v>
      </c>
      <c r="AW479" s="13" t="s">
        <v>31</v>
      </c>
      <c r="AX479" s="13" t="s">
        <v>74</v>
      </c>
      <c r="AY479" s="271" t="s">
        <v>144</v>
      </c>
    </row>
    <row r="480" spans="2:51" s="14" customFormat="1" ht="12">
      <c r="B480" s="272"/>
      <c r="C480" s="273"/>
      <c r="D480" s="252" t="s">
        <v>153</v>
      </c>
      <c r="E480" s="274" t="s">
        <v>1</v>
      </c>
      <c r="F480" s="275" t="s">
        <v>156</v>
      </c>
      <c r="G480" s="273"/>
      <c r="H480" s="276">
        <v>12.96</v>
      </c>
      <c r="I480" s="277"/>
      <c r="J480" s="273"/>
      <c r="K480" s="273"/>
      <c r="L480" s="278"/>
      <c r="M480" s="279"/>
      <c r="N480" s="280"/>
      <c r="O480" s="280"/>
      <c r="P480" s="280"/>
      <c r="Q480" s="280"/>
      <c r="R480" s="280"/>
      <c r="S480" s="280"/>
      <c r="T480" s="281"/>
      <c r="AT480" s="282" t="s">
        <v>153</v>
      </c>
      <c r="AU480" s="282" t="s">
        <v>83</v>
      </c>
      <c r="AV480" s="14" t="s">
        <v>151</v>
      </c>
      <c r="AW480" s="14" t="s">
        <v>31</v>
      </c>
      <c r="AX480" s="14" t="s">
        <v>81</v>
      </c>
      <c r="AY480" s="282" t="s">
        <v>144</v>
      </c>
    </row>
    <row r="481" spans="2:65" s="1" customFormat="1" ht="16.5" customHeight="1">
      <c r="B481" s="38"/>
      <c r="C481" s="237" t="s">
        <v>503</v>
      </c>
      <c r="D481" s="237" t="s">
        <v>146</v>
      </c>
      <c r="E481" s="238" t="s">
        <v>504</v>
      </c>
      <c r="F481" s="239" t="s">
        <v>505</v>
      </c>
      <c r="G481" s="240" t="s">
        <v>181</v>
      </c>
      <c r="H481" s="241">
        <v>57.2</v>
      </c>
      <c r="I481" s="242"/>
      <c r="J481" s="243">
        <f>ROUND(I481*H481,2)</f>
        <v>0</v>
      </c>
      <c r="K481" s="239" t="s">
        <v>150</v>
      </c>
      <c r="L481" s="43"/>
      <c r="M481" s="244" t="s">
        <v>1</v>
      </c>
      <c r="N481" s="245" t="s">
        <v>39</v>
      </c>
      <c r="O481" s="86"/>
      <c r="P481" s="246">
        <f>O481*H481</f>
        <v>0</v>
      </c>
      <c r="Q481" s="246">
        <v>0.5511</v>
      </c>
      <c r="R481" s="246">
        <f>Q481*H481</f>
        <v>31.522920000000003</v>
      </c>
      <c r="S481" s="246">
        <v>0</v>
      </c>
      <c r="T481" s="247">
        <f>S481*H481</f>
        <v>0</v>
      </c>
      <c r="AR481" s="248" t="s">
        <v>151</v>
      </c>
      <c r="AT481" s="248" t="s">
        <v>146</v>
      </c>
      <c r="AU481" s="248" t="s">
        <v>83</v>
      </c>
      <c r="AY481" s="17" t="s">
        <v>144</v>
      </c>
      <c r="BE481" s="249">
        <f>IF(N481="základní",J481,0)</f>
        <v>0</v>
      </c>
      <c r="BF481" s="249">
        <f>IF(N481="snížená",J481,0)</f>
        <v>0</v>
      </c>
      <c r="BG481" s="249">
        <f>IF(N481="zákl. přenesená",J481,0)</f>
        <v>0</v>
      </c>
      <c r="BH481" s="249">
        <f>IF(N481="sníž. přenesená",J481,0)</f>
        <v>0</v>
      </c>
      <c r="BI481" s="249">
        <f>IF(N481="nulová",J481,0)</f>
        <v>0</v>
      </c>
      <c r="BJ481" s="17" t="s">
        <v>81</v>
      </c>
      <c r="BK481" s="249">
        <f>ROUND(I481*H481,2)</f>
        <v>0</v>
      </c>
      <c r="BL481" s="17" t="s">
        <v>151</v>
      </c>
      <c r="BM481" s="248" t="s">
        <v>506</v>
      </c>
    </row>
    <row r="482" spans="2:51" s="13" customFormat="1" ht="12">
      <c r="B482" s="261"/>
      <c r="C482" s="262"/>
      <c r="D482" s="252" t="s">
        <v>153</v>
      </c>
      <c r="E482" s="263" t="s">
        <v>1</v>
      </c>
      <c r="F482" s="264" t="s">
        <v>507</v>
      </c>
      <c r="G482" s="262"/>
      <c r="H482" s="265">
        <v>57.2</v>
      </c>
      <c r="I482" s="266"/>
      <c r="J482" s="262"/>
      <c r="K482" s="262"/>
      <c r="L482" s="267"/>
      <c r="M482" s="268"/>
      <c r="N482" s="269"/>
      <c r="O482" s="269"/>
      <c r="P482" s="269"/>
      <c r="Q482" s="269"/>
      <c r="R482" s="269"/>
      <c r="S482" s="269"/>
      <c r="T482" s="270"/>
      <c r="AT482" s="271" t="s">
        <v>153</v>
      </c>
      <c r="AU482" s="271" t="s">
        <v>83</v>
      </c>
      <c r="AV482" s="13" t="s">
        <v>83</v>
      </c>
      <c r="AW482" s="13" t="s">
        <v>31</v>
      </c>
      <c r="AX482" s="13" t="s">
        <v>74</v>
      </c>
      <c r="AY482" s="271" t="s">
        <v>144</v>
      </c>
    </row>
    <row r="483" spans="2:51" s="14" customFormat="1" ht="12">
      <c r="B483" s="272"/>
      <c r="C483" s="273"/>
      <c r="D483" s="252" t="s">
        <v>153</v>
      </c>
      <c r="E483" s="274" t="s">
        <v>1</v>
      </c>
      <c r="F483" s="275" t="s">
        <v>156</v>
      </c>
      <c r="G483" s="273"/>
      <c r="H483" s="276">
        <v>57.2</v>
      </c>
      <c r="I483" s="277"/>
      <c r="J483" s="273"/>
      <c r="K483" s="273"/>
      <c r="L483" s="278"/>
      <c r="M483" s="279"/>
      <c r="N483" s="280"/>
      <c r="O483" s="280"/>
      <c r="P483" s="280"/>
      <c r="Q483" s="280"/>
      <c r="R483" s="280"/>
      <c r="S483" s="280"/>
      <c r="T483" s="281"/>
      <c r="AT483" s="282" t="s">
        <v>153</v>
      </c>
      <c r="AU483" s="282" t="s">
        <v>83</v>
      </c>
      <c r="AV483" s="14" t="s">
        <v>151</v>
      </c>
      <c r="AW483" s="14" t="s">
        <v>31</v>
      </c>
      <c r="AX483" s="14" t="s">
        <v>81</v>
      </c>
      <c r="AY483" s="282" t="s">
        <v>144</v>
      </c>
    </row>
    <row r="484" spans="2:63" s="11" customFormat="1" ht="22.8" customHeight="1">
      <c r="B484" s="221"/>
      <c r="C484" s="222"/>
      <c r="D484" s="223" t="s">
        <v>73</v>
      </c>
      <c r="E484" s="235" t="s">
        <v>185</v>
      </c>
      <c r="F484" s="235" t="s">
        <v>508</v>
      </c>
      <c r="G484" s="222"/>
      <c r="H484" s="222"/>
      <c r="I484" s="225"/>
      <c r="J484" s="236">
        <f>BK484</f>
        <v>0</v>
      </c>
      <c r="K484" s="222"/>
      <c r="L484" s="227"/>
      <c r="M484" s="228"/>
      <c r="N484" s="229"/>
      <c r="O484" s="229"/>
      <c r="P484" s="230">
        <f>SUM(P485:P487)</f>
        <v>0</v>
      </c>
      <c r="Q484" s="229"/>
      <c r="R484" s="230">
        <f>SUM(R485:R487)</f>
        <v>0</v>
      </c>
      <c r="S484" s="229"/>
      <c r="T484" s="231">
        <f>SUM(T485:T487)</f>
        <v>0</v>
      </c>
      <c r="AR484" s="232" t="s">
        <v>81</v>
      </c>
      <c r="AT484" s="233" t="s">
        <v>73</v>
      </c>
      <c r="AU484" s="233" t="s">
        <v>81</v>
      </c>
      <c r="AY484" s="232" t="s">
        <v>144</v>
      </c>
      <c r="BK484" s="234">
        <f>SUM(BK485:BK487)</f>
        <v>0</v>
      </c>
    </row>
    <row r="485" spans="2:65" s="1" customFormat="1" ht="48" customHeight="1">
      <c r="B485" s="38"/>
      <c r="C485" s="237" t="s">
        <v>509</v>
      </c>
      <c r="D485" s="237" t="s">
        <v>146</v>
      </c>
      <c r="E485" s="238" t="s">
        <v>510</v>
      </c>
      <c r="F485" s="239" t="s">
        <v>511</v>
      </c>
      <c r="G485" s="240" t="s">
        <v>195</v>
      </c>
      <c r="H485" s="241">
        <v>4</v>
      </c>
      <c r="I485" s="242"/>
      <c r="J485" s="243">
        <f>ROUND(I485*H485,2)</f>
        <v>0</v>
      </c>
      <c r="K485" s="239" t="s">
        <v>1</v>
      </c>
      <c r="L485" s="43"/>
      <c r="M485" s="244" t="s">
        <v>1</v>
      </c>
      <c r="N485" s="245" t="s">
        <v>39</v>
      </c>
      <c r="O485" s="86"/>
      <c r="P485" s="246">
        <f>O485*H485</f>
        <v>0</v>
      </c>
      <c r="Q485" s="246">
        <v>0</v>
      </c>
      <c r="R485" s="246">
        <f>Q485*H485</f>
        <v>0</v>
      </c>
      <c r="S485" s="246">
        <v>0</v>
      </c>
      <c r="T485" s="247">
        <f>S485*H485</f>
        <v>0</v>
      </c>
      <c r="AR485" s="248" t="s">
        <v>151</v>
      </c>
      <c r="AT485" s="248" t="s">
        <v>146</v>
      </c>
      <c r="AU485" s="248" t="s">
        <v>83</v>
      </c>
      <c r="AY485" s="17" t="s">
        <v>144</v>
      </c>
      <c r="BE485" s="249">
        <f>IF(N485="základní",J485,0)</f>
        <v>0</v>
      </c>
      <c r="BF485" s="249">
        <f>IF(N485="snížená",J485,0)</f>
        <v>0</v>
      </c>
      <c r="BG485" s="249">
        <f>IF(N485="zákl. přenesená",J485,0)</f>
        <v>0</v>
      </c>
      <c r="BH485" s="249">
        <f>IF(N485="sníž. přenesená",J485,0)</f>
        <v>0</v>
      </c>
      <c r="BI485" s="249">
        <f>IF(N485="nulová",J485,0)</f>
        <v>0</v>
      </c>
      <c r="BJ485" s="17" t="s">
        <v>81</v>
      </c>
      <c r="BK485" s="249">
        <f>ROUND(I485*H485,2)</f>
        <v>0</v>
      </c>
      <c r="BL485" s="17" t="s">
        <v>151</v>
      </c>
      <c r="BM485" s="248" t="s">
        <v>512</v>
      </c>
    </row>
    <row r="486" spans="2:51" s="13" customFormat="1" ht="12">
      <c r="B486" s="261"/>
      <c r="C486" s="262"/>
      <c r="D486" s="252" t="s">
        <v>153</v>
      </c>
      <c r="E486" s="263" t="s">
        <v>1</v>
      </c>
      <c r="F486" s="264" t="s">
        <v>151</v>
      </c>
      <c r="G486" s="262"/>
      <c r="H486" s="265">
        <v>4</v>
      </c>
      <c r="I486" s="266"/>
      <c r="J486" s="262"/>
      <c r="K486" s="262"/>
      <c r="L486" s="267"/>
      <c r="M486" s="268"/>
      <c r="N486" s="269"/>
      <c r="O486" s="269"/>
      <c r="P486" s="269"/>
      <c r="Q486" s="269"/>
      <c r="R486" s="269"/>
      <c r="S486" s="269"/>
      <c r="T486" s="270"/>
      <c r="AT486" s="271" t="s">
        <v>153</v>
      </c>
      <c r="AU486" s="271" t="s">
        <v>83</v>
      </c>
      <c r="AV486" s="13" t="s">
        <v>83</v>
      </c>
      <c r="AW486" s="13" t="s">
        <v>31</v>
      </c>
      <c r="AX486" s="13" t="s">
        <v>74</v>
      </c>
      <c r="AY486" s="271" t="s">
        <v>144</v>
      </c>
    </row>
    <row r="487" spans="2:51" s="14" customFormat="1" ht="12">
      <c r="B487" s="272"/>
      <c r="C487" s="273"/>
      <c r="D487" s="252" t="s">
        <v>153</v>
      </c>
      <c r="E487" s="274" t="s">
        <v>1</v>
      </c>
      <c r="F487" s="275" t="s">
        <v>156</v>
      </c>
      <c r="G487" s="273"/>
      <c r="H487" s="276">
        <v>4</v>
      </c>
      <c r="I487" s="277"/>
      <c r="J487" s="273"/>
      <c r="K487" s="273"/>
      <c r="L487" s="278"/>
      <c r="M487" s="279"/>
      <c r="N487" s="280"/>
      <c r="O487" s="280"/>
      <c r="P487" s="280"/>
      <c r="Q487" s="280"/>
      <c r="R487" s="280"/>
      <c r="S487" s="280"/>
      <c r="T487" s="281"/>
      <c r="AT487" s="282" t="s">
        <v>153</v>
      </c>
      <c r="AU487" s="282" t="s">
        <v>83</v>
      </c>
      <c r="AV487" s="14" t="s">
        <v>151</v>
      </c>
      <c r="AW487" s="14" t="s">
        <v>31</v>
      </c>
      <c r="AX487" s="14" t="s">
        <v>81</v>
      </c>
      <c r="AY487" s="282" t="s">
        <v>144</v>
      </c>
    </row>
    <row r="488" spans="2:63" s="11" customFormat="1" ht="22.8" customHeight="1">
      <c r="B488" s="221"/>
      <c r="C488" s="222"/>
      <c r="D488" s="223" t="s">
        <v>73</v>
      </c>
      <c r="E488" s="235" t="s">
        <v>192</v>
      </c>
      <c r="F488" s="235" t="s">
        <v>513</v>
      </c>
      <c r="G488" s="222"/>
      <c r="H488" s="222"/>
      <c r="I488" s="225"/>
      <c r="J488" s="236">
        <f>BK488</f>
        <v>0</v>
      </c>
      <c r="K488" s="222"/>
      <c r="L488" s="227"/>
      <c r="M488" s="228"/>
      <c r="N488" s="229"/>
      <c r="O488" s="229"/>
      <c r="P488" s="230">
        <f>SUM(P489:P510)</f>
        <v>0</v>
      </c>
      <c r="Q488" s="229"/>
      <c r="R488" s="230">
        <f>SUM(R489:R510)</f>
        <v>38.322677199999994</v>
      </c>
      <c r="S488" s="229"/>
      <c r="T488" s="231">
        <f>SUM(T489:T510)</f>
        <v>0</v>
      </c>
      <c r="AR488" s="232" t="s">
        <v>81</v>
      </c>
      <c r="AT488" s="233" t="s">
        <v>73</v>
      </c>
      <c r="AU488" s="233" t="s">
        <v>81</v>
      </c>
      <c r="AY488" s="232" t="s">
        <v>144</v>
      </c>
      <c r="BK488" s="234">
        <f>SUM(BK489:BK510)</f>
        <v>0</v>
      </c>
    </row>
    <row r="489" spans="2:65" s="1" customFormat="1" ht="24" customHeight="1">
      <c r="B489" s="38"/>
      <c r="C489" s="237" t="s">
        <v>514</v>
      </c>
      <c r="D489" s="237" t="s">
        <v>146</v>
      </c>
      <c r="E489" s="238" t="s">
        <v>515</v>
      </c>
      <c r="F489" s="239" t="s">
        <v>516</v>
      </c>
      <c r="G489" s="240" t="s">
        <v>212</v>
      </c>
      <c r="H489" s="241">
        <v>117</v>
      </c>
      <c r="I489" s="242"/>
      <c r="J489" s="243">
        <f>ROUND(I489*H489,2)</f>
        <v>0</v>
      </c>
      <c r="K489" s="239" t="s">
        <v>150</v>
      </c>
      <c r="L489" s="43"/>
      <c r="M489" s="244" t="s">
        <v>1</v>
      </c>
      <c r="N489" s="245" t="s">
        <v>39</v>
      </c>
      <c r="O489" s="86"/>
      <c r="P489" s="246">
        <f>O489*H489</f>
        <v>0</v>
      </c>
      <c r="Q489" s="246">
        <v>0.1554</v>
      </c>
      <c r="R489" s="246">
        <f>Q489*H489</f>
        <v>18.181800000000003</v>
      </c>
      <c r="S489" s="246">
        <v>0</v>
      </c>
      <c r="T489" s="247">
        <f>S489*H489</f>
        <v>0</v>
      </c>
      <c r="AR489" s="248" t="s">
        <v>151</v>
      </c>
      <c r="AT489" s="248" t="s">
        <v>146</v>
      </c>
      <c r="AU489" s="248" t="s">
        <v>83</v>
      </c>
      <c r="AY489" s="17" t="s">
        <v>144</v>
      </c>
      <c r="BE489" s="249">
        <f>IF(N489="základní",J489,0)</f>
        <v>0</v>
      </c>
      <c r="BF489" s="249">
        <f>IF(N489="snížená",J489,0)</f>
        <v>0</v>
      </c>
      <c r="BG489" s="249">
        <f>IF(N489="zákl. přenesená",J489,0)</f>
        <v>0</v>
      </c>
      <c r="BH489" s="249">
        <f>IF(N489="sníž. přenesená",J489,0)</f>
        <v>0</v>
      </c>
      <c r="BI489" s="249">
        <f>IF(N489="nulová",J489,0)</f>
        <v>0</v>
      </c>
      <c r="BJ489" s="17" t="s">
        <v>81</v>
      </c>
      <c r="BK489" s="249">
        <f>ROUND(I489*H489,2)</f>
        <v>0</v>
      </c>
      <c r="BL489" s="17" t="s">
        <v>151</v>
      </c>
      <c r="BM489" s="248" t="s">
        <v>517</v>
      </c>
    </row>
    <row r="490" spans="2:51" s="13" customFormat="1" ht="12">
      <c r="B490" s="261"/>
      <c r="C490" s="262"/>
      <c r="D490" s="252" t="s">
        <v>153</v>
      </c>
      <c r="E490" s="263" t="s">
        <v>1</v>
      </c>
      <c r="F490" s="264" t="s">
        <v>518</v>
      </c>
      <c r="G490" s="262"/>
      <c r="H490" s="265">
        <v>117</v>
      </c>
      <c r="I490" s="266"/>
      <c r="J490" s="262"/>
      <c r="K490" s="262"/>
      <c r="L490" s="267"/>
      <c r="M490" s="268"/>
      <c r="N490" s="269"/>
      <c r="O490" s="269"/>
      <c r="P490" s="269"/>
      <c r="Q490" s="269"/>
      <c r="R490" s="269"/>
      <c r="S490" s="269"/>
      <c r="T490" s="270"/>
      <c r="AT490" s="271" t="s">
        <v>153</v>
      </c>
      <c r="AU490" s="271" t="s">
        <v>83</v>
      </c>
      <c r="AV490" s="13" t="s">
        <v>83</v>
      </c>
      <c r="AW490" s="13" t="s">
        <v>31</v>
      </c>
      <c r="AX490" s="13" t="s">
        <v>74</v>
      </c>
      <c r="AY490" s="271" t="s">
        <v>144</v>
      </c>
    </row>
    <row r="491" spans="2:51" s="14" customFormat="1" ht="12">
      <c r="B491" s="272"/>
      <c r="C491" s="273"/>
      <c r="D491" s="252" t="s">
        <v>153</v>
      </c>
      <c r="E491" s="274" t="s">
        <v>1</v>
      </c>
      <c r="F491" s="275" t="s">
        <v>156</v>
      </c>
      <c r="G491" s="273"/>
      <c r="H491" s="276">
        <v>117</v>
      </c>
      <c r="I491" s="277"/>
      <c r="J491" s="273"/>
      <c r="K491" s="273"/>
      <c r="L491" s="278"/>
      <c r="M491" s="279"/>
      <c r="N491" s="280"/>
      <c r="O491" s="280"/>
      <c r="P491" s="280"/>
      <c r="Q491" s="280"/>
      <c r="R491" s="280"/>
      <c r="S491" s="280"/>
      <c r="T491" s="281"/>
      <c r="AT491" s="282" t="s">
        <v>153</v>
      </c>
      <c r="AU491" s="282" t="s">
        <v>83</v>
      </c>
      <c r="AV491" s="14" t="s">
        <v>151</v>
      </c>
      <c r="AW491" s="14" t="s">
        <v>31</v>
      </c>
      <c r="AX491" s="14" t="s">
        <v>81</v>
      </c>
      <c r="AY491" s="282" t="s">
        <v>144</v>
      </c>
    </row>
    <row r="492" spans="2:65" s="1" customFormat="1" ht="16.5" customHeight="1">
      <c r="B492" s="38"/>
      <c r="C492" s="283" t="s">
        <v>519</v>
      </c>
      <c r="D492" s="283" t="s">
        <v>276</v>
      </c>
      <c r="E492" s="284" t="s">
        <v>520</v>
      </c>
      <c r="F492" s="285" t="s">
        <v>521</v>
      </c>
      <c r="G492" s="286" t="s">
        <v>212</v>
      </c>
      <c r="H492" s="287">
        <v>118.17</v>
      </c>
      <c r="I492" s="288"/>
      <c r="J492" s="289">
        <f>ROUND(I492*H492,2)</f>
        <v>0</v>
      </c>
      <c r="K492" s="285" t="s">
        <v>150</v>
      </c>
      <c r="L492" s="290"/>
      <c r="M492" s="291" t="s">
        <v>1</v>
      </c>
      <c r="N492" s="292" t="s">
        <v>39</v>
      </c>
      <c r="O492" s="86"/>
      <c r="P492" s="246">
        <f>O492*H492</f>
        <v>0</v>
      </c>
      <c r="Q492" s="246">
        <v>0.081</v>
      </c>
      <c r="R492" s="246">
        <f>Q492*H492</f>
        <v>9.57177</v>
      </c>
      <c r="S492" s="246">
        <v>0</v>
      </c>
      <c r="T492" s="247">
        <f>S492*H492</f>
        <v>0</v>
      </c>
      <c r="AR492" s="248" t="s">
        <v>185</v>
      </c>
      <c r="AT492" s="248" t="s">
        <v>276</v>
      </c>
      <c r="AU492" s="248" t="s">
        <v>83</v>
      </c>
      <c r="AY492" s="17" t="s">
        <v>144</v>
      </c>
      <c r="BE492" s="249">
        <f>IF(N492="základní",J492,0)</f>
        <v>0</v>
      </c>
      <c r="BF492" s="249">
        <f>IF(N492="snížená",J492,0)</f>
        <v>0</v>
      </c>
      <c r="BG492" s="249">
        <f>IF(N492="zákl. přenesená",J492,0)</f>
        <v>0</v>
      </c>
      <c r="BH492" s="249">
        <f>IF(N492="sníž. přenesená",J492,0)</f>
        <v>0</v>
      </c>
      <c r="BI492" s="249">
        <f>IF(N492="nulová",J492,0)</f>
        <v>0</v>
      </c>
      <c r="BJ492" s="17" t="s">
        <v>81</v>
      </c>
      <c r="BK492" s="249">
        <f>ROUND(I492*H492,2)</f>
        <v>0</v>
      </c>
      <c r="BL492" s="17" t="s">
        <v>151</v>
      </c>
      <c r="BM492" s="248" t="s">
        <v>522</v>
      </c>
    </row>
    <row r="493" spans="2:51" s="13" customFormat="1" ht="12">
      <c r="B493" s="261"/>
      <c r="C493" s="262"/>
      <c r="D493" s="252" t="s">
        <v>153</v>
      </c>
      <c r="E493" s="263" t="s">
        <v>1</v>
      </c>
      <c r="F493" s="264" t="s">
        <v>523</v>
      </c>
      <c r="G493" s="262"/>
      <c r="H493" s="265">
        <v>118.17</v>
      </c>
      <c r="I493" s="266"/>
      <c r="J493" s="262"/>
      <c r="K493" s="262"/>
      <c r="L493" s="267"/>
      <c r="M493" s="268"/>
      <c r="N493" s="269"/>
      <c r="O493" s="269"/>
      <c r="P493" s="269"/>
      <c r="Q493" s="269"/>
      <c r="R493" s="269"/>
      <c r="S493" s="269"/>
      <c r="T493" s="270"/>
      <c r="AT493" s="271" t="s">
        <v>153</v>
      </c>
      <c r="AU493" s="271" t="s">
        <v>83</v>
      </c>
      <c r="AV493" s="13" t="s">
        <v>83</v>
      </c>
      <c r="AW493" s="13" t="s">
        <v>31</v>
      </c>
      <c r="AX493" s="13" t="s">
        <v>74</v>
      </c>
      <c r="AY493" s="271" t="s">
        <v>144</v>
      </c>
    </row>
    <row r="494" spans="2:51" s="14" customFormat="1" ht="12">
      <c r="B494" s="272"/>
      <c r="C494" s="273"/>
      <c r="D494" s="252" t="s">
        <v>153</v>
      </c>
      <c r="E494" s="274" t="s">
        <v>1</v>
      </c>
      <c r="F494" s="275" t="s">
        <v>156</v>
      </c>
      <c r="G494" s="273"/>
      <c r="H494" s="276">
        <v>118.17</v>
      </c>
      <c r="I494" s="277"/>
      <c r="J494" s="273"/>
      <c r="K494" s="273"/>
      <c r="L494" s="278"/>
      <c r="M494" s="279"/>
      <c r="N494" s="280"/>
      <c r="O494" s="280"/>
      <c r="P494" s="280"/>
      <c r="Q494" s="280"/>
      <c r="R494" s="280"/>
      <c r="S494" s="280"/>
      <c r="T494" s="281"/>
      <c r="AT494" s="282" t="s">
        <v>153</v>
      </c>
      <c r="AU494" s="282" t="s">
        <v>83</v>
      </c>
      <c r="AV494" s="14" t="s">
        <v>151</v>
      </c>
      <c r="AW494" s="14" t="s">
        <v>31</v>
      </c>
      <c r="AX494" s="14" t="s">
        <v>81</v>
      </c>
      <c r="AY494" s="282" t="s">
        <v>144</v>
      </c>
    </row>
    <row r="495" spans="2:65" s="1" customFormat="1" ht="24" customHeight="1">
      <c r="B495" s="38"/>
      <c r="C495" s="237" t="s">
        <v>524</v>
      </c>
      <c r="D495" s="237" t="s">
        <v>146</v>
      </c>
      <c r="E495" s="238" t="s">
        <v>525</v>
      </c>
      <c r="F495" s="239" t="s">
        <v>526</v>
      </c>
      <c r="G495" s="240" t="s">
        <v>149</v>
      </c>
      <c r="H495" s="241">
        <v>4.68</v>
      </c>
      <c r="I495" s="242"/>
      <c r="J495" s="243">
        <f>ROUND(I495*H495,2)</f>
        <v>0</v>
      </c>
      <c r="K495" s="239" t="s">
        <v>150</v>
      </c>
      <c r="L495" s="43"/>
      <c r="M495" s="244" t="s">
        <v>1</v>
      </c>
      <c r="N495" s="245" t="s">
        <v>39</v>
      </c>
      <c r="O495" s="86"/>
      <c r="P495" s="246">
        <f>O495*H495</f>
        <v>0</v>
      </c>
      <c r="Q495" s="246">
        <v>2.25634</v>
      </c>
      <c r="R495" s="246">
        <f>Q495*H495</f>
        <v>10.559671199999999</v>
      </c>
      <c r="S495" s="246">
        <v>0</v>
      </c>
      <c r="T495" s="247">
        <f>S495*H495</f>
        <v>0</v>
      </c>
      <c r="AR495" s="248" t="s">
        <v>151</v>
      </c>
      <c r="AT495" s="248" t="s">
        <v>146</v>
      </c>
      <c r="AU495" s="248" t="s">
        <v>83</v>
      </c>
      <c r="AY495" s="17" t="s">
        <v>144</v>
      </c>
      <c r="BE495" s="249">
        <f>IF(N495="základní",J495,0)</f>
        <v>0</v>
      </c>
      <c r="BF495" s="249">
        <f>IF(N495="snížená",J495,0)</f>
        <v>0</v>
      </c>
      <c r="BG495" s="249">
        <f>IF(N495="zákl. přenesená",J495,0)</f>
        <v>0</v>
      </c>
      <c r="BH495" s="249">
        <f>IF(N495="sníž. přenesená",J495,0)</f>
        <v>0</v>
      </c>
      <c r="BI495" s="249">
        <f>IF(N495="nulová",J495,0)</f>
        <v>0</v>
      </c>
      <c r="BJ495" s="17" t="s">
        <v>81</v>
      </c>
      <c r="BK495" s="249">
        <f>ROUND(I495*H495,2)</f>
        <v>0</v>
      </c>
      <c r="BL495" s="17" t="s">
        <v>151</v>
      </c>
      <c r="BM495" s="248" t="s">
        <v>527</v>
      </c>
    </row>
    <row r="496" spans="2:51" s="13" customFormat="1" ht="12">
      <c r="B496" s="261"/>
      <c r="C496" s="262"/>
      <c r="D496" s="252" t="s">
        <v>153</v>
      </c>
      <c r="E496" s="263" t="s">
        <v>1</v>
      </c>
      <c r="F496" s="264" t="s">
        <v>528</v>
      </c>
      <c r="G496" s="262"/>
      <c r="H496" s="265">
        <v>4.68</v>
      </c>
      <c r="I496" s="266"/>
      <c r="J496" s="262"/>
      <c r="K496" s="262"/>
      <c r="L496" s="267"/>
      <c r="M496" s="268"/>
      <c r="N496" s="269"/>
      <c r="O496" s="269"/>
      <c r="P496" s="269"/>
      <c r="Q496" s="269"/>
      <c r="R496" s="269"/>
      <c r="S496" s="269"/>
      <c r="T496" s="270"/>
      <c r="AT496" s="271" t="s">
        <v>153</v>
      </c>
      <c r="AU496" s="271" t="s">
        <v>83</v>
      </c>
      <c r="AV496" s="13" t="s">
        <v>83</v>
      </c>
      <c r="AW496" s="13" t="s">
        <v>31</v>
      </c>
      <c r="AX496" s="13" t="s">
        <v>74</v>
      </c>
      <c r="AY496" s="271" t="s">
        <v>144</v>
      </c>
    </row>
    <row r="497" spans="2:51" s="14" customFormat="1" ht="12">
      <c r="B497" s="272"/>
      <c r="C497" s="273"/>
      <c r="D497" s="252" t="s">
        <v>153</v>
      </c>
      <c r="E497" s="274" t="s">
        <v>1</v>
      </c>
      <c r="F497" s="275" t="s">
        <v>156</v>
      </c>
      <c r="G497" s="273"/>
      <c r="H497" s="276">
        <v>4.68</v>
      </c>
      <c r="I497" s="277"/>
      <c r="J497" s="273"/>
      <c r="K497" s="273"/>
      <c r="L497" s="278"/>
      <c r="M497" s="279"/>
      <c r="N497" s="280"/>
      <c r="O497" s="280"/>
      <c r="P497" s="280"/>
      <c r="Q497" s="280"/>
      <c r="R497" s="280"/>
      <c r="S497" s="280"/>
      <c r="T497" s="281"/>
      <c r="AT497" s="282" t="s">
        <v>153</v>
      </c>
      <c r="AU497" s="282" t="s">
        <v>83</v>
      </c>
      <c r="AV497" s="14" t="s">
        <v>151</v>
      </c>
      <c r="AW497" s="14" t="s">
        <v>31</v>
      </c>
      <c r="AX497" s="14" t="s">
        <v>81</v>
      </c>
      <c r="AY497" s="282" t="s">
        <v>144</v>
      </c>
    </row>
    <row r="498" spans="2:65" s="1" customFormat="1" ht="16.5" customHeight="1">
      <c r="B498" s="38"/>
      <c r="C498" s="237" t="s">
        <v>529</v>
      </c>
      <c r="D498" s="237" t="s">
        <v>146</v>
      </c>
      <c r="E498" s="238" t="s">
        <v>530</v>
      </c>
      <c r="F498" s="239" t="s">
        <v>531</v>
      </c>
      <c r="G498" s="240" t="s">
        <v>212</v>
      </c>
      <c r="H498" s="241">
        <v>3.6</v>
      </c>
      <c r="I498" s="242"/>
      <c r="J498" s="243">
        <f>ROUND(I498*H498,2)</f>
        <v>0</v>
      </c>
      <c r="K498" s="239" t="s">
        <v>150</v>
      </c>
      <c r="L498" s="43"/>
      <c r="M498" s="244" t="s">
        <v>1</v>
      </c>
      <c r="N498" s="245" t="s">
        <v>39</v>
      </c>
      <c r="O498" s="86"/>
      <c r="P498" s="246">
        <f>O498*H498</f>
        <v>0</v>
      </c>
      <c r="Q498" s="246">
        <v>3E-05</v>
      </c>
      <c r="R498" s="246">
        <f>Q498*H498</f>
        <v>0.00010800000000000001</v>
      </c>
      <c r="S498" s="246">
        <v>0</v>
      </c>
      <c r="T498" s="247">
        <f>S498*H498</f>
        <v>0</v>
      </c>
      <c r="AR498" s="248" t="s">
        <v>151</v>
      </c>
      <c r="AT498" s="248" t="s">
        <v>146</v>
      </c>
      <c r="AU498" s="248" t="s">
        <v>83</v>
      </c>
      <c r="AY498" s="17" t="s">
        <v>144</v>
      </c>
      <c r="BE498" s="249">
        <f>IF(N498="základní",J498,0)</f>
        <v>0</v>
      </c>
      <c r="BF498" s="249">
        <f>IF(N498="snížená",J498,0)</f>
        <v>0</v>
      </c>
      <c r="BG498" s="249">
        <f>IF(N498="zákl. přenesená",J498,0)</f>
        <v>0</v>
      </c>
      <c r="BH498" s="249">
        <f>IF(N498="sníž. přenesená",J498,0)</f>
        <v>0</v>
      </c>
      <c r="BI498" s="249">
        <f>IF(N498="nulová",J498,0)</f>
        <v>0</v>
      </c>
      <c r="BJ498" s="17" t="s">
        <v>81</v>
      </c>
      <c r="BK498" s="249">
        <f>ROUND(I498*H498,2)</f>
        <v>0</v>
      </c>
      <c r="BL498" s="17" t="s">
        <v>151</v>
      </c>
      <c r="BM498" s="248" t="s">
        <v>532</v>
      </c>
    </row>
    <row r="499" spans="2:51" s="12" customFormat="1" ht="12">
      <c r="B499" s="250"/>
      <c r="C499" s="251"/>
      <c r="D499" s="252" t="s">
        <v>153</v>
      </c>
      <c r="E499" s="253" t="s">
        <v>1</v>
      </c>
      <c r="F499" s="254" t="s">
        <v>533</v>
      </c>
      <c r="G499" s="251"/>
      <c r="H499" s="253" t="s">
        <v>1</v>
      </c>
      <c r="I499" s="255"/>
      <c r="J499" s="251"/>
      <c r="K499" s="251"/>
      <c r="L499" s="256"/>
      <c r="M499" s="257"/>
      <c r="N499" s="258"/>
      <c r="O499" s="258"/>
      <c r="P499" s="258"/>
      <c r="Q499" s="258"/>
      <c r="R499" s="258"/>
      <c r="S499" s="258"/>
      <c r="T499" s="259"/>
      <c r="AT499" s="260" t="s">
        <v>153</v>
      </c>
      <c r="AU499" s="260" t="s">
        <v>83</v>
      </c>
      <c r="AV499" s="12" t="s">
        <v>81</v>
      </c>
      <c r="AW499" s="12" t="s">
        <v>31</v>
      </c>
      <c r="AX499" s="12" t="s">
        <v>74</v>
      </c>
      <c r="AY499" s="260" t="s">
        <v>144</v>
      </c>
    </row>
    <row r="500" spans="2:51" s="13" customFormat="1" ht="12">
      <c r="B500" s="261"/>
      <c r="C500" s="262"/>
      <c r="D500" s="252" t="s">
        <v>153</v>
      </c>
      <c r="E500" s="263" t="s">
        <v>1</v>
      </c>
      <c r="F500" s="264" t="s">
        <v>534</v>
      </c>
      <c r="G500" s="262"/>
      <c r="H500" s="265">
        <v>3.6</v>
      </c>
      <c r="I500" s="266"/>
      <c r="J500" s="262"/>
      <c r="K500" s="262"/>
      <c r="L500" s="267"/>
      <c r="M500" s="268"/>
      <c r="N500" s="269"/>
      <c r="O500" s="269"/>
      <c r="P500" s="269"/>
      <c r="Q500" s="269"/>
      <c r="R500" s="269"/>
      <c r="S500" s="269"/>
      <c r="T500" s="270"/>
      <c r="AT500" s="271" t="s">
        <v>153</v>
      </c>
      <c r="AU500" s="271" t="s">
        <v>83</v>
      </c>
      <c r="AV500" s="13" t="s">
        <v>83</v>
      </c>
      <c r="AW500" s="13" t="s">
        <v>31</v>
      </c>
      <c r="AX500" s="13" t="s">
        <v>74</v>
      </c>
      <c r="AY500" s="271" t="s">
        <v>144</v>
      </c>
    </row>
    <row r="501" spans="2:51" s="14" customFormat="1" ht="12">
      <c r="B501" s="272"/>
      <c r="C501" s="273"/>
      <c r="D501" s="252" t="s">
        <v>153</v>
      </c>
      <c r="E501" s="274" t="s">
        <v>1</v>
      </c>
      <c r="F501" s="275" t="s">
        <v>156</v>
      </c>
      <c r="G501" s="273"/>
      <c r="H501" s="276">
        <v>3.6</v>
      </c>
      <c r="I501" s="277"/>
      <c r="J501" s="273"/>
      <c r="K501" s="273"/>
      <c r="L501" s="278"/>
      <c r="M501" s="279"/>
      <c r="N501" s="280"/>
      <c r="O501" s="280"/>
      <c r="P501" s="280"/>
      <c r="Q501" s="280"/>
      <c r="R501" s="280"/>
      <c r="S501" s="280"/>
      <c r="T501" s="281"/>
      <c r="AT501" s="282" t="s">
        <v>153</v>
      </c>
      <c r="AU501" s="282" t="s">
        <v>83</v>
      </c>
      <c r="AV501" s="14" t="s">
        <v>151</v>
      </c>
      <c r="AW501" s="14" t="s">
        <v>31</v>
      </c>
      <c r="AX501" s="14" t="s">
        <v>81</v>
      </c>
      <c r="AY501" s="282" t="s">
        <v>144</v>
      </c>
    </row>
    <row r="502" spans="2:65" s="1" customFormat="1" ht="16.5" customHeight="1">
      <c r="B502" s="38"/>
      <c r="C502" s="237" t="s">
        <v>535</v>
      </c>
      <c r="D502" s="237" t="s">
        <v>146</v>
      </c>
      <c r="E502" s="238" t="s">
        <v>536</v>
      </c>
      <c r="F502" s="239" t="s">
        <v>537</v>
      </c>
      <c r="G502" s="240" t="s">
        <v>212</v>
      </c>
      <c r="H502" s="241">
        <v>116.6</v>
      </c>
      <c r="I502" s="242"/>
      <c r="J502" s="243">
        <f>ROUND(I502*H502,2)</f>
        <v>0</v>
      </c>
      <c r="K502" s="239" t="s">
        <v>150</v>
      </c>
      <c r="L502" s="43"/>
      <c r="M502" s="244" t="s">
        <v>1</v>
      </c>
      <c r="N502" s="245" t="s">
        <v>39</v>
      </c>
      <c r="O502" s="86"/>
      <c r="P502" s="246">
        <f>O502*H502</f>
        <v>0</v>
      </c>
      <c r="Q502" s="246">
        <v>8E-05</v>
      </c>
      <c r="R502" s="246">
        <f>Q502*H502</f>
        <v>0.009328</v>
      </c>
      <c r="S502" s="246">
        <v>0</v>
      </c>
      <c r="T502" s="247">
        <f>S502*H502</f>
        <v>0</v>
      </c>
      <c r="AR502" s="248" t="s">
        <v>151</v>
      </c>
      <c r="AT502" s="248" t="s">
        <v>146</v>
      </c>
      <c r="AU502" s="248" t="s">
        <v>83</v>
      </c>
      <c r="AY502" s="17" t="s">
        <v>144</v>
      </c>
      <c r="BE502" s="249">
        <f>IF(N502="základní",J502,0)</f>
        <v>0</v>
      </c>
      <c r="BF502" s="249">
        <f>IF(N502="snížená",J502,0)</f>
        <v>0</v>
      </c>
      <c r="BG502" s="249">
        <f>IF(N502="zákl. přenesená",J502,0)</f>
        <v>0</v>
      </c>
      <c r="BH502" s="249">
        <f>IF(N502="sníž. přenesená",J502,0)</f>
        <v>0</v>
      </c>
      <c r="BI502" s="249">
        <f>IF(N502="nulová",J502,0)</f>
        <v>0</v>
      </c>
      <c r="BJ502" s="17" t="s">
        <v>81</v>
      </c>
      <c r="BK502" s="249">
        <f>ROUND(I502*H502,2)</f>
        <v>0</v>
      </c>
      <c r="BL502" s="17" t="s">
        <v>151</v>
      </c>
      <c r="BM502" s="248" t="s">
        <v>538</v>
      </c>
    </row>
    <row r="503" spans="2:51" s="12" customFormat="1" ht="12">
      <c r="B503" s="250"/>
      <c r="C503" s="251"/>
      <c r="D503" s="252" t="s">
        <v>153</v>
      </c>
      <c r="E503" s="253" t="s">
        <v>1</v>
      </c>
      <c r="F503" s="254" t="s">
        <v>539</v>
      </c>
      <c r="G503" s="251"/>
      <c r="H503" s="253" t="s">
        <v>1</v>
      </c>
      <c r="I503" s="255"/>
      <c r="J503" s="251"/>
      <c r="K503" s="251"/>
      <c r="L503" s="256"/>
      <c r="M503" s="257"/>
      <c r="N503" s="258"/>
      <c r="O503" s="258"/>
      <c r="P503" s="258"/>
      <c r="Q503" s="258"/>
      <c r="R503" s="258"/>
      <c r="S503" s="258"/>
      <c r="T503" s="259"/>
      <c r="AT503" s="260" t="s">
        <v>153</v>
      </c>
      <c r="AU503" s="260" t="s">
        <v>83</v>
      </c>
      <c r="AV503" s="12" t="s">
        <v>81</v>
      </c>
      <c r="AW503" s="12" t="s">
        <v>31</v>
      </c>
      <c r="AX503" s="12" t="s">
        <v>74</v>
      </c>
      <c r="AY503" s="260" t="s">
        <v>144</v>
      </c>
    </row>
    <row r="504" spans="2:51" s="13" customFormat="1" ht="12">
      <c r="B504" s="261"/>
      <c r="C504" s="262"/>
      <c r="D504" s="252" t="s">
        <v>153</v>
      </c>
      <c r="E504" s="263" t="s">
        <v>1</v>
      </c>
      <c r="F504" s="264" t="s">
        <v>540</v>
      </c>
      <c r="G504" s="262"/>
      <c r="H504" s="265">
        <v>116.6</v>
      </c>
      <c r="I504" s="266"/>
      <c r="J504" s="262"/>
      <c r="K504" s="262"/>
      <c r="L504" s="267"/>
      <c r="M504" s="268"/>
      <c r="N504" s="269"/>
      <c r="O504" s="269"/>
      <c r="P504" s="269"/>
      <c r="Q504" s="269"/>
      <c r="R504" s="269"/>
      <c r="S504" s="269"/>
      <c r="T504" s="270"/>
      <c r="AT504" s="271" t="s">
        <v>153</v>
      </c>
      <c r="AU504" s="271" t="s">
        <v>83</v>
      </c>
      <c r="AV504" s="13" t="s">
        <v>83</v>
      </c>
      <c r="AW504" s="13" t="s">
        <v>31</v>
      </c>
      <c r="AX504" s="13" t="s">
        <v>74</v>
      </c>
      <c r="AY504" s="271" t="s">
        <v>144</v>
      </c>
    </row>
    <row r="505" spans="2:51" s="14" customFormat="1" ht="12">
      <c r="B505" s="272"/>
      <c r="C505" s="273"/>
      <c r="D505" s="252" t="s">
        <v>153</v>
      </c>
      <c r="E505" s="274" t="s">
        <v>1</v>
      </c>
      <c r="F505" s="275" t="s">
        <v>156</v>
      </c>
      <c r="G505" s="273"/>
      <c r="H505" s="276">
        <v>116.6</v>
      </c>
      <c r="I505" s="277"/>
      <c r="J505" s="273"/>
      <c r="K505" s="273"/>
      <c r="L505" s="278"/>
      <c r="M505" s="279"/>
      <c r="N505" s="280"/>
      <c r="O505" s="280"/>
      <c r="P505" s="280"/>
      <c r="Q505" s="280"/>
      <c r="R505" s="280"/>
      <c r="S505" s="280"/>
      <c r="T505" s="281"/>
      <c r="AT505" s="282" t="s">
        <v>153</v>
      </c>
      <c r="AU505" s="282" t="s">
        <v>83</v>
      </c>
      <c r="AV505" s="14" t="s">
        <v>151</v>
      </c>
      <c r="AW505" s="14" t="s">
        <v>31</v>
      </c>
      <c r="AX505" s="14" t="s">
        <v>81</v>
      </c>
      <c r="AY505" s="282" t="s">
        <v>144</v>
      </c>
    </row>
    <row r="506" spans="2:65" s="1" customFormat="1" ht="24" customHeight="1">
      <c r="B506" s="38"/>
      <c r="C506" s="237" t="s">
        <v>541</v>
      </c>
      <c r="D506" s="237" t="s">
        <v>146</v>
      </c>
      <c r="E506" s="238" t="s">
        <v>542</v>
      </c>
      <c r="F506" s="239" t="s">
        <v>543</v>
      </c>
      <c r="G506" s="240" t="s">
        <v>181</v>
      </c>
      <c r="H506" s="241">
        <v>41.09</v>
      </c>
      <c r="I506" s="242"/>
      <c r="J506" s="243">
        <f>ROUND(I506*H506,2)</f>
        <v>0</v>
      </c>
      <c r="K506" s="239" t="s">
        <v>150</v>
      </c>
      <c r="L506" s="43"/>
      <c r="M506" s="244" t="s">
        <v>1</v>
      </c>
      <c r="N506" s="245" t="s">
        <v>39</v>
      </c>
      <c r="O506" s="86"/>
      <c r="P506" s="246">
        <f>O506*H506</f>
        <v>0</v>
      </c>
      <c r="Q506" s="246">
        <v>0</v>
      </c>
      <c r="R506" s="246">
        <f>Q506*H506</f>
        <v>0</v>
      </c>
      <c r="S506" s="246">
        <v>0</v>
      </c>
      <c r="T506" s="247">
        <f>S506*H506</f>
        <v>0</v>
      </c>
      <c r="AR506" s="248" t="s">
        <v>151</v>
      </c>
      <c r="AT506" s="248" t="s">
        <v>146</v>
      </c>
      <c r="AU506" s="248" t="s">
        <v>83</v>
      </c>
      <c r="AY506" s="17" t="s">
        <v>144</v>
      </c>
      <c r="BE506" s="249">
        <f>IF(N506="základní",J506,0)</f>
        <v>0</v>
      </c>
      <c r="BF506" s="249">
        <f>IF(N506="snížená",J506,0)</f>
        <v>0</v>
      </c>
      <c r="BG506" s="249">
        <f>IF(N506="zákl. přenesená",J506,0)</f>
        <v>0</v>
      </c>
      <c r="BH506" s="249">
        <f>IF(N506="sníž. přenesená",J506,0)</f>
        <v>0</v>
      </c>
      <c r="BI506" s="249">
        <f>IF(N506="nulová",J506,0)</f>
        <v>0</v>
      </c>
      <c r="BJ506" s="17" t="s">
        <v>81</v>
      </c>
      <c r="BK506" s="249">
        <f>ROUND(I506*H506,2)</f>
        <v>0</v>
      </c>
      <c r="BL506" s="17" t="s">
        <v>151</v>
      </c>
      <c r="BM506" s="248" t="s">
        <v>544</v>
      </c>
    </row>
    <row r="507" spans="2:51" s="12" customFormat="1" ht="12">
      <c r="B507" s="250"/>
      <c r="C507" s="251"/>
      <c r="D507" s="252" t="s">
        <v>153</v>
      </c>
      <c r="E507" s="253" t="s">
        <v>1</v>
      </c>
      <c r="F507" s="254" t="s">
        <v>545</v>
      </c>
      <c r="G507" s="251"/>
      <c r="H507" s="253" t="s">
        <v>1</v>
      </c>
      <c r="I507" s="255"/>
      <c r="J507" s="251"/>
      <c r="K507" s="251"/>
      <c r="L507" s="256"/>
      <c r="M507" s="257"/>
      <c r="N507" s="258"/>
      <c r="O507" s="258"/>
      <c r="P507" s="258"/>
      <c r="Q507" s="258"/>
      <c r="R507" s="258"/>
      <c r="S507" s="258"/>
      <c r="T507" s="259"/>
      <c r="AT507" s="260" t="s">
        <v>153</v>
      </c>
      <c r="AU507" s="260" t="s">
        <v>83</v>
      </c>
      <c r="AV507" s="12" t="s">
        <v>81</v>
      </c>
      <c r="AW507" s="12" t="s">
        <v>31</v>
      </c>
      <c r="AX507" s="12" t="s">
        <v>74</v>
      </c>
      <c r="AY507" s="260" t="s">
        <v>144</v>
      </c>
    </row>
    <row r="508" spans="2:51" s="12" customFormat="1" ht="12">
      <c r="B508" s="250"/>
      <c r="C508" s="251"/>
      <c r="D508" s="252" t="s">
        <v>153</v>
      </c>
      <c r="E508" s="253" t="s">
        <v>1</v>
      </c>
      <c r="F508" s="254" t="s">
        <v>301</v>
      </c>
      <c r="G508" s="251"/>
      <c r="H508" s="253" t="s">
        <v>1</v>
      </c>
      <c r="I508" s="255"/>
      <c r="J508" s="251"/>
      <c r="K508" s="251"/>
      <c r="L508" s="256"/>
      <c r="M508" s="257"/>
      <c r="N508" s="258"/>
      <c r="O508" s="258"/>
      <c r="P508" s="258"/>
      <c r="Q508" s="258"/>
      <c r="R508" s="258"/>
      <c r="S508" s="258"/>
      <c r="T508" s="259"/>
      <c r="AT508" s="260" t="s">
        <v>153</v>
      </c>
      <c r="AU508" s="260" t="s">
        <v>83</v>
      </c>
      <c r="AV508" s="12" t="s">
        <v>81</v>
      </c>
      <c r="AW508" s="12" t="s">
        <v>31</v>
      </c>
      <c r="AX508" s="12" t="s">
        <v>74</v>
      </c>
      <c r="AY508" s="260" t="s">
        <v>144</v>
      </c>
    </row>
    <row r="509" spans="2:51" s="13" customFormat="1" ht="12">
      <c r="B509" s="261"/>
      <c r="C509" s="262"/>
      <c r="D509" s="252" t="s">
        <v>153</v>
      </c>
      <c r="E509" s="263" t="s">
        <v>1</v>
      </c>
      <c r="F509" s="264" t="s">
        <v>464</v>
      </c>
      <c r="G509" s="262"/>
      <c r="H509" s="265">
        <v>41.09</v>
      </c>
      <c r="I509" s="266"/>
      <c r="J509" s="262"/>
      <c r="K509" s="262"/>
      <c r="L509" s="267"/>
      <c r="M509" s="268"/>
      <c r="N509" s="269"/>
      <c r="O509" s="269"/>
      <c r="P509" s="269"/>
      <c r="Q509" s="269"/>
      <c r="R509" s="269"/>
      <c r="S509" s="269"/>
      <c r="T509" s="270"/>
      <c r="AT509" s="271" t="s">
        <v>153</v>
      </c>
      <c r="AU509" s="271" t="s">
        <v>83</v>
      </c>
      <c r="AV509" s="13" t="s">
        <v>83</v>
      </c>
      <c r="AW509" s="13" t="s">
        <v>31</v>
      </c>
      <c r="AX509" s="13" t="s">
        <v>74</v>
      </c>
      <c r="AY509" s="271" t="s">
        <v>144</v>
      </c>
    </row>
    <row r="510" spans="2:51" s="14" customFormat="1" ht="12">
      <c r="B510" s="272"/>
      <c r="C510" s="273"/>
      <c r="D510" s="252" t="s">
        <v>153</v>
      </c>
      <c r="E510" s="274" t="s">
        <v>1</v>
      </c>
      <c r="F510" s="275" t="s">
        <v>156</v>
      </c>
      <c r="G510" s="273"/>
      <c r="H510" s="276">
        <v>41.09</v>
      </c>
      <c r="I510" s="277"/>
      <c r="J510" s="273"/>
      <c r="K510" s="273"/>
      <c r="L510" s="278"/>
      <c r="M510" s="279"/>
      <c r="N510" s="280"/>
      <c r="O510" s="280"/>
      <c r="P510" s="280"/>
      <c r="Q510" s="280"/>
      <c r="R510" s="280"/>
      <c r="S510" s="280"/>
      <c r="T510" s="281"/>
      <c r="AT510" s="282" t="s">
        <v>153</v>
      </c>
      <c r="AU510" s="282" t="s">
        <v>83</v>
      </c>
      <c r="AV510" s="14" t="s">
        <v>151</v>
      </c>
      <c r="AW510" s="14" t="s">
        <v>31</v>
      </c>
      <c r="AX510" s="14" t="s">
        <v>81</v>
      </c>
      <c r="AY510" s="282" t="s">
        <v>144</v>
      </c>
    </row>
    <row r="511" spans="2:63" s="11" customFormat="1" ht="22.8" customHeight="1">
      <c r="B511" s="221"/>
      <c r="C511" s="222"/>
      <c r="D511" s="223" t="s">
        <v>73</v>
      </c>
      <c r="E511" s="235" t="s">
        <v>546</v>
      </c>
      <c r="F511" s="235" t="s">
        <v>547</v>
      </c>
      <c r="G511" s="222"/>
      <c r="H511" s="222"/>
      <c r="I511" s="225"/>
      <c r="J511" s="236">
        <f>BK511</f>
        <v>0</v>
      </c>
      <c r="K511" s="222"/>
      <c r="L511" s="227"/>
      <c r="M511" s="228"/>
      <c r="N511" s="229"/>
      <c r="O511" s="229"/>
      <c r="P511" s="230">
        <f>SUM(P512:P547)</f>
        <v>0</v>
      </c>
      <c r="Q511" s="229"/>
      <c r="R511" s="230">
        <f>SUM(R512:R547)</f>
        <v>0.03952561</v>
      </c>
      <c r="S511" s="229"/>
      <c r="T511" s="231">
        <f>SUM(T512:T547)</f>
        <v>0</v>
      </c>
      <c r="AR511" s="232" t="s">
        <v>81</v>
      </c>
      <c r="AT511" s="233" t="s">
        <v>73</v>
      </c>
      <c r="AU511" s="233" t="s">
        <v>81</v>
      </c>
      <c r="AY511" s="232" t="s">
        <v>144</v>
      </c>
      <c r="BK511" s="234">
        <f>SUM(BK512:BK547)</f>
        <v>0</v>
      </c>
    </row>
    <row r="512" spans="2:65" s="1" customFormat="1" ht="24" customHeight="1">
      <c r="B512" s="38"/>
      <c r="C512" s="237" t="s">
        <v>548</v>
      </c>
      <c r="D512" s="237" t="s">
        <v>146</v>
      </c>
      <c r="E512" s="238" t="s">
        <v>549</v>
      </c>
      <c r="F512" s="239" t="s">
        <v>550</v>
      </c>
      <c r="G512" s="240" t="s">
        <v>181</v>
      </c>
      <c r="H512" s="241">
        <v>702.109</v>
      </c>
      <c r="I512" s="242"/>
      <c r="J512" s="243">
        <f>ROUND(I512*H512,2)</f>
        <v>0</v>
      </c>
      <c r="K512" s="239" t="s">
        <v>150</v>
      </c>
      <c r="L512" s="43"/>
      <c r="M512" s="244" t="s">
        <v>1</v>
      </c>
      <c r="N512" s="245" t="s">
        <v>39</v>
      </c>
      <c r="O512" s="86"/>
      <c r="P512" s="246">
        <f>O512*H512</f>
        <v>0</v>
      </c>
      <c r="Q512" s="246">
        <v>0</v>
      </c>
      <c r="R512" s="246">
        <f>Q512*H512</f>
        <v>0</v>
      </c>
      <c r="S512" s="246">
        <v>0</v>
      </c>
      <c r="T512" s="247">
        <f>S512*H512</f>
        <v>0</v>
      </c>
      <c r="AR512" s="248" t="s">
        <v>151</v>
      </c>
      <c r="AT512" s="248" t="s">
        <v>146</v>
      </c>
      <c r="AU512" s="248" t="s">
        <v>83</v>
      </c>
      <c r="AY512" s="17" t="s">
        <v>144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17" t="s">
        <v>81</v>
      </c>
      <c r="BK512" s="249">
        <f>ROUND(I512*H512,2)</f>
        <v>0</v>
      </c>
      <c r="BL512" s="17" t="s">
        <v>151</v>
      </c>
      <c r="BM512" s="248" t="s">
        <v>551</v>
      </c>
    </row>
    <row r="513" spans="2:51" s="13" customFormat="1" ht="12">
      <c r="B513" s="261"/>
      <c r="C513" s="262"/>
      <c r="D513" s="252" t="s">
        <v>153</v>
      </c>
      <c r="E513" s="263" t="s">
        <v>1</v>
      </c>
      <c r="F513" s="264" t="s">
        <v>552</v>
      </c>
      <c r="G513" s="262"/>
      <c r="H513" s="265">
        <v>646.813</v>
      </c>
      <c r="I513" s="266"/>
      <c r="J513" s="262"/>
      <c r="K513" s="262"/>
      <c r="L513" s="267"/>
      <c r="M513" s="268"/>
      <c r="N513" s="269"/>
      <c r="O513" s="269"/>
      <c r="P513" s="269"/>
      <c r="Q513" s="269"/>
      <c r="R513" s="269"/>
      <c r="S513" s="269"/>
      <c r="T513" s="270"/>
      <c r="AT513" s="271" t="s">
        <v>153</v>
      </c>
      <c r="AU513" s="271" t="s">
        <v>83</v>
      </c>
      <c r="AV513" s="13" t="s">
        <v>83</v>
      </c>
      <c r="AW513" s="13" t="s">
        <v>31</v>
      </c>
      <c r="AX513" s="13" t="s">
        <v>74</v>
      </c>
      <c r="AY513" s="271" t="s">
        <v>144</v>
      </c>
    </row>
    <row r="514" spans="2:51" s="13" customFormat="1" ht="12">
      <c r="B514" s="261"/>
      <c r="C514" s="262"/>
      <c r="D514" s="252" t="s">
        <v>153</v>
      </c>
      <c r="E514" s="263" t="s">
        <v>1</v>
      </c>
      <c r="F514" s="264" t="s">
        <v>553</v>
      </c>
      <c r="G514" s="262"/>
      <c r="H514" s="265">
        <v>55.296</v>
      </c>
      <c r="I514" s="266"/>
      <c r="J514" s="262"/>
      <c r="K514" s="262"/>
      <c r="L514" s="267"/>
      <c r="M514" s="268"/>
      <c r="N514" s="269"/>
      <c r="O514" s="269"/>
      <c r="P514" s="269"/>
      <c r="Q514" s="269"/>
      <c r="R514" s="269"/>
      <c r="S514" s="269"/>
      <c r="T514" s="270"/>
      <c r="AT514" s="271" t="s">
        <v>153</v>
      </c>
      <c r="AU514" s="271" t="s">
        <v>83</v>
      </c>
      <c r="AV514" s="13" t="s">
        <v>83</v>
      </c>
      <c r="AW514" s="13" t="s">
        <v>31</v>
      </c>
      <c r="AX514" s="13" t="s">
        <v>74</v>
      </c>
      <c r="AY514" s="271" t="s">
        <v>144</v>
      </c>
    </row>
    <row r="515" spans="2:51" s="14" customFormat="1" ht="12">
      <c r="B515" s="272"/>
      <c r="C515" s="273"/>
      <c r="D515" s="252" t="s">
        <v>153</v>
      </c>
      <c r="E515" s="274" t="s">
        <v>1</v>
      </c>
      <c r="F515" s="275" t="s">
        <v>156</v>
      </c>
      <c r="G515" s="273"/>
      <c r="H515" s="276">
        <v>702.109</v>
      </c>
      <c r="I515" s="277"/>
      <c r="J515" s="273"/>
      <c r="K515" s="273"/>
      <c r="L515" s="278"/>
      <c r="M515" s="279"/>
      <c r="N515" s="280"/>
      <c r="O515" s="280"/>
      <c r="P515" s="280"/>
      <c r="Q515" s="280"/>
      <c r="R515" s="280"/>
      <c r="S515" s="280"/>
      <c r="T515" s="281"/>
      <c r="AT515" s="282" t="s">
        <v>153</v>
      </c>
      <c r="AU515" s="282" t="s">
        <v>83</v>
      </c>
      <c r="AV515" s="14" t="s">
        <v>151</v>
      </c>
      <c r="AW515" s="14" t="s">
        <v>31</v>
      </c>
      <c r="AX515" s="14" t="s">
        <v>81</v>
      </c>
      <c r="AY515" s="282" t="s">
        <v>144</v>
      </c>
    </row>
    <row r="516" spans="2:65" s="1" customFormat="1" ht="24" customHeight="1">
      <c r="B516" s="38"/>
      <c r="C516" s="237" t="s">
        <v>554</v>
      </c>
      <c r="D516" s="237" t="s">
        <v>146</v>
      </c>
      <c r="E516" s="238" t="s">
        <v>555</v>
      </c>
      <c r="F516" s="239" t="s">
        <v>556</v>
      </c>
      <c r="G516" s="240" t="s">
        <v>181</v>
      </c>
      <c r="H516" s="241">
        <v>42126.54</v>
      </c>
      <c r="I516" s="242"/>
      <c r="J516" s="243">
        <f>ROUND(I516*H516,2)</f>
        <v>0</v>
      </c>
      <c r="K516" s="239" t="s">
        <v>150</v>
      </c>
      <c r="L516" s="43"/>
      <c r="M516" s="244" t="s">
        <v>1</v>
      </c>
      <c r="N516" s="245" t="s">
        <v>39</v>
      </c>
      <c r="O516" s="86"/>
      <c r="P516" s="246">
        <f>O516*H516</f>
        <v>0</v>
      </c>
      <c r="Q516" s="246">
        <v>0</v>
      </c>
      <c r="R516" s="246">
        <f>Q516*H516</f>
        <v>0</v>
      </c>
      <c r="S516" s="246">
        <v>0</v>
      </c>
      <c r="T516" s="247">
        <f>S516*H516</f>
        <v>0</v>
      </c>
      <c r="AR516" s="248" t="s">
        <v>151</v>
      </c>
      <c r="AT516" s="248" t="s">
        <v>146</v>
      </c>
      <c r="AU516" s="248" t="s">
        <v>83</v>
      </c>
      <c r="AY516" s="17" t="s">
        <v>144</v>
      </c>
      <c r="BE516" s="249">
        <f>IF(N516="základní",J516,0)</f>
        <v>0</v>
      </c>
      <c r="BF516" s="249">
        <f>IF(N516="snížená",J516,0)</f>
        <v>0</v>
      </c>
      <c r="BG516" s="249">
        <f>IF(N516="zákl. přenesená",J516,0)</f>
        <v>0</v>
      </c>
      <c r="BH516" s="249">
        <f>IF(N516="sníž. přenesená",J516,0)</f>
        <v>0</v>
      </c>
      <c r="BI516" s="249">
        <f>IF(N516="nulová",J516,0)</f>
        <v>0</v>
      </c>
      <c r="BJ516" s="17" t="s">
        <v>81</v>
      </c>
      <c r="BK516" s="249">
        <f>ROUND(I516*H516,2)</f>
        <v>0</v>
      </c>
      <c r="BL516" s="17" t="s">
        <v>151</v>
      </c>
      <c r="BM516" s="248" t="s">
        <v>557</v>
      </c>
    </row>
    <row r="517" spans="2:51" s="13" customFormat="1" ht="12">
      <c r="B517" s="261"/>
      <c r="C517" s="262"/>
      <c r="D517" s="252" t="s">
        <v>153</v>
      </c>
      <c r="E517" s="263" t="s">
        <v>1</v>
      </c>
      <c r="F517" s="264" t="s">
        <v>558</v>
      </c>
      <c r="G517" s="262"/>
      <c r="H517" s="265">
        <v>42126.54</v>
      </c>
      <c r="I517" s="266"/>
      <c r="J517" s="262"/>
      <c r="K517" s="262"/>
      <c r="L517" s="267"/>
      <c r="M517" s="268"/>
      <c r="N517" s="269"/>
      <c r="O517" s="269"/>
      <c r="P517" s="269"/>
      <c r="Q517" s="269"/>
      <c r="R517" s="269"/>
      <c r="S517" s="269"/>
      <c r="T517" s="270"/>
      <c r="AT517" s="271" t="s">
        <v>153</v>
      </c>
      <c r="AU517" s="271" t="s">
        <v>83</v>
      </c>
      <c r="AV517" s="13" t="s">
        <v>83</v>
      </c>
      <c r="AW517" s="13" t="s">
        <v>31</v>
      </c>
      <c r="AX517" s="13" t="s">
        <v>74</v>
      </c>
      <c r="AY517" s="271" t="s">
        <v>144</v>
      </c>
    </row>
    <row r="518" spans="2:51" s="14" customFormat="1" ht="12">
      <c r="B518" s="272"/>
      <c r="C518" s="273"/>
      <c r="D518" s="252" t="s">
        <v>153</v>
      </c>
      <c r="E518" s="274" t="s">
        <v>1</v>
      </c>
      <c r="F518" s="275" t="s">
        <v>156</v>
      </c>
      <c r="G518" s="273"/>
      <c r="H518" s="276">
        <v>42126.54</v>
      </c>
      <c r="I518" s="277"/>
      <c r="J518" s="273"/>
      <c r="K518" s="273"/>
      <c r="L518" s="278"/>
      <c r="M518" s="279"/>
      <c r="N518" s="280"/>
      <c r="O518" s="280"/>
      <c r="P518" s="280"/>
      <c r="Q518" s="280"/>
      <c r="R518" s="280"/>
      <c r="S518" s="280"/>
      <c r="T518" s="281"/>
      <c r="AT518" s="282" t="s">
        <v>153</v>
      </c>
      <c r="AU518" s="282" t="s">
        <v>83</v>
      </c>
      <c r="AV518" s="14" t="s">
        <v>151</v>
      </c>
      <c r="AW518" s="14" t="s">
        <v>31</v>
      </c>
      <c r="AX518" s="14" t="s">
        <v>81</v>
      </c>
      <c r="AY518" s="282" t="s">
        <v>144</v>
      </c>
    </row>
    <row r="519" spans="2:65" s="1" customFormat="1" ht="24" customHeight="1">
      <c r="B519" s="38"/>
      <c r="C519" s="237" t="s">
        <v>559</v>
      </c>
      <c r="D519" s="237" t="s">
        <v>146</v>
      </c>
      <c r="E519" s="238" t="s">
        <v>560</v>
      </c>
      <c r="F519" s="239" t="s">
        <v>561</v>
      </c>
      <c r="G519" s="240" t="s">
        <v>181</v>
      </c>
      <c r="H519" s="241">
        <v>702.109</v>
      </c>
      <c r="I519" s="242"/>
      <c r="J519" s="243">
        <f>ROUND(I519*H519,2)</f>
        <v>0</v>
      </c>
      <c r="K519" s="239" t="s">
        <v>150</v>
      </c>
      <c r="L519" s="43"/>
      <c r="M519" s="244" t="s">
        <v>1</v>
      </c>
      <c r="N519" s="245" t="s">
        <v>39</v>
      </c>
      <c r="O519" s="86"/>
      <c r="P519" s="246">
        <f>O519*H519</f>
        <v>0</v>
      </c>
      <c r="Q519" s="246">
        <v>0</v>
      </c>
      <c r="R519" s="246">
        <f>Q519*H519</f>
        <v>0</v>
      </c>
      <c r="S519" s="246">
        <v>0</v>
      </c>
      <c r="T519" s="247">
        <f>S519*H519</f>
        <v>0</v>
      </c>
      <c r="AR519" s="248" t="s">
        <v>151</v>
      </c>
      <c r="AT519" s="248" t="s">
        <v>146</v>
      </c>
      <c r="AU519" s="248" t="s">
        <v>83</v>
      </c>
      <c r="AY519" s="17" t="s">
        <v>144</v>
      </c>
      <c r="BE519" s="249">
        <f>IF(N519="základní",J519,0)</f>
        <v>0</v>
      </c>
      <c r="BF519" s="249">
        <f>IF(N519="snížená",J519,0)</f>
        <v>0</v>
      </c>
      <c r="BG519" s="249">
        <f>IF(N519="zákl. přenesená",J519,0)</f>
        <v>0</v>
      </c>
      <c r="BH519" s="249">
        <f>IF(N519="sníž. přenesená",J519,0)</f>
        <v>0</v>
      </c>
      <c r="BI519" s="249">
        <f>IF(N519="nulová",J519,0)</f>
        <v>0</v>
      </c>
      <c r="BJ519" s="17" t="s">
        <v>81</v>
      </c>
      <c r="BK519" s="249">
        <f>ROUND(I519*H519,2)</f>
        <v>0</v>
      </c>
      <c r="BL519" s="17" t="s">
        <v>151</v>
      </c>
      <c r="BM519" s="248" t="s">
        <v>562</v>
      </c>
    </row>
    <row r="520" spans="2:65" s="1" customFormat="1" ht="16.5" customHeight="1">
      <c r="B520" s="38"/>
      <c r="C520" s="237" t="s">
        <v>563</v>
      </c>
      <c r="D520" s="237" t="s">
        <v>146</v>
      </c>
      <c r="E520" s="238" t="s">
        <v>564</v>
      </c>
      <c r="F520" s="239" t="s">
        <v>565</v>
      </c>
      <c r="G520" s="240" t="s">
        <v>181</v>
      </c>
      <c r="H520" s="241">
        <v>702.109</v>
      </c>
      <c r="I520" s="242"/>
      <c r="J520" s="243">
        <f>ROUND(I520*H520,2)</f>
        <v>0</v>
      </c>
      <c r="K520" s="239" t="s">
        <v>150</v>
      </c>
      <c r="L520" s="43"/>
      <c r="M520" s="244" t="s">
        <v>1</v>
      </c>
      <c r="N520" s="245" t="s">
        <v>39</v>
      </c>
      <c r="O520" s="86"/>
      <c r="P520" s="246">
        <f>O520*H520</f>
        <v>0</v>
      </c>
      <c r="Q520" s="246">
        <v>0</v>
      </c>
      <c r="R520" s="246">
        <f>Q520*H520</f>
        <v>0</v>
      </c>
      <c r="S520" s="246">
        <v>0</v>
      </c>
      <c r="T520" s="247">
        <f>S520*H520</f>
        <v>0</v>
      </c>
      <c r="AR520" s="248" t="s">
        <v>151</v>
      </c>
      <c r="AT520" s="248" t="s">
        <v>146</v>
      </c>
      <c r="AU520" s="248" t="s">
        <v>83</v>
      </c>
      <c r="AY520" s="17" t="s">
        <v>144</v>
      </c>
      <c r="BE520" s="249">
        <f>IF(N520="základní",J520,0)</f>
        <v>0</v>
      </c>
      <c r="BF520" s="249">
        <f>IF(N520="snížená",J520,0)</f>
        <v>0</v>
      </c>
      <c r="BG520" s="249">
        <f>IF(N520="zákl. přenesená",J520,0)</f>
        <v>0</v>
      </c>
      <c r="BH520" s="249">
        <f>IF(N520="sníž. přenesená",J520,0)</f>
        <v>0</v>
      </c>
      <c r="BI520" s="249">
        <f>IF(N520="nulová",J520,0)</f>
        <v>0</v>
      </c>
      <c r="BJ520" s="17" t="s">
        <v>81</v>
      </c>
      <c r="BK520" s="249">
        <f>ROUND(I520*H520,2)</f>
        <v>0</v>
      </c>
      <c r="BL520" s="17" t="s">
        <v>151</v>
      </c>
      <c r="BM520" s="248" t="s">
        <v>566</v>
      </c>
    </row>
    <row r="521" spans="2:51" s="13" customFormat="1" ht="12">
      <c r="B521" s="261"/>
      <c r="C521" s="262"/>
      <c r="D521" s="252" t="s">
        <v>153</v>
      </c>
      <c r="E521" s="263" t="s">
        <v>1</v>
      </c>
      <c r="F521" s="264" t="s">
        <v>552</v>
      </c>
      <c r="G521" s="262"/>
      <c r="H521" s="265">
        <v>646.813</v>
      </c>
      <c r="I521" s="266"/>
      <c r="J521" s="262"/>
      <c r="K521" s="262"/>
      <c r="L521" s="267"/>
      <c r="M521" s="268"/>
      <c r="N521" s="269"/>
      <c r="O521" s="269"/>
      <c r="P521" s="269"/>
      <c r="Q521" s="269"/>
      <c r="R521" s="269"/>
      <c r="S521" s="269"/>
      <c r="T521" s="270"/>
      <c r="AT521" s="271" t="s">
        <v>153</v>
      </c>
      <c r="AU521" s="271" t="s">
        <v>83</v>
      </c>
      <c r="AV521" s="13" t="s">
        <v>83</v>
      </c>
      <c r="AW521" s="13" t="s">
        <v>31</v>
      </c>
      <c r="AX521" s="13" t="s">
        <v>74</v>
      </c>
      <c r="AY521" s="271" t="s">
        <v>144</v>
      </c>
    </row>
    <row r="522" spans="2:51" s="13" customFormat="1" ht="12">
      <c r="B522" s="261"/>
      <c r="C522" s="262"/>
      <c r="D522" s="252" t="s">
        <v>153</v>
      </c>
      <c r="E522" s="263" t="s">
        <v>1</v>
      </c>
      <c r="F522" s="264" t="s">
        <v>553</v>
      </c>
      <c r="G522" s="262"/>
      <c r="H522" s="265">
        <v>55.296</v>
      </c>
      <c r="I522" s="266"/>
      <c r="J522" s="262"/>
      <c r="K522" s="262"/>
      <c r="L522" s="267"/>
      <c r="M522" s="268"/>
      <c r="N522" s="269"/>
      <c r="O522" s="269"/>
      <c r="P522" s="269"/>
      <c r="Q522" s="269"/>
      <c r="R522" s="269"/>
      <c r="S522" s="269"/>
      <c r="T522" s="270"/>
      <c r="AT522" s="271" t="s">
        <v>153</v>
      </c>
      <c r="AU522" s="271" t="s">
        <v>83</v>
      </c>
      <c r="AV522" s="13" t="s">
        <v>83</v>
      </c>
      <c r="AW522" s="13" t="s">
        <v>31</v>
      </c>
      <c r="AX522" s="13" t="s">
        <v>74</v>
      </c>
      <c r="AY522" s="271" t="s">
        <v>144</v>
      </c>
    </row>
    <row r="523" spans="2:51" s="14" customFormat="1" ht="12">
      <c r="B523" s="272"/>
      <c r="C523" s="273"/>
      <c r="D523" s="252" t="s">
        <v>153</v>
      </c>
      <c r="E523" s="274" t="s">
        <v>1</v>
      </c>
      <c r="F523" s="275" t="s">
        <v>156</v>
      </c>
      <c r="G523" s="273"/>
      <c r="H523" s="276">
        <v>702.109</v>
      </c>
      <c r="I523" s="277"/>
      <c r="J523" s="273"/>
      <c r="K523" s="273"/>
      <c r="L523" s="278"/>
      <c r="M523" s="279"/>
      <c r="N523" s="280"/>
      <c r="O523" s="280"/>
      <c r="P523" s="280"/>
      <c r="Q523" s="280"/>
      <c r="R523" s="280"/>
      <c r="S523" s="280"/>
      <c r="T523" s="281"/>
      <c r="AT523" s="282" t="s">
        <v>153</v>
      </c>
      <c r="AU523" s="282" t="s">
        <v>83</v>
      </c>
      <c r="AV523" s="14" t="s">
        <v>151</v>
      </c>
      <c r="AW523" s="14" t="s">
        <v>31</v>
      </c>
      <c r="AX523" s="14" t="s">
        <v>81</v>
      </c>
      <c r="AY523" s="282" t="s">
        <v>144</v>
      </c>
    </row>
    <row r="524" spans="2:65" s="1" customFormat="1" ht="16.5" customHeight="1">
      <c r="B524" s="38"/>
      <c r="C524" s="237" t="s">
        <v>567</v>
      </c>
      <c r="D524" s="237" t="s">
        <v>146</v>
      </c>
      <c r="E524" s="238" t="s">
        <v>568</v>
      </c>
      <c r="F524" s="239" t="s">
        <v>569</v>
      </c>
      <c r="G524" s="240" t="s">
        <v>181</v>
      </c>
      <c r="H524" s="241">
        <v>42126.54</v>
      </c>
      <c r="I524" s="242"/>
      <c r="J524" s="243">
        <f>ROUND(I524*H524,2)</f>
        <v>0</v>
      </c>
      <c r="K524" s="239" t="s">
        <v>150</v>
      </c>
      <c r="L524" s="43"/>
      <c r="M524" s="244" t="s">
        <v>1</v>
      </c>
      <c r="N524" s="245" t="s">
        <v>39</v>
      </c>
      <c r="O524" s="86"/>
      <c r="P524" s="246">
        <f>O524*H524</f>
        <v>0</v>
      </c>
      <c r="Q524" s="246">
        <v>0</v>
      </c>
      <c r="R524" s="246">
        <f>Q524*H524</f>
        <v>0</v>
      </c>
      <c r="S524" s="246">
        <v>0</v>
      </c>
      <c r="T524" s="247">
        <f>S524*H524</f>
        <v>0</v>
      </c>
      <c r="AR524" s="248" t="s">
        <v>151</v>
      </c>
      <c r="AT524" s="248" t="s">
        <v>146</v>
      </c>
      <c r="AU524" s="248" t="s">
        <v>83</v>
      </c>
      <c r="AY524" s="17" t="s">
        <v>144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17" t="s">
        <v>81</v>
      </c>
      <c r="BK524" s="249">
        <f>ROUND(I524*H524,2)</f>
        <v>0</v>
      </c>
      <c r="BL524" s="17" t="s">
        <v>151</v>
      </c>
      <c r="BM524" s="248" t="s">
        <v>570</v>
      </c>
    </row>
    <row r="525" spans="2:51" s="13" customFormat="1" ht="12">
      <c r="B525" s="261"/>
      <c r="C525" s="262"/>
      <c r="D525" s="252" t="s">
        <v>153</v>
      </c>
      <c r="E525" s="263" t="s">
        <v>1</v>
      </c>
      <c r="F525" s="264" t="s">
        <v>558</v>
      </c>
      <c r="G525" s="262"/>
      <c r="H525" s="265">
        <v>42126.54</v>
      </c>
      <c r="I525" s="266"/>
      <c r="J525" s="262"/>
      <c r="K525" s="262"/>
      <c r="L525" s="267"/>
      <c r="M525" s="268"/>
      <c r="N525" s="269"/>
      <c r="O525" s="269"/>
      <c r="P525" s="269"/>
      <c r="Q525" s="269"/>
      <c r="R525" s="269"/>
      <c r="S525" s="269"/>
      <c r="T525" s="270"/>
      <c r="AT525" s="271" t="s">
        <v>153</v>
      </c>
      <c r="AU525" s="271" t="s">
        <v>83</v>
      </c>
      <c r="AV525" s="13" t="s">
        <v>83</v>
      </c>
      <c r="AW525" s="13" t="s">
        <v>31</v>
      </c>
      <c r="AX525" s="13" t="s">
        <v>74</v>
      </c>
      <c r="AY525" s="271" t="s">
        <v>144</v>
      </c>
    </row>
    <row r="526" spans="2:51" s="14" customFormat="1" ht="12">
      <c r="B526" s="272"/>
      <c r="C526" s="273"/>
      <c r="D526" s="252" t="s">
        <v>153</v>
      </c>
      <c r="E526" s="274" t="s">
        <v>1</v>
      </c>
      <c r="F526" s="275" t="s">
        <v>156</v>
      </c>
      <c r="G526" s="273"/>
      <c r="H526" s="276">
        <v>42126.54</v>
      </c>
      <c r="I526" s="277"/>
      <c r="J526" s="273"/>
      <c r="K526" s="273"/>
      <c r="L526" s="278"/>
      <c r="M526" s="279"/>
      <c r="N526" s="280"/>
      <c r="O526" s="280"/>
      <c r="P526" s="280"/>
      <c r="Q526" s="280"/>
      <c r="R526" s="280"/>
      <c r="S526" s="280"/>
      <c r="T526" s="281"/>
      <c r="AT526" s="282" t="s">
        <v>153</v>
      </c>
      <c r="AU526" s="282" t="s">
        <v>83</v>
      </c>
      <c r="AV526" s="14" t="s">
        <v>151</v>
      </c>
      <c r="AW526" s="14" t="s">
        <v>31</v>
      </c>
      <c r="AX526" s="14" t="s">
        <v>81</v>
      </c>
      <c r="AY526" s="282" t="s">
        <v>144</v>
      </c>
    </row>
    <row r="527" spans="2:65" s="1" customFormat="1" ht="16.5" customHeight="1">
      <c r="B527" s="38"/>
      <c r="C527" s="237" t="s">
        <v>571</v>
      </c>
      <c r="D527" s="237" t="s">
        <v>146</v>
      </c>
      <c r="E527" s="238" t="s">
        <v>572</v>
      </c>
      <c r="F527" s="239" t="s">
        <v>573</v>
      </c>
      <c r="G527" s="240" t="s">
        <v>181</v>
      </c>
      <c r="H527" s="241">
        <v>702.109</v>
      </c>
      <c r="I527" s="242"/>
      <c r="J527" s="243">
        <f>ROUND(I527*H527,2)</f>
        <v>0</v>
      </c>
      <c r="K527" s="239" t="s">
        <v>150</v>
      </c>
      <c r="L527" s="43"/>
      <c r="M527" s="244" t="s">
        <v>1</v>
      </c>
      <c r="N527" s="245" t="s">
        <v>39</v>
      </c>
      <c r="O527" s="86"/>
      <c r="P527" s="246">
        <f>O527*H527</f>
        <v>0</v>
      </c>
      <c r="Q527" s="246">
        <v>0</v>
      </c>
      <c r="R527" s="246">
        <f>Q527*H527</f>
        <v>0</v>
      </c>
      <c r="S527" s="246">
        <v>0</v>
      </c>
      <c r="T527" s="247">
        <f>S527*H527</f>
        <v>0</v>
      </c>
      <c r="AR527" s="248" t="s">
        <v>151</v>
      </c>
      <c r="AT527" s="248" t="s">
        <v>146</v>
      </c>
      <c r="AU527" s="248" t="s">
        <v>83</v>
      </c>
      <c r="AY527" s="17" t="s">
        <v>144</v>
      </c>
      <c r="BE527" s="249">
        <f>IF(N527="základní",J527,0)</f>
        <v>0</v>
      </c>
      <c r="BF527" s="249">
        <f>IF(N527="snížená",J527,0)</f>
        <v>0</v>
      </c>
      <c r="BG527" s="249">
        <f>IF(N527="zákl. přenesená",J527,0)</f>
        <v>0</v>
      </c>
      <c r="BH527" s="249">
        <f>IF(N527="sníž. přenesená",J527,0)</f>
        <v>0</v>
      </c>
      <c r="BI527" s="249">
        <f>IF(N527="nulová",J527,0)</f>
        <v>0</v>
      </c>
      <c r="BJ527" s="17" t="s">
        <v>81</v>
      </c>
      <c r="BK527" s="249">
        <f>ROUND(I527*H527,2)</f>
        <v>0</v>
      </c>
      <c r="BL527" s="17" t="s">
        <v>151</v>
      </c>
      <c r="BM527" s="248" t="s">
        <v>574</v>
      </c>
    </row>
    <row r="528" spans="2:65" s="1" customFormat="1" ht="24" customHeight="1">
      <c r="B528" s="38"/>
      <c r="C528" s="237" t="s">
        <v>575</v>
      </c>
      <c r="D528" s="237" t="s">
        <v>146</v>
      </c>
      <c r="E528" s="238" t="s">
        <v>576</v>
      </c>
      <c r="F528" s="239" t="s">
        <v>577</v>
      </c>
      <c r="G528" s="240" t="s">
        <v>195</v>
      </c>
      <c r="H528" s="241">
        <v>4</v>
      </c>
      <c r="I528" s="242"/>
      <c r="J528" s="243">
        <f>ROUND(I528*H528,2)</f>
        <v>0</v>
      </c>
      <c r="K528" s="239" t="s">
        <v>150</v>
      </c>
      <c r="L528" s="43"/>
      <c r="M528" s="244" t="s">
        <v>1</v>
      </c>
      <c r="N528" s="245" t="s">
        <v>39</v>
      </c>
      <c r="O528" s="86"/>
      <c r="P528" s="246">
        <f>O528*H528</f>
        <v>0</v>
      </c>
      <c r="Q528" s="246">
        <v>0</v>
      </c>
      <c r="R528" s="246">
        <f>Q528*H528</f>
        <v>0</v>
      </c>
      <c r="S528" s="246">
        <v>0</v>
      </c>
      <c r="T528" s="247">
        <f>S528*H528</f>
        <v>0</v>
      </c>
      <c r="AR528" s="248" t="s">
        <v>151</v>
      </c>
      <c r="AT528" s="248" t="s">
        <v>146</v>
      </c>
      <c r="AU528" s="248" t="s">
        <v>83</v>
      </c>
      <c r="AY528" s="17" t="s">
        <v>144</v>
      </c>
      <c r="BE528" s="249">
        <f>IF(N528="základní",J528,0)</f>
        <v>0</v>
      </c>
      <c r="BF528" s="249">
        <f>IF(N528="snížená",J528,0)</f>
        <v>0</v>
      </c>
      <c r="BG528" s="249">
        <f>IF(N528="zákl. přenesená",J528,0)</f>
        <v>0</v>
      </c>
      <c r="BH528" s="249">
        <f>IF(N528="sníž. přenesená",J528,0)</f>
        <v>0</v>
      </c>
      <c r="BI528" s="249">
        <f>IF(N528="nulová",J528,0)</f>
        <v>0</v>
      </c>
      <c r="BJ528" s="17" t="s">
        <v>81</v>
      </c>
      <c r="BK528" s="249">
        <f>ROUND(I528*H528,2)</f>
        <v>0</v>
      </c>
      <c r="BL528" s="17" t="s">
        <v>151</v>
      </c>
      <c r="BM528" s="248" t="s">
        <v>578</v>
      </c>
    </row>
    <row r="529" spans="2:65" s="1" customFormat="1" ht="24" customHeight="1">
      <c r="B529" s="38"/>
      <c r="C529" s="237" t="s">
        <v>579</v>
      </c>
      <c r="D529" s="237" t="s">
        <v>146</v>
      </c>
      <c r="E529" s="238" t="s">
        <v>580</v>
      </c>
      <c r="F529" s="239" t="s">
        <v>581</v>
      </c>
      <c r="G529" s="240" t="s">
        <v>195</v>
      </c>
      <c r="H529" s="241">
        <v>240</v>
      </c>
      <c r="I529" s="242"/>
      <c r="J529" s="243">
        <f>ROUND(I529*H529,2)</f>
        <v>0</v>
      </c>
      <c r="K529" s="239" t="s">
        <v>150</v>
      </c>
      <c r="L529" s="43"/>
      <c r="M529" s="244" t="s">
        <v>1</v>
      </c>
      <c r="N529" s="245" t="s">
        <v>39</v>
      </c>
      <c r="O529" s="86"/>
      <c r="P529" s="246">
        <f>O529*H529</f>
        <v>0</v>
      </c>
      <c r="Q529" s="246">
        <v>0</v>
      </c>
      <c r="R529" s="246">
        <f>Q529*H529</f>
        <v>0</v>
      </c>
      <c r="S529" s="246">
        <v>0</v>
      </c>
      <c r="T529" s="247">
        <f>S529*H529</f>
        <v>0</v>
      </c>
      <c r="AR529" s="248" t="s">
        <v>151</v>
      </c>
      <c r="AT529" s="248" t="s">
        <v>146</v>
      </c>
      <c r="AU529" s="248" t="s">
        <v>83</v>
      </c>
      <c r="AY529" s="17" t="s">
        <v>144</v>
      </c>
      <c r="BE529" s="249">
        <f>IF(N529="základní",J529,0)</f>
        <v>0</v>
      </c>
      <c r="BF529" s="249">
        <f>IF(N529="snížená",J529,0)</f>
        <v>0</v>
      </c>
      <c r="BG529" s="249">
        <f>IF(N529="zákl. přenesená",J529,0)</f>
        <v>0</v>
      </c>
      <c r="BH529" s="249">
        <f>IF(N529="sníž. přenesená",J529,0)</f>
        <v>0</v>
      </c>
      <c r="BI529" s="249">
        <f>IF(N529="nulová",J529,0)</f>
        <v>0</v>
      </c>
      <c r="BJ529" s="17" t="s">
        <v>81</v>
      </c>
      <c r="BK529" s="249">
        <f>ROUND(I529*H529,2)</f>
        <v>0</v>
      </c>
      <c r="BL529" s="17" t="s">
        <v>151</v>
      </c>
      <c r="BM529" s="248" t="s">
        <v>582</v>
      </c>
    </row>
    <row r="530" spans="2:51" s="13" customFormat="1" ht="12">
      <c r="B530" s="261"/>
      <c r="C530" s="262"/>
      <c r="D530" s="252" t="s">
        <v>153</v>
      </c>
      <c r="E530" s="263" t="s">
        <v>1</v>
      </c>
      <c r="F530" s="264" t="s">
        <v>583</v>
      </c>
      <c r="G530" s="262"/>
      <c r="H530" s="265">
        <v>240</v>
      </c>
      <c r="I530" s="266"/>
      <c r="J530" s="262"/>
      <c r="K530" s="262"/>
      <c r="L530" s="267"/>
      <c r="M530" s="268"/>
      <c r="N530" s="269"/>
      <c r="O530" s="269"/>
      <c r="P530" s="269"/>
      <c r="Q530" s="269"/>
      <c r="R530" s="269"/>
      <c r="S530" s="269"/>
      <c r="T530" s="270"/>
      <c r="AT530" s="271" t="s">
        <v>153</v>
      </c>
      <c r="AU530" s="271" t="s">
        <v>83</v>
      </c>
      <c r="AV530" s="13" t="s">
        <v>83</v>
      </c>
      <c r="AW530" s="13" t="s">
        <v>31</v>
      </c>
      <c r="AX530" s="13" t="s">
        <v>74</v>
      </c>
      <c r="AY530" s="271" t="s">
        <v>144</v>
      </c>
    </row>
    <row r="531" spans="2:51" s="14" customFormat="1" ht="12">
      <c r="B531" s="272"/>
      <c r="C531" s="273"/>
      <c r="D531" s="252" t="s">
        <v>153</v>
      </c>
      <c r="E531" s="274" t="s">
        <v>1</v>
      </c>
      <c r="F531" s="275" t="s">
        <v>156</v>
      </c>
      <c r="G531" s="273"/>
      <c r="H531" s="276">
        <v>240</v>
      </c>
      <c r="I531" s="277"/>
      <c r="J531" s="273"/>
      <c r="K531" s="273"/>
      <c r="L531" s="278"/>
      <c r="M531" s="279"/>
      <c r="N531" s="280"/>
      <c r="O531" s="280"/>
      <c r="P531" s="280"/>
      <c r="Q531" s="280"/>
      <c r="R531" s="280"/>
      <c r="S531" s="280"/>
      <c r="T531" s="281"/>
      <c r="AT531" s="282" t="s">
        <v>153</v>
      </c>
      <c r="AU531" s="282" t="s">
        <v>83</v>
      </c>
      <c r="AV531" s="14" t="s">
        <v>151</v>
      </c>
      <c r="AW531" s="14" t="s">
        <v>31</v>
      </c>
      <c r="AX531" s="14" t="s">
        <v>81</v>
      </c>
      <c r="AY531" s="282" t="s">
        <v>144</v>
      </c>
    </row>
    <row r="532" spans="2:65" s="1" customFormat="1" ht="24" customHeight="1">
      <c r="B532" s="38"/>
      <c r="C532" s="237" t="s">
        <v>584</v>
      </c>
      <c r="D532" s="237" t="s">
        <v>146</v>
      </c>
      <c r="E532" s="238" t="s">
        <v>585</v>
      </c>
      <c r="F532" s="239" t="s">
        <v>586</v>
      </c>
      <c r="G532" s="240" t="s">
        <v>195</v>
      </c>
      <c r="H532" s="241">
        <v>4</v>
      </c>
      <c r="I532" s="242"/>
      <c r="J532" s="243">
        <f>ROUND(I532*H532,2)</f>
        <v>0</v>
      </c>
      <c r="K532" s="239" t="s">
        <v>587</v>
      </c>
      <c r="L532" s="43"/>
      <c r="M532" s="244" t="s">
        <v>1</v>
      </c>
      <c r="N532" s="245" t="s">
        <v>39</v>
      </c>
      <c r="O532" s="86"/>
      <c r="P532" s="246">
        <f>O532*H532</f>
        <v>0</v>
      </c>
      <c r="Q532" s="246">
        <v>0</v>
      </c>
      <c r="R532" s="246">
        <f>Q532*H532</f>
        <v>0</v>
      </c>
      <c r="S532" s="246">
        <v>0</v>
      </c>
      <c r="T532" s="247">
        <f>S532*H532</f>
        <v>0</v>
      </c>
      <c r="AR532" s="248" t="s">
        <v>151</v>
      </c>
      <c r="AT532" s="248" t="s">
        <v>146</v>
      </c>
      <c r="AU532" s="248" t="s">
        <v>83</v>
      </c>
      <c r="AY532" s="17" t="s">
        <v>144</v>
      </c>
      <c r="BE532" s="249">
        <f>IF(N532="základní",J532,0)</f>
        <v>0</v>
      </c>
      <c r="BF532" s="249">
        <f>IF(N532="snížená",J532,0)</f>
        <v>0</v>
      </c>
      <c r="BG532" s="249">
        <f>IF(N532="zákl. přenesená",J532,0)</f>
        <v>0</v>
      </c>
      <c r="BH532" s="249">
        <f>IF(N532="sníž. přenesená",J532,0)</f>
        <v>0</v>
      </c>
      <c r="BI532" s="249">
        <f>IF(N532="nulová",J532,0)</f>
        <v>0</v>
      </c>
      <c r="BJ532" s="17" t="s">
        <v>81</v>
      </c>
      <c r="BK532" s="249">
        <f>ROUND(I532*H532,2)</f>
        <v>0</v>
      </c>
      <c r="BL532" s="17" t="s">
        <v>151</v>
      </c>
      <c r="BM532" s="248" t="s">
        <v>588</v>
      </c>
    </row>
    <row r="533" spans="2:65" s="1" customFormat="1" ht="24" customHeight="1">
      <c r="B533" s="38"/>
      <c r="C533" s="237" t="s">
        <v>589</v>
      </c>
      <c r="D533" s="237" t="s">
        <v>146</v>
      </c>
      <c r="E533" s="238" t="s">
        <v>590</v>
      </c>
      <c r="F533" s="239" t="s">
        <v>591</v>
      </c>
      <c r="G533" s="240" t="s">
        <v>181</v>
      </c>
      <c r="H533" s="241">
        <v>106.233</v>
      </c>
      <c r="I533" s="242"/>
      <c r="J533" s="243">
        <f>ROUND(I533*H533,2)</f>
        <v>0</v>
      </c>
      <c r="K533" s="239" t="s">
        <v>150</v>
      </c>
      <c r="L533" s="43"/>
      <c r="M533" s="244" t="s">
        <v>1</v>
      </c>
      <c r="N533" s="245" t="s">
        <v>39</v>
      </c>
      <c r="O533" s="86"/>
      <c r="P533" s="246">
        <f>O533*H533</f>
        <v>0</v>
      </c>
      <c r="Q533" s="246">
        <v>0.00013</v>
      </c>
      <c r="R533" s="246">
        <f>Q533*H533</f>
        <v>0.01381029</v>
      </c>
      <c r="S533" s="246">
        <v>0</v>
      </c>
      <c r="T533" s="247">
        <f>S533*H533</f>
        <v>0</v>
      </c>
      <c r="AR533" s="248" t="s">
        <v>151</v>
      </c>
      <c r="AT533" s="248" t="s">
        <v>146</v>
      </c>
      <c r="AU533" s="248" t="s">
        <v>83</v>
      </c>
      <c r="AY533" s="17" t="s">
        <v>144</v>
      </c>
      <c r="BE533" s="249">
        <f>IF(N533="základní",J533,0)</f>
        <v>0</v>
      </c>
      <c r="BF533" s="249">
        <f>IF(N533="snížená",J533,0)</f>
        <v>0</v>
      </c>
      <c r="BG533" s="249">
        <f>IF(N533="zákl. přenesená",J533,0)</f>
        <v>0</v>
      </c>
      <c r="BH533" s="249">
        <f>IF(N533="sníž. přenesená",J533,0)</f>
        <v>0</v>
      </c>
      <c r="BI533" s="249">
        <f>IF(N533="nulová",J533,0)</f>
        <v>0</v>
      </c>
      <c r="BJ533" s="17" t="s">
        <v>81</v>
      </c>
      <c r="BK533" s="249">
        <f>ROUND(I533*H533,2)</f>
        <v>0</v>
      </c>
      <c r="BL533" s="17" t="s">
        <v>151</v>
      </c>
      <c r="BM533" s="248" t="s">
        <v>592</v>
      </c>
    </row>
    <row r="534" spans="2:51" s="12" customFormat="1" ht="12">
      <c r="B534" s="250"/>
      <c r="C534" s="251"/>
      <c r="D534" s="252" t="s">
        <v>153</v>
      </c>
      <c r="E534" s="253" t="s">
        <v>1</v>
      </c>
      <c r="F534" s="254" t="s">
        <v>593</v>
      </c>
      <c r="G534" s="251"/>
      <c r="H534" s="253" t="s">
        <v>1</v>
      </c>
      <c r="I534" s="255"/>
      <c r="J534" s="251"/>
      <c r="K534" s="251"/>
      <c r="L534" s="256"/>
      <c r="M534" s="257"/>
      <c r="N534" s="258"/>
      <c r="O534" s="258"/>
      <c r="P534" s="258"/>
      <c r="Q534" s="258"/>
      <c r="R534" s="258"/>
      <c r="S534" s="258"/>
      <c r="T534" s="259"/>
      <c r="AT534" s="260" t="s">
        <v>153</v>
      </c>
      <c r="AU534" s="260" t="s">
        <v>83</v>
      </c>
      <c r="AV534" s="12" t="s">
        <v>81</v>
      </c>
      <c r="AW534" s="12" t="s">
        <v>31</v>
      </c>
      <c r="AX534" s="12" t="s">
        <v>74</v>
      </c>
      <c r="AY534" s="260" t="s">
        <v>144</v>
      </c>
    </row>
    <row r="535" spans="2:51" s="13" customFormat="1" ht="12">
      <c r="B535" s="261"/>
      <c r="C535" s="262"/>
      <c r="D535" s="252" t="s">
        <v>153</v>
      </c>
      <c r="E535" s="263" t="s">
        <v>1</v>
      </c>
      <c r="F535" s="264" t="s">
        <v>594</v>
      </c>
      <c r="G535" s="262"/>
      <c r="H535" s="265">
        <v>68.04</v>
      </c>
      <c r="I535" s="266"/>
      <c r="J535" s="262"/>
      <c r="K535" s="262"/>
      <c r="L535" s="267"/>
      <c r="M535" s="268"/>
      <c r="N535" s="269"/>
      <c r="O535" s="269"/>
      <c r="P535" s="269"/>
      <c r="Q535" s="269"/>
      <c r="R535" s="269"/>
      <c r="S535" s="269"/>
      <c r="T535" s="270"/>
      <c r="AT535" s="271" t="s">
        <v>153</v>
      </c>
      <c r="AU535" s="271" t="s">
        <v>83</v>
      </c>
      <c r="AV535" s="13" t="s">
        <v>83</v>
      </c>
      <c r="AW535" s="13" t="s">
        <v>31</v>
      </c>
      <c r="AX535" s="13" t="s">
        <v>74</v>
      </c>
      <c r="AY535" s="271" t="s">
        <v>144</v>
      </c>
    </row>
    <row r="536" spans="2:51" s="13" customFormat="1" ht="12">
      <c r="B536" s="261"/>
      <c r="C536" s="262"/>
      <c r="D536" s="252" t="s">
        <v>153</v>
      </c>
      <c r="E536" s="263" t="s">
        <v>1</v>
      </c>
      <c r="F536" s="264" t="s">
        <v>595</v>
      </c>
      <c r="G536" s="262"/>
      <c r="H536" s="265">
        <v>38.193</v>
      </c>
      <c r="I536" s="266"/>
      <c r="J536" s="262"/>
      <c r="K536" s="262"/>
      <c r="L536" s="267"/>
      <c r="M536" s="268"/>
      <c r="N536" s="269"/>
      <c r="O536" s="269"/>
      <c r="P536" s="269"/>
      <c r="Q536" s="269"/>
      <c r="R536" s="269"/>
      <c r="S536" s="269"/>
      <c r="T536" s="270"/>
      <c r="AT536" s="271" t="s">
        <v>153</v>
      </c>
      <c r="AU536" s="271" t="s">
        <v>83</v>
      </c>
      <c r="AV536" s="13" t="s">
        <v>83</v>
      </c>
      <c r="AW536" s="13" t="s">
        <v>31</v>
      </c>
      <c r="AX536" s="13" t="s">
        <v>74</v>
      </c>
      <c r="AY536" s="271" t="s">
        <v>144</v>
      </c>
    </row>
    <row r="537" spans="2:51" s="14" customFormat="1" ht="12">
      <c r="B537" s="272"/>
      <c r="C537" s="273"/>
      <c r="D537" s="252" t="s">
        <v>153</v>
      </c>
      <c r="E537" s="274" t="s">
        <v>1</v>
      </c>
      <c r="F537" s="275" t="s">
        <v>156</v>
      </c>
      <c r="G537" s="273"/>
      <c r="H537" s="276">
        <v>106.233</v>
      </c>
      <c r="I537" s="277"/>
      <c r="J537" s="273"/>
      <c r="K537" s="273"/>
      <c r="L537" s="278"/>
      <c r="M537" s="279"/>
      <c r="N537" s="280"/>
      <c r="O537" s="280"/>
      <c r="P537" s="280"/>
      <c r="Q537" s="280"/>
      <c r="R537" s="280"/>
      <c r="S537" s="280"/>
      <c r="T537" s="281"/>
      <c r="AT537" s="282" t="s">
        <v>153</v>
      </c>
      <c r="AU537" s="282" t="s">
        <v>83</v>
      </c>
      <c r="AV537" s="14" t="s">
        <v>151</v>
      </c>
      <c r="AW537" s="14" t="s">
        <v>31</v>
      </c>
      <c r="AX537" s="14" t="s">
        <v>81</v>
      </c>
      <c r="AY537" s="282" t="s">
        <v>144</v>
      </c>
    </row>
    <row r="538" spans="2:65" s="1" customFormat="1" ht="24" customHeight="1">
      <c r="B538" s="38"/>
      <c r="C538" s="237" t="s">
        <v>596</v>
      </c>
      <c r="D538" s="237" t="s">
        <v>146</v>
      </c>
      <c r="E538" s="238" t="s">
        <v>597</v>
      </c>
      <c r="F538" s="239" t="s">
        <v>598</v>
      </c>
      <c r="G538" s="240" t="s">
        <v>181</v>
      </c>
      <c r="H538" s="241">
        <v>642.883</v>
      </c>
      <c r="I538" s="242"/>
      <c r="J538" s="243">
        <f>ROUND(I538*H538,2)</f>
        <v>0</v>
      </c>
      <c r="K538" s="239" t="s">
        <v>150</v>
      </c>
      <c r="L538" s="43"/>
      <c r="M538" s="244" t="s">
        <v>1</v>
      </c>
      <c r="N538" s="245" t="s">
        <v>39</v>
      </c>
      <c r="O538" s="86"/>
      <c r="P538" s="246">
        <f>O538*H538</f>
        <v>0</v>
      </c>
      <c r="Q538" s="246">
        <v>4E-05</v>
      </c>
      <c r="R538" s="246">
        <f>Q538*H538</f>
        <v>0.025715320000000003</v>
      </c>
      <c r="S538" s="246">
        <v>0</v>
      </c>
      <c r="T538" s="247">
        <f>S538*H538</f>
        <v>0</v>
      </c>
      <c r="AR538" s="248" t="s">
        <v>151</v>
      </c>
      <c r="AT538" s="248" t="s">
        <v>146</v>
      </c>
      <c r="AU538" s="248" t="s">
        <v>83</v>
      </c>
      <c r="AY538" s="17" t="s">
        <v>144</v>
      </c>
      <c r="BE538" s="249">
        <f>IF(N538="základní",J538,0)</f>
        <v>0</v>
      </c>
      <c r="BF538" s="249">
        <f>IF(N538="snížená",J538,0)</f>
        <v>0</v>
      </c>
      <c r="BG538" s="249">
        <f>IF(N538="zákl. přenesená",J538,0)</f>
        <v>0</v>
      </c>
      <c r="BH538" s="249">
        <f>IF(N538="sníž. přenesená",J538,0)</f>
        <v>0</v>
      </c>
      <c r="BI538" s="249">
        <f>IF(N538="nulová",J538,0)</f>
        <v>0</v>
      </c>
      <c r="BJ538" s="17" t="s">
        <v>81</v>
      </c>
      <c r="BK538" s="249">
        <f>ROUND(I538*H538,2)</f>
        <v>0</v>
      </c>
      <c r="BL538" s="17" t="s">
        <v>151</v>
      </c>
      <c r="BM538" s="248" t="s">
        <v>599</v>
      </c>
    </row>
    <row r="539" spans="2:51" s="12" customFormat="1" ht="12">
      <c r="B539" s="250"/>
      <c r="C539" s="251"/>
      <c r="D539" s="252" t="s">
        <v>153</v>
      </c>
      <c r="E539" s="253" t="s">
        <v>1</v>
      </c>
      <c r="F539" s="254" t="s">
        <v>600</v>
      </c>
      <c r="G539" s="251"/>
      <c r="H539" s="253" t="s">
        <v>1</v>
      </c>
      <c r="I539" s="255"/>
      <c r="J539" s="251"/>
      <c r="K539" s="251"/>
      <c r="L539" s="256"/>
      <c r="M539" s="257"/>
      <c r="N539" s="258"/>
      <c r="O539" s="258"/>
      <c r="P539" s="258"/>
      <c r="Q539" s="258"/>
      <c r="R539" s="258"/>
      <c r="S539" s="258"/>
      <c r="T539" s="259"/>
      <c r="AT539" s="260" t="s">
        <v>153</v>
      </c>
      <c r="AU539" s="260" t="s">
        <v>83</v>
      </c>
      <c r="AV539" s="12" t="s">
        <v>81</v>
      </c>
      <c r="AW539" s="12" t="s">
        <v>31</v>
      </c>
      <c r="AX539" s="12" t="s">
        <v>74</v>
      </c>
      <c r="AY539" s="260" t="s">
        <v>144</v>
      </c>
    </row>
    <row r="540" spans="2:51" s="13" customFormat="1" ht="12">
      <c r="B540" s="261"/>
      <c r="C540" s="262"/>
      <c r="D540" s="252" t="s">
        <v>153</v>
      </c>
      <c r="E540" s="263" t="s">
        <v>1</v>
      </c>
      <c r="F540" s="264" t="s">
        <v>601</v>
      </c>
      <c r="G540" s="262"/>
      <c r="H540" s="265">
        <v>37.96</v>
      </c>
      <c r="I540" s="266"/>
      <c r="J540" s="262"/>
      <c r="K540" s="262"/>
      <c r="L540" s="267"/>
      <c r="M540" s="268"/>
      <c r="N540" s="269"/>
      <c r="O540" s="269"/>
      <c r="P540" s="269"/>
      <c r="Q540" s="269"/>
      <c r="R540" s="269"/>
      <c r="S540" s="269"/>
      <c r="T540" s="270"/>
      <c r="AT540" s="271" t="s">
        <v>153</v>
      </c>
      <c r="AU540" s="271" t="s">
        <v>83</v>
      </c>
      <c r="AV540" s="13" t="s">
        <v>83</v>
      </c>
      <c r="AW540" s="13" t="s">
        <v>31</v>
      </c>
      <c r="AX540" s="13" t="s">
        <v>74</v>
      </c>
      <c r="AY540" s="271" t="s">
        <v>144</v>
      </c>
    </row>
    <row r="541" spans="2:51" s="13" customFormat="1" ht="12">
      <c r="B541" s="261"/>
      <c r="C541" s="262"/>
      <c r="D541" s="252" t="s">
        <v>153</v>
      </c>
      <c r="E541" s="263" t="s">
        <v>1</v>
      </c>
      <c r="F541" s="264" t="s">
        <v>602</v>
      </c>
      <c r="G541" s="262"/>
      <c r="H541" s="265">
        <v>64.94</v>
      </c>
      <c r="I541" s="266"/>
      <c r="J541" s="262"/>
      <c r="K541" s="262"/>
      <c r="L541" s="267"/>
      <c r="M541" s="268"/>
      <c r="N541" s="269"/>
      <c r="O541" s="269"/>
      <c r="P541" s="269"/>
      <c r="Q541" s="269"/>
      <c r="R541" s="269"/>
      <c r="S541" s="269"/>
      <c r="T541" s="270"/>
      <c r="AT541" s="271" t="s">
        <v>153</v>
      </c>
      <c r="AU541" s="271" t="s">
        <v>83</v>
      </c>
      <c r="AV541" s="13" t="s">
        <v>83</v>
      </c>
      <c r="AW541" s="13" t="s">
        <v>31</v>
      </c>
      <c r="AX541" s="13" t="s">
        <v>74</v>
      </c>
      <c r="AY541" s="271" t="s">
        <v>144</v>
      </c>
    </row>
    <row r="542" spans="2:51" s="13" customFormat="1" ht="12">
      <c r="B542" s="261"/>
      <c r="C542" s="262"/>
      <c r="D542" s="252" t="s">
        <v>153</v>
      </c>
      <c r="E542" s="263" t="s">
        <v>1</v>
      </c>
      <c r="F542" s="264" t="s">
        <v>603</v>
      </c>
      <c r="G542" s="262"/>
      <c r="H542" s="265">
        <v>5.57</v>
      </c>
      <c r="I542" s="266"/>
      <c r="J542" s="262"/>
      <c r="K542" s="262"/>
      <c r="L542" s="267"/>
      <c r="M542" s="268"/>
      <c r="N542" s="269"/>
      <c r="O542" s="269"/>
      <c r="P542" s="269"/>
      <c r="Q542" s="269"/>
      <c r="R542" s="269"/>
      <c r="S542" s="269"/>
      <c r="T542" s="270"/>
      <c r="AT542" s="271" t="s">
        <v>153</v>
      </c>
      <c r="AU542" s="271" t="s">
        <v>83</v>
      </c>
      <c r="AV542" s="13" t="s">
        <v>83</v>
      </c>
      <c r="AW542" s="13" t="s">
        <v>31</v>
      </c>
      <c r="AX542" s="13" t="s">
        <v>74</v>
      </c>
      <c r="AY542" s="271" t="s">
        <v>144</v>
      </c>
    </row>
    <row r="543" spans="2:51" s="13" customFormat="1" ht="12">
      <c r="B543" s="261"/>
      <c r="C543" s="262"/>
      <c r="D543" s="252" t="s">
        <v>153</v>
      </c>
      <c r="E543" s="263" t="s">
        <v>1</v>
      </c>
      <c r="F543" s="264" t="s">
        <v>604</v>
      </c>
      <c r="G543" s="262"/>
      <c r="H543" s="265">
        <v>428.18</v>
      </c>
      <c r="I543" s="266"/>
      <c r="J543" s="262"/>
      <c r="K543" s="262"/>
      <c r="L543" s="267"/>
      <c r="M543" s="268"/>
      <c r="N543" s="269"/>
      <c r="O543" s="269"/>
      <c r="P543" s="269"/>
      <c r="Q543" s="269"/>
      <c r="R543" s="269"/>
      <c r="S543" s="269"/>
      <c r="T543" s="270"/>
      <c r="AT543" s="271" t="s">
        <v>153</v>
      </c>
      <c r="AU543" s="271" t="s">
        <v>83</v>
      </c>
      <c r="AV543" s="13" t="s">
        <v>83</v>
      </c>
      <c r="AW543" s="13" t="s">
        <v>31</v>
      </c>
      <c r="AX543" s="13" t="s">
        <v>74</v>
      </c>
      <c r="AY543" s="271" t="s">
        <v>144</v>
      </c>
    </row>
    <row r="544" spans="2:51" s="12" customFormat="1" ht="12">
      <c r="B544" s="250"/>
      <c r="C544" s="251"/>
      <c r="D544" s="252" t="s">
        <v>153</v>
      </c>
      <c r="E544" s="253" t="s">
        <v>1</v>
      </c>
      <c r="F544" s="254" t="s">
        <v>593</v>
      </c>
      <c r="G544" s="251"/>
      <c r="H544" s="253" t="s">
        <v>1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AT544" s="260" t="s">
        <v>153</v>
      </c>
      <c r="AU544" s="260" t="s">
        <v>83</v>
      </c>
      <c r="AV544" s="12" t="s">
        <v>81</v>
      </c>
      <c r="AW544" s="12" t="s">
        <v>31</v>
      </c>
      <c r="AX544" s="12" t="s">
        <v>74</v>
      </c>
      <c r="AY544" s="260" t="s">
        <v>144</v>
      </c>
    </row>
    <row r="545" spans="2:51" s="13" customFormat="1" ht="12">
      <c r="B545" s="261"/>
      <c r="C545" s="262"/>
      <c r="D545" s="252" t="s">
        <v>153</v>
      </c>
      <c r="E545" s="263" t="s">
        <v>1</v>
      </c>
      <c r="F545" s="264" t="s">
        <v>594</v>
      </c>
      <c r="G545" s="262"/>
      <c r="H545" s="265">
        <v>68.04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AT545" s="271" t="s">
        <v>153</v>
      </c>
      <c r="AU545" s="271" t="s">
        <v>83</v>
      </c>
      <c r="AV545" s="13" t="s">
        <v>83</v>
      </c>
      <c r="AW545" s="13" t="s">
        <v>31</v>
      </c>
      <c r="AX545" s="13" t="s">
        <v>74</v>
      </c>
      <c r="AY545" s="271" t="s">
        <v>144</v>
      </c>
    </row>
    <row r="546" spans="2:51" s="13" customFormat="1" ht="12">
      <c r="B546" s="261"/>
      <c r="C546" s="262"/>
      <c r="D546" s="252" t="s">
        <v>153</v>
      </c>
      <c r="E546" s="263" t="s">
        <v>1</v>
      </c>
      <c r="F546" s="264" t="s">
        <v>595</v>
      </c>
      <c r="G546" s="262"/>
      <c r="H546" s="265">
        <v>38.193</v>
      </c>
      <c r="I546" s="266"/>
      <c r="J546" s="262"/>
      <c r="K546" s="262"/>
      <c r="L546" s="267"/>
      <c r="M546" s="268"/>
      <c r="N546" s="269"/>
      <c r="O546" s="269"/>
      <c r="P546" s="269"/>
      <c r="Q546" s="269"/>
      <c r="R546" s="269"/>
      <c r="S546" s="269"/>
      <c r="T546" s="270"/>
      <c r="AT546" s="271" t="s">
        <v>153</v>
      </c>
      <c r="AU546" s="271" t="s">
        <v>83</v>
      </c>
      <c r="AV546" s="13" t="s">
        <v>83</v>
      </c>
      <c r="AW546" s="13" t="s">
        <v>31</v>
      </c>
      <c r="AX546" s="13" t="s">
        <v>74</v>
      </c>
      <c r="AY546" s="271" t="s">
        <v>144</v>
      </c>
    </row>
    <row r="547" spans="2:51" s="14" customFormat="1" ht="12">
      <c r="B547" s="272"/>
      <c r="C547" s="273"/>
      <c r="D547" s="252" t="s">
        <v>153</v>
      </c>
      <c r="E547" s="274" t="s">
        <v>1</v>
      </c>
      <c r="F547" s="275" t="s">
        <v>156</v>
      </c>
      <c r="G547" s="273"/>
      <c r="H547" s="276">
        <v>642.8829999999999</v>
      </c>
      <c r="I547" s="277"/>
      <c r="J547" s="273"/>
      <c r="K547" s="273"/>
      <c r="L547" s="278"/>
      <c r="M547" s="279"/>
      <c r="N547" s="280"/>
      <c r="O547" s="280"/>
      <c r="P547" s="280"/>
      <c r="Q547" s="280"/>
      <c r="R547" s="280"/>
      <c r="S547" s="280"/>
      <c r="T547" s="281"/>
      <c r="AT547" s="282" t="s">
        <v>153</v>
      </c>
      <c r="AU547" s="282" t="s">
        <v>83</v>
      </c>
      <c r="AV547" s="14" t="s">
        <v>151</v>
      </c>
      <c r="AW547" s="14" t="s">
        <v>31</v>
      </c>
      <c r="AX547" s="14" t="s">
        <v>81</v>
      </c>
      <c r="AY547" s="282" t="s">
        <v>144</v>
      </c>
    </row>
    <row r="548" spans="2:63" s="11" customFormat="1" ht="22.8" customHeight="1">
      <c r="B548" s="221"/>
      <c r="C548" s="222"/>
      <c r="D548" s="223" t="s">
        <v>73</v>
      </c>
      <c r="E548" s="235" t="s">
        <v>605</v>
      </c>
      <c r="F548" s="235" t="s">
        <v>606</v>
      </c>
      <c r="G548" s="222"/>
      <c r="H548" s="222"/>
      <c r="I548" s="225"/>
      <c r="J548" s="236">
        <f>BK548</f>
        <v>0</v>
      </c>
      <c r="K548" s="222"/>
      <c r="L548" s="227"/>
      <c r="M548" s="228"/>
      <c r="N548" s="229"/>
      <c r="O548" s="229"/>
      <c r="P548" s="230">
        <f>SUM(P549:P602)</f>
        <v>0</v>
      </c>
      <c r="Q548" s="229"/>
      <c r="R548" s="230">
        <f>SUM(R549:R602)</f>
        <v>0</v>
      </c>
      <c r="S548" s="229"/>
      <c r="T548" s="231">
        <f>SUM(T549:T602)</f>
        <v>54.524921</v>
      </c>
      <c r="AR548" s="232" t="s">
        <v>81</v>
      </c>
      <c r="AT548" s="233" t="s">
        <v>73</v>
      </c>
      <c r="AU548" s="233" t="s">
        <v>81</v>
      </c>
      <c r="AY548" s="232" t="s">
        <v>144</v>
      </c>
      <c r="BK548" s="234">
        <f>SUM(BK549:BK602)</f>
        <v>0</v>
      </c>
    </row>
    <row r="549" spans="2:65" s="1" customFormat="1" ht="16.5" customHeight="1">
      <c r="B549" s="38"/>
      <c r="C549" s="237" t="s">
        <v>607</v>
      </c>
      <c r="D549" s="237" t="s">
        <v>146</v>
      </c>
      <c r="E549" s="238" t="s">
        <v>608</v>
      </c>
      <c r="F549" s="239" t="s">
        <v>609</v>
      </c>
      <c r="G549" s="240" t="s">
        <v>149</v>
      </c>
      <c r="H549" s="241">
        <v>18.802</v>
      </c>
      <c r="I549" s="242"/>
      <c r="J549" s="243">
        <f>ROUND(I549*H549,2)</f>
        <v>0</v>
      </c>
      <c r="K549" s="239" t="s">
        <v>150</v>
      </c>
      <c r="L549" s="43"/>
      <c r="M549" s="244" t="s">
        <v>1</v>
      </c>
      <c r="N549" s="245" t="s">
        <v>39</v>
      </c>
      <c r="O549" s="86"/>
      <c r="P549" s="246">
        <f>O549*H549</f>
        <v>0</v>
      </c>
      <c r="Q549" s="246">
        <v>0</v>
      </c>
      <c r="R549" s="246">
        <f>Q549*H549</f>
        <v>0</v>
      </c>
      <c r="S549" s="246">
        <v>2.4</v>
      </c>
      <c r="T549" s="247">
        <f>S549*H549</f>
        <v>45.1248</v>
      </c>
      <c r="AR549" s="248" t="s">
        <v>151</v>
      </c>
      <c r="AT549" s="248" t="s">
        <v>146</v>
      </c>
      <c r="AU549" s="248" t="s">
        <v>83</v>
      </c>
      <c r="AY549" s="17" t="s">
        <v>144</v>
      </c>
      <c r="BE549" s="249">
        <f>IF(N549="základní",J549,0)</f>
        <v>0</v>
      </c>
      <c r="BF549" s="249">
        <f>IF(N549="snížená",J549,0)</f>
        <v>0</v>
      </c>
      <c r="BG549" s="249">
        <f>IF(N549="zákl. přenesená",J549,0)</f>
        <v>0</v>
      </c>
      <c r="BH549" s="249">
        <f>IF(N549="sníž. přenesená",J549,0)</f>
        <v>0</v>
      </c>
      <c r="BI549" s="249">
        <f>IF(N549="nulová",J549,0)</f>
        <v>0</v>
      </c>
      <c r="BJ549" s="17" t="s">
        <v>81</v>
      </c>
      <c r="BK549" s="249">
        <f>ROUND(I549*H549,2)</f>
        <v>0</v>
      </c>
      <c r="BL549" s="17" t="s">
        <v>151</v>
      </c>
      <c r="BM549" s="248" t="s">
        <v>610</v>
      </c>
    </row>
    <row r="550" spans="2:51" s="12" customFormat="1" ht="12">
      <c r="B550" s="250"/>
      <c r="C550" s="251"/>
      <c r="D550" s="252" t="s">
        <v>153</v>
      </c>
      <c r="E550" s="253" t="s">
        <v>1</v>
      </c>
      <c r="F550" s="254" t="s">
        <v>539</v>
      </c>
      <c r="G550" s="251"/>
      <c r="H550" s="253" t="s">
        <v>1</v>
      </c>
      <c r="I550" s="255"/>
      <c r="J550" s="251"/>
      <c r="K550" s="251"/>
      <c r="L550" s="256"/>
      <c r="M550" s="257"/>
      <c r="N550" s="258"/>
      <c r="O550" s="258"/>
      <c r="P550" s="258"/>
      <c r="Q550" s="258"/>
      <c r="R550" s="258"/>
      <c r="S550" s="258"/>
      <c r="T550" s="259"/>
      <c r="AT550" s="260" t="s">
        <v>153</v>
      </c>
      <c r="AU550" s="260" t="s">
        <v>83</v>
      </c>
      <c r="AV550" s="12" t="s">
        <v>81</v>
      </c>
      <c r="AW550" s="12" t="s">
        <v>31</v>
      </c>
      <c r="AX550" s="12" t="s">
        <v>74</v>
      </c>
      <c r="AY550" s="260" t="s">
        <v>144</v>
      </c>
    </row>
    <row r="551" spans="2:51" s="13" customFormat="1" ht="12">
      <c r="B551" s="261"/>
      <c r="C551" s="262"/>
      <c r="D551" s="252" t="s">
        <v>153</v>
      </c>
      <c r="E551" s="263" t="s">
        <v>1</v>
      </c>
      <c r="F551" s="264" t="s">
        <v>611</v>
      </c>
      <c r="G551" s="262"/>
      <c r="H551" s="265">
        <v>18.802</v>
      </c>
      <c r="I551" s="266"/>
      <c r="J551" s="262"/>
      <c r="K551" s="262"/>
      <c r="L551" s="267"/>
      <c r="M551" s="268"/>
      <c r="N551" s="269"/>
      <c r="O551" s="269"/>
      <c r="P551" s="269"/>
      <c r="Q551" s="269"/>
      <c r="R551" s="269"/>
      <c r="S551" s="269"/>
      <c r="T551" s="270"/>
      <c r="AT551" s="271" t="s">
        <v>153</v>
      </c>
      <c r="AU551" s="271" t="s">
        <v>83</v>
      </c>
      <c r="AV551" s="13" t="s">
        <v>83</v>
      </c>
      <c r="AW551" s="13" t="s">
        <v>31</v>
      </c>
      <c r="AX551" s="13" t="s">
        <v>74</v>
      </c>
      <c r="AY551" s="271" t="s">
        <v>144</v>
      </c>
    </row>
    <row r="552" spans="2:51" s="14" customFormat="1" ht="12">
      <c r="B552" s="272"/>
      <c r="C552" s="273"/>
      <c r="D552" s="252" t="s">
        <v>153</v>
      </c>
      <c r="E552" s="274" t="s">
        <v>1</v>
      </c>
      <c r="F552" s="275" t="s">
        <v>156</v>
      </c>
      <c r="G552" s="273"/>
      <c r="H552" s="276">
        <v>18.802</v>
      </c>
      <c r="I552" s="277"/>
      <c r="J552" s="273"/>
      <c r="K552" s="273"/>
      <c r="L552" s="278"/>
      <c r="M552" s="279"/>
      <c r="N552" s="280"/>
      <c r="O552" s="280"/>
      <c r="P552" s="280"/>
      <c r="Q552" s="280"/>
      <c r="R552" s="280"/>
      <c r="S552" s="280"/>
      <c r="T552" s="281"/>
      <c r="AT552" s="282" t="s">
        <v>153</v>
      </c>
      <c r="AU552" s="282" t="s">
        <v>83</v>
      </c>
      <c r="AV552" s="14" t="s">
        <v>151</v>
      </c>
      <c r="AW552" s="14" t="s">
        <v>31</v>
      </c>
      <c r="AX552" s="14" t="s">
        <v>81</v>
      </c>
      <c r="AY552" s="282" t="s">
        <v>144</v>
      </c>
    </row>
    <row r="553" spans="2:65" s="1" customFormat="1" ht="16.5" customHeight="1">
      <c r="B553" s="38"/>
      <c r="C553" s="237" t="s">
        <v>612</v>
      </c>
      <c r="D553" s="237" t="s">
        <v>146</v>
      </c>
      <c r="E553" s="238" t="s">
        <v>613</v>
      </c>
      <c r="F553" s="239" t="s">
        <v>614</v>
      </c>
      <c r="G553" s="240" t="s">
        <v>181</v>
      </c>
      <c r="H553" s="241">
        <v>42.504</v>
      </c>
      <c r="I553" s="242"/>
      <c r="J553" s="243">
        <f>ROUND(I553*H553,2)</f>
        <v>0</v>
      </c>
      <c r="K553" s="239" t="s">
        <v>150</v>
      </c>
      <c r="L553" s="43"/>
      <c r="M553" s="244" t="s">
        <v>1</v>
      </c>
      <c r="N553" s="245" t="s">
        <v>39</v>
      </c>
      <c r="O553" s="86"/>
      <c r="P553" s="246">
        <f>O553*H553</f>
        <v>0</v>
      </c>
      <c r="Q553" s="246">
        <v>0</v>
      </c>
      <c r="R553" s="246">
        <f>Q553*H553</f>
        <v>0</v>
      </c>
      <c r="S553" s="246">
        <v>0.082</v>
      </c>
      <c r="T553" s="247">
        <f>S553*H553</f>
        <v>3.485328</v>
      </c>
      <c r="AR553" s="248" t="s">
        <v>151</v>
      </c>
      <c r="AT553" s="248" t="s">
        <v>146</v>
      </c>
      <c r="AU553" s="248" t="s">
        <v>83</v>
      </c>
      <c r="AY553" s="17" t="s">
        <v>144</v>
      </c>
      <c r="BE553" s="249">
        <f>IF(N553="základní",J553,0)</f>
        <v>0</v>
      </c>
      <c r="BF553" s="249">
        <f>IF(N553="snížená",J553,0)</f>
        <v>0</v>
      </c>
      <c r="BG553" s="249">
        <f>IF(N553="zákl. přenesená",J553,0)</f>
        <v>0</v>
      </c>
      <c r="BH553" s="249">
        <f>IF(N553="sníž. přenesená",J553,0)</f>
        <v>0</v>
      </c>
      <c r="BI553" s="249">
        <f>IF(N553="nulová",J553,0)</f>
        <v>0</v>
      </c>
      <c r="BJ553" s="17" t="s">
        <v>81</v>
      </c>
      <c r="BK553" s="249">
        <f>ROUND(I553*H553,2)</f>
        <v>0</v>
      </c>
      <c r="BL553" s="17" t="s">
        <v>151</v>
      </c>
      <c r="BM553" s="248" t="s">
        <v>615</v>
      </c>
    </row>
    <row r="554" spans="2:51" s="13" customFormat="1" ht="12">
      <c r="B554" s="261"/>
      <c r="C554" s="262"/>
      <c r="D554" s="252" t="s">
        <v>153</v>
      </c>
      <c r="E554" s="263" t="s">
        <v>1</v>
      </c>
      <c r="F554" s="264" t="s">
        <v>264</v>
      </c>
      <c r="G554" s="262"/>
      <c r="H554" s="265">
        <v>4.104</v>
      </c>
      <c r="I554" s="266"/>
      <c r="J554" s="262"/>
      <c r="K554" s="262"/>
      <c r="L554" s="267"/>
      <c r="M554" s="268"/>
      <c r="N554" s="269"/>
      <c r="O554" s="269"/>
      <c r="P554" s="269"/>
      <c r="Q554" s="269"/>
      <c r="R554" s="269"/>
      <c r="S554" s="269"/>
      <c r="T554" s="270"/>
      <c r="AT554" s="271" t="s">
        <v>153</v>
      </c>
      <c r="AU554" s="271" t="s">
        <v>83</v>
      </c>
      <c r="AV554" s="13" t="s">
        <v>83</v>
      </c>
      <c r="AW554" s="13" t="s">
        <v>31</v>
      </c>
      <c r="AX554" s="13" t="s">
        <v>74</v>
      </c>
      <c r="AY554" s="271" t="s">
        <v>144</v>
      </c>
    </row>
    <row r="555" spans="2:51" s="13" customFormat="1" ht="12">
      <c r="B555" s="261"/>
      <c r="C555" s="262"/>
      <c r="D555" s="252" t="s">
        <v>153</v>
      </c>
      <c r="E555" s="263" t="s">
        <v>1</v>
      </c>
      <c r="F555" s="264" t="s">
        <v>265</v>
      </c>
      <c r="G555" s="262"/>
      <c r="H555" s="265">
        <v>38.4</v>
      </c>
      <c r="I555" s="266"/>
      <c r="J555" s="262"/>
      <c r="K555" s="262"/>
      <c r="L555" s="267"/>
      <c r="M555" s="268"/>
      <c r="N555" s="269"/>
      <c r="O555" s="269"/>
      <c r="P555" s="269"/>
      <c r="Q555" s="269"/>
      <c r="R555" s="269"/>
      <c r="S555" s="269"/>
      <c r="T555" s="270"/>
      <c r="AT555" s="271" t="s">
        <v>153</v>
      </c>
      <c r="AU555" s="271" t="s">
        <v>83</v>
      </c>
      <c r="AV555" s="13" t="s">
        <v>83</v>
      </c>
      <c r="AW555" s="13" t="s">
        <v>31</v>
      </c>
      <c r="AX555" s="13" t="s">
        <v>74</v>
      </c>
      <c r="AY555" s="271" t="s">
        <v>144</v>
      </c>
    </row>
    <row r="556" spans="2:51" s="14" customFormat="1" ht="12">
      <c r="B556" s="272"/>
      <c r="C556" s="273"/>
      <c r="D556" s="252" t="s">
        <v>153</v>
      </c>
      <c r="E556" s="274" t="s">
        <v>1</v>
      </c>
      <c r="F556" s="275" t="s">
        <v>156</v>
      </c>
      <c r="G556" s="273"/>
      <c r="H556" s="276">
        <v>42.504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AT556" s="282" t="s">
        <v>153</v>
      </c>
      <c r="AU556" s="282" t="s">
        <v>83</v>
      </c>
      <c r="AV556" s="14" t="s">
        <v>151</v>
      </c>
      <c r="AW556" s="14" t="s">
        <v>31</v>
      </c>
      <c r="AX556" s="14" t="s">
        <v>81</v>
      </c>
      <c r="AY556" s="282" t="s">
        <v>144</v>
      </c>
    </row>
    <row r="557" spans="2:65" s="1" customFormat="1" ht="36" customHeight="1">
      <c r="B557" s="38"/>
      <c r="C557" s="237" t="s">
        <v>616</v>
      </c>
      <c r="D557" s="237" t="s">
        <v>146</v>
      </c>
      <c r="E557" s="238" t="s">
        <v>617</v>
      </c>
      <c r="F557" s="239" t="s">
        <v>618</v>
      </c>
      <c r="G557" s="240" t="s">
        <v>149</v>
      </c>
      <c r="H557" s="241">
        <v>0.162</v>
      </c>
      <c r="I557" s="242"/>
      <c r="J557" s="243">
        <f>ROUND(I557*H557,2)</f>
        <v>0</v>
      </c>
      <c r="K557" s="239" t="s">
        <v>150</v>
      </c>
      <c r="L557" s="43"/>
      <c r="M557" s="244" t="s">
        <v>1</v>
      </c>
      <c r="N557" s="245" t="s">
        <v>39</v>
      </c>
      <c r="O557" s="86"/>
      <c r="P557" s="246">
        <f>O557*H557</f>
        <v>0</v>
      </c>
      <c r="Q557" s="246">
        <v>0</v>
      </c>
      <c r="R557" s="246">
        <f>Q557*H557</f>
        <v>0</v>
      </c>
      <c r="S557" s="246">
        <v>2.2</v>
      </c>
      <c r="T557" s="247">
        <f>S557*H557</f>
        <v>0.35640000000000005</v>
      </c>
      <c r="AR557" s="248" t="s">
        <v>151</v>
      </c>
      <c r="AT557" s="248" t="s">
        <v>146</v>
      </c>
      <c r="AU557" s="248" t="s">
        <v>83</v>
      </c>
      <c r="AY557" s="17" t="s">
        <v>144</v>
      </c>
      <c r="BE557" s="249">
        <f>IF(N557="základní",J557,0)</f>
        <v>0</v>
      </c>
      <c r="BF557" s="249">
        <f>IF(N557="snížená",J557,0)</f>
        <v>0</v>
      </c>
      <c r="BG557" s="249">
        <f>IF(N557="zákl. přenesená",J557,0)</f>
        <v>0</v>
      </c>
      <c r="BH557" s="249">
        <f>IF(N557="sníž. přenesená",J557,0)</f>
        <v>0</v>
      </c>
      <c r="BI557" s="249">
        <f>IF(N557="nulová",J557,0)</f>
        <v>0</v>
      </c>
      <c r="BJ557" s="17" t="s">
        <v>81</v>
      </c>
      <c r="BK557" s="249">
        <f>ROUND(I557*H557,2)</f>
        <v>0</v>
      </c>
      <c r="BL557" s="17" t="s">
        <v>151</v>
      </c>
      <c r="BM557" s="248" t="s">
        <v>619</v>
      </c>
    </row>
    <row r="558" spans="2:51" s="12" customFormat="1" ht="12">
      <c r="B558" s="250"/>
      <c r="C558" s="251"/>
      <c r="D558" s="252" t="s">
        <v>153</v>
      </c>
      <c r="E558" s="253" t="s">
        <v>1</v>
      </c>
      <c r="F558" s="254" t="s">
        <v>533</v>
      </c>
      <c r="G558" s="251"/>
      <c r="H558" s="253" t="s">
        <v>1</v>
      </c>
      <c r="I558" s="255"/>
      <c r="J558" s="251"/>
      <c r="K558" s="251"/>
      <c r="L558" s="256"/>
      <c r="M558" s="257"/>
      <c r="N558" s="258"/>
      <c r="O558" s="258"/>
      <c r="P558" s="258"/>
      <c r="Q558" s="258"/>
      <c r="R558" s="258"/>
      <c r="S558" s="258"/>
      <c r="T558" s="259"/>
      <c r="AT558" s="260" t="s">
        <v>153</v>
      </c>
      <c r="AU558" s="260" t="s">
        <v>83</v>
      </c>
      <c r="AV558" s="12" t="s">
        <v>81</v>
      </c>
      <c r="AW558" s="12" t="s">
        <v>31</v>
      </c>
      <c r="AX558" s="12" t="s">
        <v>74</v>
      </c>
      <c r="AY558" s="260" t="s">
        <v>144</v>
      </c>
    </row>
    <row r="559" spans="2:51" s="13" customFormat="1" ht="12">
      <c r="B559" s="261"/>
      <c r="C559" s="262"/>
      <c r="D559" s="252" t="s">
        <v>153</v>
      </c>
      <c r="E559" s="263" t="s">
        <v>1</v>
      </c>
      <c r="F559" s="264" t="s">
        <v>620</v>
      </c>
      <c r="G559" s="262"/>
      <c r="H559" s="265">
        <v>0.162</v>
      </c>
      <c r="I559" s="266"/>
      <c r="J559" s="262"/>
      <c r="K559" s="262"/>
      <c r="L559" s="267"/>
      <c r="M559" s="268"/>
      <c r="N559" s="269"/>
      <c r="O559" s="269"/>
      <c r="P559" s="269"/>
      <c r="Q559" s="269"/>
      <c r="R559" s="269"/>
      <c r="S559" s="269"/>
      <c r="T559" s="270"/>
      <c r="AT559" s="271" t="s">
        <v>153</v>
      </c>
      <c r="AU559" s="271" t="s">
        <v>83</v>
      </c>
      <c r="AV559" s="13" t="s">
        <v>83</v>
      </c>
      <c r="AW559" s="13" t="s">
        <v>31</v>
      </c>
      <c r="AX559" s="13" t="s">
        <v>74</v>
      </c>
      <c r="AY559" s="271" t="s">
        <v>144</v>
      </c>
    </row>
    <row r="560" spans="2:51" s="14" customFormat="1" ht="12">
      <c r="B560" s="272"/>
      <c r="C560" s="273"/>
      <c r="D560" s="252" t="s">
        <v>153</v>
      </c>
      <c r="E560" s="274" t="s">
        <v>1</v>
      </c>
      <c r="F560" s="275" t="s">
        <v>156</v>
      </c>
      <c r="G560" s="273"/>
      <c r="H560" s="276">
        <v>0.162</v>
      </c>
      <c r="I560" s="277"/>
      <c r="J560" s="273"/>
      <c r="K560" s="273"/>
      <c r="L560" s="278"/>
      <c r="M560" s="279"/>
      <c r="N560" s="280"/>
      <c r="O560" s="280"/>
      <c r="P560" s="280"/>
      <c r="Q560" s="280"/>
      <c r="R560" s="280"/>
      <c r="S560" s="280"/>
      <c r="T560" s="281"/>
      <c r="AT560" s="282" t="s">
        <v>153</v>
      </c>
      <c r="AU560" s="282" t="s">
        <v>83</v>
      </c>
      <c r="AV560" s="14" t="s">
        <v>151</v>
      </c>
      <c r="AW560" s="14" t="s">
        <v>31</v>
      </c>
      <c r="AX560" s="14" t="s">
        <v>81</v>
      </c>
      <c r="AY560" s="282" t="s">
        <v>144</v>
      </c>
    </row>
    <row r="561" spans="2:65" s="1" customFormat="1" ht="24" customHeight="1">
      <c r="B561" s="38"/>
      <c r="C561" s="237" t="s">
        <v>621</v>
      </c>
      <c r="D561" s="237" t="s">
        <v>146</v>
      </c>
      <c r="E561" s="238" t="s">
        <v>622</v>
      </c>
      <c r="F561" s="239" t="s">
        <v>623</v>
      </c>
      <c r="G561" s="240" t="s">
        <v>181</v>
      </c>
      <c r="H561" s="241">
        <v>12.96</v>
      </c>
      <c r="I561" s="242"/>
      <c r="J561" s="243">
        <f>ROUND(I561*H561,2)</f>
        <v>0</v>
      </c>
      <c r="K561" s="239" t="s">
        <v>150</v>
      </c>
      <c r="L561" s="43"/>
      <c r="M561" s="244" t="s">
        <v>1</v>
      </c>
      <c r="N561" s="245" t="s">
        <v>39</v>
      </c>
      <c r="O561" s="86"/>
      <c r="P561" s="246">
        <f>O561*H561</f>
        <v>0</v>
      </c>
      <c r="Q561" s="246">
        <v>0</v>
      </c>
      <c r="R561" s="246">
        <f>Q561*H561</f>
        <v>0</v>
      </c>
      <c r="S561" s="246">
        <v>0.09</v>
      </c>
      <c r="T561" s="247">
        <f>S561*H561</f>
        <v>1.1664</v>
      </c>
      <c r="AR561" s="248" t="s">
        <v>151</v>
      </c>
      <c r="AT561" s="248" t="s">
        <v>146</v>
      </c>
      <c r="AU561" s="248" t="s">
        <v>83</v>
      </c>
      <c r="AY561" s="17" t="s">
        <v>144</v>
      </c>
      <c r="BE561" s="249">
        <f>IF(N561="základní",J561,0)</f>
        <v>0</v>
      </c>
      <c r="BF561" s="249">
        <f>IF(N561="snížená",J561,0)</f>
        <v>0</v>
      </c>
      <c r="BG561" s="249">
        <f>IF(N561="zákl. přenesená",J561,0)</f>
        <v>0</v>
      </c>
      <c r="BH561" s="249">
        <f>IF(N561="sníž. přenesená",J561,0)</f>
        <v>0</v>
      </c>
      <c r="BI561" s="249">
        <f>IF(N561="nulová",J561,0)</f>
        <v>0</v>
      </c>
      <c r="BJ561" s="17" t="s">
        <v>81</v>
      </c>
      <c r="BK561" s="249">
        <f>ROUND(I561*H561,2)</f>
        <v>0</v>
      </c>
      <c r="BL561" s="17" t="s">
        <v>151</v>
      </c>
      <c r="BM561" s="248" t="s">
        <v>624</v>
      </c>
    </row>
    <row r="562" spans="2:51" s="13" customFormat="1" ht="12">
      <c r="B562" s="261"/>
      <c r="C562" s="262"/>
      <c r="D562" s="252" t="s">
        <v>153</v>
      </c>
      <c r="E562" s="263" t="s">
        <v>1</v>
      </c>
      <c r="F562" s="264" t="s">
        <v>497</v>
      </c>
      <c r="G562" s="262"/>
      <c r="H562" s="265">
        <v>0.525</v>
      </c>
      <c r="I562" s="266"/>
      <c r="J562" s="262"/>
      <c r="K562" s="262"/>
      <c r="L562" s="267"/>
      <c r="M562" s="268"/>
      <c r="N562" s="269"/>
      <c r="O562" s="269"/>
      <c r="P562" s="269"/>
      <c r="Q562" s="269"/>
      <c r="R562" s="269"/>
      <c r="S562" s="269"/>
      <c r="T562" s="270"/>
      <c r="AT562" s="271" t="s">
        <v>153</v>
      </c>
      <c r="AU562" s="271" t="s">
        <v>83</v>
      </c>
      <c r="AV562" s="13" t="s">
        <v>83</v>
      </c>
      <c r="AW562" s="13" t="s">
        <v>31</v>
      </c>
      <c r="AX562" s="13" t="s">
        <v>74</v>
      </c>
      <c r="AY562" s="271" t="s">
        <v>144</v>
      </c>
    </row>
    <row r="563" spans="2:51" s="13" customFormat="1" ht="12">
      <c r="B563" s="261"/>
      <c r="C563" s="262"/>
      <c r="D563" s="252" t="s">
        <v>153</v>
      </c>
      <c r="E563" s="263" t="s">
        <v>1</v>
      </c>
      <c r="F563" s="264" t="s">
        <v>498</v>
      </c>
      <c r="G563" s="262"/>
      <c r="H563" s="265">
        <v>0.285</v>
      </c>
      <c r="I563" s="266"/>
      <c r="J563" s="262"/>
      <c r="K563" s="262"/>
      <c r="L563" s="267"/>
      <c r="M563" s="268"/>
      <c r="N563" s="269"/>
      <c r="O563" s="269"/>
      <c r="P563" s="269"/>
      <c r="Q563" s="269"/>
      <c r="R563" s="269"/>
      <c r="S563" s="269"/>
      <c r="T563" s="270"/>
      <c r="AT563" s="271" t="s">
        <v>153</v>
      </c>
      <c r="AU563" s="271" t="s">
        <v>83</v>
      </c>
      <c r="AV563" s="13" t="s">
        <v>83</v>
      </c>
      <c r="AW563" s="13" t="s">
        <v>31</v>
      </c>
      <c r="AX563" s="13" t="s">
        <v>74</v>
      </c>
      <c r="AY563" s="271" t="s">
        <v>144</v>
      </c>
    </row>
    <row r="564" spans="2:51" s="13" customFormat="1" ht="12">
      <c r="B564" s="261"/>
      <c r="C564" s="262"/>
      <c r="D564" s="252" t="s">
        <v>153</v>
      </c>
      <c r="E564" s="263" t="s">
        <v>1</v>
      </c>
      <c r="F564" s="264" t="s">
        <v>499</v>
      </c>
      <c r="G564" s="262"/>
      <c r="H564" s="265">
        <v>1.71</v>
      </c>
      <c r="I564" s="266"/>
      <c r="J564" s="262"/>
      <c r="K564" s="262"/>
      <c r="L564" s="267"/>
      <c r="M564" s="268"/>
      <c r="N564" s="269"/>
      <c r="O564" s="269"/>
      <c r="P564" s="269"/>
      <c r="Q564" s="269"/>
      <c r="R564" s="269"/>
      <c r="S564" s="269"/>
      <c r="T564" s="270"/>
      <c r="AT564" s="271" t="s">
        <v>153</v>
      </c>
      <c r="AU564" s="271" t="s">
        <v>83</v>
      </c>
      <c r="AV564" s="13" t="s">
        <v>83</v>
      </c>
      <c r="AW564" s="13" t="s">
        <v>31</v>
      </c>
      <c r="AX564" s="13" t="s">
        <v>74</v>
      </c>
      <c r="AY564" s="271" t="s">
        <v>144</v>
      </c>
    </row>
    <row r="565" spans="2:51" s="13" customFormat="1" ht="12">
      <c r="B565" s="261"/>
      <c r="C565" s="262"/>
      <c r="D565" s="252" t="s">
        <v>153</v>
      </c>
      <c r="E565" s="263" t="s">
        <v>1</v>
      </c>
      <c r="F565" s="264" t="s">
        <v>500</v>
      </c>
      <c r="G565" s="262"/>
      <c r="H565" s="265">
        <v>1.08</v>
      </c>
      <c r="I565" s="266"/>
      <c r="J565" s="262"/>
      <c r="K565" s="262"/>
      <c r="L565" s="267"/>
      <c r="M565" s="268"/>
      <c r="N565" s="269"/>
      <c r="O565" s="269"/>
      <c r="P565" s="269"/>
      <c r="Q565" s="269"/>
      <c r="R565" s="269"/>
      <c r="S565" s="269"/>
      <c r="T565" s="270"/>
      <c r="AT565" s="271" t="s">
        <v>153</v>
      </c>
      <c r="AU565" s="271" t="s">
        <v>83</v>
      </c>
      <c r="AV565" s="13" t="s">
        <v>83</v>
      </c>
      <c r="AW565" s="13" t="s">
        <v>31</v>
      </c>
      <c r="AX565" s="13" t="s">
        <v>74</v>
      </c>
      <c r="AY565" s="271" t="s">
        <v>144</v>
      </c>
    </row>
    <row r="566" spans="2:51" s="13" customFormat="1" ht="12">
      <c r="B566" s="261"/>
      <c r="C566" s="262"/>
      <c r="D566" s="252" t="s">
        <v>153</v>
      </c>
      <c r="E566" s="263" t="s">
        <v>1</v>
      </c>
      <c r="F566" s="264" t="s">
        <v>501</v>
      </c>
      <c r="G566" s="262"/>
      <c r="H566" s="265">
        <v>2.16</v>
      </c>
      <c r="I566" s="266"/>
      <c r="J566" s="262"/>
      <c r="K566" s="262"/>
      <c r="L566" s="267"/>
      <c r="M566" s="268"/>
      <c r="N566" s="269"/>
      <c r="O566" s="269"/>
      <c r="P566" s="269"/>
      <c r="Q566" s="269"/>
      <c r="R566" s="269"/>
      <c r="S566" s="269"/>
      <c r="T566" s="270"/>
      <c r="AT566" s="271" t="s">
        <v>153</v>
      </c>
      <c r="AU566" s="271" t="s">
        <v>83</v>
      </c>
      <c r="AV566" s="13" t="s">
        <v>83</v>
      </c>
      <c r="AW566" s="13" t="s">
        <v>31</v>
      </c>
      <c r="AX566" s="13" t="s">
        <v>74</v>
      </c>
      <c r="AY566" s="271" t="s">
        <v>144</v>
      </c>
    </row>
    <row r="567" spans="2:51" s="13" customFormat="1" ht="12">
      <c r="B567" s="261"/>
      <c r="C567" s="262"/>
      <c r="D567" s="252" t="s">
        <v>153</v>
      </c>
      <c r="E567" s="263" t="s">
        <v>1</v>
      </c>
      <c r="F567" s="264" t="s">
        <v>502</v>
      </c>
      <c r="G567" s="262"/>
      <c r="H567" s="265">
        <v>7.2</v>
      </c>
      <c r="I567" s="266"/>
      <c r="J567" s="262"/>
      <c r="K567" s="262"/>
      <c r="L567" s="267"/>
      <c r="M567" s="268"/>
      <c r="N567" s="269"/>
      <c r="O567" s="269"/>
      <c r="P567" s="269"/>
      <c r="Q567" s="269"/>
      <c r="R567" s="269"/>
      <c r="S567" s="269"/>
      <c r="T567" s="270"/>
      <c r="AT567" s="271" t="s">
        <v>153</v>
      </c>
      <c r="AU567" s="271" t="s">
        <v>83</v>
      </c>
      <c r="AV567" s="13" t="s">
        <v>83</v>
      </c>
      <c r="AW567" s="13" t="s">
        <v>31</v>
      </c>
      <c r="AX567" s="13" t="s">
        <v>74</v>
      </c>
      <c r="AY567" s="271" t="s">
        <v>144</v>
      </c>
    </row>
    <row r="568" spans="2:51" s="14" customFormat="1" ht="12">
      <c r="B568" s="272"/>
      <c r="C568" s="273"/>
      <c r="D568" s="252" t="s">
        <v>153</v>
      </c>
      <c r="E568" s="274" t="s">
        <v>1</v>
      </c>
      <c r="F568" s="275" t="s">
        <v>156</v>
      </c>
      <c r="G568" s="273"/>
      <c r="H568" s="276">
        <v>12.96</v>
      </c>
      <c r="I568" s="277"/>
      <c r="J568" s="273"/>
      <c r="K568" s="273"/>
      <c r="L568" s="278"/>
      <c r="M568" s="279"/>
      <c r="N568" s="280"/>
      <c r="O568" s="280"/>
      <c r="P568" s="280"/>
      <c r="Q568" s="280"/>
      <c r="R568" s="280"/>
      <c r="S568" s="280"/>
      <c r="T568" s="281"/>
      <c r="AT568" s="282" t="s">
        <v>153</v>
      </c>
      <c r="AU568" s="282" t="s">
        <v>83</v>
      </c>
      <c r="AV568" s="14" t="s">
        <v>151</v>
      </c>
      <c r="AW568" s="14" t="s">
        <v>31</v>
      </c>
      <c r="AX568" s="14" t="s">
        <v>81</v>
      </c>
      <c r="AY568" s="282" t="s">
        <v>144</v>
      </c>
    </row>
    <row r="569" spans="2:65" s="1" customFormat="1" ht="16.5" customHeight="1">
      <c r="B569" s="38"/>
      <c r="C569" s="237" t="s">
        <v>625</v>
      </c>
      <c r="D569" s="237" t="s">
        <v>146</v>
      </c>
      <c r="E569" s="238" t="s">
        <v>626</v>
      </c>
      <c r="F569" s="239" t="s">
        <v>627</v>
      </c>
      <c r="G569" s="240" t="s">
        <v>181</v>
      </c>
      <c r="H569" s="241">
        <v>12.96</v>
      </c>
      <c r="I569" s="242"/>
      <c r="J569" s="243">
        <f>ROUND(I569*H569,2)</f>
        <v>0</v>
      </c>
      <c r="K569" s="239" t="s">
        <v>150</v>
      </c>
      <c r="L569" s="43"/>
      <c r="M569" s="244" t="s">
        <v>1</v>
      </c>
      <c r="N569" s="245" t="s">
        <v>39</v>
      </c>
      <c r="O569" s="86"/>
      <c r="P569" s="246">
        <f>O569*H569</f>
        <v>0</v>
      </c>
      <c r="Q569" s="246">
        <v>0</v>
      </c>
      <c r="R569" s="246">
        <f>Q569*H569</f>
        <v>0</v>
      </c>
      <c r="S569" s="246">
        <v>0.066</v>
      </c>
      <c r="T569" s="247">
        <f>S569*H569</f>
        <v>0.8553600000000001</v>
      </c>
      <c r="AR569" s="248" t="s">
        <v>151</v>
      </c>
      <c r="AT569" s="248" t="s">
        <v>146</v>
      </c>
      <c r="AU569" s="248" t="s">
        <v>83</v>
      </c>
      <c r="AY569" s="17" t="s">
        <v>144</v>
      </c>
      <c r="BE569" s="249">
        <f>IF(N569="základní",J569,0)</f>
        <v>0</v>
      </c>
      <c r="BF569" s="249">
        <f>IF(N569="snížená",J569,0)</f>
        <v>0</v>
      </c>
      <c r="BG569" s="249">
        <f>IF(N569="zákl. přenesená",J569,0)</f>
        <v>0</v>
      </c>
      <c r="BH569" s="249">
        <f>IF(N569="sníž. přenesená",J569,0)</f>
        <v>0</v>
      </c>
      <c r="BI569" s="249">
        <f>IF(N569="nulová",J569,0)</f>
        <v>0</v>
      </c>
      <c r="BJ569" s="17" t="s">
        <v>81</v>
      </c>
      <c r="BK569" s="249">
        <f>ROUND(I569*H569,2)</f>
        <v>0</v>
      </c>
      <c r="BL569" s="17" t="s">
        <v>151</v>
      </c>
      <c r="BM569" s="248" t="s">
        <v>628</v>
      </c>
    </row>
    <row r="570" spans="2:51" s="13" customFormat="1" ht="12">
      <c r="B570" s="261"/>
      <c r="C570" s="262"/>
      <c r="D570" s="252" t="s">
        <v>153</v>
      </c>
      <c r="E570" s="263" t="s">
        <v>1</v>
      </c>
      <c r="F570" s="264" t="s">
        <v>629</v>
      </c>
      <c r="G570" s="262"/>
      <c r="H570" s="265">
        <v>12.96</v>
      </c>
      <c r="I570" s="266"/>
      <c r="J570" s="262"/>
      <c r="K570" s="262"/>
      <c r="L570" s="267"/>
      <c r="M570" s="268"/>
      <c r="N570" s="269"/>
      <c r="O570" s="269"/>
      <c r="P570" s="269"/>
      <c r="Q570" s="269"/>
      <c r="R570" s="269"/>
      <c r="S570" s="269"/>
      <c r="T570" s="270"/>
      <c r="AT570" s="271" t="s">
        <v>153</v>
      </c>
      <c r="AU570" s="271" t="s">
        <v>83</v>
      </c>
      <c r="AV570" s="13" t="s">
        <v>83</v>
      </c>
      <c r="AW570" s="13" t="s">
        <v>31</v>
      </c>
      <c r="AX570" s="13" t="s">
        <v>74</v>
      </c>
      <c r="AY570" s="271" t="s">
        <v>144</v>
      </c>
    </row>
    <row r="571" spans="2:51" s="14" customFormat="1" ht="12">
      <c r="B571" s="272"/>
      <c r="C571" s="273"/>
      <c r="D571" s="252" t="s">
        <v>153</v>
      </c>
      <c r="E571" s="274" t="s">
        <v>1</v>
      </c>
      <c r="F571" s="275" t="s">
        <v>156</v>
      </c>
      <c r="G571" s="273"/>
      <c r="H571" s="276">
        <v>12.96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AT571" s="282" t="s">
        <v>153</v>
      </c>
      <c r="AU571" s="282" t="s">
        <v>83</v>
      </c>
      <c r="AV571" s="14" t="s">
        <v>151</v>
      </c>
      <c r="AW571" s="14" t="s">
        <v>31</v>
      </c>
      <c r="AX571" s="14" t="s">
        <v>81</v>
      </c>
      <c r="AY571" s="282" t="s">
        <v>144</v>
      </c>
    </row>
    <row r="572" spans="2:65" s="1" customFormat="1" ht="24" customHeight="1">
      <c r="B572" s="38"/>
      <c r="C572" s="237" t="s">
        <v>630</v>
      </c>
      <c r="D572" s="237" t="s">
        <v>146</v>
      </c>
      <c r="E572" s="238" t="s">
        <v>631</v>
      </c>
      <c r="F572" s="239" t="s">
        <v>632</v>
      </c>
      <c r="G572" s="240" t="s">
        <v>181</v>
      </c>
      <c r="H572" s="241">
        <v>1.486</v>
      </c>
      <c r="I572" s="242"/>
      <c r="J572" s="243">
        <f>ROUND(I572*H572,2)</f>
        <v>0</v>
      </c>
      <c r="K572" s="239" t="s">
        <v>150</v>
      </c>
      <c r="L572" s="43"/>
      <c r="M572" s="244" t="s">
        <v>1</v>
      </c>
      <c r="N572" s="245" t="s">
        <v>39</v>
      </c>
      <c r="O572" s="86"/>
      <c r="P572" s="246">
        <f>O572*H572</f>
        <v>0</v>
      </c>
      <c r="Q572" s="246">
        <v>0</v>
      </c>
      <c r="R572" s="246">
        <f>Q572*H572</f>
        <v>0</v>
      </c>
      <c r="S572" s="246">
        <v>0.073</v>
      </c>
      <c r="T572" s="247">
        <f>S572*H572</f>
        <v>0.10847799999999999</v>
      </c>
      <c r="AR572" s="248" t="s">
        <v>151</v>
      </c>
      <c r="AT572" s="248" t="s">
        <v>146</v>
      </c>
      <c r="AU572" s="248" t="s">
        <v>83</v>
      </c>
      <c r="AY572" s="17" t="s">
        <v>144</v>
      </c>
      <c r="BE572" s="249">
        <f>IF(N572="základní",J572,0)</f>
        <v>0</v>
      </c>
      <c r="BF572" s="249">
        <f>IF(N572="snížená",J572,0)</f>
        <v>0</v>
      </c>
      <c r="BG572" s="249">
        <f>IF(N572="zákl. přenesená",J572,0)</f>
        <v>0</v>
      </c>
      <c r="BH572" s="249">
        <f>IF(N572="sníž. přenesená",J572,0)</f>
        <v>0</v>
      </c>
      <c r="BI572" s="249">
        <f>IF(N572="nulová",J572,0)</f>
        <v>0</v>
      </c>
      <c r="BJ572" s="17" t="s">
        <v>81</v>
      </c>
      <c r="BK572" s="249">
        <f>ROUND(I572*H572,2)</f>
        <v>0</v>
      </c>
      <c r="BL572" s="17" t="s">
        <v>151</v>
      </c>
      <c r="BM572" s="248" t="s">
        <v>633</v>
      </c>
    </row>
    <row r="573" spans="2:51" s="13" customFormat="1" ht="12">
      <c r="B573" s="261"/>
      <c r="C573" s="262"/>
      <c r="D573" s="252" t="s">
        <v>153</v>
      </c>
      <c r="E573" s="263" t="s">
        <v>1</v>
      </c>
      <c r="F573" s="264" t="s">
        <v>260</v>
      </c>
      <c r="G573" s="262"/>
      <c r="H573" s="265">
        <v>0.963</v>
      </c>
      <c r="I573" s="266"/>
      <c r="J573" s="262"/>
      <c r="K573" s="262"/>
      <c r="L573" s="267"/>
      <c r="M573" s="268"/>
      <c r="N573" s="269"/>
      <c r="O573" s="269"/>
      <c r="P573" s="269"/>
      <c r="Q573" s="269"/>
      <c r="R573" s="269"/>
      <c r="S573" s="269"/>
      <c r="T573" s="270"/>
      <c r="AT573" s="271" t="s">
        <v>153</v>
      </c>
      <c r="AU573" s="271" t="s">
        <v>83</v>
      </c>
      <c r="AV573" s="13" t="s">
        <v>83</v>
      </c>
      <c r="AW573" s="13" t="s">
        <v>31</v>
      </c>
      <c r="AX573" s="13" t="s">
        <v>74</v>
      </c>
      <c r="AY573" s="271" t="s">
        <v>144</v>
      </c>
    </row>
    <row r="574" spans="2:51" s="13" customFormat="1" ht="12">
      <c r="B574" s="261"/>
      <c r="C574" s="262"/>
      <c r="D574" s="252" t="s">
        <v>153</v>
      </c>
      <c r="E574" s="263" t="s">
        <v>1</v>
      </c>
      <c r="F574" s="264" t="s">
        <v>261</v>
      </c>
      <c r="G574" s="262"/>
      <c r="H574" s="265">
        <v>0.523</v>
      </c>
      <c r="I574" s="266"/>
      <c r="J574" s="262"/>
      <c r="K574" s="262"/>
      <c r="L574" s="267"/>
      <c r="M574" s="268"/>
      <c r="N574" s="269"/>
      <c r="O574" s="269"/>
      <c r="P574" s="269"/>
      <c r="Q574" s="269"/>
      <c r="R574" s="269"/>
      <c r="S574" s="269"/>
      <c r="T574" s="270"/>
      <c r="AT574" s="271" t="s">
        <v>153</v>
      </c>
      <c r="AU574" s="271" t="s">
        <v>83</v>
      </c>
      <c r="AV574" s="13" t="s">
        <v>83</v>
      </c>
      <c r="AW574" s="13" t="s">
        <v>31</v>
      </c>
      <c r="AX574" s="13" t="s">
        <v>74</v>
      </c>
      <c r="AY574" s="271" t="s">
        <v>144</v>
      </c>
    </row>
    <row r="575" spans="2:51" s="14" customFormat="1" ht="12">
      <c r="B575" s="272"/>
      <c r="C575" s="273"/>
      <c r="D575" s="252" t="s">
        <v>153</v>
      </c>
      <c r="E575" s="274" t="s">
        <v>1</v>
      </c>
      <c r="F575" s="275" t="s">
        <v>156</v>
      </c>
      <c r="G575" s="273"/>
      <c r="H575" s="276">
        <v>1.486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AT575" s="282" t="s">
        <v>153</v>
      </c>
      <c r="AU575" s="282" t="s">
        <v>83</v>
      </c>
      <c r="AV575" s="14" t="s">
        <v>151</v>
      </c>
      <c r="AW575" s="14" t="s">
        <v>31</v>
      </c>
      <c r="AX575" s="14" t="s">
        <v>81</v>
      </c>
      <c r="AY575" s="282" t="s">
        <v>144</v>
      </c>
    </row>
    <row r="576" spans="2:65" s="1" customFormat="1" ht="24" customHeight="1">
      <c r="B576" s="38"/>
      <c r="C576" s="237" t="s">
        <v>634</v>
      </c>
      <c r="D576" s="237" t="s">
        <v>146</v>
      </c>
      <c r="E576" s="238" t="s">
        <v>635</v>
      </c>
      <c r="F576" s="239" t="s">
        <v>636</v>
      </c>
      <c r="G576" s="240" t="s">
        <v>181</v>
      </c>
      <c r="H576" s="241">
        <v>9.69</v>
      </c>
      <c r="I576" s="242"/>
      <c r="J576" s="243">
        <f>ROUND(I576*H576,2)</f>
        <v>0</v>
      </c>
      <c r="K576" s="239" t="s">
        <v>150</v>
      </c>
      <c r="L576" s="43"/>
      <c r="M576" s="244" t="s">
        <v>1</v>
      </c>
      <c r="N576" s="245" t="s">
        <v>39</v>
      </c>
      <c r="O576" s="86"/>
      <c r="P576" s="246">
        <f>O576*H576</f>
        <v>0</v>
      </c>
      <c r="Q576" s="246">
        <v>0</v>
      </c>
      <c r="R576" s="246">
        <f>Q576*H576</f>
        <v>0</v>
      </c>
      <c r="S576" s="246">
        <v>0.043</v>
      </c>
      <c r="T576" s="247">
        <f>S576*H576</f>
        <v>0.41666999999999993</v>
      </c>
      <c r="AR576" s="248" t="s">
        <v>151</v>
      </c>
      <c r="AT576" s="248" t="s">
        <v>146</v>
      </c>
      <c r="AU576" s="248" t="s">
        <v>83</v>
      </c>
      <c r="AY576" s="17" t="s">
        <v>144</v>
      </c>
      <c r="BE576" s="249">
        <f>IF(N576="základní",J576,0)</f>
        <v>0</v>
      </c>
      <c r="BF576" s="249">
        <f>IF(N576="snížená",J576,0)</f>
        <v>0</v>
      </c>
      <c r="BG576" s="249">
        <f>IF(N576="zákl. přenesená",J576,0)</f>
        <v>0</v>
      </c>
      <c r="BH576" s="249">
        <f>IF(N576="sníž. přenesená",J576,0)</f>
        <v>0</v>
      </c>
      <c r="BI576" s="249">
        <f>IF(N576="nulová",J576,0)</f>
        <v>0</v>
      </c>
      <c r="BJ576" s="17" t="s">
        <v>81</v>
      </c>
      <c r="BK576" s="249">
        <f>ROUND(I576*H576,2)</f>
        <v>0</v>
      </c>
      <c r="BL576" s="17" t="s">
        <v>151</v>
      </c>
      <c r="BM576" s="248" t="s">
        <v>637</v>
      </c>
    </row>
    <row r="577" spans="2:51" s="13" customFormat="1" ht="12">
      <c r="B577" s="261"/>
      <c r="C577" s="262"/>
      <c r="D577" s="252" t="s">
        <v>153</v>
      </c>
      <c r="E577" s="263" t="s">
        <v>1</v>
      </c>
      <c r="F577" s="264" t="s">
        <v>638</v>
      </c>
      <c r="G577" s="262"/>
      <c r="H577" s="265">
        <v>9.69</v>
      </c>
      <c r="I577" s="266"/>
      <c r="J577" s="262"/>
      <c r="K577" s="262"/>
      <c r="L577" s="267"/>
      <c r="M577" s="268"/>
      <c r="N577" s="269"/>
      <c r="O577" s="269"/>
      <c r="P577" s="269"/>
      <c r="Q577" s="269"/>
      <c r="R577" s="269"/>
      <c r="S577" s="269"/>
      <c r="T577" s="270"/>
      <c r="AT577" s="271" t="s">
        <v>153</v>
      </c>
      <c r="AU577" s="271" t="s">
        <v>83</v>
      </c>
      <c r="AV577" s="13" t="s">
        <v>83</v>
      </c>
      <c r="AW577" s="13" t="s">
        <v>31</v>
      </c>
      <c r="AX577" s="13" t="s">
        <v>74</v>
      </c>
      <c r="AY577" s="271" t="s">
        <v>144</v>
      </c>
    </row>
    <row r="578" spans="2:51" s="14" customFormat="1" ht="12">
      <c r="B578" s="272"/>
      <c r="C578" s="273"/>
      <c r="D578" s="252" t="s">
        <v>153</v>
      </c>
      <c r="E578" s="274" t="s">
        <v>1</v>
      </c>
      <c r="F578" s="275" t="s">
        <v>156</v>
      </c>
      <c r="G578" s="273"/>
      <c r="H578" s="276">
        <v>9.69</v>
      </c>
      <c r="I578" s="277"/>
      <c r="J578" s="273"/>
      <c r="K578" s="273"/>
      <c r="L578" s="278"/>
      <c r="M578" s="279"/>
      <c r="N578" s="280"/>
      <c r="O578" s="280"/>
      <c r="P578" s="280"/>
      <c r="Q578" s="280"/>
      <c r="R578" s="280"/>
      <c r="S578" s="280"/>
      <c r="T578" s="281"/>
      <c r="AT578" s="282" t="s">
        <v>153</v>
      </c>
      <c r="AU578" s="282" t="s">
        <v>83</v>
      </c>
      <c r="AV578" s="14" t="s">
        <v>151</v>
      </c>
      <c r="AW578" s="14" t="s">
        <v>31</v>
      </c>
      <c r="AX578" s="14" t="s">
        <v>81</v>
      </c>
      <c r="AY578" s="282" t="s">
        <v>144</v>
      </c>
    </row>
    <row r="579" spans="2:65" s="1" customFormat="1" ht="24" customHeight="1">
      <c r="B579" s="38"/>
      <c r="C579" s="237" t="s">
        <v>639</v>
      </c>
      <c r="D579" s="237" t="s">
        <v>146</v>
      </c>
      <c r="E579" s="238" t="s">
        <v>640</v>
      </c>
      <c r="F579" s="239" t="s">
        <v>641</v>
      </c>
      <c r="G579" s="240" t="s">
        <v>212</v>
      </c>
      <c r="H579" s="241">
        <v>1</v>
      </c>
      <c r="I579" s="242"/>
      <c r="J579" s="243">
        <f>ROUND(I579*H579,2)</f>
        <v>0</v>
      </c>
      <c r="K579" s="239" t="s">
        <v>150</v>
      </c>
      <c r="L579" s="43"/>
      <c r="M579" s="244" t="s">
        <v>1</v>
      </c>
      <c r="N579" s="245" t="s">
        <v>39</v>
      </c>
      <c r="O579" s="86"/>
      <c r="P579" s="246">
        <f>O579*H579</f>
        <v>0</v>
      </c>
      <c r="Q579" s="246">
        <v>0</v>
      </c>
      <c r="R579" s="246">
        <f>Q579*H579</f>
        <v>0</v>
      </c>
      <c r="S579" s="246">
        <v>0.065</v>
      </c>
      <c r="T579" s="247">
        <f>S579*H579</f>
        <v>0.065</v>
      </c>
      <c r="AR579" s="248" t="s">
        <v>151</v>
      </c>
      <c r="AT579" s="248" t="s">
        <v>146</v>
      </c>
      <c r="AU579" s="248" t="s">
        <v>83</v>
      </c>
      <c r="AY579" s="17" t="s">
        <v>144</v>
      </c>
      <c r="BE579" s="249">
        <f>IF(N579="základní",J579,0)</f>
        <v>0</v>
      </c>
      <c r="BF579" s="249">
        <f>IF(N579="snížená",J579,0)</f>
        <v>0</v>
      </c>
      <c r="BG579" s="249">
        <f>IF(N579="zákl. přenesená",J579,0)</f>
        <v>0</v>
      </c>
      <c r="BH579" s="249">
        <f>IF(N579="sníž. přenesená",J579,0)</f>
        <v>0</v>
      </c>
      <c r="BI579" s="249">
        <f>IF(N579="nulová",J579,0)</f>
        <v>0</v>
      </c>
      <c r="BJ579" s="17" t="s">
        <v>81</v>
      </c>
      <c r="BK579" s="249">
        <f>ROUND(I579*H579,2)</f>
        <v>0</v>
      </c>
      <c r="BL579" s="17" t="s">
        <v>151</v>
      </c>
      <c r="BM579" s="248" t="s">
        <v>642</v>
      </c>
    </row>
    <row r="580" spans="2:51" s="12" customFormat="1" ht="12">
      <c r="B580" s="250"/>
      <c r="C580" s="251"/>
      <c r="D580" s="252" t="s">
        <v>153</v>
      </c>
      <c r="E580" s="253" t="s">
        <v>1</v>
      </c>
      <c r="F580" s="254" t="s">
        <v>202</v>
      </c>
      <c r="G580" s="251"/>
      <c r="H580" s="253" t="s">
        <v>1</v>
      </c>
      <c r="I580" s="255"/>
      <c r="J580" s="251"/>
      <c r="K580" s="251"/>
      <c r="L580" s="256"/>
      <c r="M580" s="257"/>
      <c r="N580" s="258"/>
      <c r="O580" s="258"/>
      <c r="P580" s="258"/>
      <c r="Q580" s="258"/>
      <c r="R580" s="258"/>
      <c r="S580" s="258"/>
      <c r="T580" s="259"/>
      <c r="AT580" s="260" t="s">
        <v>153</v>
      </c>
      <c r="AU580" s="260" t="s">
        <v>83</v>
      </c>
      <c r="AV580" s="12" t="s">
        <v>81</v>
      </c>
      <c r="AW580" s="12" t="s">
        <v>31</v>
      </c>
      <c r="AX580" s="12" t="s">
        <v>74</v>
      </c>
      <c r="AY580" s="260" t="s">
        <v>144</v>
      </c>
    </row>
    <row r="581" spans="2:51" s="13" customFormat="1" ht="12">
      <c r="B581" s="261"/>
      <c r="C581" s="262"/>
      <c r="D581" s="252" t="s">
        <v>153</v>
      </c>
      <c r="E581" s="263" t="s">
        <v>1</v>
      </c>
      <c r="F581" s="264" t="s">
        <v>643</v>
      </c>
      <c r="G581" s="262"/>
      <c r="H581" s="265">
        <v>1</v>
      </c>
      <c r="I581" s="266"/>
      <c r="J581" s="262"/>
      <c r="K581" s="262"/>
      <c r="L581" s="267"/>
      <c r="M581" s="268"/>
      <c r="N581" s="269"/>
      <c r="O581" s="269"/>
      <c r="P581" s="269"/>
      <c r="Q581" s="269"/>
      <c r="R581" s="269"/>
      <c r="S581" s="269"/>
      <c r="T581" s="270"/>
      <c r="AT581" s="271" t="s">
        <v>153</v>
      </c>
      <c r="AU581" s="271" t="s">
        <v>83</v>
      </c>
      <c r="AV581" s="13" t="s">
        <v>83</v>
      </c>
      <c r="AW581" s="13" t="s">
        <v>31</v>
      </c>
      <c r="AX581" s="13" t="s">
        <v>74</v>
      </c>
      <c r="AY581" s="271" t="s">
        <v>144</v>
      </c>
    </row>
    <row r="582" spans="2:51" s="14" customFormat="1" ht="12">
      <c r="B582" s="272"/>
      <c r="C582" s="273"/>
      <c r="D582" s="252" t="s">
        <v>153</v>
      </c>
      <c r="E582" s="274" t="s">
        <v>1</v>
      </c>
      <c r="F582" s="275" t="s">
        <v>156</v>
      </c>
      <c r="G582" s="273"/>
      <c r="H582" s="276">
        <v>1</v>
      </c>
      <c r="I582" s="277"/>
      <c r="J582" s="273"/>
      <c r="K582" s="273"/>
      <c r="L582" s="278"/>
      <c r="M582" s="279"/>
      <c r="N582" s="280"/>
      <c r="O582" s="280"/>
      <c r="P582" s="280"/>
      <c r="Q582" s="280"/>
      <c r="R582" s="280"/>
      <c r="S582" s="280"/>
      <c r="T582" s="281"/>
      <c r="AT582" s="282" t="s">
        <v>153</v>
      </c>
      <c r="AU582" s="282" t="s">
        <v>83</v>
      </c>
      <c r="AV582" s="14" t="s">
        <v>151</v>
      </c>
      <c r="AW582" s="14" t="s">
        <v>31</v>
      </c>
      <c r="AX582" s="14" t="s">
        <v>81</v>
      </c>
      <c r="AY582" s="282" t="s">
        <v>144</v>
      </c>
    </row>
    <row r="583" spans="2:65" s="1" customFormat="1" ht="24" customHeight="1">
      <c r="B583" s="38"/>
      <c r="C583" s="237" t="s">
        <v>644</v>
      </c>
      <c r="D583" s="237" t="s">
        <v>146</v>
      </c>
      <c r="E583" s="238" t="s">
        <v>645</v>
      </c>
      <c r="F583" s="239" t="s">
        <v>646</v>
      </c>
      <c r="G583" s="240" t="s">
        <v>181</v>
      </c>
      <c r="H583" s="241">
        <v>8.625</v>
      </c>
      <c r="I583" s="242"/>
      <c r="J583" s="243">
        <f>ROUND(I583*H583,2)</f>
        <v>0</v>
      </c>
      <c r="K583" s="239" t="s">
        <v>150</v>
      </c>
      <c r="L583" s="43"/>
      <c r="M583" s="244" t="s">
        <v>1</v>
      </c>
      <c r="N583" s="245" t="s">
        <v>39</v>
      </c>
      <c r="O583" s="86"/>
      <c r="P583" s="246">
        <f>O583*H583</f>
        <v>0</v>
      </c>
      <c r="Q583" s="246">
        <v>0</v>
      </c>
      <c r="R583" s="246">
        <f>Q583*H583</f>
        <v>0</v>
      </c>
      <c r="S583" s="246">
        <v>0.046</v>
      </c>
      <c r="T583" s="247">
        <f>S583*H583</f>
        <v>0.39675</v>
      </c>
      <c r="AR583" s="248" t="s">
        <v>151</v>
      </c>
      <c r="AT583" s="248" t="s">
        <v>146</v>
      </c>
      <c r="AU583" s="248" t="s">
        <v>83</v>
      </c>
      <c r="AY583" s="17" t="s">
        <v>144</v>
      </c>
      <c r="BE583" s="249">
        <f>IF(N583="základní",J583,0)</f>
        <v>0</v>
      </c>
      <c r="BF583" s="249">
        <f>IF(N583="snížená",J583,0)</f>
        <v>0</v>
      </c>
      <c r="BG583" s="249">
        <f>IF(N583="zákl. přenesená",J583,0)</f>
        <v>0</v>
      </c>
      <c r="BH583" s="249">
        <f>IF(N583="sníž. přenesená",J583,0)</f>
        <v>0</v>
      </c>
      <c r="BI583" s="249">
        <f>IF(N583="nulová",J583,0)</f>
        <v>0</v>
      </c>
      <c r="BJ583" s="17" t="s">
        <v>81</v>
      </c>
      <c r="BK583" s="249">
        <f>ROUND(I583*H583,2)</f>
        <v>0</v>
      </c>
      <c r="BL583" s="17" t="s">
        <v>151</v>
      </c>
      <c r="BM583" s="248" t="s">
        <v>647</v>
      </c>
    </row>
    <row r="584" spans="2:51" s="12" customFormat="1" ht="12">
      <c r="B584" s="250"/>
      <c r="C584" s="251"/>
      <c r="D584" s="252" t="s">
        <v>153</v>
      </c>
      <c r="E584" s="253" t="s">
        <v>1</v>
      </c>
      <c r="F584" s="254" t="s">
        <v>252</v>
      </c>
      <c r="G584" s="251"/>
      <c r="H584" s="253" t="s">
        <v>1</v>
      </c>
      <c r="I584" s="255"/>
      <c r="J584" s="251"/>
      <c r="K584" s="251"/>
      <c r="L584" s="256"/>
      <c r="M584" s="257"/>
      <c r="N584" s="258"/>
      <c r="O584" s="258"/>
      <c r="P584" s="258"/>
      <c r="Q584" s="258"/>
      <c r="R584" s="258"/>
      <c r="S584" s="258"/>
      <c r="T584" s="259"/>
      <c r="AT584" s="260" t="s">
        <v>153</v>
      </c>
      <c r="AU584" s="260" t="s">
        <v>83</v>
      </c>
      <c r="AV584" s="12" t="s">
        <v>81</v>
      </c>
      <c r="AW584" s="12" t="s">
        <v>31</v>
      </c>
      <c r="AX584" s="12" t="s">
        <v>74</v>
      </c>
      <c r="AY584" s="260" t="s">
        <v>144</v>
      </c>
    </row>
    <row r="585" spans="2:51" s="13" customFormat="1" ht="12">
      <c r="B585" s="261"/>
      <c r="C585" s="262"/>
      <c r="D585" s="252" t="s">
        <v>153</v>
      </c>
      <c r="E585" s="263" t="s">
        <v>1</v>
      </c>
      <c r="F585" s="264" t="s">
        <v>253</v>
      </c>
      <c r="G585" s="262"/>
      <c r="H585" s="265">
        <v>1.185</v>
      </c>
      <c r="I585" s="266"/>
      <c r="J585" s="262"/>
      <c r="K585" s="262"/>
      <c r="L585" s="267"/>
      <c r="M585" s="268"/>
      <c r="N585" s="269"/>
      <c r="O585" s="269"/>
      <c r="P585" s="269"/>
      <c r="Q585" s="269"/>
      <c r="R585" s="269"/>
      <c r="S585" s="269"/>
      <c r="T585" s="270"/>
      <c r="AT585" s="271" t="s">
        <v>153</v>
      </c>
      <c r="AU585" s="271" t="s">
        <v>83</v>
      </c>
      <c r="AV585" s="13" t="s">
        <v>83</v>
      </c>
      <c r="AW585" s="13" t="s">
        <v>31</v>
      </c>
      <c r="AX585" s="13" t="s">
        <v>74</v>
      </c>
      <c r="AY585" s="271" t="s">
        <v>144</v>
      </c>
    </row>
    <row r="586" spans="2:51" s="13" customFormat="1" ht="12">
      <c r="B586" s="261"/>
      <c r="C586" s="262"/>
      <c r="D586" s="252" t="s">
        <v>153</v>
      </c>
      <c r="E586" s="263" t="s">
        <v>1</v>
      </c>
      <c r="F586" s="264" t="s">
        <v>254</v>
      </c>
      <c r="G586" s="262"/>
      <c r="H586" s="265">
        <v>0.45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AT586" s="271" t="s">
        <v>153</v>
      </c>
      <c r="AU586" s="271" t="s">
        <v>83</v>
      </c>
      <c r="AV586" s="13" t="s">
        <v>83</v>
      </c>
      <c r="AW586" s="13" t="s">
        <v>31</v>
      </c>
      <c r="AX586" s="13" t="s">
        <v>74</v>
      </c>
      <c r="AY586" s="271" t="s">
        <v>144</v>
      </c>
    </row>
    <row r="587" spans="2:51" s="13" customFormat="1" ht="12">
      <c r="B587" s="261"/>
      <c r="C587" s="262"/>
      <c r="D587" s="252" t="s">
        <v>153</v>
      </c>
      <c r="E587" s="263" t="s">
        <v>1</v>
      </c>
      <c r="F587" s="264" t="s">
        <v>255</v>
      </c>
      <c r="G587" s="262"/>
      <c r="H587" s="265">
        <v>3.75</v>
      </c>
      <c r="I587" s="266"/>
      <c r="J587" s="262"/>
      <c r="K587" s="262"/>
      <c r="L587" s="267"/>
      <c r="M587" s="268"/>
      <c r="N587" s="269"/>
      <c r="O587" s="269"/>
      <c r="P587" s="269"/>
      <c r="Q587" s="269"/>
      <c r="R587" s="269"/>
      <c r="S587" s="269"/>
      <c r="T587" s="270"/>
      <c r="AT587" s="271" t="s">
        <v>153</v>
      </c>
      <c r="AU587" s="271" t="s">
        <v>83</v>
      </c>
      <c r="AV587" s="13" t="s">
        <v>83</v>
      </c>
      <c r="AW587" s="13" t="s">
        <v>31</v>
      </c>
      <c r="AX587" s="13" t="s">
        <v>74</v>
      </c>
      <c r="AY587" s="271" t="s">
        <v>144</v>
      </c>
    </row>
    <row r="588" spans="2:51" s="13" customFormat="1" ht="12">
      <c r="B588" s="261"/>
      <c r="C588" s="262"/>
      <c r="D588" s="252" t="s">
        <v>153</v>
      </c>
      <c r="E588" s="263" t="s">
        <v>1</v>
      </c>
      <c r="F588" s="264" t="s">
        <v>648</v>
      </c>
      <c r="G588" s="262"/>
      <c r="H588" s="265">
        <v>3.24</v>
      </c>
      <c r="I588" s="266"/>
      <c r="J588" s="262"/>
      <c r="K588" s="262"/>
      <c r="L588" s="267"/>
      <c r="M588" s="268"/>
      <c r="N588" s="269"/>
      <c r="O588" s="269"/>
      <c r="P588" s="269"/>
      <c r="Q588" s="269"/>
      <c r="R588" s="269"/>
      <c r="S588" s="269"/>
      <c r="T588" s="270"/>
      <c r="AT588" s="271" t="s">
        <v>153</v>
      </c>
      <c r="AU588" s="271" t="s">
        <v>83</v>
      </c>
      <c r="AV588" s="13" t="s">
        <v>83</v>
      </c>
      <c r="AW588" s="13" t="s">
        <v>31</v>
      </c>
      <c r="AX588" s="13" t="s">
        <v>74</v>
      </c>
      <c r="AY588" s="271" t="s">
        <v>144</v>
      </c>
    </row>
    <row r="589" spans="2:51" s="14" customFormat="1" ht="12">
      <c r="B589" s="272"/>
      <c r="C589" s="273"/>
      <c r="D589" s="252" t="s">
        <v>153</v>
      </c>
      <c r="E589" s="274" t="s">
        <v>1</v>
      </c>
      <c r="F589" s="275" t="s">
        <v>156</v>
      </c>
      <c r="G589" s="273"/>
      <c r="H589" s="276">
        <v>8.625</v>
      </c>
      <c r="I589" s="277"/>
      <c r="J589" s="273"/>
      <c r="K589" s="273"/>
      <c r="L589" s="278"/>
      <c r="M589" s="279"/>
      <c r="N589" s="280"/>
      <c r="O589" s="280"/>
      <c r="P589" s="280"/>
      <c r="Q589" s="280"/>
      <c r="R589" s="280"/>
      <c r="S589" s="280"/>
      <c r="T589" s="281"/>
      <c r="AT589" s="282" t="s">
        <v>153</v>
      </c>
      <c r="AU589" s="282" t="s">
        <v>83</v>
      </c>
      <c r="AV589" s="14" t="s">
        <v>151</v>
      </c>
      <c r="AW589" s="14" t="s">
        <v>31</v>
      </c>
      <c r="AX589" s="14" t="s">
        <v>81</v>
      </c>
      <c r="AY589" s="282" t="s">
        <v>144</v>
      </c>
    </row>
    <row r="590" spans="2:65" s="1" customFormat="1" ht="36" customHeight="1">
      <c r="B590" s="38"/>
      <c r="C590" s="237" t="s">
        <v>649</v>
      </c>
      <c r="D590" s="237" t="s">
        <v>146</v>
      </c>
      <c r="E590" s="238" t="s">
        <v>650</v>
      </c>
      <c r="F590" s="239" t="s">
        <v>651</v>
      </c>
      <c r="G590" s="240" t="s">
        <v>181</v>
      </c>
      <c r="H590" s="241">
        <v>509.947</v>
      </c>
      <c r="I590" s="242"/>
      <c r="J590" s="243">
        <f>ROUND(I590*H590,2)</f>
        <v>0</v>
      </c>
      <c r="K590" s="239" t="s">
        <v>150</v>
      </c>
      <c r="L590" s="43"/>
      <c r="M590" s="244" t="s">
        <v>1</v>
      </c>
      <c r="N590" s="245" t="s">
        <v>39</v>
      </c>
      <c r="O590" s="86"/>
      <c r="P590" s="246">
        <f>O590*H590</f>
        <v>0</v>
      </c>
      <c r="Q590" s="246">
        <v>0</v>
      </c>
      <c r="R590" s="246">
        <f>Q590*H590</f>
        <v>0</v>
      </c>
      <c r="S590" s="246">
        <v>0.005</v>
      </c>
      <c r="T590" s="247">
        <f>S590*H590</f>
        <v>2.549735</v>
      </c>
      <c r="AR590" s="248" t="s">
        <v>151</v>
      </c>
      <c r="AT590" s="248" t="s">
        <v>146</v>
      </c>
      <c r="AU590" s="248" t="s">
        <v>83</v>
      </c>
      <c r="AY590" s="17" t="s">
        <v>144</v>
      </c>
      <c r="BE590" s="249">
        <f>IF(N590="základní",J590,0)</f>
        <v>0</v>
      </c>
      <c r="BF590" s="249">
        <f>IF(N590="snížená",J590,0)</f>
        <v>0</v>
      </c>
      <c r="BG590" s="249">
        <f>IF(N590="zákl. přenesená",J590,0)</f>
        <v>0</v>
      </c>
      <c r="BH590" s="249">
        <f>IF(N590="sníž. přenesená",J590,0)</f>
        <v>0</v>
      </c>
      <c r="BI590" s="249">
        <f>IF(N590="nulová",J590,0)</f>
        <v>0</v>
      </c>
      <c r="BJ590" s="17" t="s">
        <v>81</v>
      </c>
      <c r="BK590" s="249">
        <f>ROUND(I590*H590,2)</f>
        <v>0</v>
      </c>
      <c r="BL590" s="17" t="s">
        <v>151</v>
      </c>
      <c r="BM590" s="248" t="s">
        <v>652</v>
      </c>
    </row>
    <row r="591" spans="2:51" s="12" customFormat="1" ht="12">
      <c r="B591" s="250"/>
      <c r="C591" s="251"/>
      <c r="D591" s="252" t="s">
        <v>153</v>
      </c>
      <c r="E591" s="253" t="s">
        <v>1</v>
      </c>
      <c r="F591" s="254" t="s">
        <v>290</v>
      </c>
      <c r="G591" s="251"/>
      <c r="H591" s="253" t="s">
        <v>1</v>
      </c>
      <c r="I591" s="255"/>
      <c r="J591" s="251"/>
      <c r="K591" s="251"/>
      <c r="L591" s="256"/>
      <c r="M591" s="257"/>
      <c r="N591" s="258"/>
      <c r="O591" s="258"/>
      <c r="P591" s="258"/>
      <c r="Q591" s="258"/>
      <c r="R591" s="258"/>
      <c r="S591" s="258"/>
      <c r="T591" s="259"/>
      <c r="AT591" s="260" t="s">
        <v>153</v>
      </c>
      <c r="AU591" s="260" t="s">
        <v>83</v>
      </c>
      <c r="AV591" s="12" t="s">
        <v>81</v>
      </c>
      <c r="AW591" s="12" t="s">
        <v>31</v>
      </c>
      <c r="AX591" s="12" t="s">
        <v>74</v>
      </c>
      <c r="AY591" s="260" t="s">
        <v>144</v>
      </c>
    </row>
    <row r="592" spans="2:51" s="13" customFormat="1" ht="12">
      <c r="B592" s="261"/>
      <c r="C592" s="262"/>
      <c r="D592" s="252" t="s">
        <v>153</v>
      </c>
      <c r="E592" s="263" t="s">
        <v>1</v>
      </c>
      <c r="F592" s="264" t="s">
        <v>291</v>
      </c>
      <c r="G592" s="262"/>
      <c r="H592" s="265">
        <v>545.323</v>
      </c>
      <c r="I592" s="266"/>
      <c r="J592" s="262"/>
      <c r="K592" s="262"/>
      <c r="L592" s="267"/>
      <c r="M592" s="268"/>
      <c r="N592" s="269"/>
      <c r="O592" s="269"/>
      <c r="P592" s="269"/>
      <c r="Q592" s="269"/>
      <c r="R592" s="269"/>
      <c r="S592" s="269"/>
      <c r="T592" s="270"/>
      <c r="AT592" s="271" t="s">
        <v>153</v>
      </c>
      <c r="AU592" s="271" t="s">
        <v>83</v>
      </c>
      <c r="AV592" s="13" t="s">
        <v>83</v>
      </c>
      <c r="AW592" s="13" t="s">
        <v>31</v>
      </c>
      <c r="AX592" s="13" t="s">
        <v>74</v>
      </c>
      <c r="AY592" s="271" t="s">
        <v>144</v>
      </c>
    </row>
    <row r="593" spans="2:51" s="13" customFormat="1" ht="12">
      <c r="B593" s="261"/>
      <c r="C593" s="262"/>
      <c r="D593" s="252" t="s">
        <v>153</v>
      </c>
      <c r="E593" s="263" t="s">
        <v>1</v>
      </c>
      <c r="F593" s="264" t="s">
        <v>292</v>
      </c>
      <c r="G593" s="262"/>
      <c r="H593" s="265">
        <v>27.648</v>
      </c>
      <c r="I593" s="266"/>
      <c r="J593" s="262"/>
      <c r="K593" s="262"/>
      <c r="L593" s="267"/>
      <c r="M593" s="268"/>
      <c r="N593" s="269"/>
      <c r="O593" s="269"/>
      <c r="P593" s="269"/>
      <c r="Q593" s="269"/>
      <c r="R593" s="269"/>
      <c r="S593" s="269"/>
      <c r="T593" s="270"/>
      <c r="AT593" s="271" t="s">
        <v>153</v>
      </c>
      <c r="AU593" s="271" t="s">
        <v>83</v>
      </c>
      <c r="AV593" s="13" t="s">
        <v>83</v>
      </c>
      <c r="AW593" s="13" t="s">
        <v>31</v>
      </c>
      <c r="AX593" s="13" t="s">
        <v>74</v>
      </c>
      <c r="AY593" s="271" t="s">
        <v>144</v>
      </c>
    </row>
    <row r="594" spans="2:51" s="13" customFormat="1" ht="12">
      <c r="B594" s="261"/>
      <c r="C594" s="262"/>
      <c r="D594" s="252" t="s">
        <v>153</v>
      </c>
      <c r="E594" s="263" t="s">
        <v>1</v>
      </c>
      <c r="F594" s="264" t="s">
        <v>293</v>
      </c>
      <c r="G594" s="262"/>
      <c r="H594" s="265">
        <v>-0.525</v>
      </c>
      <c r="I594" s="266"/>
      <c r="J594" s="262"/>
      <c r="K594" s="262"/>
      <c r="L594" s="267"/>
      <c r="M594" s="268"/>
      <c r="N594" s="269"/>
      <c r="O594" s="269"/>
      <c r="P594" s="269"/>
      <c r="Q594" s="269"/>
      <c r="R594" s="269"/>
      <c r="S594" s="269"/>
      <c r="T594" s="270"/>
      <c r="AT594" s="271" t="s">
        <v>153</v>
      </c>
      <c r="AU594" s="271" t="s">
        <v>83</v>
      </c>
      <c r="AV594" s="13" t="s">
        <v>83</v>
      </c>
      <c r="AW594" s="13" t="s">
        <v>31</v>
      </c>
      <c r="AX594" s="13" t="s">
        <v>74</v>
      </c>
      <c r="AY594" s="271" t="s">
        <v>144</v>
      </c>
    </row>
    <row r="595" spans="2:51" s="13" customFormat="1" ht="12">
      <c r="B595" s="261"/>
      <c r="C595" s="262"/>
      <c r="D595" s="252" t="s">
        <v>153</v>
      </c>
      <c r="E595" s="263" t="s">
        <v>1</v>
      </c>
      <c r="F595" s="264" t="s">
        <v>294</v>
      </c>
      <c r="G595" s="262"/>
      <c r="H595" s="265">
        <v>-0.285</v>
      </c>
      <c r="I595" s="266"/>
      <c r="J595" s="262"/>
      <c r="K595" s="262"/>
      <c r="L595" s="267"/>
      <c r="M595" s="268"/>
      <c r="N595" s="269"/>
      <c r="O595" s="269"/>
      <c r="P595" s="269"/>
      <c r="Q595" s="269"/>
      <c r="R595" s="269"/>
      <c r="S595" s="269"/>
      <c r="T595" s="270"/>
      <c r="AT595" s="271" t="s">
        <v>153</v>
      </c>
      <c r="AU595" s="271" t="s">
        <v>83</v>
      </c>
      <c r="AV595" s="13" t="s">
        <v>83</v>
      </c>
      <c r="AW595" s="13" t="s">
        <v>31</v>
      </c>
      <c r="AX595" s="13" t="s">
        <v>74</v>
      </c>
      <c r="AY595" s="271" t="s">
        <v>144</v>
      </c>
    </row>
    <row r="596" spans="2:51" s="13" customFormat="1" ht="12">
      <c r="B596" s="261"/>
      <c r="C596" s="262"/>
      <c r="D596" s="252" t="s">
        <v>153</v>
      </c>
      <c r="E596" s="263" t="s">
        <v>1</v>
      </c>
      <c r="F596" s="264" t="s">
        <v>295</v>
      </c>
      <c r="G596" s="262"/>
      <c r="H596" s="265">
        <v>-1.71</v>
      </c>
      <c r="I596" s="266"/>
      <c r="J596" s="262"/>
      <c r="K596" s="262"/>
      <c r="L596" s="267"/>
      <c r="M596" s="268"/>
      <c r="N596" s="269"/>
      <c r="O596" s="269"/>
      <c r="P596" s="269"/>
      <c r="Q596" s="269"/>
      <c r="R596" s="269"/>
      <c r="S596" s="269"/>
      <c r="T596" s="270"/>
      <c r="AT596" s="271" t="s">
        <v>153</v>
      </c>
      <c r="AU596" s="271" t="s">
        <v>83</v>
      </c>
      <c r="AV596" s="13" t="s">
        <v>83</v>
      </c>
      <c r="AW596" s="13" t="s">
        <v>31</v>
      </c>
      <c r="AX596" s="13" t="s">
        <v>74</v>
      </c>
      <c r="AY596" s="271" t="s">
        <v>144</v>
      </c>
    </row>
    <row r="597" spans="2:51" s="13" customFormat="1" ht="12">
      <c r="B597" s="261"/>
      <c r="C597" s="262"/>
      <c r="D597" s="252" t="s">
        <v>153</v>
      </c>
      <c r="E597" s="263" t="s">
        <v>1</v>
      </c>
      <c r="F597" s="264" t="s">
        <v>296</v>
      </c>
      <c r="G597" s="262"/>
      <c r="H597" s="265">
        <v>-10.8</v>
      </c>
      <c r="I597" s="266"/>
      <c r="J597" s="262"/>
      <c r="K597" s="262"/>
      <c r="L597" s="267"/>
      <c r="M597" s="268"/>
      <c r="N597" s="269"/>
      <c r="O597" s="269"/>
      <c r="P597" s="269"/>
      <c r="Q597" s="269"/>
      <c r="R597" s="269"/>
      <c r="S597" s="269"/>
      <c r="T597" s="270"/>
      <c r="AT597" s="271" t="s">
        <v>153</v>
      </c>
      <c r="AU597" s="271" t="s">
        <v>83</v>
      </c>
      <c r="AV597" s="13" t="s">
        <v>83</v>
      </c>
      <c r="AW597" s="13" t="s">
        <v>31</v>
      </c>
      <c r="AX597" s="13" t="s">
        <v>74</v>
      </c>
      <c r="AY597" s="271" t="s">
        <v>144</v>
      </c>
    </row>
    <row r="598" spans="2:51" s="13" customFormat="1" ht="12">
      <c r="B598" s="261"/>
      <c r="C598" s="262"/>
      <c r="D598" s="252" t="s">
        <v>153</v>
      </c>
      <c r="E598" s="263" t="s">
        <v>1</v>
      </c>
      <c r="F598" s="264" t="s">
        <v>297</v>
      </c>
      <c r="G598" s="262"/>
      <c r="H598" s="265">
        <v>-2.16</v>
      </c>
      <c r="I598" s="266"/>
      <c r="J598" s="262"/>
      <c r="K598" s="262"/>
      <c r="L598" s="267"/>
      <c r="M598" s="268"/>
      <c r="N598" s="269"/>
      <c r="O598" s="269"/>
      <c r="P598" s="269"/>
      <c r="Q598" s="269"/>
      <c r="R598" s="269"/>
      <c r="S598" s="269"/>
      <c r="T598" s="270"/>
      <c r="AT598" s="271" t="s">
        <v>153</v>
      </c>
      <c r="AU598" s="271" t="s">
        <v>83</v>
      </c>
      <c r="AV598" s="13" t="s">
        <v>83</v>
      </c>
      <c r="AW598" s="13" t="s">
        <v>31</v>
      </c>
      <c r="AX598" s="13" t="s">
        <v>74</v>
      </c>
      <c r="AY598" s="271" t="s">
        <v>144</v>
      </c>
    </row>
    <row r="599" spans="2:51" s="13" customFormat="1" ht="12">
      <c r="B599" s="261"/>
      <c r="C599" s="262"/>
      <c r="D599" s="252" t="s">
        <v>153</v>
      </c>
      <c r="E599" s="263" t="s">
        <v>1</v>
      </c>
      <c r="F599" s="264" t="s">
        <v>298</v>
      </c>
      <c r="G599" s="262"/>
      <c r="H599" s="265">
        <v>-4.104</v>
      </c>
      <c r="I599" s="266"/>
      <c r="J599" s="262"/>
      <c r="K599" s="262"/>
      <c r="L599" s="267"/>
      <c r="M599" s="268"/>
      <c r="N599" s="269"/>
      <c r="O599" s="269"/>
      <c r="P599" s="269"/>
      <c r="Q599" s="269"/>
      <c r="R599" s="269"/>
      <c r="S599" s="269"/>
      <c r="T599" s="270"/>
      <c r="AT599" s="271" t="s">
        <v>153</v>
      </c>
      <c r="AU599" s="271" t="s">
        <v>83</v>
      </c>
      <c r="AV599" s="13" t="s">
        <v>83</v>
      </c>
      <c r="AW599" s="13" t="s">
        <v>31</v>
      </c>
      <c r="AX599" s="13" t="s">
        <v>74</v>
      </c>
      <c r="AY599" s="271" t="s">
        <v>144</v>
      </c>
    </row>
    <row r="600" spans="2:51" s="13" customFormat="1" ht="12">
      <c r="B600" s="261"/>
      <c r="C600" s="262"/>
      <c r="D600" s="252" t="s">
        <v>153</v>
      </c>
      <c r="E600" s="263" t="s">
        <v>1</v>
      </c>
      <c r="F600" s="264" t="s">
        <v>299</v>
      </c>
      <c r="G600" s="262"/>
      <c r="H600" s="265">
        <v>-38.4</v>
      </c>
      <c r="I600" s="266"/>
      <c r="J600" s="262"/>
      <c r="K600" s="262"/>
      <c r="L600" s="267"/>
      <c r="M600" s="268"/>
      <c r="N600" s="269"/>
      <c r="O600" s="269"/>
      <c r="P600" s="269"/>
      <c r="Q600" s="269"/>
      <c r="R600" s="269"/>
      <c r="S600" s="269"/>
      <c r="T600" s="270"/>
      <c r="AT600" s="271" t="s">
        <v>153</v>
      </c>
      <c r="AU600" s="271" t="s">
        <v>83</v>
      </c>
      <c r="AV600" s="13" t="s">
        <v>83</v>
      </c>
      <c r="AW600" s="13" t="s">
        <v>31</v>
      </c>
      <c r="AX600" s="13" t="s">
        <v>74</v>
      </c>
      <c r="AY600" s="271" t="s">
        <v>144</v>
      </c>
    </row>
    <row r="601" spans="2:51" s="13" customFormat="1" ht="12">
      <c r="B601" s="261"/>
      <c r="C601" s="262"/>
      <c r="D601" s="252" t="s">
        <v>153</v>
      </c>
      <c r="E601" s="263" t="s">
        <v>1</v>
      </c>
      <c r="F601" s="264" t="s">
        <v>300</v>
      </c>
      <c r="G601" s="262"/>
      <c r="H601" s="265">
        <v>-5.04</v>
      </c>
      <c r="I601" s="266"/>
      <c r="J601" s="262"/>
      <c r="K601" s="262"/>
      <c r="L601" s="267"/>
      <c r="M601" s="268"/>
      <c r="N601" s="269"/>
      <c r="O601" s="269"/>
      <c r="P601" s="269"/>
      <c r="Q601" s="269"/>
      <c r="R601" s="269"/>
      <c r="S601" s="269"/>
      <c r="T601" s="270"/>
      <c r="AT601" s="271" t="s">
        <v>153</v>
      </c>
      <c r="AU601" s="271" t="s">
        <v>83</v>
      </c>
      <c r="AV601" s="13" t="s">
        <v>83</v>
      </c>
      <c r="AW601" s="13" t="s">
        <v>31</v>
      </c>
      <c r="AX601" s="13" t="s">
        <v>74</v>
      </c>
      <c r="AY601" s="271" t="s">
        <v>144</v>
      </c>
    </row>
    <row r="602" spans="2:51" s="14" customFormat="1" ht="12">
      <c r="B602" s="272"/>
      <c r="C602" s="273"/>
      <c r="D602" s="252" t="s">
        <v>153</v>
      </c>
      <c r="E602" s="274" t="s">
        <v>1</v>
      </c>
      <c r="F602" s="275" t="s">
        <v>156</v>
      </c>
      <c r="G602" s="273"/>
      <c r="H602" s="276">
        <v>509.947</v>
      </c>
      <c r="I602" s="277"/>
      <c r="J602" s="273"/>
      <c r="K602" s="273"/>
      <c r="L602" s="278"/>
      <c r="M602" s="279"/>
      <c r="N602" s="280"/>
      <c r="O602" s="280"/>
      <c r="P602" s="280"/>
      <c r="Q602" s="280"/>
      <c r="R602" s="280"/>
      <c r="S602" s="280"/>
      <c r="T602" s="281"/>
      <c r="AT602" s="282" t="s">
        <v>153</v>
      </c>
      <c r="AU602" s="282" t="s">
        <v>83</v>
      </c>
      <c r="AV602" s="14" t="s">
        <v>151</v>
      </c>
      <c r="AW602" s="14" t="s">
        <v>31</v>
      </c>
      <c r="AX602" s="14" t="s">
        <v>81</v>
      </c>
      <c r="AY602" s="282" t="s">
        <v>144</v>
      </c>
    </row>
    <row r="603" spans="2:63" s="11" customFormat="1" ht="22.8" customHeight="1">
      <c r="B603" s="221"/>
      <c r="C603" s="222"/>
      <c r="D603" s="223" t="s">
        <v>73</v>
      </c>
      <c r="E603" s="235" t="s">
        <v>653</v>
      </c>
      <c r="F603" s="235" t="s">
        <v>654</v>
      </c>
      <c r="G603" s="222"/>
      <c r="H603" s="222"/>
      <c r="I603" s="225"/>
      <c r="J603" s="236">
        <f>BK603</f>
        <v>0</v>
      </c>
      <c r="K603" s="222"/>
      <c r="L603" s="227"/>
      <c r="M603" s="228"/>
      <c r="N603" s="229"/>
      <c r="O603" s="229"/>
      <c r="P603" s="230">
        <f>SUM(P604:P608)</f>
        <v>0</v>
      </c>
      <c r="Q603" s="229"/>
      <c r="R603" s="230">
        <f>SUM(R604:R608)</f>
        <v>0</v>
      </c>
      <c r="S603" s="229"/>
      <c r="T603" s="231">
        <f>SUM(T604:T608)</f>
        <v>0</v>
      </c>
      <c r="AR603" s="232" t="s">
        <v>81</v>
      </c>
      <c r="AT603" s="233" t="s">
        <v>73</v>
      </c>
      <c r="AU603" s="233" t="s">
        <v>81</v>
      </c>
      <c r="AY603" s="232" t="s">
        <v>144</v>
      </c>
      <c r="BK603" s="234">
        <f>SUM(BK604:BK608)</f>
        <v>0</v>
      </c>
    </row>
    <row r="604" spans="2:65" s="1" customFormat="1" ht="24" customHeight="1">
      <c r="B604" s="38"/>
      <c r="C604" s="237" t="s">
        <v>655</v>
      </c>
      <c r="D604" s="237" t="s">
        <v>146</v>
      </c>
      <c r="E604" s="238" t="s">
        <v>656</v>
      </c>
      <c r="F604" s="239" t="s">
        <v>657</v>
      </c>
      <c r="G604" s="240" t="s">
        <v>175</v>
      </c>
      <c r="H604" s="241">
        <v>55.356</v>
      </c>
      <c r="I604" s="242"/>
      <c r="J604" s="243">
        <f>ROUND(I604*H604,2)</f>
        <v>0</v>
      </c>
      <c r="K604" s="239" t="s">
        <v>587</v>
      </c>
      <c r="L604" s="43"/>
      <c r="M604" s="244" t="s">
        <v>1</v>
      </c>
      <c r="N604" s="245" t="s">
        <v>39</v>
      </c>
      <c r="O604" s="86"/>
      <c r="P604" s="246">
        <f>O604*H604</f>
        <v>0</v>
      </c>
      <c r="Q604" s="246">
        <v>0</v>
      </c>
      <c r="R604" s="246">
        <f>Q604*H604</f>
        <v>0</v>
      </c>
      <c r="S604" s="246">
        <v>0</v>
      </c>
      <c r="T604" s="247">
        <f>S604*H604</f>
        <v>0</v>
      </c>
      <c r="AR604" s="248" t="s">
        <v>151</v>
      </c>
      <c r="AT604" s="248" t="s">
        <v>146</v>
      </c>
      <c r="AU604" s="248" t="s">
        <v>83</v>
      </c>
      <c r="AY604" s="17" t="s">
        <v>144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17" t="s">
        <v>81</v>
      </c>
      <c r="BK604" s="249">
        <f>ROUND(I604*H604,2)</f>
        <v>0</v>
      </c>
      <c r="BL604" s="17" t="s">
        <v>151</v>
      </c>
      <c r="BM604" s="248" t="s">
        <v>658</v>
      </c>
    </row>
    <row r="605" spans="2:65" s="1" customFormat="1" ht="24" customHeight="1">
      <c r="B605" s="38"/>
      <c r="C605" s="237" t="s">
        <v>659</v>
      </c>
      <c r="D605" s="237" t="s">
        <v>146</v>
      </c>
      <c r="E605" s="238" t="s">
        <v>660</v>
      </c>
      <c r="F605" s="239" t="s">
        <v>661</v>
      </c>
      <c r="G605" s="240" t="s">
        <v>175</v>
      </c>
      <c r="H605" s="241">
        <v>55.356</v>
      </c>
      <c r="I605" s="242"/>
      <c r="J605" s="243">
        <f>ROUND(I605*H605,2)</f>
        <v>0</v>
      </c>
      <c r="K605" s="239" t="s">
        <v>150</v>
      </c>
      <c r="L605" s="43"/>
      <c r="M605" s="244" t="s">
        <v>1</v>
      </c>
      <c r="N605" s="245" t="s">
        <v>39</v>
      </c>
      <c r="O605" s="86"/>
      <c r="P605" s="246">
        <f>O605*H605</f>
        <v>0</v>
      </c>
      <c r="Q605" s="246">
        <v>0</v>
      </c>
      <c r="R605" s="246">
        <f>Q605*H605</f>
        <v>0</v>
      </c>
      <c r="S605" s="246">
        <v>0</v>
      </c>
      <c r="T605" s="247">
        <f>S605*H605</f>
        <v>0</v>
      </c>
      <c r="AR605" s="248" t="s">
        <v>151</v>
      </c>
      <c r="AT605" s="248" t="s">
        <v>146</v>
      </c>
      <c r="AU605" s="248" t="s">
        <v>83</v>
      </c>
      <c r="AY605" s="17" t="s">
        <v>144</v>
      </c>
      <c r="BE605" s="249">
        <f>IF(N605="základní",J605,0)</f>
        <v>0</v>
      </c>
      <c r="BF605" s="249">
        <f>IF(N605="snížená",J605,0)</f>
        <v>0</v>
      </c>
      <c r="BG605" s="249">
        <f>IF(N605="zákl. přenesená",J605,0)</f>
        <v>0</v>
      </c>
      <c r="BH605" s="249">
        <f>IF(N605="sníž. přenesená",J605,0)</f>
        <v>0</v>
      </c>
      <c r="BI605" s="249">
        <f>IF(N605="nulová",J605,0)</f>
        <v>0</v>
      </c>
      <c r="BJ605" s="17" t="s">
        <v>81</v>
      </c>
      <c r="BK605" s="249">
        <f>ROUND(I605*H605,2)</f>
        <v>0</v>
      </c>
      <c r="BL605" s="17" t="s">
        <v>151</v>
      </c>
      <c r="BM605" s="248" t="s">
        <v>662</v>
      </c>
    </row>
    <row r="606" spans="2:65" s="1" customFormat="1" ht="24" customHeight="1">
      <c r="B606" s="38"/>
      <c r="C606" s="237" t="s">
        <v>663</v>
      </c>
      <c r="D606" s="237" t="s">
        <v>146</v>
      </c>
      <c r="E606" s="238" t="s">
        <v>664</v>
      </c>
      <c r="F606" s="239" t="s">
        <v>665</v>
      </c>
      <c r="G606" s="240" t="s">
        <v>175</v>
      </c>
      <c r="H606" s="241">
        <v>774.984</v>
      </c>
      <c r="I606" s="242"/>
      <c r="J606" s="243">
        <f>ROUND(I606*H606,2)</f>
        <v>0</v>
      </c>
      <c r="K606" s="239" t="s">
        <v>150</v>
      </c>
      <c r="L606" s="43"/>
      <c r="M606" s="244" t="s">
        <v>1</v>
      </c>
      <c r="N606" s="245" t="s">
        <v>39</v>
      </c>
      <c r="O606" s="86"/>
      <c r="P606" s="246">
        <f>O606*H606</f>
        <v>0</v>
      </c>
      <c r="Q606" s="246">
        <v>0</v>
      </c>
      <c r="R606" s="246">
        <f>Q606*H606</f>
        <v>0</v>
      </c>
      <c r="S606" s="246">
        <v>0</v>
      </c>
      <c r="T606" s="247">
        <f>S606*H606</f>
        <v>0</v>
      </c>
      <c r="AR606" s="248" t="s">
        <v>151</v>
      </c>
      <c r="AT606" s="248" t="s">
        <v>146</v>
      </c>
      <c r="AU606" s="248" t="s">
        <v>83</v>
      </c>
      <c r="AY606" s="17" t="s">
        <v>144</v>
      </c>
      <c r="BE606" s="249">
        <f>IF(N606="základní",J606,0)</f>
        <v>0</v>
      </c>
      <c r="BF606" s="249">
        <f>IF(N606="snížená",J606,0)</f>
        <v>0</v>
      </c>
      <c r="BG606" s="249">
        <f>IF(N606="zákl. přenesená",J606,0)</f>
        <v>0</v>
      </c>
      <c r="BH606" s="249">
        <f>IF(N606="sníž. přenesená",J606,0)</f>
        <v>0</v>
      </c>
      <c r="BI606" s="249">
        <f>IF(N606="nulová",J606,0)</f>
        <v>0</v>
      </c>
      <c r="BJ606" s="17" t="s">
        <v>81</v>
      </c>
      <c r="BK606" s="249">
        <f>ROUND(I606*H606,2)</f>
        <v>0</v>
      </c>
      <c r="BL606" s="17" t="s">
        <v>151</v>
      </c>
      <c r="BM606" s="248" t="s">
        <v>666</v>
      </c>
    </row>
    <row r="607" spans="2:51" s="13" customFormat="1" ht="12">
      <c r="B607" s="261"/>
      <c r="C607" s="262"/>
      <c r="D607" s="252" t="s">
        <v>153</v>
      </c>
      <c r="E607" s="262"/>
      <c r="F607" s="264" t="s">
        <v>667</v>
      </c>
      <c r="G607" s="262"/>
      <c r="H607" s="265">
        <v>774.984</v>
      </c>
      <c r="I607" s="266"/>
      <c r="J607" s="262"/>
      <c r="K607" s="262"/>
      <c r="L607" s="267"/>
      <c r="M607" s="268"/>
      <c r="N607" s="269"/>
      <c r="O607" s="269"/>
      <c r="P607" s="269"/>
      <c r="Q607" s="269"/>
      <c r="R607" s="269"/>
      <c r="S607" s="269"/>
      <c r="T607" s="270"/>
      <c r="AT607" s="271" t="s">
        <v>153</v>
      </c>
      <c r="AU607" s="271" t="s">
        <v>83</v>
      </c>
      <c r="AV607" s="13" t="s">
        <v>83</v>
      </c>
      <c r="AW607" s="13" t="s">
        <v>4</v>
      </c>
      <c r="AX607" s="13" t="s">
        <v>81</v>
      </c>
      <c r="AY607" s="271" t="s">
        <v>144</v>
      </c>
    </row>
    <row r="608" spans="2:65" s="1" customFormat="1" ht="24" customHeight="1">
      <c r="B608" s="38"/>
      <c r="C608" s="237" t="s">
        <v>668</v>
      </c>
      <c r="D608" s="237" t="s">
        <v>146</v>
      </c>
      <c r="E608" s="238" t="s">
        <v>669</v>
      </c>
      <c r="F608" s="239" t="s">
        <v>670</v>
      </c>
      <c r="G608" s="240" t="s">
        <v>175</v>
      </c>
      <c r="H608" s="241">
        <v>65.34</v>
      </c>
      <c r="I608" s="242"/>
      <c r="J608" s="243">
        <f>ROUND(I608*H608,2)</f>
        <v>0</v>
      </c>
      <c r="K608" s="239" t="s">
        <v>150</v>
      </c>
      <c r="L608" s="43"/>
      <c r="M608" s="244" t="s">
        <v>1</v>
      </c>
      <c r="N608" s="245" t="s">
        <v>39</v>
      </c>
      <c r="O608" s="86"/>
      <c r="P608" s="246">
        <f>O608*H608</f>
        <v>0</v>
      </c>
      <c r="Q608" s="246">
        <v>0</v>
      </c>
      <c r="R608" s="246">
        <f>Q608*H608</f>
        <v>0</v>
      </c>
      <c r="S608" s="246">
        <v>0</v>
      </c>
      <c r="T608" s="247">
        <f>S608*H608</f>
        <v>0</v>
      </c>
      <c r="AR608" s="248" t="s">
        <v>151</v>
      </c>
      <c r="AT608" s="248" t="s">
        <v>146</v>
      </c>
      <c r="AU608" s="248" t="s">
        <v>83</v>
      </c>
      <c r="AY608" s="17" t="s">
        <v>144</v>
      </c>
      <c r="BE608" s="249">
        <f>IF(N608="základní",J608,0)</f>
        <v>0</v>
      </c>
      <c r="BF608" s="249">
        <f>IF(N608="snížená",J608,0)</f>
        <v>0</v>
      </c>
      <c r="BG608" s="249">
        <f>IF(N608="zákl. přenesená",J608,0)</f>
        <v>0</v>
      </c>
      <c r="BH608" s="249">
        <f>IF(N608="sníž. přenesená",J608,0)</f>
        <v>0</v>
      </c>
      <c r="BI608" s="249">
        <f>IF(N608="nulová",J608,0)</f>
        <v>0</v>
      </c>
      <c r="BJ608" s="17" t="s">
        <v>81</v>
      </c>
      <c r="BK608" s="249">
        <f>ROUND(I608*H608,2)</f>
        <v>0</v>
      </c>
      <c r="BL608" s="17" t="s">
        <v>151</v>
      </c>
      <c r="BM608" s="248" t="s">
        <v>671</v>
      </c>
    </row>
    <row r="609" spans="2:63" s="11" customFormat="1" ht="22.8" customHeight="1">
      <c r="B609" s="221"/>
      <c r="C609" s="222"/>
      <c r="D609" s="223" t="s">
        <v>73</v>
      </c>
      <c r="E609" s="235" t="s">
        <v>672</v>
      </c>
      <c r="F609" s="235" t="s">
        <v>673</v>
      </c>
      <c r="G609" s="222"/>
      <c r="H609" s="222"/>
      <c r="I609" s="225"/>
      <c r="J609" s="236">
        <f>BK609</f>
        <v>0</v>
      </c>
      <c r="K609" s="222"/>
      <c r="L609" s="227"/>
      <c r="M609" s="228"/>
      <c r="N609" s="229"/>
      <c r="O609" s="229"/>
      <c r="P609" s="230">
        <f>P610</f>
        <v>0</v>
      </c>
      <c r="Q609" s="229"/>
      <c r="R609" s="230">
        <f>R610</f>
        <v>0</v>
      </c>
      <c r="S609" s="229"/>
      <c r="T609" s="231">
        <f>T610</f>
        <v>0</v>
      </c>
      <c r="AR609" s="232" t="s">
        <v>81</v>
      </c>
      <c r="AT609" s="233" t="s">
        <v>73</v>
      </c>
      <c r="AU609" s="233" t="s">
        <v>81</v>
      </c>
      <c r="AY609" s="232" t="s">
        <v>144</v>
      </c>
      <c r="BK609" s="234">
        <f>BK610</f>
        <v>0</v>
      </c>
    </row>
    <row r="610" spans="2:65" s="1" customFormat="1" ht="24" customHeight="1">
      <c r="B610" s="38"/>
      <c r="C610" s="237" t="s">
        <v>674</v>
      </c>
      <c r="D610" s="237" t="s">
        <v>146</v>
      </c>
      <c r="E610" s="238" t="s">
        <v>675</v>
      </c>
      <c r="F610" s="239" t="s">
        <v>676</v>
      </c>
      <c r="G610" s="240" t="s">
        <v>175</v>
      </c>
      <c r="H610" s="241">
        <v>104.331</v>
      </c>
      <c r="I610" s="242"/>
      <c r="J610" s="243">
        <f>ROUND(I610*H610,2)</f>
        <v>0</v>
      </c>
      <c r="K610" s="239" t="s">
        <v>587</v>
      </c>
      <c r="L610" s="43"/>
      <c r="M610" s="244" t="s">
        <v>1</v>
      </c>
      <c r="N610" s="245" t="s">
        <v>39</v>
      </c>
      <c r="O610" s="86"/>
      <c r="P610" s="246">
        <f>O610*H610</f>
        <v>0</v>
      </c>
      <c r="Q610" s="246">
        <v>0</v>
      </c>
      <c r="R610" s="246">
        <f>Q610*H610</f>
        <v>0</v>
      </c>
      <c r="S610" s="246">
        <v>0</v>
      </c>
      <c r="T610" s="247">
        <f>S610*H610</f>
        <v>0</v>
      </c>
      <c r="AR610" s="248" t="s">
        <v>151</v>
      </c>
      <c r="AT610" s="248" t="s">
        <v>146</v>
      </c>
      <c r="AU610" s="248" t="s">
        <v>83</v>
      </c>
      <c r="AY610" s="17" t="s">
        <v>144</v>
      </c>
      <c r="BE610" s="249">
        <f>IF(N610="základní",J610,0)</f>
        <v>0</v>
      </c>
      <c r="BF610" s="249">
        <f>IF(N610="snížená",J610,0)</f>
        <v>0</v>
      </c>
      <c r="BG610" s="249">
        <f>IF(N610="zákl. přenesená",J610,0)</f>
        <v>0</v>
      </c>
      <c r="BH610" s="249">
        <f>IF(N610="sníž. přenesená",J610,0)</f>
        <v>0</v>
      </c>
      <c r="BI610" s="249">
        <f>IF(N610="nulová",J610,0)</f>
        <v>0</v>
      </c>
      <c r="BJ610" s="17" t="s">
        <v>81</v>
      </c>
      <c r="BK610" s="249">
        <f>ROUND(I610*H610,2)</f>
        <v>0</v>
      </c>
      <c r="BL610" s="17" t="s">
        <v>151</v>
      </c>
      <c r="BM610" s="248" t="s">
        <v>677</v>
      </c>
    </row>
    <row r="611" spans="2:63" s="11" customFormat="1" ht="25.9" customHeight="1">
      <c r="B611" s="221"/>
      <c r="C611" s="222"/>
      <c r="D611" s="223" t="s">
        <v>73</v>
      </c>
      <c r="E611" s="224" t="s">
        <v>678</v>
      </c>
      <c r="F611" s="224" t="s">
        <v>679</v>
      </c>
      <c r="G611" s="222"/>
      <c r="H611" s="222"/>
      <c r="I611" s="225"/>
      <c r="J611" s="226">
        <f>BK611</f>
        <v>0</v>
      </c>
      <c r="K611" s="222"/>
      <c r="L611" s="227"/>
      <c r="M611" s="228"/>
      <c r="N611" s="229"/>
      <c r="O611" s="229"/>
      <c r="P611" s="230">
        <f>P612+P647+P658+P673+P695+P706+P739+P799+P819</f>
        <v>0</v>
      </c>
      <c r="Q611" s="229"/>
      <c r="R611" s="230">
        <f>R612+R647+R658+R673+R695+R706+R739+R799+R819</f>
        <v>9.39864155</v>
      </c>
      <c r="S611" s="229"/>
      <c r="T611" s="231">
        <f>T612+T647+T658+T673+T695+T706+T739+T799+T819</f>
        <v>0.8311325</v>
      </c>
      <c r="AR611" s="232" t="s">
        <v>83</v>
      </c>
      <c r="AT611" s="233" t="s">
        <v>73</v>
      </c>
      <c r="AU611" s="233" t="s">
        <v>74</v>
      </c>
      <c r="AY611" s="232" t="s">
        <v>144</v>
      </c>
      <c r="BK611" s="234">
        <f>BK612+BK647+BK658+BK673+BK695+BK706+BK739+BK799+BK819</f>
        <v>0</v>
      </c>
    </row>
    <row r="612" spans="2:63" s="11" customFormat="1" ht="22.8" customHeight="1">
      <c r="B612" s="221"/>
      <c r="C612" s="222"/>
      <c r="D612" s="223" t="s">
        <v>73</v>
      </c>
      <c r="E612" s="235" t="s">
        <v>680</v>
      </c>
      <c r="F612" s="235" t="s">
        <v>681</v>
      </c>
      <c r="G612" s="222"/>
      <c r="H612" s="222"/>
      <c r="I612" s="225"/>
      <c r="J612" s="236">
        <f>BK612</f>
        <v>0</v>
      </c>
      <c r="K612" s="222"/>
      <c r="L612" s="227"/>
      <c r="M612" s="228"/>
      <c r="N612" s="229"/>
      <c r="O612" s="229"/>
      <c r="P612" s="230">
        <f>SUM(P613:P646)</f>
        <v>0</v>
      </c>
      <c r="Q612" s="229"/>
      <c r="R612" s="230">
        <f>SUM(R613:R646)</f>
        <v>0.062946</v>
      </c>
      <c r="S612" s="229"/>
      <c r="T612" s="231">
        <f>SUM(T613:T646)</f>
        <v>0</v>
      </c>
      <c r="AR612" s="232" t="s">
        <v>83</v>
      </c>
      <c r="AT612" s="233" t="s">
        <v>73</v>
      </c>
      <c r="AU612" s="233" t="s">
        <v>81</v>
      </c>
      <c r="AY612" s="232" t="s">
        <v>144</v>
      </c>
      <c r="BK612" s="234">
        <f>SUM(BK613:BK646)</f>
        <v>0</v>
      </c>
    </row>
    <row r="613" spans="2:65" s="1" customFormat="1" ht="24" customHeight="1">
      <c r="B613" s="38"/>
      <c r="C613" s="237" t="s">
        <v>682</v>
      </c>
      <c r="D613" s="237" t="s">
        <v>146</v>
      </c>
      <c r="E613" s="238" t="s">
        <v>683</v>
      </c>
      <c r="F613" s="239" t="s">
        <v>684</v>
      </c>
      <c r="G613" s="240" t="s">
        <v>181</v>
      </c>
      <c r="H613" s="241">
        <v>1.08</v>
      </c>
      <c r="I613" s="242"/>
      <c r="J613" s="243">
        <f>ROUND(I613*H613,2)</f>
        <v>0</v>
      </c>
      <c r="K613" s="239" t="s">
        <v>150</v>
      </c>
      <c r="L613" s="43"/>
      <c r="M613" s="244" t="s">
        <v>1</v>
      </c>
      <c r="N613" s="245" t="s">
        <v>39</v>
      </c>
      <c r="O613" s="86"/>
      <c r="P613" s="246">
        <f>O613*H613</f>
        <v>0</v>
      </c>
      <c r="Q613" s="246">
        <v>0</v>
      </c>
      <c r="R613" s="246">
        <f>Q613*H613</f>
        <v>0</v>
      </c>
      <c r="S613" s="246">
        <v>0</v>
      </c>
      <c r="T613" s="247">
        <f>S613*H613</f>
        <v>0</v>
      </c>
      <c r="AR613" s="248" t="s">
        <v>232</v>
      </c>
      <c r="AT613" s="248" t="s">
        <v>146</v>
      </c>
      <c r="AU613" s="248" t="s">
        <v>83</v>
      </c>
      <c r="AY613" s="17" t="s">
        <v>144</v>
      </c>
      <c r="BE613" s="249">
        <f>IF(N613="základní",J613,0)</f>
        <v>0</v>
      </c>
      <c r="BF613" s="249">
        <f>IF(N613="snížená",J613,0)</f>
        <v>0</v>
      </c>
      <c r="BG613" s="249">
        <f>IF(N613="zákl. přenesená",J613,0)</f>
        <v>0</v>
      </c>
      <c r="BH613" s="249">
        <f>IF(N613="sníž. přenesená",J613,0)</f>
        <v>0</v>
      </c>
      <c r="BI613" s="249">
        <f>IF(N613="nulová",J613,0)</f>
        <v>0</v>
      </c>
      <c r="BJ613" s="17" t="s">
        <v>81</v>
      </c>
      <c r="BK613" s="249">
        <f>ROUND(I613*H613,2)</f>
        <v>0</v>
      </c>
      <c r="BL613" s="17" t="s">
        <v>232</v>
      </c>
      <c r="BM613" s="248" t="s">
        <v>685</v>
      </c>
    </row>
    <row r="614" spans="2:51" s="12" customFormat="1" ht="12">
      <c r="B614" s="250"/>
      <c r="C614" s="251"/>
      <c r="D614" s="252" t="s">
        <v>153</v>
      </c>
      <c r="E614" s="253" t="s">
        <v>1</v>
      </c>
      <c r="F614" s="254" t="s">
        <v>686</v>
      </c>
      <c r="G614" s="251"/>
      <c r="H614" s="253" t="s">
        <v>1</v>
      </c>
      <c r="I614" s="255"/>
      <c r="J614" s="251"/>
      <c r="K614" s="251"/>
      <c r="L614" s="256"/>
      <c r="M614" s="257"/>
      <c r="N614" s="258"/>
      <c r="O614" s="258"/>
      <c r="P614" s="258"/>
      <c r="Q614" s="258"/>
      <c r="R614" s="258"/>
      <c r="S614" s="258"/>
      <c r="T614" s="259"/>
      <c r="AT614" s="260" t="s">
        <v>153</v>
      </c>
      <c r="AU614" s="260" t="s">
        <v>83</v>
      </c>
      <c r="AV614" s="12" t="s">
        <v>81</v>
      </c>
      <c r="AW614" s="12" t="s">
        <v>31</v>
      </c>
      <c r="AX614" s="12" t="s">
        <v>74</v>
      </c>
      <c r="AY614" s="260" t="s">
        <v>144</v>
      </c>
    </row>
    <row r="615" spans="2:51" s="13" customFormat="1" ht="12">
      <c r="B615" s="261"/>
      <c r="C615" s="262"/>
      <c r="D615" s="252" t="s">
        <v>153</v>
      </c>
      <c r="E615" s="263" t="s">
        <v>1</v>
      </c>
      <c r="F615" s="264" t="s">
        <v>687</v>
      </c>
      <c r="G615" s="262"/>
      <c r="H615" s="265">
        <v>1.08</v>
      </c>
      <c r="I615" s="266"/>
      <c r="J615" s="262"/>
      <c r="K615" s="262"/>
      <c r="L615" s="267"/>
      <c r="M615" s="268"/>
      <c r="N615" s="269"/>
      <c r="O615" s="269"/>
      <c r="P615" s="269"/>
      <c r="Q615" s="269"/>
      <c r="R615" s="269"/>
      <c r="S615" s="269"/>
      <c r="T615" s="270"/>
      <c r="AT615" s="271" t="s">
        <v>153</v>
      </c>
      <c r="AU615" s="271" t="s">
        <v>83</v>
      </c>
      <c r="AV615" s="13" t="s">
        <v>83</v>
      </c>
      <c r="AW615" s="13" t="s">
        <v>31</v>
      </c>
      <c r="AX615" s="13" t="s">
        <v>74</v>
      </c>
      <c r="AY615" s="271" t="s">
        <v>144</v>
      </c>
    </row>
    <row r="616" spans="2:51" s="14" customFormat="1" ht="12">
      <c r="B616" s="272"/>
      <c r="C616" s="273"/>
      <c r="D616" s="252" t="s">
        <v>153</v>
      </c>
      <c r="E616" s="274" t="s">
        <v>1</v>
      </c>
      <c r="F616" s="275" t="s">
        <v>156</v>
      </c>
      <c r="G616" s="273"/>
      <c r="H616" s="276">
        <v>1.08</v>
      </c>
      <c r="I616" s="277"/>
      <c r="J616" s="273"/>
      <c r="K616" s="273"/>
      <c r="L616" s="278"/>
      <c r="M616" s="279"/>
      <c r="N616" s="280"/>
      <c r="O616" s="280"/>
      <c r="P616" s="280"/>
      <c r="Q616" s="280"/>
      <c r="R616" s="280"/>
      <c r="S616" s="280"/>
      <c r="T616" s="281"/>
      <c r="AT616" s="282" t="s">
        <v>153</v>
      </c>
      <c r="AU616" s="282" t="s">
        <v>83</v>
      </c>
      <c r="AV616" s="14" t="s">
        <v>151</v>
      </c>
      <c r="AW616" s="14" t="s">
        <v>31</v>
      </c>
      <c r="AX616" s="14" t="s">
        <v>81</v>
      </c>
      <c r="AY616" s="282" t="s">
        <v>144</v>
      </c>
    </row>
    <row r="617" spans="2:65" s="1" customFormat="1" ht="16.5" customHeight="1">
      <c r="B617" s="38"/>
      <c r="C617" s="283" t="s">
        <v>688</v>
      </c>
      <c r="D617" s="283" t="s">
        <v>276</v>
      </c>
      <c r="E617" s="284" t="s">
        <v>689</v>
      </c>
      <c r="F617" s="285" t="s">
        <v>690</v>
      </c>
      <c r="G617" s="286" t="s">
        <v>175</v>
      </c>
      <c r="H617" s="287">
        <v>0.001</v>
      </c>
      <c r="I617" s="288"/>
      <c r="J617" s="289">
        <f>ROUND(I617*H617,2)</f>
        <v>0</v>
      </c>
      <c r="K617" s="285" t="s">
        <v>150</v>
      </c>
      <c r="L617" s="290"/>
      <c r="M617" s="291" t="s">
        <v>1</v>
      </c>
      <c r="N617" s="292" t="s">
        <v>39</v>
      </c>
      <c r="O617" s="86"/>
      <c r="P617" s="246">
        <f>O617*H617</f>
        <v>0</v>
      </c>
      <c r="Q617" s="246">
        <v>1</v>
      </c>
      <c r="R617" s="246">
        <f>Q617*H617</f>
        <v>0.001</v>
      </c>
      <c r="S617" s="246">
        <v>0</v>
      </c>
      <c r="T617" s="247">
        <f>S617*H617</f>
        <v>0</v>
      </c>
      <c r="AR617" s="248" t="s">
        <v>345</v>
      </c>
      <c r="AT617" s="248" t="s">
        <v>276</v>
      </c>
      <c r="AU617" s="248" t="s">
        <v>83</v>
      </c>
      <c r="AY617" s="17" t="s">
        <v>144</v>
      </c>
      <c r="BE617" s="249">
        <f>IF(N617="základní",J617,0)</f>
        <v>0</v>
      </c>
      <c r="BF617" s="249">
        <f>IF(N617="snížená",J617,0)</f>
        <v>0</v>
      </c>
      <c r="BG617" s="249">
        <f>IF(N617="zákl. přenesená",J617,0)</f>
        <v>0</v>
      </c>
      <c r="BH617" s="249">
        <f>IF(N617="sníž. přenesená",J617,0)</f>
        <v>0</v>
      </c>
      <c r="BI617" s="249">
        <f>IF(N617="nulová",J617,0)</f>
        <v>0</v>
      </c>
      <c r="BJ617" s="17" t="s">
        <v>81</v>
      </c>
      <c r="BK617" s="249">
        <f>ROUND(I617*H617,2)</f>
        <v>0</v>
      </c>
      <c r="BL617" s="17" t="s">
        <v>232</v>
      </c>
      <c r="BM617" s="248" t="s">
        <v>691</v>
      </c>
    </row>
    <row r="618" spans="2:51" s="13" customFormat="1" ht="12">
      <c r="B618" s="261"/>
      <c r="C618" s="262"/>
      <c r="D618" s="252" t="s">
        <v>153</v>
      </c>
      <c r="E618" s="263" t="s">
        <v>1</v>
      </c>
      <c r="F618" s="264" t="s">
        <v>12</v>
      </c>
      <c r="G618" s="262"/>
      <c r="H618" s="265">
        <v>0.001</v>
      </c>
      <c r="I618" s="266"/>
      <c r="J618" s="262"/>
      <c r="K618" s="262"/>
      <c r="L618" s="267"/>
      <c r="M618" s="268"/>
      <c r="N618" s="269"/>
      <c r="O618" s="269"/>
      <c r="P618" s="269"/>
      <c r="Q618" s="269"/>
      <c r="R618" s="269"/>
      <c r="S618" s="269"/>
      <c r="T618" s="270"/>
      <c r="AT618" s="271" t="s">
        <v>153</v>
      </c>
      <c r="AU618" s="271" t="s">
        <v>83</v>
      </c>
      <c r="AV618" s="13" t="s">
        <v>83</v>
      </c>
      <c r="AW618" s="13" t="s">
        <v>31</v>
      </c>
      <c r="AX618" s="13" t="s">
        <v>74</v>
      </c>
      <c r="AY618" s="271" t="s">
        <v>144</v>
      </c>
    </row>
    <row r="619" spans="2:51" s="14" customFormat="1" ht="12">
      <c r="B619" s="272"/>
      <c r="C619" s="273"/>
      <c r="D619" s="252" t="s">
        <v>153</v>
      </c>
      <c r="E619" s="274" t="s">
        <v>1</v>
      </c>
      <c r="F619" s="275" t="s">
        <v>156</v>
      </c>
      <c r="G619" s="273"/>
      <c r="H619" s="276">
        <v>0.001</v>
      </c>
      <c r="I619" s="277"/>
      <c r="J619" s="273"/>
      <c r="K619" s="273"/>
      <c r="L619" s="278"/>
      <c r="M619" s="279"/>
      <c r="N619" s="280"/>
      <c r="O619" s="280"/>
      <c r="P619" s="280"/>
      <c r="Q619" s="280"/>
      <c r="R619" s="280"/>
      <c r="S619" s="280"/>
      <c r="T619" s="281"/>
      <c r="AT619" s="282" t="s">
        <v>153</v>
      </c>
      <c r="AU619" s="282" t="s">
        <v>83</v>
      </c>
      <c r="AV619" s="14" t="s">
        <v>151</v>
      </c>
      <c r="AW619" s="14" t="s">
        <v>31</v>
      </c>
      <c r="AX619" s="14" t="s">
        <v>81</v>
      </c>
      <c r="AY619" s="282" t="s">
        <v>144</v>
      </c>
    </row>
    <row r="620" spans="2:65" s="1" customFormat="1" ht="24" customHeight="1">
      <c r="B620" s="38"/>
      <c r="C620" s="237" t="s">
        <v>692</v>
      </c>
      <c r="D620" s="237" t="s">
        <v>146</v>
      </c>
      <c r="E620" s="238" t="s">
        <v>693</v>
      </c>
      <c r="F620" s="239" t="s">
        <v>694</v>
      </c>
      <c r="G620" s="240" t="s">
        <v>181</v>
      </c>
      <c r="H620" s="241">
        <v>1.42</v>
      </c>
      <c r="I620" s="242"/>
      <c r="J620" s="243">
        <f>ROUND(I620*H620,2)</f>
        <v>0</v>
      </c>
      <c r="K620" s="239" t="s">
        <v>150</v>
      </c>
      <c r="L620" s="43"/>
      <c r="M620" s="244" t="s">
        <v>1</v>
      </c>
      <c r="N620" s="245" t="s">
        <v>39</v>
      </c>
      <c r="O620" s="86"/>
      <c r="P620" s="246">
        <f>O620*H620</f>
        <v>0</v>
      </c>
      <c r="Q620" s="246">
        <v>0</v>
      </c>
      <c r="R620" s="246">
        <f>Q620*H620</f>
        <v>0</v>
      </c>
      <c r="S620" s="246">
        <v>0</v>
      </c>
      <c r="T620" s="247">
        <f>S620*H620</f>
        <v>0</v>
      </c>
      <c r="AR620" s="248" t="s">
        <v>232</v>
      </c>
      <c r="AT620" s="248" t="s">
        <v>146</v>
      </c>
      <c r="AU620" s="248" t="s">
        <v>83</v>
      </c>
      <c r="AY620" s="17" t="s">
        <v>144</v>
      </c>
      <c r="BE620" s="249">
        <f>IF(N620="základní",J620,0)</f>
        <v>0</v>
      </c>
      <c r="BF620" s="249">
        <f>IF(N620="snížená",J620,0)</f>
        <v>0</v>
      </c>
      <c r="BG620" s="249">
        <f>IF(N620="zákl. přenesená",J620,0)</f>
        <v>0</v>
      </c>
      <c r="BH620" s="249">
        <f>IF(N620="sníž. přenesená",J620,0)</f>
        <v>0</v>
      </c>
      <c r="BI620" s="249">
        <f>IF(N620="nulová",J620,0)</f>
        <v>0</v>
      </c>
      <c r="BJ620" s="17" t="s">
        <v>81</v>
      </c>
      <c r="BK620" s="249">
        <f>ROUND(I620*H620,2)</f>
        <v>0</v>
      </c>
      <c r="BL620" s="17" t="s">
        <v>232</v>
      </c>
      <c r="BM620" s="248" t="s">
        <v>695</v>
      </c>
    </row>
    <row r="621" spans="2:51" s="12" customFormat="1" ht="12">
      <c r="B621" s="250"/>
      <c r="C621" s="251"/>
      <c r="D621" s="252" t="s">
        <v>153</v>
      </c>
      <c r="E621" s="253" t="s">
        <v>1</v>
      </c>
      <c r="F621" s="254" t="s">
        <v>696</v>
      </c>
      <c r="G621" s="251"/>
      <c r="H621" s="253" t="s">
        <v>1</v>
      </c>
      <c r="I621" s="255"/>
      <c r="J621" s="251"/>
      <c r="K621" s="251"/>
      <c r="L621" s="256"/>
      <c r="M621" s="257"/>
      <c r="N621" s="258"/>
      <c r="O621" s="258"/>
      <c r="P621" s="258"/>
      <c r="Q621" s="258"/>
      <c r="R621" s="258"/>
      <c r="S621" s="258"/>
      <c r="T621" s="259"/>
      <c r="AT621" s="260" t="s">
        <v>153</v>
      </c>
      <c r="AU621" s="260" t="s">
        <v>83</v>
      </c>
      <c r="AV621" s="12" t="s">
        <v>81</v>
      </c>
      <c r="AW621" s="12" t="s">
        <v>31</v>
      </c>
      <c r="AX621" s="12" t="s">
        <v>74</v>
      </c>
      <c r="AY621" s="260" t="s">
        <v>144</v>
      </c>
    </row>
    <row r="622" spans="2:51" s="13" customFormat="1" ht="12">
      <c r="B622" s="261"/>
      <c r="C622" s="262"/>
      <c r="D622" s="252" t="s">
        <v>153</v>
      </c>
      <c r="E622" s="263" t="s">
        <v>1</v>
      </c>
      <c r="F622" s="264" t="s">
        <v>697</v>
      </c>
      <c r="G622" s="262"/>
      <c r="H622" s="265">
        <v>1.42</v>
      </c>
      <c r="I622" s="266"/>
      <c r="J622" s="262"/>
      <c r="K622" s="262"/>
      <c r="L622" s="267"/>
      <c r="M622" s="268"/>
      <c r="N622" s="269"/>
      <c r="O622" s="269"/>
      <c r="P622" s="269"/>
      <c r="Q622" s="269"/>
      <c r="R622" s="269"/>
      <c r="S622" s="269"/>
      <c r="T622" s="270"/>
      <c r="AT622" s="271" t="s">
        <v>153</v>
      </c>
      <c r="AU622" s="271" t="s">
        <v>83</v>
      </c>
      <c r="AV622" s="13" t="s">
        <v>83</v>
      </c>
      <c r="AW622" s="13" t="s">
        <v>31</v>
      </c>
      <c r="AX622" s="13" t="s">
        <v>74</v>
      </c>
      <c r="AY622" s="271" t="s">
        <v>144</v>
      </c>
    </row>
    <row r="623" spans="2:51" s="14" customFormat="1" ht="12">
      <c r="B623" s="272"/>
      <c r="C623" s="273"/>
      <c r="D623" s="252" t="s">
        <v>153</v>
      </c>
      <c r="E623" s="274" t="s">
        <v>1</v>
      </c>
      <c r="F623" s="275" t="s">
        <v>156</v>
      </c>
      <c r="G623" s="273"/>
      <c r="H623" s="276">
        <v>1.42</v>
      </c>
      <c r="I623" s="277"/>
      <c r="J623" s="273"/>
      <c r="K623" s="273"/>
      <c r="L623" s="278"/>
      <c r="M623" s="279"/>
      <c r="N623" s="280"/>
      <c r="O623" s="280"/>
      <c r="P623" s="280"/>
      <c r="Q623" s="280"/>
      <c r="R623" s="280"/>
      <c r="S623" s="280"/>
      <c r="T623" s="281"/>
      <c r="AT623" s="282" t="s">
        <v>153</v>
      </c>
      <c r="AU623" s="282" t="s">
        <v>83</v>
      </c>
      <c r="AV623" s="14" t="s">
        <v>151</v>
      </c>
      <c r="AW623" s="14" t="s">
        <v>31</v>
      </c>
      <c r="AX623" s="14" t="s">
        <v>81</v>
      </c>
      <c r="AY623" s="282" t="s">
        <v>144</v>
      </c>
    </row>
    <row r="624" spans="2:65" s="1" customFormat="1" ht="16.5" customHeight="1">
      <c r="B624" s="38"/>
      <c r="C624" s="283" t="s">
        <v>546</v>
      </c>
      <c r="D624" s="283" t="s">
        <v>276</v>
      </c>
      <c r="E624" s="284" t="s">
        <v>689</v>
      </c>
      <c r="F624" s="285" t="s">
        <v>690</v>
      </c>
      <c r="G624" s="286" t="s">
        <v>175</v>
      </c>
      <c r="H624" s="287">
        <v>0.001</v>
      </c>
      <c r="I624" s="288"/>
      <c r="J624" s="289">
        <f>ROUND(I624*H624,2)</f>
        <v>0</v>
      </c>
      <c r="K624" s="285" t="s">
        <v>150</v>
      </c>
      <c r="L624" s="290"/>
      <c r="M624" s="291" t="s">
        <v>1</v>
      </c>
      <c r="N624" s="292" t="s">
        <v>39</v>
      </c>
      <c r="O624" s="86"/>
      <c r="P624" s="246">
        <f>O624*H624</f>
        <v>0</v>
      </c>
      <c r="Q624" s="246">
        <v>1</v>
      </c>
      <c r="R624" s="246">
        <f>Q624*H624</f>
        <v>0.001</v>
      </c>
      <c r="S624" s="246">
        <v>0</v>
      </c>
      <c r="T624" s="247">
        <f>S624*H624</f>
        <v>0</v>
      </c>
      <c r="AR624" s="248" t="s">
        <v>345</v>
      </c>
      <c r="AT624" s="248" t="s">
        <v>276</v>
      </c>
      <c r="AU624" s="248" t="s">
        <v>83</v>
      </c>
      <c r="AY624" s="17" t="s">
        <v>144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7" t="s">
        <v>81</v>
      </c>
      <c r="BK624" s="249">
        <f>ROUND(I624*H624,2)</f>
        <v>0</v>
      </c>
      <c r="BL624" s="17" t="s">
        <v>232</v>
      </c>
      <c r="BM624" s="248" t="s">
        <v>698</v>
      </c>
    </row>
    <row r="625" spans="2:51" s="13" customFormat="1" ht="12">
      <c r="B625" s="261"/>
      <c r="C625" s="262"/>
      <c r="D625" s="252" t="s">
        <v>153</v>
      </c>
      <c r="E625" s="263" t="s">
        <v>1</v>
      </c>
      <c r="F625" s="264" t="s">
        <v>12</v>
      </c>
      <c r="G625" s="262"/>
      <c r="H625" s="265">
        <v>0.001</v>
      </c>
      <c r="I625" s="266"/>
      <c r="J625" s="262"/>
      <c r="K625" s="262"/>
      <c r="L625" s="267"/>
      <c r="M625" s="268"/>
      <c r="N625" s="269"/>
      <c r="O625" s="269"/>
      <c r="P625" s="269"/>
      <c r="Q625" s="269"/>
      <c r="R625" s="269"/>
      <c r="S625" s="269"/>
      <c r="T625" s="270"/>
      <c r="AT625" s="271" t="s">
        <v>153</v>
      </c>
      <c r="AU625" s="271" t="s">
        <v>83</v>
      </c>
      <c r="AV625" s="13" t="s">
        <v>83</v>
      </c>
      <c r="AW625" s="13" t="s">
        <v>31</v>
      </c>
      <c r="AX625" s="13" t="s">
        <v>74</v>
      </c>
      <c r="AY625" s="271" t="s">
        <v>144</v>
      </c>
    </row>
    <row r="626" spans="2:51" s="14" customFormat="1" ht="12">
      <c r="B626" s="272"/>
      <c r="C626" s="273"/>
      <c r="D626" s="252" t="s">
        <v>153</v>
      </c>
      <c r="E626" s="274" t="s">
        <v>1</v>
      </c>
      <c r="F626" s="275" t="s">
        <v>156</v>
      </c>
      <c r="G626" s="273"/>
      <c r="H626" s="276">
        <v>0.001</v>
      </c>
      <c r="I626" s="277"/>
      <c r="J626" s="273"/>
      <c r="K626" s="273"/>
      <c r="L626" s="278"/>
      <c r="M626" s="279"/>
      <c r="N626" s="280"/>
      <c r="O626" s="280"/>
      <c r="P626" s="280"/>
      <c r="Q626" s="280"/>
      <c r="R626" s="280"/>
      <c r="S626" s="280"/>
      <c r="T626" s="281"/>
      <c r="AT626" s="282" t="s">
        <v>153</v>
      </c>
      <c r="AU626" s="282" t="s">
        <v>83</v>
      </c>
      <c r="AV626" s="14" t="s">
        <v>151</v>
      </c>
      <c r="AW626" s="14" t="s">
        <v>31</v>
      </c>
      <c r="AX626" s="14" t="s">
        <v>81</v>
      </c>
      <c r="AY626" s="282" t="s">
        <v>144</v>
      </c>
    </row>
    <row r="627" spans="2:65" s="1" customFormat="1" ht="24" customHeight="1">
      <c r="B627" s="38"/>
      <c r="C627" s="237" t="s">
        <v>699</v>
      </c>
      <c r="D627" s="237" t="s">
        <v>146</v>
      </c>
      <c r="E627" s="238" t="s">
        <v>700</v>
      </c>
      <c r="F627" s="239" t="s">
        <v>701</v>
      </c>
      <c r="G627" s="240" t="s">
        <v>181</v>
      </c>
      <c r="H627" s="241">
        <v>1.08</v>
      </c>
      <c r="I627" s="242"/>
      <c r="J627" s="243">
        <f>ROUND(I627*H627,2)</f>
        <v>0</v>
      </c>
      <c r="K627" s="239" t="s">
        <v>150</v>
      </c>
      <c r="L627" s="43"/>
      <c r="M627" s="244" t="s">
        <v>1</v>
      </c>
      <c r="N627" s="245" t="s">
        <v>39</v>
      </c>
      <c r="O627" s="86"/>
      <c r="P627" s="246">
        <f>O627*H627</f>
        <v>0</v>
      </c>
      <c r="Q627" s="246">
        <v>0.0004</v>
      </c>
      <c r="R627" s="246">
        <f>Q627*H627</f>
        <v>0.00043200000000000004</v>
      </c>
      <c r="S627" s="246">
        <v>0</v>
      </c>
      <c r="T627" s="247">
        <f>S627*H627</f>
        <v>0</v>
      </c>
      <c r="AR627" s="248" t="s">
        <v>232</v>
      </c>
      <c r="AT627" s="248" t="s">
        <v>146</v>
      </c>
      <c r="AU627" s="248" t="s">
        <v>83</v>
      </c>
      <c r="AY627" s="17" t="s">
        <v>144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17" t="s">
        <v>81</v>
      </c>
      <c r="BK627" s="249">
        <f>ROUND(I627*H627,2)</f>
        <v>0</v>
      </c>
      <c r="BL627" s="17" t="s">
        <v>232</v>
      </c>
      <c r="BM627" s="248" t="s">
        <v>702</v>
      </c>
    </row>
    <row r="628" spans="2:51" s="12" customFormat="1" ht="12">
      <c r="B628" s="250"/>
      <c r="C628" s="251"/>
      <c r="D628" s="252" t="s">
        <v>153</v>
      </c>
      <c r="E628" s="253" t="s">
        <v>1</v>
      </c>
      <c r="F628" s="254" t="s">
        <v>686</v>
      </c>
      <c r="G628" s="251"/>
      <c r="H628" s="253" t="s">
        <v>1</v>
      </c>
      <c r="I628" s="255"/>
      <c r="J628" s="251"/>
      <c r="K628" s="251"/>
      <c r="L628" s="256"/>
      <c r="M628" s="257"/>
      <c r="N628" s="258"/>
      <c r="O628" s="258"/>
      <c r="P628" s="258"/>
      <c r="Q628" s="258"/>
      <c r="R628" s="258"/>
      <c r="S628" s="258"/>
      <c r="T628" s="259"/>
      <c r="AT628" s="260" t="s">
        <v>153</v>
      </c>
      <c r="AU628" s="260" t="s">
        <v>83</v>
      </c>
      <c r="AV628" s="12" t="s">
        <v>81</v>
      </c>
      <c r="AW628" s="12" t="s">
        <v>31</v>
      </c>
      <c r="AX628" s="12" t="s">
        <v>74</v>
      </c>
      <c r="AY628" s="260" t="s">
        <v>144</v>
      </c>
    </row>
    <row r="629" spans="2:51" s="13" customFormat="1" ht="12">
      <c r="B629" s="261"/>
      <c r="C629" s="262"/>
      <c r="D629" s="252" t="s">
        <v>153</v>
      </c>
      <c r="E629" s="263" t="s">
        <v>1</v>
      </c>
      <c r="F629" s="264" t="s">
        <v>687</v>
      </c>
      <c r="G629" s="262"/>
      <c r="H629" s="265">
        <v>1.08</v>
      </c>
      <c r="I629" s="266"/>
      <c r="J629" s="262"/>
      <c r="K629" s="262"/>
      <c r="L629" s="267"/>
      <c r="M629" s="268"/>
      <c r="N629" s="269"/>
      <c r="O629" s="269"/>
      <c r="P629" s="269"/>
      <c r="Q629" s="269"/>
      <c r="R629" s="269"/>
      <c r="S629" s="269"/>
      <c r="T629" s="270"/>
      <c r="AT629" s="271" t="s">
        <v>153</v>
      </c>
      <c r="AU629" s="271" t="s">
        <v>83</v>
      </c>
      <c r="AV629" s="13" t="s">
        <v>83</v>
      </c>
      <c r="AW629" s="13" t="s">
        <v>31</v>
      </c>
      <c r="AX629" s="13" t="s">
        <v>74</v>
      </c>
      <c r="AY629" s="271" t="s">
        <v>144</v>
      </c>
    </row>
    <row r="630" spans="2:51" s="14" customFormat="1" ht="12">
      <c r="B630" s="272"/>
      <c r="C630" s="273"/>
      <c r="D630" s="252" t="s">
        <v>153</v>
      </c>
      <c r="E630" s="274" t="s">
        <v>1</v>
      </c>
      <c r="F630" s="275" t="s">
        <v>156</v>
      </c>
      <c r="G630" s="273"/>
      <c r="H630" s="276">
        <v>1.08</v>
      </c>
      <c r="I630" s="277"/>
      <c r="J630" s="273"/>
      <c r="K630" s="273"/>
      <c r="L630" s="278"/>
      <c r="M630" s="279"/>
      <c r="N630" s="280"/>
      <c r="O630" s="280"/>
      <c r="P630" s="280"/>
      <c r="Q630" s="280"/>
      <c r="R630" s="280"/>
      <c r="S630" s="280"/>
      <c r="T630" s="281"/>
      <c r="AT630" s="282" t="s">
        <v>153</v>
      </c>
      <c r="AU630" s="282" t="s">
        <v>83</v>
      </c>
      <c r="AV630" s="14" t="s">
        <v>151</v>
      </c>
      <c r="AW630" s="14" t="s">
        <v>31</v>
      </c>
      <c r="AX630" s="14" t="s">
        <v>81</v>
      </c>
      <c r="AY630" s="282" t="s">
        <v>144</v>
      </c>
    </row>
    <row r="631" spans="2:65" s="1" customFormat="1" ht="16.5" customHeight="1">
      <c r="B631" s="38"/>
      <c r="C631" s="283" t="s">
        <v>605</v>
      </c>
      <c r="D631" s="283" t="s">
        <v>276</v>
      </c>
      <c r="E631" s="284" t="s">
        <v>703</v>
      </c>
      <c r="F631" s="285" t="s">
        <v>704</v>
      </c>
      <c r="G631" s="286" t="s">
        <v>181</v>
      </c>
      <c r="H631" s="287">
        <v>1.242</v>
      </c>
      <c r="I631" s="288"/>
      <c r="J631" s="289">
        <f>ROUND(I631*H631,2)</f>
        <v>0</v>
      </c>
      <c r="K631" s="285" t="s">
        <v>150</v>
      </c>
      <c r="L631" s="290"/>
      <c r="M631" s="291" t="s">
        <v>1</v>
      </c>
      <c r="N631" s="292" t="s">
        <v>39</v>
      </c>
      <c r="O631" s="86"/>
      <c r="P631" s="246">
        <f>O631*H631</f>
        <v>0</v>
      </c>
      <c r="Q631" s="246">
        <v>0.0045</v>
      </c>
      <c r="R631" s="246">
        <f>Q631*H631</f>
        <v>0.005588999999999999</v>
      </c>
      <c r="S631" s="246">
        <v>0</v>
      </c>
      <c r="T631" s="247">
        <f>S631*H631</f>
        <v>0</v>
      </c>
      <c r="AR631" s="248" t="s">
        <v>345</v>
      </c>
      <c r="AT631" s="248" t="s">
        <v>276</v>
      </c>
      <c r="AU631" s="248" t="s">
        <v>83</v>
      </c>
      <c r="AY631" s="17" t="s">
        <v>144</v>
      </c>
      <c r="BE631" s="249">
        <f>IF(N631="základní",J631,0)</f>
        <v>0</v>
      </c>
      <c r="BF631" s="249">
        <f>IF(N631="snížená",J631,0)</f>
        <v>0</v>
      </c>
      <c r="BG631" s="249">
        <f>IF(N631="zákl. přenesená",J631,0)</f>
        <v>0</v>
      </c>
      <c r="BH631" s="249">
        <f>IF(N631="sníž. přenesená",J631,0)</f>
        <v>0</v>
      </c>
      <c r="BI631" s="249">
        <f>IF(N631="nulová",J631,0)</f>
        <v>0</v>
      </c>
      <c r="BJ631" s="17" t="s">
        <v>81</v>
      </c>
      <c r="BK631" s="249">
        <f>ROUND(I631*H631,2)</f>
        <v>0</v>
      </c>
      <c r="BL631" s="17" t="s">
        <v>232</v>
      </c>
      <c r="BM631" s="248" t="s">
        <v>705</v>
      </c>
    </row>
    <row r="632" spans="2:51" s="13" customFormat="1" ht="12">
      <c r="B632" s="261"/>
      <c r="C632" s="262"/>
      <c r="D632" s="252" t="s">
        <v>153</v>
      </c>
      <c r="E632" s="263" t="s">
        <v>1</v>
      </c>
      <c r="F632" s="264" t="s">
        <v>706</v>
      </c>
      <c r="G632" s="262"/>
      <c r="H632" s="265">
        <v>1.242</v>
      </c>
      <c r="I632" s="266"/>
      <c r="J632" s="262"/>
      <c r="K632" s="262"/>
      <c r="L632" s="267"/>
      <c r="M632" s="268"/>
      <c r="N632" s="269"/>
      <c r="O632" s="269"/>
      <c r="P632" s="269"/>
      <c r="Q632" s="269"/>
      <c r="R632" s="269"/>
      <c r="S632" s="269"/>
      <c r="T632" s="270"/>
      <c r="AT632" s="271" t="s">
        <v>153</v>
      </c>
      <c r="AU632" s="271" t="s">
        <v>83</v>
      </c>
      <c r="AV632" s="13" t="s">
        <v>83</v>
      </c>
      <c r="AW632" s="13" t="s">
        <v>31</v>
      </c>
      <c r="AX632" s="13" t="s">
        <v>74</v>
      </c>
      <c r="AY632" s="271" t="s">
        <v>144</v>
      </c>
    </row>
    <row r="633" spans="2:51" s="14" customFormat="1" ht="12">
      <c r="B633" s="272"/>
      <c r="C633" s="273"/>
      <c r="D633" s="252" t="s">
        <v>153</v>
      </c>
      <c r="E633" s="274" t="s">
        <v>1</v>
      </c>
      <c r="F633" s="275" t="s">
        <v>156</v>
      </c>
      <c r="G633" s="273"/>
      <c r="H633" s="276">
        <v>1.242</v>
      </c>
      <c r="I633" s="277"/>
      <c r="J633" s="273"/>
      <c r="K633" s="273"/>
      <c r="L633" s="278"/>
      <c r="M633" s="279"/>
      <c r="N633" s="280"/>
      <c r="O633" s="280"/>
      <c r="P633" s="280"/>
      <c r="Q633" s="280"/>
      <c r="R633" s="280"/>
      <c r="S633" s="280"/>
      <c r="T633" s="281"/>
      <c r="AT633" s="282" t="s">
        <v>153</v>
      </c>
      <c r="AU633" s="282" t="s">
        <v>83</v>
      </c>
      <c r="AV633" s="14" t="s">
        <v>151</v>
      </c>
      <c r="AW633" s="14" t="s">
        <v>31</v>
      </c>
      <c r="AX633" s="14" t="s">
        <v>81</v>
      </c>
      <c r="AY633" s="282" t="s">
        <v>144</v>
      </c>
    </row>
    <row r="634" spans="2:65" s="1" customFormat="1" ht="24" customHeight="1">
      <c r="B634" s="38"/>
      <c r="C634" s="237" t="s">
        <v>707</v>
      </c>
      <c r="D634" s="237" t="s">
        <v>146</v>
      </c>
      <c r="E634" s="238" t="s">
        <v>708</v>
      </c>
      <c r="F634" s="239" t="s">
        <v>709</v>
      </c>
      <c r="G634" s="240" t="s">
        <v>181</v>
      </c>
      <c r="H634" s="241">
        <v>1.42</v>
      </c>
      <c r="I634" s="242"/>
      <c r="J634" s="243">
        <f>ROUND(I634*H634,2)</f>
        <v>0</v>
      </c>
      <c r="K634" s="239" t="s">
        <v>150</v>
      </c>
      <c r="L634" s="43"/>
      <c r="M634" s="244" t="s">
        <v>1</v>
      </c>
      <c r="N634" s="245" t="s">
        <v>39</v>
      </c>
      <c r="O634" s="86"/>
      <c r="P634" s="246">
        <f>O634*H634</f>
        <v>0</v>
      </c>
      <c r="Q634" s="246">
        <v>0.0004</v>
      </c>
      <c r="R634" s="246">
        <f>Q634*H634</f>
        <v>0.000568</v>
      </c>
      <c r="S634" s="246">
        <v>0</v>
      </c>
      <c r="T634" s="247">
        <f>S634*H634</f>
        <v>0</v>
      </c>
      <c r="AR634" s="248" t="s">
        <v>232</v>
      </c>
      <c r="AT634" s="248" t="s">
        <v>146</v>
      </c>
      <c r="AU634" s="248" t="s">
        <v>83</v>
      </c>
      <c r="AY634" s="17" t="s">
        <v>144</v>
      </c>
      <c r="BE634" s="249">
        <f>IF(N634="základní",J634,0)</f>
        <v>0</v>
      </c>
      <c r="BF634" s="249">
        <f>IF(N634="snížená",J634,0)</f>
        <v>0</v>
      </c>
      <c r="BG634" s="249">
        <f>IF(N634="zákl. přenesená",J634,0)</f>
        <v>0</v>
      </c>
      <c r="BH634" s="249">
        <f>IF(N634="sníž. přenesená",J634,0)</f>
        <v>0</v>
      </c>
      <c r="BI634" s="249">
        <f>IF(N634="nulová",J634,0)</f>
        <v>0</v>
      </c>
      <c r="BJ634" s="17" t="s">
        <v>81</v>
      </c>
      <c r="BK634" s="249">
        <f>ROUND(I634*H634,2)</f>
        <v>0</v>
      </c>
      <c r="BL634" s="17" t="s">
        <v>232</v>
      </c>
      <c r="BM634" s="248" t="s">
        <v>710</v>
      </c>
    </row>
    <row r="635" spans="2:51" s="12" customFormat="1" ht="12">
      <c r="B635" s="250"/>
      <c r="C635" s="251"/>
      <c r="D635" s="252" t="s">
        <v>153</v>
      </c>
      <c r="E635" s="253" t="s">
        <v>1</v>
      </c>
      <c r="F635" s="254" t="s">
        <v>696</v>
      </c>
      <c r="G635" s="251"/>
      <c r="H635" s="253" t="s">
        <v>1</v>
      </c>
      <c r="I635" s="255"/>
      <c r="J635" s="251"/>
      <c r="K635" s="251"/>
      <c r="L635" s="256"/>
      <c r="M635" s="257"/>
      <c r="N635" s="258"/>
      <c r="O635" s="258"/>
      <c r="P635" s="258"/>
      <c r="Q635" s="258"/>
      <c r="R635" s="258"/>
      <c r="S635" s="258"/>
      <c r="T635" s="259"/>
      <c r="AT635" s="260" t="s">
        <v>153</v>
      </c>
      <c r="AU635" s="260" t="s">
        <v>83</v>
      </c>
      <c r="AV635" s="12" t="s">
        <v>81</v>
      </c>
      <c r="AW635" s="12" t="s">
        <v>31</v>
      </c>
      <c r="AX635" s="12" t="s">
        <v>74</v>
      </c>
      <c r="AY635" s="260" t="s">
        <v>144</v>
      </c>
    </row>
    <row r="636" spans="2:51" s="13" customFormat="1" ht="12">
      <c r="B636" s="261"/>
      <c r="C636" s="262"/>
      <c r="D636" s="252" t="s">
        <v>153</v>
      </c>
      <c r="E636" s="263" t="s">
        <v>1</v>
      </c>
      <c r="F636" s="264" t="s">
        <v>697</v>
      </c>
      <c r="G636" s="262"/>
      <c r="H636" s="265">
        <v>1.42</v>
      </c>
      <c r="I636" s="266"/>
      <c r="J636" s="262"/>
      <c r="K636" s="262"/>
      <c r="L636" s="267"/>
      <c r="M636" s="268"/>
      <c r="N636" s="269"/>
      <c r="O636" s="269"/>
      <c r="P636" s="269"/>
      <c r="Q636" s="269"/>
      <c r="R636" s="269"/>
      <c r="S636" s="269"/>
      <c r="T636" s="270"/>
      <c r="AT636" s="271" t="s">
        <v>153</v>
      </c>
      <c r="AU636" s="271" t="s">
        <v>83</v>
      </c>
      <c r="AV636" s="13" t="s">
        <v>83</v>
      </c>
      <c r="AW636" s="13" t="s">
        <v>31</v>
      </c>
      <c r="AX636" s="13" t="s">
        <v>74</v>
      </c>
      <c r="AY636" s="271" t="s">
        <v>144</v>
      </c>
    </row>
    <row r="637" spans="2:51" s="14" customFormat="1" ht="12">
      <c r="B637" s="272"/>
      <c r="C637" s="273"/>
      <c r="D637" s="252" t="s">
        <v>153</v>
      </c>
      <c r="E637" s="274" t="s">
        <v>1</v>
      </c>
      <c r="F637" s="275" t="s">
        <v>156</v>
      </c>
      <c r="G637" s="273"/>
      <c r="H637" s="276">
        <v>1.42</v>
      </c>
      <c r="I637" s="277"/>
      <c r="J637" s="273"/>
      <c r="K637" s="273"/>
      <c r="L637" s="278"/>
      <c r="M637" s="279"/>
      <c r="N637" s="280"/>
      <c r="O637" s="280"/>
      <c r="P637" s="280"/>
      <c r="Q637" s="280"/>
      <c r="R637" s="280"/>
      <c r="S637" s="280"/>
      <c r="T637" s="281"/>
      <c r="AT637" s="282" t="s">
        <v>153</v>
      </c>
      <c r="AU637" s="282" t="s">
        <v>83</v>
      </c>
      <c r="AV637" s="14" t="s">
        <v>151</v>
      </c>
      <c r="AW637" s="14" t="s">
        <v>31</v>
      </c>
      <c r="AX637" s="14" t="s">
        <v>81</v>
      </c>
      <c r="AY637" s="282" t="s">
        <v>144</v>
      </c>
    </row>
    <row r="638" spans="2:65" s="1" customFormat="1" ht="16.5" customHeight="1">
      <c r="B638" s="38"/>
      <c r="C638" s="283" t="s">
        <v>711</v>
      </c>
      <c r="D638" s="283" t="s">
        <v>276</v>
      </c>
      <c r="E638" s="284" t="s">
        <v>703</v>
      </c>
      <c r="F638" s="285" t="s">
        <v>704</v>
      </c>
      <c r="G638" s="286" t="s">
        <v>181</v>
      </c>
      <c r="H638" s="287">
        <v>1.704</v>
      </c>
      <c r="I638" s="288"/>
      <c r="J638" s="289">
        <f>ROUND(I638*H638,2)</f>
        <v>0</v>
      </c>
      <c r="K638" s="285" t="s">
        <v>150</v>
      </c>
      <c r="L638" s="290"/>
      <c r="M638" s="291" t="s">
        <v>1</v>
      </c>
      <c r="N638" s="292" t="s">
        <v>39</v>
      </c>
      <c r="O638" s="86"/>
      <c r="P638" s="246">
        <f>O638*H638</f>
        <v>0</v>
      </c>
      <c r="Q638" s="246">
        <v>0.0045</v>
      </c>
      <c r="R638" s="246">
        <f>Q638*H638</f>
        <v>0.0076679999999999995</v>
      </c>
      <c r="S638" s="246">
        <v>0</v>
      </c>
      <c r="T638" s="247">
        <f>S638*H638</f>
        <v>0</v>
      </c>
      <c r="AR638" s="248" t="s">
        <v>345</v>
      </c>
      <c r="AT638" s="248" t="s">
        <v>276</v>
      </c>
      <c r="AU638" s="248" t="s">
        <v>83</v>
      </c>
      <c r="AY638" s="17" t="s">
        <v>144</v>
      </c>
      <c r="BE638" s="249">
        <f>IF(N638="základní",J638,0)</f>
        <v>0</v>
      </c>
      <c r="BF638" s="249">
        <f>IF(N638="snížená",J638,0)</f>
        <v>0</v>
      </c>
      <c r="BG638" s="249">
        <f>IF(N638="zákl. přenesená",J638,0)</f>
        <v>0</v>
      </c>
      <c r="BH638" s="249">
        <f>IF(N638="sníž. přenesená",J638,0)</f>
        <v>0</v>
      </c>
      <c r="BI638" s="249">
        <f>IF(N638="nulová",J638,0)</f>
        <v>0</v>
      </c>
      <c r="BJ638" s="17" t="s">
        <v>81</v>
      </c>
      <c r="BK638" s="249">
        <f>ROUND(I638*H638,2)</f>
        <v>0</v>
      </c>
      <c r="BL638" s="17" t="s">
        <v>232</v>
      </c>
      <c r="BM638" s="248" t="s">
        <v>712</v>
      </c>
    </row>
    <row r="639" spans="2:51" s="13" customFormat="1" ht="12">
      <c r="B639" s="261"/>
      <c r="C639" s="262"/>
      <c r="D639" s="252" t="s">
        <v>153</v>
      </c>
      <c r="E639" s="263" t="s">
        <v>1</v>
      </c>
      <c r="F639" s="264" t="s">
        <v>713</v>
      </c>
      <c r="G639" s="262"/>
      <c r="H639" s="265">
        <v>1.704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AT639" s="271" t="s">
        <v>153</v>
      </c>
      <c r="AU639" s="271" t="s">
        <v>83</v>
      </c>
      <c r="AV639" s="13" t="s">
        <v>83</v>
      </c>
      <c r="AW639" s="13" t="s">
        <v>31</v>
      </c>
      <c r="AX639" s="13" t="s">
        <v>74</v>
      </c>
      <c r="AY639" s="271" t="s">
        <v>144</v>
      </c>
    </row>
    <row r="640" spans="2:51" s="14" customFormat="1" ht="12">
      <c r="B640" s="272"/>
      <c r="C640" s="273"/>
      <c r="D640" s="252" t="s">
        <v>153</v>
      </c>
      <c r="E640" s="274" t="s">
        <v>1</v>
      </c>
      <c r="F640" s="275" t="s">
        <v>156</v>
      </c>
      <c r="G640" s="273"/>
      <c r="H640" s="276">
        <v>1.704</v>
      </c>
      <c r="I640" s="277"/>
      <c r="J640" s="273"/>
      <c r="K640" s="273"/>
      <c r="L640" s="278"/>
      <c r="M640" s="279"/>
      <c r="N640" s="280"/>
      <c r="O640" s="280"/>
      <c r="P640" s="280"/>
      <c r="Q640" s="280"/>
      <c r="R640" s="280"/>
      <c r="S640" s="280"/>
      <c r="T640" s="281"/>
      <c r="AT640" s="282" t="s">
        <v>153</v>
      </c>
      <c r="AU640" s="282" t="s">
        <v>83</v>
      </c>
      <c r="AV640" s="14" t="s">
        <v>151</v>
      </c>
      <c r="AW640" s="14" t="s">
        <v>31</v>
      </c>
      <c r="AX640" s="14" t="s">
        <v>81</v>
      </c>
      <c r="AY640" s="282" t="s">
        <v>144</v>
      </c>
    </row>
    <row r="641" spans="2:65" s="1" customFormat="1" ht="24" customHeight="1">
      <c r="B641" s="38"/>
      <c r="C641" s="237" t="s">
        <v>714</v>
      </c>
      <c r="D641" s="237" t="s">
        <v>146</v>
      </c>
      <c r="E641" s="238" t="s">
        <v>715</v>
      </c>
      <c r="F641" s="239" t="s">
        <v>716</v>
      </c>
      <c r="G641" s="240" t="s">
        <v>181</v>
      </c>
      <c r="H641" s="241">
        <v>59.1</v>
      </c>
      <c r="I641" s="242"/>
      <c r="J641" s="243">
        <f>ROUND(I641*H641,2)</f>
        <v>0</v>
      </c>
      <c r="K641" s="239" t="s">
        <v>150</v>
      </c>
      <c r="L641" s="43"/>
      <c r="M641" s="244" t="s">
        <v>1</v>
      </c>
      <c r="N641" s="245" t="s">
        <v>39</v>
      </c>
      <c r="O641" s="86"/>
      <c r="P641" s="246">
        <f>O641*H641</f>
        <v>0</v>
      </c>
      <c r="Q641" s="246">
        <v>0.00079</v>
      </c>
      <c r="R641" s="246">
        <f>Q641*H641</f>
        <v>0.046689</v>
      </c>
      <c r="S641" s="246">
        <v>0</v>
      </c>
      <c r="T641" s="247">
        <f>S641*H641</f>
        <v>0</v>
      </c>
      <c r="AR641" s="248" t="s">
        <v>232</v>
      </c>
      <c r="AT641" s="248" t="s">
        <v>146</v>
      </c>
      <c r="AU641" s="248" t="s">
        <v>83</v>
      </c>
      <c r="AY641" s="17" t="s">
        <v>144</v>
      </c>
      <c r="BE641" s="249">
        <f>IF(N641="základní",J641,0)</f>
        <v>0</v>
      </c>
      <c r="BF641" s="249">
        <f>IF(N641="snížená",J641,0)</f>
        <v>0</v>
      </c>
      <c r="BG641" s="249">
        <f>IF(N641="zákl. přenesená",J641,0)</f>
        <v>0</v>
      </c>
      <c r="BH641" s="249">
        <f>IF(N641="sníž. přenesená",J641,0)</f>
        <v>0</v>
      </c>
      <c r="BI641" s="249">
        <f>IF(N641="nulová",J641,0)</f>
        <v>0</v>
      </c>
      <c r="BJ641" s="17" t="s">
        <v>81</v>
      </c>
      <c r="BK641" s="249">
        <f>ROUND(I641*H641,2)</f>
        <v>0</v>
      </c>
      <c r="BL641" s="17" t="s">
        <v>232</v>
      </c>
      <c r="BM641" s="248" t="s">
        <v>717</v>
      </c>
    </row>
    <row r="642" spans="2:51" s="12" customFormat="1" ht="12">
      <c r="B642" s="250"/>
      <c r="C642" s="251"/>
      <c r="D642" s="252" t="s">
        <v>153</v>
      </c>
      <c r="E642" s="253" t="s">
        <v>1</v>
      </c>
      <c r="F642" s="254" t="s">
        <v>718</v>
      </c>
      <c r="G642" s="251"/>
      <c r="H642" s="253" t="s">
        <v>1</v>
      </c>
      <c r="I642" s="255"/>
      <c r="J642" s="251"/>
      <c r="K642" s="251"/>
      <c r="L642" s="256"/>
      <c r="M642" s="257"/>
      <c r="N642" s="258"/>
      <c r="O642" s="258"/>
      <c r="P642" s="258"/>
      <c r="Q642" s="258"/>
      <c r="R642" s="258"/>
      <c r="S642" s="258"/>
      <c r="T642" s="259"/>
      <c r="AT642" s="260" t="s">
        <v>153</v>
      </c>
      <c r="AU642" s="260" t="s">
        <v>83</v>
      </c>
      <c r="AV642" s="12" t="s">
        <v>81</v>
      </c>
      <c r="AW642" s="12" t="s">
        <v>31</v>
      </c>
      <c r="AX642" s="12" t="s">
        <v>74</v>
      </c>
      <c r="AY642" s="260" t="s">
        <v>144</v>
      </c>
    </row>
    <row r="643" spans="2:51" s="12" customFormat="1" ht="12">
      <c r="B643" s="250"/>
      <c r="C643" s="251"/>
      <c r="D643" s="252" t="s">
        <v>153</v>
      </c>
      <c r="E643" s="253" t="s">
        <v>1</v>
      </c>
      <c r="F643" s="254" t="s">
        <v>301</v>
      </c>
      <c r="G643" s="251"/>
      <c r="H643" s="253" t="s">
        <v>1</v>
      </c>
      <c r="I643" s="255"/>
      <c r="J643" s="251"/>
      <c r="K643" s="251"/>
      <c r="L643" s="256"/>
      <c r="M643" s="257"/>
      <c r="N643" s="258"/>
      <c r="O643" s="258"/>
      <c r="P643" s="258"/>
      <c r="Q643" s="258"/>
      <c r="R643" s="258"/>
      <c r="S643" s="258"/>
      <c r="T643" s="259"/>
      <c r="AT643" s="260" t="s">
        <v>153</v>
      </c>
      <c r="AU643" s="260" t="s">
        <v>83</v>
      </c>
      <c r="AV643" s="12" t="s">
        <v>81</v>
      </c>
      <c r="AW643" s="12" t="s">
        <v>31</v>
      </c>
      <c r="AX643" s="12" t="s">
        <v>74</v>
      </c>
      <c r="AY643" s="260" t="s">
        <v>144</v>
      </c>
    </row>
    <row r="644" spans="2:51" s="13" customFormat="1" ht="12">
      <c r="B644" s="261"/>
      <c r="C644" s="262"/>
      <c r="D644" s="252" t="s">
        <v>153</v>
      </c>
      <c r="E644" s="263" t="s">
        <v>1</v>
      </c>
      <c r="F644" s="264" t="s">
        <v>719</v>
      </c>
      <c r="G644" s="262"/>
      <c r="H644" s="265">
        <v>59.1</v>
      </c>
      <c r="I644" s="266"/>
      <c r="J644" s="262"/>
      <c r="K644" s="262"/>
      <c r="L644" s="267"/>
      <c r="M644" s="268"/>
      <c r="N644" s="269"/>
      <c r="O644" s="269"/>
      <c r="P644" s="269"/>
      <c r="Q644" s="269"/>
      <c r="R644" s="269"/>
      <c r="S644" s="269"/>
      <c r="T644" s="270"/>
      <c r="AT644" s="271" t="s">
        <v>153</v>
      </c>
      <c r="AU644" s="271" t="s">
        <v>83</v>
      </c>
      <c r="AV644" s="13" t="s">
        <v>83</v>
      </c>
      <c r="AW644" s="13" t="s">
        <v>31</v>
      </c>
      <c r="AX644" s="13" t="s">
        <v>74</v>
      </c>
      <c r="AY644" s="271" t="s">
        <v>144</v>
      </c>
    </row>
    <row r="645" spans="2:51" s="14" customFormat="1" ht="12">
      <c r="B645" s="272"/>
      <c r="C645" s="273"/>
      <c r="D645" s="252" t="s">
        <v>153</v>
      </c>
      <c r="E645" s="274" t="s">
        <v>1</v>
      </c>
      <c r="F645" s="275" t="s">
        <v>156</v>
      </c>
      <c r="G645" s="273"/>
      <c r="H645" s="276">
        <v>59.1</v>
      </c>
      <c r="I645" s="277"/>
      <c r="J645" s="273"/>
      <c r="K645" s="273"/>
      <c r="L645" s="278"/>
      <c r="M645" s="279"/>
      <c r="N645" s="280"/>
      <c r="O645" s="280"/>
      <c r="P645" s="280"/>
      <c r="Q645" s="280"/>
      <c r="R645" s="280"/>
      <c r="S645" s="280"/>
      <c r="T645" s="281"/>
      <c r="AT645" s="282" t="s">
        <v>153</v>
      </c>
      <c r="AU645" s="282" t="s">
        <v>83</v>
      </c>
      <c r="AV645" s="14" t="s">
        <v>151</v>
      </c>
      <c r="AW645" s="14" t="s">
        <v>31</v>
      </c>
      <c r="AX645" s="14" t="s">
        <v>81</v>
      </c>
      <c r="AY645" s="282" t="s">
        <v>144</v>
      </c>
    </row>
    <row r="646" spans="2:65" s="1" customFormat="1" ht="24" customHeight="1">
      <c r="B646" s="38"/>
      <c r="C646" s="237" t="s">
        <v>720</v>
      </c>
      <c r="D646" s="237" t="s">
        <v>146</v>
      </c>
      <c r="E646" s="238" t="s">
        <v>721</v>
      </c>
      <c r="F646" s="239" t="s">
        <v>722</v>
      </c>
      <c r="G646" s="240" t="s">
        <v>723</v>
      </c>
      <c r="H646" s="304"/>
      <c r="I646" s="242"/>
      <c r="J646" s="243">
        <f>ROUND(I646*H646,2)</f>
        <v>0</v>
      </c>
      <c r="K646" s="239" t="s">
        <v>150</v>
      </c>
      <c r="L646" s="43"/>
      <c r="M646" s="244" t="s">
        <v>1</v>
      </c>
      <c r="N646" s="245" t="s">
        <v>39</v>
      </c>
      <c r="O646" s="86"/>
      <c r="P646" s="246">
        <f>O646*H646</f>
        <v>0</v>
      </c>
      <c r="Q646" s="246">
        <v>0</v>
      </c>
      <c r="R646" s="246">
        <f>Q646*H646</f>
        <v>0</v>
      </c>
      <c r="S646" s="246">
        <v>0</v>
      </c>
      <c r="T646" s="247">
        <f>S646*H646</f>
        <v>0</v>
      </c>
      <c r="AR646" s="248" t="s">
        <v>232</v>
      </c>
      <c r="AT646" s="248" t="s">
        <v>146</v>
      </c>
      <c r="AU646" s="248" t="s">
        <v>83</v>
      </c>
      <c r="AY646" s="17" t="s">
        <v>144</v>
      </c>
      <c r="BE646" s="249">
        <f>IF(N646="základní",J646,0)</f>
        <v>0</v>
      </c>
      <c r="BF646" s="249">
        <f>IF(N646="snížená",J646,0)</f>
        <v>0</v>
      </c>
      <c r="BG646" s="249">
        <f>IF(N646="zákl. přenesená",J646,0)</f>
        <v>0</v>
      </c>
      <c r="BH646" s="249">
        <f>IF(N646="sníž. přenesená",J646,0)</f>
        <v>0</v>
      </c>
      <c r="BI646" s="249">
        <f>IF(N646="nulová",J646,0)</f>
        <v>0</v>
      </c>
      <c r="BJ646" s="17" t="s">
        <v>81</v>
      </c>
      <c r="BK646" s="249">
        <f>ROUND(I646*H646,2)</f>
        <v>0</v>
      </c>
      <c r="BL646" s="17" t="s">
        <v>232</v>
      </c>
      <c r="BM646" s="248" t="s">
        <v>724</v>
      </c>
    </row>
    <row r="647" spans="2:63" s="11" customFormat="1" ht="22.8" customHeight="1">
      <c r="B647" s="221"/>
      <c r="C647" s="222"/>
      <c r="D647" s="223" t="s">
        <v>73</v>
      </c>
      <c r="E647" s="235" t="s">
        <v>725</v>
      </c>
      <c r="F647" s="235" t="s">
        <v>726</v>
      </c>
      <c r="G647" s="222"/>
      <c r="H647" s="222"/>
      <c r="I647" s="225"/>
      <c r="J647" s="236">
        <f>BK647</f>
        <v>0</v>
      </c>
      <c r="K647" s="222"/>
      <c r="L647" s="227"/>
      <c r="M647" s="228"/>
      <c r="N647" s="229"/>
      <c r="O647" s="229"/>
      <c r="P647" s="230">
        <f>SUM(P648:P657)</f>
        <v>0</v>
      </c>
      <c r="Q647" s="229"/>
      <c r="R647" s="230">
        <f>SUM(R648:R657)</f>
        <v>0.0036418199999999996</v>
      </c>
      <c r="S647" s="229"/>
      <c r="T647" s="231">
        <f>SUM(T648:T657)</f>
        <v>0</v>
      </c>
      <c r="AR647" s="232" t="s">
        <v>83</v>
      </c>
      <c r="AT647" s="233" t="s">
        <v>73</v>
      </c>
      <c r="AU647" s="233" t="s">
        <v>81</v>
      </c>
      <c r="AY647" s="232" t="s">
        <v>144</v>
      </c>
      <c r="BK647" s="234">
        <f>SUM(BK648:BK657)</f>
        <v>0</v>
      </c>
    </row>
    <row r="648" spans="2:65" s="1" customFormat="1" ht="24" customHeight="1">
      <c r="B648" s="38"/>
      <c r="C648" s="237" t="s">
        <v>727</v>
      </c>
      <c r="D648" s="237" t="s">
        <v>146</v>
      </c>
      <c r="E648" s="238" t="s">
        <v>728</v>
      </c>
      <c r="F648" s="239" t="s">
        <v>729</v>
      </c>
      <c r="G648" s="240" t="s">
        <v>181</v>
      </c>
      <c r="H648" s="241">
        <v>24.36</v>
      </c>
      <c r="I648" s="242"/>
      <c r="J648" s="243">
        <f>ROUND(I648*H648,2)</f>
        <v>0</v>
      </c>
      <c r="K648" s="239" t="s">
        <v>150</v>
      </c>
      <c r="L648" s="43"/>
      <c r="M648" s="244" t="s">
        <v>1</v>
      </c>
      <c r="N648" s="245" t="s">
        <v>39</v>
      </c>
      <c r="O648" s="86"/>
      <c r="P648" s="246">
        <f>O648*H648</f>
        <v>0</v>
      </c>
      <c r="Q648" s="246">
        <v>0</v>
      </c>
      <c r="R648" s="246">
        <f>Q648*H648</f>
        <v>0</v>
      </c>
      <c r="S648" s="246">
        <v>0</v>
      </c>
      <c r="T648" s="247">
        <f>S648*H648</f>
        <v>0</v>
      </c>
      <c r="AR648" s="248" t="s">
        <v>232</v>
      </c>
      <c r="AT648" s="248" t="s">
        <v>146</v>
      </c>
      <c r="AU648" s="248" t="s">
        <v>83</v>
      </c>
      <c r="AY648" s="17" t="s">
        <v>144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17" t="s">
        <v>81</v>
      </c>
      <c r="BK648" s="249">
        <f>ROUND(I648*H648,2)</f>
        <v>0</v>
      </c>
      <c r="BL648" s="17" t="s">
        <v>232</v>
      </c>
      <c r="BM648" s="248" t="s">
        <v>730</v>
      </c>
    </row>
    <row r="649" spans="2:51" s="12" customFormat="1" ht="12">
      <c r="B649" s="250"/>
      <c r="C649" s="251"/>
      <c r="D649" s="252" t="s">
        <v>153</v>
      </c>
      <c r="E649" s="253" t="s">
        <v>1</v>
      </c>
      <c r="F649" s="254" t="s">
        <v>731</v>
      </c>
      <c r="G649" s="251"/>
      <c r="H649" s="253" t="s">
        <v>1</v>
      </c>
      <c r="I649" s="255"/>
      <c r="J649" s="251"/>
      <c r="K649" s="251"/>
      <c r="L649" s="256"/>
      <c r="M649" s="257"/>
      <c r="N649" s="258"/>
      <c r="O649" s="258"/>
      <c r="P649" s="258"/>
      <c r="Q649" s="258"/>
      <c r="R649" s="258"/>
      <c r="S649" s="258"/>
      <c r="T649" s="259"/>
      <c r="AT649" s="260" t="s">
        <v>153</v>
      </c>
      <c r="AU649" s="260" t="s">
        <v>83</v>
      </c>
      <c r="AV649" s="12" t="s">
        <v>81</v>
      </c>
      <c r="AW649" s="12" t="s">
        <v>31</v>
      </c>
      <c r="AX649" s="12" t="s">
        <v>74</v>
      </c>
      <c r="AY649" s="260" t="s">
        <v>144</v>
      </c>
    </row>
    <row r="650" spans="2:51" s="13" customFormat="1" ht="12">
      <c r="B650" s="261"/>
      <c r="C650" s="262"/>
      <c r="D650" s="252" t="s">
        <v>153</v>
      </c>
      <c r="E650" s="263" t="s">
        <v>1</v>
      </c>
      <c r="F650" s="264" t="s">
        <v>732</v>
      </c>
      <c r="G650" s="262"/>
      <c r="H650" s="265">
        <v>6.72</v>
      </c>
      <c r="I650" s="266"/>
      <c r="J650" s="262"/>
      <c r="K650" s="262"/>
      <c r="L650" s="267"/>
      <c r="M650" s="268"/>
      <c r="N650" s="269"/>
      <c r="O650" s="269"/>
      <c r="P650" s="269"/>
      <c r="Q650" s="269"/>
      <c r="R650" s="269"/>
      <c r="S650" s="269"/>
      <c r="T650" s="270"/>
      <c r="AT650" s="271" t="s">
        <v>153</v>
      </c>
      <c r="AU650" s="271" t="s">
        <v>83</v>
      </c>
      <c r="AV650" s="13" t="s">
        <v>83</v>
      </c>
      <c r="AW650" s="13" t="s">
        <v>31</v>
      </c>
      <c r="AX650" s="13" t="s">
        <v>74</v>
      </c>
      <c r="AY650" s="271" t="s">
        <v>144</v>
      </c>
    </row>
    <row r="651" spans="2:51" s="13" customFormat="1" ht="12">
      <c r="B651" s="261"/>
      <c r="C651" s="262"/>
      <c r="D651" s="252" t="s">
        <v>153</v>
      </c>
      <c r="E651" s="263" t="s">
        <v>1</v>
      </c>
      <c r="F651" s="264" t="s">
        <v>733</v>
      </c>
      <c r="G651" s="262"/>
      <c r="H651" s="265">
        <v>17.64</v>
      </c>
      <c r="I651" s="266"/>
      <c r="J651" s="262"/>
      <c r="K651" s="262"/>
      <c r="L651" s="267"/>
      <c r="M651" s="268"/>
      <c r="N651" s="269"/>
      <c r="O651" s="269"/>
      <c r="P651" s="269"/>
      <c r="Q651" s="269"/>
      <c r="R651" s="269"/>
      <c r="S651" s="269"/>
      <c r="T651" s="270"/>
      <c r="AT651" s="271" t="s">
        <v>153</v>
      </c>
      <c r="AU651" s="271" t="s">
        <v>83</v>
      </c>
      <c r="AV651" s="13" t="s">
        <v>83</v>
      </c>
      <c r="AW651" s="13" t="s">
        <v>31</v>
      </c>
      <c r="AX651" s="13" t="s">
        <v>74</v>
      </c>
      <c r="AY651" s="271" t="s">
        <v>144</v>
      </c>
    </row>
    <row r="652" spans="2:51" s="14" customFormat="1" ht="12">
      <c r="B652" s="272"/>
      <c r="C652" s="273"/>
      <c r="D652" s="252" t="s">
        <v>153</v>
      </c>
      <c r="E652" s="274" t="s">
        <v>1</v>
      </c>
      <c r="F652" s="275" t="s">
        <v>156</v>
      </c>
      <c r="G652" s="273"/>
      <c r="H652" s="276">
        <v>24.36</v>
      </c>
      <c r="I652" s="277"/>
      <c r="J652" s="273"/>
      <c r="K652" s="273"/>
      <c r="L652" s="278"/>
      <c r="M652" s="279"/>
      <c r="N652" s="280"/>
      <c r="O652" s="280"/>
      <c r="P652" s="280"/>
      <c r="Q652" s="280"/>
      <c r="R652" s="280"/>
      <c r="S652" s="280"/>
      <c r="T652" s="281"/>
      <c r="AT652" s="282" t="s">
        <v>153</v>
      </c>
      <c r="AU652" s="282" t="s">
        <v>83</v>
      </c>
      <c r="AV652" s="14" t="s">
        <v>151</v>
      </c>
      <c r="AW652" s="14" t="s">
        <v>31</v>
      </c>
      <c r="AX652" s="14" t="s">
        <v>81</v>
      </c>
      <c r="AY652" s="282" t="s">
        <v>144</v>
      </c>
    </row>
    <row r="653" spans="2:65" s="1" customFormat="1" ht="24" customHeight="1">
      <c r="B653" s="38"/>
      <c r="C653" s="283" t="s">
        <v>734</v>
      </c>
      <c r="D653" s="283" t="s">
        <v>276</v>
      </c>
      <c r="E653" s="284" t="s">
        <v>735</v>
      </c>
      <c r="F653" s="285" t="s">
        <v>736</v>
      </c>
      <c r="G653" s="286" t="s">
        <v>181</v>
      </c>
      <c r="H653" s="287">
        <v>28.014</v>
      </c>
      <c r="I653" s="288"/>
      <c r="J653" s="289">
        <f>ROUND(I653*H653,2)</f>
        <v>0</v>
      </c>
      <c r="K653" s="285" t="s">
        <v>150</v>
      </c>
      <c r="L653" s="290"/>
      <c r="M653" s="291" t="s">
        <v>1</v>
      </c>
      <c r="N653" s="292" t="s">
        <v>39</v>
      </c>
      <c r="O653" s="86"/>
      <c r="P653" s="246">
        <f>O653*H653</f>
        <v>0</v>
      </c>
      <c r="Q653" s="246">
        <v>0.00013</v>
      </c>
      <c r="R653" s="246">
        <f>Q653*H653</f>
        <v>0.0036418199999999996</v>
      </c>
      <c r="S653" s="246">
        <v>0</v>
      </c>
      <c r="T653" s="247">
        <f>S653*H653</f>
        <v>0</v>
      </c>
      <c r="AR653" s="248" t="s">
        <v>345</v>
      </c>
      <c r="AT653" s="248" t="s">
        <v>276</v>
      </c>
      <c r="AU653" s="248" t="s">
        <v>83</v>
      </c>
      <c r="AY653" s="17" t="s">
        <v>144</v>
      </c>
      <c r="BE653" s="249">
        <f>IF(N653="základní",J653,0)</f>
        <v>0</v>
      </c>
      <c r="BF653" s="249">
        <f>IF(N653="snížená",J653,0)</f>
        <v>0</v>
      </c>
      <c r="BG653" s="249">
        <f>IF(N653="zákl. přenesená",J653,0)</f>
        <v>0</v>
      </c>
      <c r="BH653" s="249">
        <f>IF(N653="sníž. přenesená",J653,0)</f>
        <v>0</v>
      </c>
      <c r="BI653" s="249">
        <f>IF(N653="nulová",J653,0)</f>
        <v>0</v>
      </c>
      <c r="BJ653" s="17" t="s">
        <v>81</v>
      </c>
      <c r="BK653" s="249">
        <f>ROUND(I653*H653,2)</f>
        <v>0</v>
      </c>
      <c r="BL653" s="17" t="s">
        <v>232</v>
      </c>
      <c r="BM653" s="248" t="s">
        <v>737</v>
      </c>
    </row>
    <row r="654" spans="2:51" s="13" customFormat="1" ht="12">
      <c r="B654" s="261"/>
      <c r="C654" s="262"/>
      <c r="D654" s="252" t="s">
        <v>153</v>
      </c>
      <c r="E654" s="263" t="s">
        <v>1</v>
      </c>
      <c r="F654" s="264" t="s">
        <v>738</v>
      </c>
      <c r="G654" s="262"/>
      <c r="H654" s="265">
        <v>28.014</v>
      </c>
      <c r="I654" s="266"/>
      <c r="J654" s="262"/>
      <c r="K654" s="262"/>
      <c r="L654" s="267"/>
      <c r="M654" s="268"/>
      <c r="N654" s="269"/>
      <c r="O654" s="269"/>
      <c r="P654" s="269"/>
      <c r="Q654" s="269"/>
      <c r="R654" s="269"/>
      <c r="S654" s="269"/>
      <c r="T654" s="270"/>
      <c r="AT654" s="271" t="s">
        <v>153</v>
      </c>
      <c r="AU654" s="271" t="s">
        <v>83</v>
      </c>
      <c r="AV654" s="13" t="s">
        <v>83</v>
      </c>
      <c r="AW654" s="13" t="s">
        <v>31</v>
      </c>
      <c r="AX654" s="13" t="s">
        <v>74</v>
      </c>
      <c r="AY654" s="271" t="s">
        <v>144</v>
      </c>
    </row>
    <row r="655" spans="2:51" s="14" customFormat="1" ht="12">
      <c r="B655" s="272"/>
      <c r="C655" s="273"/>
      <c r="D655" s="252" t="s">
        <v>153</v>
      </c>
      <c r="E655" s="274" t="s">
        <v>1</v>
      </c>
      <c r="F655" s="275" t="s">
        <v>156</v>
      </c>
      <c r="G655" s="273"/>
      <c r="H655" s="276">
        <v>28.014</v>
      </c>
      <c r="I655" s="277"/>
      <c r="J655" s="273"/>
      <c r="K655" s="273"/>
      <c r="L655" s="278"/>
      <c r="M655" s="279"/>
      <c r="N655" s="280"/>
      <c r="O655" s="280"/>
      <c r="P655" s="280"/>
      <c r="Q655" s="280"/>
      <c r="R655" s="280"/>
      <c r="S655" s="280"/>
      <c r="T655" s="281"/>
      <c r="AT655" s="282" t="s">
        <v>153</v>
      </c>
      <c r="AU655" s="282" t="s">
        <v>83</v>
      </c>
      <c r="AV655" s="14" t="s">
        <v>151</v>
      </c>
      <c r="AW655" s="14" t="s">
        <v>31</v>
      </c>
      <c r="AX655" s="14" t="s">
        <v>81</v>
      </c>
      <c r="AY655" s="282" t="s">
        <v>144</v>
      </c>
    </row>
    <row r="656" spans="2:65" s="1" customFormat="1" ht="24" customHeight="1">
      <c r="B656" s="38"/>
      <c r="C656" s="237" t="s">
        <v>739</v>
      </c>
      <c r="D656" s="237" t="s">
        <v>146</v>
      </c>
      <c r="E656" s="238" t="s">
        <v>740</v>
      </c>
      <c r="F656" s="239" t="s">
        <v>741</v>
      </c>
      <c r="G656" s="240" t="s">
        <v>181</v>
      </c>
      <c r="H656" s="241">
        <v>24.36</v>
      </c>
      <c r="I656" s="242"/>
      <c r="J656" s="243">
        <f>ROUND(I656*H656,2)</f>
        <v>0</v>
      </c>
      <c r="K656" s="239" t="s">
        <v>150</v>
      </c>
      <c r="L656" s="43"/>
      <c r="M656" s="244" t="s">
        <v>1</v>
      </c>
      <c r="N656" s="245" t="s">
        <v>39</v>
      </c>
      <c r="O656" s="86"/>
      <c r="P656" s="246">
        <f>O656*H656</f>
        <v>0</v>
      </c>
      <c r="Q656" s="246">
        <v>0</v>
      </c>
      <c r="R656" s="246">
        <f>Q656*H656</f>
        <v>0</v>
      </c>
      <c r="S656" s="246">
        <v>0</v>
      </c>
      <c r="T656" s="247">
        <f>S656*H656</f>
        <v>0</v>
      </c>
      <c r="AR656" s="248" t="s">
        <v>232</v>
      </c>
      <c r="AT656" s="248" t="s">
        <v>146</v>
      </c>
      <c r="AU656" s="248" t="s">
        <v>83</v>
      </c>
      <c r="AY656" s="17" t="s">
        <v>144</v>
      </c>
      <c r="BE656" s="249">
        <f>IF(N656="základní",J656,0)</f>
        <v>0</v>
      </c>
      <c r="BF656" s="249">
        <f>IF(N656="snížená",J656,0)</f>
        <v>0</v>
      </c>
      <c r="BG656" s="249">
        <f>IF(N656="zákl. přenesená",J656,0)</f>
        <v>0</v>
      </c>
      <c r="BH656" s="249">
        <f>IF(N656="sníž. přenesená",J656,0)</f>
        <v>0</v>
      </c>
      <c r="BI656" s="249">
        <f>IF(N656="nulová",J656,0)</f>
        <v>0</v>
      </c>
      <c r="BJ656" s="17" t="s">
        <v>81</v>
      </c>
      <c r="BK656" s="249">
        <f>ROUND(I656*H656,2)</f>
        <v>0</v>
      </c>
      <c r="BL656" s="17" t="s">
        <v>232</v>
      </c>
      <c r="BM656" s="248" t="s">
        <v>742</v>
      </c>
    </row>
    <row r="657" spans="2:65" s="1" customFormat="1" ht="24" customHeight="1">
      <c r="B657" s="38"/>
      <c r="C657" s="237" t="s">
        <v>743</v>
      </c>
      <c r="D657" s="237" t="s">
        <v>146</v>
      </c>
      <c r="E657" s="238" t="s">
        <v>744</v>
      </c>
      <c r="F657" s="239" t="s">
        <v>745</v>
      </c>
      <c r="G657" s="240" t="s">
        <v>723</v>
      </c>
      <c r="H657" s="304"/>
      <c r="I657" s="242"/>
      <c r="J657" s="243">
        <f>ROUND(I657*H657,2)</f>
        <v>0</v>
      </c>
      <c r="K657" s="239" t="s">
        <v>150</v>
      </c>
      <c r="L657" s="43"/>
      <c r="M657" s="244" t="s">
        <v>1</v>
      </c>
      <c r="N657" s="245" t="s">
        <v>39</v>
      </c>
      <c r="O657" s="86"/>
      <c r="P657" s="246">
        <f>O657*H657</f>
        <v>0</v>
      </c>
      <c r="Q657" s="246">
        <v>0</v>
      </c>
      <c r="R657" s="246">
        <f>Q657*H657</f>
        <v>0</v>
      </c>
      <c r="S657" s="246">
        <v>0</v>
      </c>
      <c r="T657" s="247">
        <f>S657*H657</f>
        <v>0</v>
      </c>
      <c r="AR657" s="248" t="s">
        <v>151</v>
      </c>
      <c r="AT657" s="248" t="s">
        <v>146</v>
      </c>
      <c r="AU657" s="248" t="s">
        <v>83</v>
      </c>
      <c r="AY657" s="17" t="s">
        <v>144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17" t="s">
        <v>81</v>
      </c>
      <c r="BK657" s="249">
        <f>ROUND(I657*H657,2)</f>
        <v>0</v>
      </c>
      <c r="BL657" s="17" t="s">
        <v>151</v>
      </c>
      <c r="BM657" s="248" t="s">
        <v>746</v>
      </c>
    </row>
    <row r="658" spans="2:63" s="11" customFormat="1" ht="22.8" customHeight="1">
      <c r="B658" s="221"/>
      <c r="C658" s="222"/>
      <c r="D658" s="223" t="s">
        <v>73</v>
      </c>
      <c r="E658" s="235" t="s">
        <v>747</v>
      </c>
      <c r="F658" s="235" t="s">
        <v>748</v>
      </c>
      <c r="G658" s="222"/>
      <c r="H658" s="222"/>
      <c r="I658" s="225"/>
      <c r="J658" s="236">
        <f>BK658</f>
        <v>0</v>
      </c>
      <c r="K658" s="222"/>
      <c r="L658" s="227"/>
      <c r="M658" s="228"/>
      <c r="N658" s="229"/>
      <c r="O658" s="229"/>
      <c r="P658" s="230">
        <f>SUM(P659:P672)</f>
        <v>0</v>
      </c>
      <c r="Q658" s="229"/>
      <c r="R658" s="230">
        <f>SUM(R659:R672)</f>
        <v>1.3796300000000001</v>
      </c>
      <c r="S658" s="229"/>
      <c r="T658" s="231">
        <f>SUM(T659:T672)</f>
        <v>0</v>
      </c>
      <c r="AR658" s="232" t="s">
        <v>83</v>
      </c>
      <c r="AT658" s="233" t="s">
        <v>73</v>
      </c>
      <c r="AU658" s="233" t="s">
        <v>81</v>
      </c>
      <c r="AY658" s="232" t="s">
        <v>144</v>
      </c>
      <c r="BK658" s="234">
        <f>SUM(BK659:BK672)</f>
        <v>0</v>
      </c>
    </row>
    <row r="659" spans="2:65" s="1" customFormat="1" ht="24" customHeight="1">
      <c r="B659" s="38"/>
      <c r="C659" s="237" t="s">
        <v>749</v>
      </c>
      <c r="D659" s="237" t="s">
        <v>146</v>
      </c>
      <c r="E659" s="238" t="s">
        <v>750</v>
      </c>
      <c r="F659" s="239" t="s">
        <v>751</v>
      </c>
      <c r="G659" s="240" t="s">
        <v>181</v>
      </c>
      <c r="H659" s="241">
        <v>28.861</v>
      </c>
      <c r="I659" s="242"/>
      <c r="J659" s="243">
        <f>ROUND(I659*H659,2)</f>
        <v>0</v>
      </c>
      <c r="K659" s="239" t="s">
        <v>150</v>
      </c>
      <c r="L659" s="43"/>
      <c r="M659" s="244" t="s">
        <v>1</v>
      </c>
      <c r="N659" s="245" t="s">
        <v>39</v>
      </c>
      <c r="O659" s="86"/>
      <c r="P659" s="246">
        <f>O659*H659</f>
        <v>0</v>
      </c>
      <c r="Q659" s="246">
        <v>0.006</v>
      </c>
      <c r="R659" s="246">
        <f>Q659*H659</f>
        <v>0.17316600000000001</v>
      </c>
      <c r="S659" s="246">
        <v>0</v>
      </c>
      <c r="T659" s="247">
        <f>S659*H659</f>
        <v>0</v>
      </c>
      <c r="AR659" s="248" t="s">
        <v>232</v>
      </c>
      <c r="AT659" s="248" t="s">
        <v>146</v>
      </c>
      <c r="AU659" s="248" t="s">
        <v>83</v>
      </c>
      <c r="AY659" s="17" t="s">
        <v>144</v>
      </c>
      <c r="BE659" s="249">
        <f>IF(N659="základní",J659,0)</f>
        <v>0</v>
      </c>
      <c r="BF659" s="249">
        <f>IF(N659="snížená",J659,0)</f>
        <v>0</v>
      </c>
      <c r="BG659" s="249">
        <f>IF(N659="zákl. přenesená",J659,0)</f>
        <v>0</v>
      </c>
      <c r="BH659" s="249">
        <f>IF(N659="sníž. přenesená",J659,0)</f>
        <v>0</v>
      </c>
      <c r="BI659" s="249">
        <f>IF(N659="nulová",J659,0)</f>
        <v>0</v>
      </c>
      <c r="BJ659" s="17" t="s">
        <v>81</v>
      </c>
      <c r="BK659" s="249">
        <f>ROUND(I659*H659,2)</f>
        <v>0</v>
      </c>
      <c r="BL659" s="17" t="s">
        <v>232</v>
      </c>
      <c r="BM659" s="248" t="s">
        <v>752</v>
      </c>
    </row>
    <row r="660" spans="2:51" s="12" customFormat="1" ht="12">
      <c r="B660" s="250"/>
      <c r="C660" s="251"/>
      <c r="D660" s="252" t="s">
        <v>153</v>
      </c>
      <c r="E660" s="253" t="s">
        <v>1</v>
      </c>
      <c r="F660" s="254" t="s">
        <v>753</v>
      </c>
      <c r="G660" s="251"/>
      <c r="H660" s="253" t="s">
        <v>1</v>
      </c>
      <c r="I660" s="255"/>
      <c r="J660" s="251"/>
      <c r="K660" s="251"/>
      <c r="L660" s="256"/>
      <c r="M660" s="257"/>
      <c r="N660" s="258"/>
      <c r="O660" s="258"/>
      <c r="P660" s="258"/>
      <c r="Q660" s="258"/>
      <c r="R660" s="258"/>
      <c r="S660" s="258"/>
      <c r="T660" s="259"/>
      <c r="AT660" s="260" t="s">
        <v>153</v>
      </c>
      <c r="AU660" s="260" t="s">
        <v>83</v>
      </c>
      <c r="AV660" s="12" t="s">
        <v>81</v>
      </c>
      <c r="AW660" s="12" t="s">
        <v>31</v>
      </c>
      <c r="AX660" s="12" t="s">
        <v>74</v>
      </c>
      <c r="AY660" s="260" t="s">
        <v>144</v>
      </c>
    </row>
    <row r="661" spans="2:51" s="12" customFormat="1" ht="12">
      <c r="B661" s="250"/>
      <c r="C661" s="251"/>
      <c r="D661" s="252" t="s">
        <v>153</v>
      </c>
      <c r="E661" s="253" t="s">
        <v>1</v>
      </c>
      <c r="F661" s="254" t="s">
        <v>301</v>
      </c>
      <c r="G661" s="251"/>
      <c r="H661" s="253" t="s">
        <v>1</v>
      </c>
      <c r="I661" s="255"/>
      <c r="J661" s="251"/>
      <c r="K661" s="251"/>
      <c r="L661" s="256"/>
      <c r="M661" s="257"/>
      <c r="N661" s="258"/>
      <c r="O661" s="258"/>
      <c r="P661" s="258"/>
      <c r="Q661" s="258"/>
      <c r="R661" s="258"/>
      <c r="S661" s="258"/>
      <c r="T661" s="259"/>
      <c r="AT661" s="260" t="s">
        <v>153</v>
      </c>
      <c r="AU661" s="260" t="s">
        <v>83</v>
      </c>
      <c r="AV661" s="12" t="s">
        <v>81</v>
      </c>
      <c r="AW661" s="12" t="s">
        <v>31</v>
      </c>
      <c r="AX661" s="12" t="s">
        <v>74</v>
      </c>
      <c r="AY661" s="260" t="s">
        <v>144</v>
      </c>
    </row>
    <row r="662" spans="2:51" s="13" customFormat="1" ht="12">
      <c r="B662" s="261"/>
      <c r="C662" s="262"/>
      <c r="D662" s="252" t="s">
        <v>153</v>
      </c>
      <c r="E662" s="263" t="s">
        <v>1</v>
      </c>
      <c r="F662" s="264" t="s">
        <v>754</v>
      </c>
      <c r="G662" s="262"/>
      <c r="H662" s="265">
        <v>28.861</v>
      </c>
      <c r="I662" s="266"/>
      <c r="J662" s="262"/>
      <c r="K662" s="262"/>
      <c r="L662" s="267"/>
      <c r="M662" s="268"/>
      <c r="N662" s="269"/>
      <c r="O662" s="269"/>
      <c r="P662" s="269"/>
      <c r="Q662" s="269"/>
      <c r="R662" s="269"/>
      <c r="S662" s="269"/>
      <c r="T662" s="270"/>
      <c r="AT662" s="271" t="s">
        <v>153</v>
      </c>
      <c r="AU662" s="271" t="s">
        <v>83</v>
      </c>
      <c r="AV662" s="13" t="s">
        <v>83</v>
      </c>
      <c r="AW662" s="13" t="s">
        <v>31</v>
      </c>
      <c r="AX662" s="13" t="s">
        <v>74</v>
      </c>
      <c r="AY662" s="271" t="s">
        <v>144</v>
      </c>
    </row>
    <row r="663" spans="2:51" s="14" customFormat="1" ht="12">
      <c r="B663" s="272"/>
      <c r="C663" s="273"/>
      <c r="D663" s="252" t="s">
        <v>153</v>
      </c>
      <c r="E663" s="274" t="s">
        <v>1</v>
      </c>
      <c r="F663" s="275" t="s">
        <v>156</v>
      </c>
      <c r="G663" s="273"/>
      <c r="H663" s="276">
        <v>28.861</v>
      </c>
      <c r="I663" s="277"/>
      <c r="J663" s="273"/>
      <c r="K663" s="273"/>
      <c r="L663" s="278"/>
      <c r="M663" s="279"/>
      <c r="N663" s="280"/>
      <c r="O663" s="280"/>
      <c r="P663" s="280"/>
      <c r="Q663" s="280"/>
      <c r="R663" s="280"/>
      <c r="S663" s="280"/>
      <c r="T663" s="281"/>
      <c r="AT663" s="282" t="s">
        <v>153</v>
      </c>
      <c r="AU663" s="282" t="s">
        <v>83</v>
      </c>
      <c r="AV663" s="14" t="s">
        <v>151</v>
      </c>
      <c r="AW663" s="14" t="s">
        <v>31</v>
      </c>
      <c r="AX663" s="14" t="s">
        <v>81</v>
      </c>
      <c r="AY663" s="282" t="s">
        <v>144</v>
      </c>
    </row>
    <row r="664" spans="2:65" s="1" customFormat="1" ht="24" customHeight="1">
      <c r="B664" s="38"/>
      <c r="C664" s="283" t="s">
        <v>755</v>
      </c>
      <c r="D664" s="283" t="s">
        <v>276</v>
      </c>
      <c r="E664" s="284" t="s">
        <v>756</v>
      </c>
      <c r="F664" s="285" t="s">
        <v>757</v>
      </c>
      <c r="G664" s="286" t="s">
        <v>181</v>
      </c>
      <c r="H664" s="287">
        <v>30.304</v>
      </c>
      <c r="I664" s="288"/>
      <c r="J664" s="289">
        <f>ROUND(I664*H664,2)</f>
        <v>0</v>
      </c>
      <c r="K664" s="285" t="s">
        <v>150</v>
      </c>
      <c r="L664" s="290"/>
      <c r="M664" s="291" t="s">
        <v>1</v>
      </c>
      <c r="N664" s="292" t="s">
        <v>39</v>
      </c>
      <c r="O664" s="86"/>
      <c r="P664" s="246">
        <f>O664*H664</f>
        <v>0</v>
      </c>
      <c r="Q664" s="246">
        <v>0.0035</v>
      </c>
      <c r="R664" s="246">
        <f>Q664*H664</f>
        <v>0.10606399999999999</v>
      </c>
      <c r="S664" s="246">
        <v>0</v>
      </c>
      <c r="T664" s="247">
        <f>S664*H664</f>
        <v>0</v>
      </c>
      <c r="AR664" s="248" t="s">
        <v>345</v>
      </c>
      <c r="AT664" s="248" t="s">
        <v>276</v>
      </c>
      <c r="AU664" s="248" t="s">
        <v>83</v>
      </c>
      <c r="AY664" s="17" t="s">
        <v>144</v>
      </c>
      <c r="BE664" s="249">
        <f>IF(N664="základní",J664,0)</f>
        <v>0</v>
      </c>
      <c r="BF664" s="249">
        <f>IF(N664="snížená",J664,0)</f>
        <v>0</v>
      </c>
      <c r="BG664" s="249">
        <f>IF(N664="zákl. přenesená",J664,0)</f>
        <v>0</v>
      </c>
      <c r="BH664" s="249">
        <f>IF(N664="sníž. přenesená",J664,0)</f>
        <v>0</v>
      </c>
      <c r="BI664" s="249">
        <f>IF(N664="nulová",J664,0)</f>
        <v>0</v>
      </c>
      <c r="BJ664" s="17" t="s">
        <v>81</v>
      </c>
      <c r="BK664" s="249">
        <f>ROUND(I664*H664,2)</f>
        <v>0</v>
      </c>
      <c r="BL664" s="17" t="s">
        <v>232</v>
      </c>
      <c r="BM664" s="248" t="s">
        <v>758</v>
      </c>
    </row>
    <row r="665" spans="2:51" s="13" customFormat="1" ht="12">
      <c r="B665" s="261"/>
      <c r="C665" s="262"/>
      <c r="D665" s="252" t="s">
        <v>153</v>
      </c>
      <c r="E665" s="263" t="s">
        <v>1</v>
      </c>
      <c r="F665" s="264" t="s">
        <v>759</v>
      </c>
      <c r="G665" s="262"/>
      <c r="H665" s="265">
        <v>30.304</v>
      </c>
      <c r="I665" s="266"/>
      <c r="J665" s="262"/>
      <c r="K665" s="262"/>
      <c r="L665" s="267"/>
      <c r="M665" s="268"/>
      <c r="N665" s="269"/>
      <c r="O665" s="269"/>
      <c r="P665" s="269"/>
      <c r="Q665" s="269"/>
      <c r="R665" s="269"/>
      <c r="S665" s="269"/>
      <c r="T665" s="270"/>
      <c r="AT665" s="271" t="s">
        <v>153</v>
      </c>
      <c r="AU665" s="271" t="s">
        <v>83</v>
      </c>
      <c r="AV665" s="13" t="s">
        <v>83</v>
      </c>
      <c r="AW665" s="13" t="s">
        <v>31</v>
      </c>
      <c r="AX665" s="13" t="s">
        <v>74</v>
      </c>
      <c r="AY665" s="271" t="s">
        <v>144</v>
      </c>
    </row>
    <row r="666" spans="2:51" s="14" customFormat="1" ht="12">
      <c r="B666" s="272"/>
      <c r="C666" s="273"/>
      <c r="D666" s="252" t="s">
        <v>153</v>
      </c>
      <c r="E666" s="274" t="s">
        <v>1</v>
      </c>
      <c r="F666" s="275" t="s">
        <v>156</v>
      </c>
      <c r="G666" s="273"/>
      <c r="H666" s="276">
        <v>30.304</v>
      </c>
      <c r="I666" s="277"/>
      <c r="J666" s="273"/>
      <c r="K666" s="273"/>
      <c r="L666" s="278"/>
      <c r="M666" s="279"/>
      <c r="N666" s="280"/>
      <c r="O666" s="280"/>
      <c r="P666" s="280"/>
      <c r="Q666" s="280"/>
      <c r="R666" s="280"/>
      <c r="S666" s="280"/>
      <c r="T666" s="281"/>
      <c r="AT666" s="282" t="s">
        <v>153</v>
      </c>
      <c r="AU666" s="282" t="s">
        <v>83</v>
      </c>
      <c r="AV666" s="14" t="s">
        <v>151</v>
      </c>
      <c r="AW666" s="14" t="s">
        <v>31</v>
      </c>
      <c r="AX666" s="14" t="s">
        <v>81</v>
      </c>
      <c r="AY666" s="282" t="s">
        <v>144</v>
      </c>
    </row>
    <row r="667" spans="2:65" s="1" customFormat="1" ht="24" customHeight="1">
      <c r="B667" s="38"/>
      <c r="C667" s="237" t="s">
        <v>760</v>
      </c>
      <c r="D667" s="237" t="s">
        <v>146</v>
      </c>
      <c r="E667" s="238" t="s">
        <v>761</v>
      </c>
      <c r="F667" s="239" t="s">
        <v>762</v>
      </c>
      <c r="G667" s="240" t="s">
        <v>149</v>
      </c>
      <c r="H667" s="241">
        <v>110.04</v>
      </c>
      <c r="I667" s="242"/>
      <c r="J667" s="243">
        <f>ROUND(I667*H667,2)</f>
        <v>0</v>
      </c>
      <c r="K667" s="239" t="s">
        <v>150</v>
      </c>
      <c r="L667" s="43"/>
      <c r="M667" s="244" t="s">
        <v>1</v>
      </c>
      <c r="N667" s="245" t="s">
        <v>39</v>
      </c>
      <c r="O667" s="86"/>
      <c r="P667" s="246">
        <f>O667*H667</f>
        <v>0</v>
      </c>
      <c r="Q667" s="246">
        <v>0.01</v>
      </c>
      <c r="R667" s="246">
        <f>Q667*H667</f>
        <v>1.1004</v>
      </c>
      <c r="S667" s="246">
        <v>0</v>
      </c>
      <c r="T667" s="247">
        <f>S667*H667</f>
        <v>0</v>
      </c>
      <c r="AR667" s="248" t="s">
        <v>232</v>
      </c>
      <c r="AT667" s="248" t="s">
        <v>146</v>
      </c>
      <c r="AU667" s="248" t="s">
        <v>83</v>
      </c>
      <c r="AY667" s="17" t="s">
        <v>144</v>
      </c>
      <c r="BE667" s="249">
        <f>IF(N667="základní",J667,0)</f>
        <v>0</v>
      </c>
      <c r="BF667" s="249">
        <f>IF(N667="snížená",J667,0)</f>
        <v>0</v>
      </c>
      <c r="BG667" s="249">
        <f>IF(N667="zákl. přenesená",J667,0)</f>
        <v>0</v>
      </c>
      <c r="BH667" s="249">
        <f>IF(N667="sníž. přenesená",J667,0)</f>
        <v>0</v>
      </c>
      <c r="BI667" s="249">
        <f>IF(N667="nulová",J667,0)</f>
        <v>0</v>
      </c>
      <c r="BJ667" s="17" t="s">
        <v>81</v>
      </c>
      <c r="BK667" s="249">
        <f>ROUND(I667*H667,2)</f>
        <v>0</v>
      </c>
      <c r="BL667" s="17" t="s">
        <v>232</v>
      </c>
      <c r="BM667" s="248" t="s">
        <v>763</v>
      </c>
    </row>
    <row r="668" spans="2:51" s="13" customFormat="1" ht="12">
      <c r="B668" s="261"/>
      <c r="C668" s="262"/>
      <c r="D668" s="252" t="s">
        <v>153</v>
      </c>
      <c r="E668" s="263" t="s">
        <v>1</v>
      </c>
      <c r="F668" s="264" t="s">
        <v>764</v>
      </c>
      <c r="G668" s="262"/>
      <c r="H668" s="265">
        <v>120.6</v>
      </c>
      <c r="I668" s="266"/>
      <c r="J668" s="262"/>
      <c r="K668" s="262"/>
      <c r="L668" s="267"/>
      <c r="M668" s="268"/>
      <c r="N668" s="269"/>
      <c r="O668" s="269"/>
      <c r="P668" s="269"/>
      <c r="Q668" s="269"/>
      <c r="R668" s="269"/>
      <c r="S668" s="269"/>
      <c r="T668" s="270"/>
      <c r="AT668" s="271" t="s">
        <v>153</v>
      </c>
      <c r="AU668" s="271" t="s">
        <v>83</v>
      </c>
      <c r="AV668" s="13" t="s">
        <v>83</v>
      </c>
      <c r="AW668" s="13" t="s">
        <v>31</v>
      </c>
      <c r="AX668" s="13" t="s">
        <v>74</v>
      </c>
      <c r="AY668" s="271" t="s">
        <v>144</v>
      </c>
    </row>
    <row r="669" spans="2:51" s="12" customFormat="1" ht="12">
      <c r="B669" s="250"/>
      <c r="C669" s="251"/>
      <c r="D669" s="252" t="s">
        <v>153</v>
      </c>
      <c r="E669" s="253" t="s">
        <v>1</v>
      </c>
      <c r="F669" s="254" t="s">
        <v>765</v>
      </c>
      <c r="G669" s="251"/>
      <c r="H669" s="253" t="s">
        <v>1</v>
      </c>
      <c r="I669" s="255"/>
      <c r="J669" s="251"/>
      <c r="K669" s="251"/>
      <c r="L669" s="256"/>
      <c r="M669" s="257"/>
      <c r="N669" s="258"/>
      <c r="O669" s="258"/>
      <c r="P669" s="258"/>
      <c r="Q669" s="258"/>
      <c r="R669" s="258"/>
      <c r="S669" s="258"/>
      <c r="T669" s="259"/>
      <c r="AT669" s="260" t="s">
        <v>153</v>
      </c>
      <c r="AU669" s="260" t="s">
        <v>83</v>
      </c>
      <c r="AV669" s="12" t="s">
        <v>81</v>
      </c>
      <c r="AW669" s="12" t="s">
        <v>31</v>
      </c>
      <c r="AX669" s="12" t="s">
        <v>74</v>
      </c>
      <c r="AY669" s="260" t="s">
        <v>144</v>
      </c>
    </row>
    <row r="670" spans="2:51" s="13" customFormat="1" ht="12">
      <c r="B670" s="261"/>
      <c r="C670" s="262"/>
      <c r="D670" s="252" t="s">
        <v>153</v>
      </c>
      <c r="E670" s="263" t="s">
        <v>1</v>
      </c>
      <c r="F670" s="264" t="s">
        <v>766</v>
      </c>
      <c r="G670" s="262"/>
      <c r="H670" s="265">
        <v>-10.56</v>
      </c>
      <c r="I670" s="266"/>
      <c r="J670" s="262"/>
      <c r="K670" s="262"/>
      <c r="L670" s="267"/>
      <c r="M670" s="268"/>
      <c r="N670" s="269"/>
      <c r="O670" s="269"/>
      <c r="P670" s="269"/>
      <c r="Q670" s="269"/>
      <c r="R670" s="269"/>
      <c r="S670" s="269"/>
      <c r="T670" s="270"/>
      <c r="AT670" s="271" t="s">
        <v>153</v>
      </c>
      <c r="AU670" s="271" t="s">
        <v>83</v>
      </c>
      <c r="AV670" s="13" t="s">
        <v>83</v>
      </c>
      <c r="AW670" s="13" t="s">
        <v>31</v>
      </c>
      <c r="AX670" s="13" t="s">
        <v>74</v>
      </c>
      <c r="AY670" s="271" t="s">
        <v>144</v>
      </c>
    </row>
    <row r="671" spans="2:51" s="14" customFormat="1" ht="12">
      <c r="B671" s="272"/>
      <c r="C671" s="273"/>
      <c r="D671" s="252" t="s">
        <v>153</v>
      </c>
      <c r="E671" s="274" t="s">
        <v>1</v>
      </c>
      <c r="F671" s="275" t="s">
        <v>156</v>
      </c>
      <c r="G671" s="273"/>
      <c r="H671" s="276">
        <v>110.03999999999999</v>
      </c>
      <c r="I671" s="277"/>
      <c r="J671" s="273"/>
      <c r="K671" s="273"/>
      <c r="L671" s="278"/>
      <c r="M671" s="279"/>
      <c r="N671" s="280"/>
      <c r="O671" s="280"/>
      <c r="P671" s="280"/>
      <c r="Q671" s="280"/>
      <c r="R671" s="280"/>
      <c r="S671" s="280"/>
      <c r="T671" s="281"/>
      <c r="AT671" s="282" t="s">
        <v>153</v>
      </c>
      <c r="AU671" s="282" t="s">
        <v>83</v>
      </c>
      <c r="AV671" s="14" t="s">
        <v>151</v>
      </c>
      <c r="AW671" s="14" t="s">
        <v>31</v>
      </c>
      <c r="AX671" s="14" t="s">
        <v>81</v>
      </c>
      <c r="AY671" s="282" t="s">
        <v>144</v>
      </c>
    </row>
    <row r="672" spans="2:65" s="1" customFormat="1" ht="24" customHeight="1">
      <c r="B672" s="38"/>
      <c r="C672" s="237" t="s">
        <v>767</v>
      </c>
      <c r="D672" s="237" t="s">
        <v>146</v>
      </c>
      <c r="E672" s="238" t="s">
        <v>768</v>
      </c>
      <c r="F672" s="239" t="s">
        <v>769</v>
      </c>
      <c r="G672" s="240" t="s">
        <v>723</v>
      </c>
      <c r="H672" s="304"/>
      <c r="I672" s="242"/>
      <c r="J672" s="243">
        <f>ROUND(I672*H672,2)</f>
        <v>0</v>
      </c>
      <c r="K672" s="239" t="s">
        <v>150</v>
      </c>
      <c r="L672" s="43"/>
      <c r="M672" s="244" t="s">
        <v>1</v>
      </c>
      <c r="N672" s="245" t="s">
        <v>39</v>
      </c>
      <c r="O672" s="86"/>
      <c r="P672" s="246">
        <f>O672*H672</f>
        <v>0</v>
      </c>
      <c r="Q672" s="246">
        <v>0</v>
      </c>
      <c r="R672" s="246">
        <f>Q672*H672</f>
        <v>0</v>
      </c>
      <c r="S672" s="246">
        <v>0</v>
      </c>
      <c r="T672" s="247">
        <f>S672*H672</f>
        <v>0</v>
      </c>
      <c r="AR672" s="248" t="s">
        <v>232</v>
      </c>
      <c r="AT672" s="248" t="s">
        <v>146</v>
      </c>
      <c r="AU672" s="248" t="s">
        <v>83</v>
      </c>
      <c r="AY672" s="17" t="s">
        <v>144</v>
      </c>
      <c r="BE672" s="249">
        <f>IF(N672="základní",J672,0)</f>
        <v>0</v>
      </c>
      <c r="BF672" s="249">
        <f>IF(N672="snížená",J672,0)</f>
        <v>0</v>
      </c>
      <c r="BG672" s="249">
        <f>IF(N672="zákl. přenesená",J672,0)</f>
        <v>0</v>
      </c>
      <c r="BH672" s="249">
        <f>IF(N672="sníž. přenesená",J672,0)</f>
        <v>0</v>
      </c>
      <c r="BI672" s="249">
        <f>IF(N672="nulová",J672,0)</f>
        <v>0</v>
      </c>
      <c r="BJ672" s="17" t="s">
        <v>81</v>
      </c>
      <c r="BK672" s="249">
        <f>ROUND(I672*H672,2)</f>
        <v>0</v>
      </c>
      <c r="BL672" s="17" t="s">
        <v>232</v>
      </c>
      <c r="BM672" s="248" t="s">
        <v>770</v>
      </c>
    </row>
    <row r="673" spans="2:63" s="11" customFormat="1" ht="22.8" customHeight="1">
      <c r="B673" s="221"/>
      <c r="C673" s="222"/>
      <c r="D673" s="223" t="s">
        <v>73</v>
      </c>
      <c r="E673" s="235" t="s">
        <v>771</v>
      </c>
      <c r="F673" s="235" t="s">
        <v>772</v>
      </c>
      <c r="G673" s="222"/>
      <c r="H673" s="222"/>
      <c r="I673" s="225"/>
      <c r="J673" s="236">
        <f>BK673</f>
        <v>0</v>
      </c>
      <c r="K673" s="222"/>
      <c r="L673" s="227"/>
      <c r="M673" s="228"/>
      <c r="N673" s="229"/>
      <c r="O673" s="229"/>
      <c r="P673" s="230">
        <f>SUM(P674:P694)</f>
        <v>0</v>
      </c>
      <c r="Q673" s="229"/>
      <c r="R673" s="230">
        <f>SUM(R674:R694)</f>
        <v>0.15992228</v>
      </c>
      <c r="S673" s="229"/>
      <c r="T673" s="231">
        <f>SUM(T674:T694)</f>
        <v>0</v>
      </c>
      <c r="AR673" s="232" t="s">
        <v>83</v>
      </c>
      <c r="AT673" s="233" t="s">
        <v>73</v>
      </c>
      <c r="AU673" s="233" t="s">
        <v>81</v>
      </c>
      <c r="AY673" s="232" t="s">
        <v>144</v>
      </c>
      <c r="BK673" s="234">
        <f>SUM(BK674:BK694)</f>
        <v>0</v>
      </c>
    </row>
    <row r="674" spans="2:65" s="1" customFormat="1" ht="24" customHeight="1">
      <c r="B674" s="38"/>
      <c r="C674" s="237" t="s">
        <v>773</v>
      </c>
      <c r="D674" s="237" t="s">
        <v>146</v>
      </c>
      <c r="E674" s="238" t="s">
        <v>774</v>
      </c>
      <c r="F674" s="239" t="s">
        <v>775</v>
      </c>
      <c r="G674" s="240" t="s">
        <v>149</v>
      </c>
      <c r="H674" s="241">
        <v>0.278</v>
      </c>
      <c r="I674" s="242"/>
      <c r="J674" s="243">
        <f>ROUND(I674*H674,2)</f>
        <v>0</v>
      </c>
      <c r="K674" s="239" t="s">
        <v>150</v>
      </c>
      <c r="L674" s="43"/>
      <c r="M674" s="244" t="s">
        <v>1</v>
      </c>
      <c r="N674" s="245" t="s">
        <v>39</v>
      </c>
      <c r="O674" s="86"/>
      <c r="P674" s="246">
        <f>O674*H674</f>
        <v>0</v>
      </c>
      <c r="Q674" s="246">
        <v>0.00189</v>
      </c>
      <c r="R674" s="246">
        <f>Q674*H674</f>
        <v>0.0005254200000000001</v>
      </c>
      <c r="S674" s="246">
        <v>0</v>
      </c>
      <c r="T674" s="247">
        <f>S674*H674</f>
        <v>0</v>
      </c>
      <c r="AR674" s="248" t="s">
        <v>232</v>
      </c>
      <c r="AT674" s="248" t="s">
        <v>146</v>
      </c>
      <c r="AU674" s="248" t="s">
        <v>83</v>
      </c>
      <c r="AY674" s="17" t="s">
        <v>144</v>
      </c>
      <c r="BE674" s="249">
        <f>IF(N674="základní",J674,0)</f>
        <v>0</v>
      </c>
      <c r="BF674" s="249">
        <f>IF(N674="snížená",J674,0)</f>
        <v>0</v>
      </c>
      <c r="BG674" s="249">
        <f>IF(N674="zákl. přenesená",J674,0)</f>
        <v>0</v>
      </c>
      <c r="BH674" s="249">
        <f>IF(N674="sníž. přenesená",J674,0)</f>
        <v>0</v>
      </c>
      <c r="BI674" s="249">
        <f>IF(N674="nulová",J674,0)</f>
        <v>0</v>
      </c>
      <c r="BJ674" s="17" t="s">
        <v>81</v>
      </c>
      <c r="BK674" s="249">
        <f>ROUND(I674*H674,2)</f>
        <v>0</v>
      </c>
      <c r="BL674" s="17" t="s">
        <v>232</v>
      </c>
      <c r="BM674" s="248" t="s">
        <v>776</v>
      </c>
    </row>
    <row r="675" spans="2:65" s="1" customFormat="1" ht="24" customHeight="1">
      <c r="B675" s="38"/>
      <c r="C675" s="237" t="s">
        <v>777</v>
      </c>
      <c r="D675" s="237" t="s">
        <v>146</v>
      </c>
      <c r="E675" s="238" t="s">
        <v>778</v>
      </c>
      <c r="F675" s="239" t="s">
        <v>779</v>
      </c>
      <c r="G675" s="240" t="s">
        <v>181</v>
      </c>
      <c r="H675" s="241">
        <v>24.36</v>
      </c>
      <c r="I675" s="242"/>
      <c r="J675" s="243">
        <f>ROUND(I675*H675,2)</f>
        <v>0</v>
      </c>
      <c r="K675" s="239" t="s">
        <v>150</v>
      </c>
      <c r="L675" s="43"/>
      <c r="M675" s="244" t="s">
        <v>1</v>
      </c>
      <c r="N675" s="245" t="s">
        <v>39</v>
      </c>
      <c r="O675" s="86"/>
      <c r="P675" s="246">
        <f>O675*H675</f>
        <v>0</v>
      </c>
      <c r="Q675" s="246">
        <v>0</v>
      </c>
      <c r="R675" s="246">
        <f>Q675*H675</f>
        <v>0</v>
      </c>
      <c r="S675" s="246">
        <v>0</v>
      </c>
      <c r="T675" s="247">
        <f>S675*H675</f>
        <v>0</v>
      </c>
      <c r="AR675" s="248" t="s">
        <v>232</v>
      </c>
      <c r="AT675" s="248" t="s">
        <v>146</v>
      </c>
      <c r="AU675" s="248" t="s">
        <v>83</v>
      </c>
      <c r="AY675" s="17" t="s">
        <v>144</v>
      </c>
      <c r="BE675" s="249">
        <f>IF(N675="základní",J675,0)</f>
        <v>0</v>
      </c>
      <c r="BF675" s="249">
        <f>IF(N675="snížená",J675,0)</f>
        <v>0</v>
      </c>
      <c r="BG675" s="249">
        <f>IF(N675="zákl. přenesená",J675,0)</f>
        <v>0</v>
      </c>
      <c r="BH675" s="249">
        <f>IF(N675="sníž. přenesená",J675,0)</f>
        <v>0</v>
      </c>
      <c r="BI675" s="249">
        <f>IF(N675="nulová",J675,0)</f>
        <v>0</v>
      </c>
      <c r="BJ675" s="17" t="s">
        <v>81</v>
      </c>
      <c r="BK675" s="249">
        <f>ROUND(I675*H675,2)</f>
        <v>0</v>
      </c>
      <c r="BL675" s="17" t="s">
        <v>232</v>
      </c>
      <c r="BM675" s="248" t="s">
        <v>780</v>
      </c>
    </row>
    <row r="676" spans="2:51" s="12" customFormat="1" ht="12">
      <c r="B676" s="250"/>
      <c r="C676" s="251"/>
      <c r="D676" s="252" t="s">
        <v>153</v>
      </c>
      <c r="E676" s="253" t="s">
        <v>1</v>
      </c>
      <c r="F676" s="254" t="s">
        <v>731</v>
      </c>
      <c r="G676" s="251"/>
      <c r="H676" s="253" t="s">
        <v>1</v>
      </c>
      <c r="I676" s="255"/>
      <c r="J676" s="251"/>
      <c r="K676" s="251"/>
      <c r="L676" s="256"/>
      <c r="M676" s="257"/>
      <c r="N676" s="258"/>
      <c r="O676" s="258"/>
      <c r="P676" s="258"/>
      <c r="Q676" s="258"/>
      <c r="R676" s="258"/>
      <c r="S676" s="258"/>
      <c r="T676" s="259"/>
      <c r="AT676" s="260" t="s">
        <v>153</v>
      </c>
      <c r="AU676" s="260" t="s">
        <v>83</v>
      </c>
      <c r="AV676" s="12" t="s">
        <v>81</v>
      </c>
      <c r="AW676" s="12" t="s">
        <v>31</v>
      </c>
      <c r="AX676" s="12" t="s">
        <v>74</v>
      </c>
      <c r="AY676" s="260" t="s">
        <v>144</v>
      </c>
    </row>
    <row r="677" spans="2:51" s="13" customFormat="1" ht="12">
      <c r="B677" s="261"/>
      <c r="C677" s="262"/>
      <c r="D677" s="252" t="s">
        <v>153</v>
      </c>
      <c r="E677" s="263" t="s">
        <v>1</v>
      </c>
      <c r="F677" s="264" t="s">
        <v>732</v>
      </c>
      <c r="G677" s="262"/>
      <c r="H677" s="265">
        <v>6.72</v>
      </c>
      <c r="I677" s="266"/>
      <c r="J677" s="262"/>
      <c r="K677" s="262"/>
      <c r="L677" s="267"/>
      <c r="M677" s="268"/>
      <c r="N677" s="269"/>
      <c r="O677" s="269"/>
      <c r="P677" s="269"/>
      <c r="Q677" s="269"/>
      <c r="R677" s="269"/>
      <c r="S677" s="269"/>
      <c r="T677" s="270"/>
      <c r="AT677" s="271" t="s">
        <v>153</v>
      </c>
      <c r="AU677" s="271" t="s">
        <v>83</v>
      </c>
      <c r="AV677" s="13" t="s">
        <v>83</v>
      </c>
      <c r="AW677" s="13" t="s">
        <v>31</v>
      </c>
      <c r="AX677" s="13" t="s">
        <v>74</v>
      </c>
      <c r="AY677" s="271" t="s">
        <v>144</v>
      </c>
    </row>
    <row r="678" spans="2:51" s="13" customFormat="1" ht="12">
      <c r="B678" s="261"/>
      <c r="C678" s="262"/>
      <c r="D678" s="252" t="s">
        <v>153</v>
      </c>
      <c r="E678" s="263" t="s">
        <v>1</v>
      </c>
      <c r="F678" s="264" t="s">
        <v>733</v>
      </c>
      <c r="G678" s="262"/>
      <c r="H678" s="265">
        <v>17.64</v>
      </c>
      <c r="I678" s="266"/>
      <c r="J678" s="262"/>
      <c r="K678" s="262"/>
      <c r="L678" s="267"/>
      <c r="M678" s="268"/>
      <c r="N678" s="269"/>
      <c r="O678" s="269"/>
      <c r="P678" s="269"/>
      <c r="Q678" s="269"/>
      <c r="R678" s="269"/>
      <c r="S678" s="269"/>
      <c r="T678" s="270"/>
      <c r="AT678" s="271" t="s">
        <v>153</v>
      </c>
      <c r="AU678" s="271" t="s">
        <v>83</v>
      </c>
      <c r="AV678" s="13" t="s">
        <v>83</v>
      </c>
      <c r="AW678" s="13" t="s">
        <v>31</v>
      </c>
      <c r="AX678" s="13" t="s">
        <v>74</v>
      </c>
      <c r="AY678" s="271" t="s">
        <v>144</v>
      </c>
    </row>
    <row r="679" spans="2:51" s="14" customFormat="1" ht="12">
      <c r="B679" s="272"/>
      <c r="C679" s="273"/>
      <c r="D679" s="252" t="s">
        <v>153</v>
      </c>
      <c r="E679" s="274" t="s">
        <v>1</v>
      </c>
      <c r="F679" s="275" t="s">
        <v>156</v>
      </c>
      <c r="G679" s="273"/>
      <c r="H679" s="276">
        <v>24.36</v>
      </c>
      <c r="I679" s="277"/>
      <c r="J679" s="273"/>
      <c r="K679" s="273"/>
      <c r="L679" s="278"/>
      <c r="M679" s="279"/>
      <c r="N679" s="280"/>
      <c r="O679" s="280"/>
      <c r="P679" s="280"/>
      <c r="Q679" s="280"/>
      <c r="R679" s="280"/>
      <c r="S679" s="280"/>
      <c r="T679" s="281"/>
      <c r="AT679" s="282" t="s">
        <v>153</v>
      </c>
      <c r="AU679" s="282" t="s">
        <v>83</v>
      </c>
      <c r="AV679" s="14" t="s">
        <v>151</v>
      </c>
      <c r="AW679" s="14" t="s">
        <v>31</v>
      </c>
      <c r="AX679" s="14" t="s">
        <v>81</v>
      </c>
      <c r="AY679" s="282" t="s">
        <v>144</v>
      </c>
    </row>
    <row r="680" spans="2:65" s="1" customFormat="1" ht="24" customHeight="1">
      <c r="B680" s="38"/>
      <c r="C680" s="283" t="s">
        <v>781</v>
      </c>
      <c r="D680" s="283" t="s">
        <v>276</v>
      </c>
      <c r="E680" s="284" t="s">
        <v>782</v>
      </c>
      <c r="F680" s="285" t="s">
        <v>783</v>
      </c>
      <c r="G680" s="286" t="s">
        <v>149</v>
      </c>
      <c r="H680" s="287">
        <v>0.168</v>
      </c>
      <c r="I680" s="288"/>
      <c r="J680" s="289">
        <f>ROUND(I680*H680,2)</f>
        <v>0</v>
      </c>
      <c r="K680" s="285" t="s">
        <v>150</v>
      </c>
      <c r="L680" s="290"/>
      <c r="M680" s="291" t="s">
        <v>1</v>
      </c>
      <c r="N680" s="292" t="s">
        <v>39</v>
      </c>
      <c r="O680" s="86"/>
      <c r="P680" s="246">
        <f>O680*H680</f>
        <v>0</v>
      </c>
      <c r="Q680" s="246">
        <v>0.55</v>
      </c>
      <c r="R680" s="246">
        <f>Q680*H680</f>
        <v>0.09240000000000001</v>
      </c>
      <c r="S680" s="246">
        <v>0</v>
      </c>
      <c r="T680" s="247">
        <f>S680*H680</f>
        <v>0</v>
      </c>
      <c r="AR680" s="248" t="s">
        <v>345</v>
      </c>
      <c r="AT680" s="248" t="s">
        <v>276</v>
      </c>
      <c r="AU680" s="248" t="s">
        <v>83</v>
      </c>
      <c r="AY680" s="17" t="s">
        <v>144</v>
      </c>
      <c r="BE680" s="249">
        <f>IF(N680="základní",J680,0)</f>
        <v>0</v>
      </c>
      <c r="BF680" s="249">
        <f>IF(N680="snížená",J680,0)</f>
        <v>0</v>
      </c>
      <c r="BG680" s="249">
        <f>IF(N680="zákl. přenesená",J680,0)</f>
        <v>0</v>
      </c>
      <c r="BH680" s="249">
        <f>IF(N680="sníž. přenesená",J680,0)</f>
        <v>0</v>
      </c>
      <c r="BI680" s="249">
        <f>IF(N680="nulová",J680,0)</f>
        <v>0</v>
      </c>
      <c r="BJ680" s="17" t="s">
        <v>81</v>
      </c>
      <c r="BK680" s="249">
        <f>ROUND(I680*H680,2)</f>
        <v>0</v>
      </c>
      <c r="BL680" s="17" t="s">
        <v>232</v>
      </c>
      <c r="BM680" s="248" t="s">
        <v>784</v>
      </c>
    </row>
    <row r="681" spans="2:51" s="13" customFormat="1" ht="12">
      <c r="B681" s="261"/>
      <c r="C681" s="262"/>
      <c r="D681" s="252" t="s">
        <v>153</v>
      </c>
      <c r="E681" s="263" t="s">
        <v>1</v>
      </c>
      <c r="F681" s="264" t="s">
        <v>785</v>
      </c>
      <c r="G681" s="262"/>
      <c r="H681" s="265">
        <v>0.168</v>
      </c>
      <c r="I681" s="266"/>
      <c r="J681" s="262"/>
      <c r="K681" s="262"/>
      <c r="L681" s="267"/>
      <c r="M681" s="268"/>
      <c r="N681" s="269"/>
      <c r="O681" s="269"/>
      <c r="P681" s="269"/>
      <c r="Q681" s="269"/>
      <c r="R681" s="269"/>
      <c r="S681" s="269"/>
      <c r="T681" s="270"/>
      <c r="AT681" s="271" t="s">
        <v>153</v>
      </c>
      <c r="AU681" s="271" t="s">
        <v>83</v>
      </c>
      <c r="AV681" s="13" t="s">
        <v>83</v>
      </c>
      <c r="AW681" s="13" t="s">
        <v>31</v>
      </c>
      <c r="AX681" s="13" t="s">
        <v>74</v>
      </c>
      <c r="AY681" s="271" t="s">
        <v>144</v>
      </c>
    </row>
    <row r="682" spans="2:51" s="14" customFormat="1" ht="12">
      <c r="B682" s="272"/>
      <c r="C682" s="273"/>
      <c r="D682" s="252" t="s">
        <v>153</v>
      </c>
      <c r="E682" s="274" t="s">
        <v>1</v>
      </c>
      <c r="F682" s="275" t="s">
        <v>156</v>
      </c>
      <c r="G682" s="273"/>
      <c r="H682" s="276">
        <v>0.168</v>
      </c>
      <c r="I682" s="277"/>
      <c r="J682" s="273"/>
      <c r="K682" s="273"/>
      <c r="L682" s="278"/>
      <c r="M682" s="279"/>
      <c r="N682" s="280"/>
      <c r="O682" s="280"/>
      <c r="P682" s="280"/>
      <c r="Q682" s="280"/>
      <c r="R682" s="280"/>
      <c r="S682" s="280"/>
      <c r="T682" s="281"/>
      <c r="AT682" s="282" t="s">
        <v>153</v>
      </c>
      <c r="AU682" s="282" t="s">
        <v>83</v>
      </c>
      <c r="AV682" s="14" t="s">
        <v>151</v>
      </c>
      <c r="AW682" s="14" t="s">
        <v>31</v>
      </c>
      <c r="AX682" s="14" t="s">
        <v>81</v>
      </c>
      <c r="AY682" s="282" t="s">
        <v>144</v>
      </c>
    </row>
    <row r="683" spans="2:65" s="1" customFormat="1" ht="24" customHeight="1">
      <c r="B683" s="38"/>
      <c r="C683" s="237" t="s">
        <v>786</v>
      </c>
      <c r="D683" s="237" t="s">
        <v>146</v>
      </c>
      <c r="E683" s="238" t="s">
        <v>787</v>
      </c>
      <c r="F683" s="239" t="s">
        <v>788</v>
      </c>
      <c r="G683" s="240" t="s">
        <v>212</v>
      </c>
      <c r="H683" s="241">
        <v>39.84</v>
      </c>
      <c r="I683" s="242"/>
      <c r="J683" s="243">
        <f>ROUND(I683*H683,2)</f>
        <v>0</v>
      </c>
      <c r="K683" s="239" t="s">
        <v>150</v>
      </c>
      <c r="L683" s="43"/>
      <c r="M683" s="244" t="s">
        <v>1</v>
      </c>
      <c r="N683" s="245" t="s">
        <v>39</v>
      </c>
      <c r="O683" s="86"/>
      <c r="P683" s="246">
        <f>O683*H683</f>
        <v>0</v>
      </c>
      <c r="Q683" s="246">
        <v>0</v>
      </c>
      <c r="R683" s="246">
        <f>Q683*H683</f>
        <v>0</v>
      </c>
      <c r="S683" s="246">
        <v>0</v>
      </c>
      <c r="T683" s="247">
        <f>S683*H683</f>
        <v>0</v>
      </c>
      <c r="AR683" s="248" t="s">
        <v>232</v>
      </c>
      <c r="AT683" s="248" t="s">
        <v>146</v>
      </c>
      <c r="AU683" s="248" t="s">
        <v>83</v>
      </c>
      <c r="AY683" s="17" t="s">
        <v>144</v>
      </c>
      <c r="BE683" s="249">
        <f>IF(N683="základní",J683,0)</f>
        <v>0</v>
      </c>
      <c r="BF683" s="249">
        <f>IF(N683="snížená",J683,0)</f>
        <v>0</v>
      </c>
      <c r="BG683" s="249">
        <f>IF(N683="zákl. přenesená",J683,0)</f>
        <v>0</v>
      </c>
      <c r="BH683" s="249">
        <f>IF(N683="sníž. přenesená",J683,0)</f>
        <v>0</v>
      </c>
      <c r="BI683" s="249">
        <f>IF(N683="nulová",J683,0)</f>
        <v>0</v>
      </c>
      <c r="BJ683" s="17" t="s">
        <v>81</v>
      </c>
      <c r="BK683" s="249">
        <f>ROUND(I683*H683,2)</f>
        <v>0</v>
      </c>
      <c r="BL683" s="17" t="s">
        <v>232</v>
      </c>
      <c r="BM683" s="248" t="s">
        <v>789</v>
      </c>
    </row>
    <row r="684" spans="2:51" s="13" customFormat="1" ht="12">
      <c r="B684" s="261"/>
      <c r="C684" s="262"/>
      <c r="D684" s="252" t="s">
        <v>153</v>
      </c>
      <c r="E684" s="263" t="s">
        <v>1</v>
      </c>
      <c r="F684" s="264" t="s">
        <v>790</v>
      </c>
      <c r="G684" s="262"/>
      <c r="H684" s="265">
        <v>30.24</v>
      </c>
      <c r="I684" s="266"/>
      <c r="J684" s="262"/>
      <c r="K684" s="262"/>
      <c r="L684" s="267"/>
      <c r="M684" s="268"/>
      <c r="N684" s="269"/>
      <c r="O684" s="269"/>
      <c r="P684" s="269"/>
      <c r="Q684" s="269"/>
      <c r="R684" s="269"/>
      <c r="S684" s="269"/>
      <c r="T684" s="270"/>
      <c r="AT684" s="271" t="s">
        <v>153</v>
      </c>
      <c r="AU684" s="271" t="s">
        <v>83</v>
      </c>
      <c r="AV684" s="13" t="s">
        <v>83</v>
      </c>
      <c r="AW684" s="13" t="s">
        <v>31</v>
      </c>
      <c r="AX684" s="13" t="s">
        <v>74</v>
      </c>
      <c r="AY684" s="271" t="s">
        <v>144</v>
      </c>
    </row>
    <row r="685" spans="2:51" s="13" customFormat="1" ht="12">
      <c r="B685" s="261"/>
      <c r="C685" s="262"/>
      <c r="D685" s="252" t="s">
        <v>153</v>
      </c>
      <c r="E685" s="263" t="s">
        <v>1</v>
      </c>
      <c r="F685" s="264" t="s">
        <v>791</v>
      </c>
      <c r="G685" s="262"/>
      <c r="H685" s="265">
        <v>9.6</v>
      </c>
      <c r="I685" s="266"/>
      <c r="J685" s="262"/>
      <c r="K685" s="262"/>
      <c r="L685" s="267"/>
      <c r="M685" s="268"/>
      <c r="N685" s="269"/>
      <c r="O685" s="269"/>
      <c r="P685" s="269"/>
      <c r="Q685" s="269"/>
      <c r="R685" s="269"/>
      <c r="S685" s="269"/>
      <c r="T685" s="270"/>
      <c r="AT685" s="271" t="s">
        <v>153</v>
      </c>
      <c r="AU685" s="271" t="s">
        <v>83</v>
      </c>
      <c r="AV685" s="13" t="s">
        <v>83</v>
      </c>
      <c r="AW685" s="13" t="s">
        <v>31</v>
      </c>
      <c r="AX685" s="13" t="s">
        <v>74</v>
      </c>
      <c r="AY685" s="271" t="s">
        <v>144</v>
      </c>
    </row>
    <row r="686" spans="2:51" s="14" customFormat="1" ht="12">
      <c r="B686" s="272"/>
      <c r="C686" s="273"/>
      <c r="D686" s="252" t="s">
        <v>153</v>
      </c>
      <c r="E686" s="274" t="s">
        <v>1</v>
      </c>
      <c r="F686" s="275" t="s">
        <v>156</v>
      </c>
      <c r="G686" s="273"/>
      <c r="H686" s="276">
        <v>39.84</v>
      </c>
      <c r="I686" s="277"/>
      <c r="J686" s="273"/>
      <c r="K686" s="273"/>
      <c r="L686" s="278"/>
      <c r="M686" s="279"/>
      <c r="N686" s="280"/>
      <c r="O686" s="280"/>
      <c r="P686" s="280"/>
      <c r="Q686" s="280"/>
      <c r="R686" s="280"/>
      <c r="S686" s="280"/>
      <c r="T686" s="281"/>
      <c r="AT686" s="282" t="s">
        <v>153</v>
      </c>
      <c r="AU686" s="282" t="s">
        <v>83</v>
      </c>
      <c r="AV686" s="14" t="s">
        <v>151</v>
      </c>
      <c r="AW686" s="14" t="s">
        <v>31</v>
      </c>
      <c r="AX686" s="14" t="s">
        <v>81</v>
      </c>
      <c r="AY686" s="282" t="s">
        <v>144</v>
      </c>
    </row>
    <row r="687" spans="2:65" s="1" customFormat="1" ht="24" customHeight="1">
      <c r="B687" s="38"/>
      <c r="C687" s="283" t="s">
        <v>792</v>
      </c>
      <c r="D687" s="283" t="s">
        <v>276</v>
      </c>
      <c r="E687" s="284" t="s">
        <v>782</v>
      </c>
      <c r="F687" s="285" t="s">
        <v>783</v>
      </c>
      <c r="G687" s="286" t="s">
        <v>149</v>
      </c>
      <c r="H687" s="287">
        <v>0.11</v>
      </c>
      <c r="I687" s="288"/>
      <c r="J687" s="289">
        <f>ROUND(I687*H687,2)</f>
        <v>0</v>
      </c>
      <c r="K687" s="285" t="s">
        <v>150</v>
      </c>
      <c r="L687" s="290"/>
      <c r="M687" s="291" t="s">
        <v>1</v>
      </c>
      <c r="N687" s="292" t="s">
        <v>39</v>
      </c>
      <c r="O687" s="86"/>
      <c r="P687" s="246">
        <f>O687*H687</f>
        <v>0</v>
      </c>
      <c r="Q687" s="246">
        <v>0.55</v>
      </c>
      <c r="R687" s="246">
        <f>Q687*H687</f>
        <v>0.060500000000000005</v>
      </c>
      <c r="S687" s="246">
        <v>0</v>
      </c>
      <c r="T687" s="247">
        <f>S687*H687</f>
        <v>0</v>
      </c>
      <c r="AR687" s="248" t="s">
        <v>345</v>
      </c>
      <c r="AT687" s="248" t="s">
        <v>276</v>
      </c>
      <c r="AU687" s="248" t="s">
        <v>83</v>
      </c>
      <c r="AY687" s="17" t="s">
        <v>144</v>
      </c>
      <c r="BE687" s="249">
        <f>IF(N687="základní",J687,0)</f>
        <v>0</v>
      </c>
      <c r="BF687" s="249">
        <f>IF(N687="snížená",J687,0)</f>
        <v>0</v>
      </c>
      <c r="BG687" s="249">
        <f>IF(N687="zákl. přenesená",J687,0)</f>
        <v>0</v>
      </c>
      <c r="BH687" s="249">
        <f>IF(N687="sníž. přenesená",J687,0)</f>
        <v>0</v>
      </c>
      <c r="BI687" s="249">
        <f>IF(N687="nulová",J687,0)</f>
        <v>0</v>
      </c>
      <c r="BJ687" s="17" t="s">
        <v>81</v>
      </c>
      <c r="BK687" s="249">
        <f>ROUND(I687*H687,2)</f>
        <v>0</v>
      </c>
      <c r="BL687" s="17" t="s">
        <v>232</v>
      </c>
      <c r="BM687" s="248" t="s">
        <v>793</v>
      </c>
    </row>
    <row r="688" spans="2:51" s="13" customFormat="1" ht="12">
      <c r="B688" s="261"/>
      <c r="C688" s="262"/>
      <c r="D688" s="252" t="s">
        <v>153</v>
      </c>
      <c r="E688" s="263" t="s">
        <v>1</v>
      </c>
      <c r="F688" s="264" t="s">
        <v>794</v>
      </c>
      <c r="G688" s="262"/>
      <c r="H688" s="265">
        <v>0.11</v>
      </c>
      <c r="I688" s="266"/>
      <c r="J688" s="262"/>
      <c r="K688" s="262"/>
      <c r="L688" s="267"/>
      <c r="M688" s="268"/>
      <c r="N688" s="269"/>
      <c r="O688" s="269"/>
      <c r="P688" s="269"/>
      <c r="Q688" s="269"/>
      <c r="R688" s="269"/>
      <c r="S688" s="269"/>
      <c r="T688" s="270"/>
      <c r="AT688" s="271" t="s">
        <v>153</v>
      </c>
      <c r="AU688" s="271" t="s">
        <v>83</v>
      </c>
      <c r="AV688" s="13" t="s">
        <v>83</v>
      </c>
      <c r="AW688" s="13" t="s">
        <v>31</v>
      </c>
      <c r="AX688" s="13" t="s">
        <v>74</v>
      </c>
      <c r="AY688" s="271" t="s">
        <v>144</v>
      </c>
    </row>
    <row r="689" spans="2:51" s="14" customFormat="1" ht="12">
      <c r="B689" s="272"/>
      <c r="C689" s="273"/>
      <c r="D689" s="252" t="s">
        <v>153</v>
      </c>
      <c r="E689" s="274" t="s">
        <v>1</v>
      </c>
      <c r="F689" s="275" t="s">
        <v>156</v>
      </c>
      <c r="G689" s="273"/>
      <c r="H689" s="276">
        <v>0.11</v>
      </c>
      <c r="I689" s="277"/>
      <c r="J689" s="273"/>
      <c r="K689" s="273"/>
      <c r="L689" s="278"/>
      <c r="M689" s="279"/>
      <c r="N689" s="280"/>
      <c r="O689" s="280"/>
      <c r="P689" s="280"/>
      <c r="Q689" s="280"/>
      <c r="R689" s="280"/>
      <c r="S689" s="280"/>
      <c r="T689" s="281"/>
      <c r="AT689" s="282" t="s">
        <v>153</v>
      </c>
      <c r="AU689" s="282" t="s">
        <v>83</v>
      </c>
      <c r="AV689" s="14" t="s">
        <v>151</v>
      </c>
      <c r="AW689" s="14" t="s">
        <v>31</v>
      </c>
      <c r="AX689" s="14" t="s">
        <v>81</v>
      </c>
      <c r="AY689" s="282" t="s">
        <v>144</v>
      </c>
    </row>
    <row r="690" spans="2:65" s="1" customFormat="1" ht="24" customHeight="1">
      <c r="B690" s="38"/>
      <c r="C690" s="237" t="s">
        <v>795</v>
      </c>
      <c r="D690" s="237" t="s">
        <v>146</v>
      </c>
      <c r="E690" s="238" t="s">
        <v>796</v>
      </c>
      <c r="F690" s="239" t="s">
        <v>797</v>
      </c>
      <c r="G690" s="240" t="s">
        <v>149</v>
      </c>
      <c r="H690" s="241">
        <v>0.278</v>
      </c>
      <c r="I690" s="242"/>
      <c r="J690" s="243">
        <f>ROUND(I690*H690,2)</f>
        <v>0</v>
      </c>
      <c r="K690" s="239" t="s">
        <v>150</v>
      </c>
      <c r="L690" s="43"/>
      <c r="M690" s="244" t="s">
        <v>1</v>
      </c>
      <c r="N690" s="245" t="s">
        <v>39</v>
      </c>
      <c r="O690" s="86"/>
      <c r="P690" s="246">
        <f>O690*H690</f>
        <v>0</v>
      </c>
      <c r="Q690" s="246">
        <v>0.02337</v>
      </c>
      <c r="R690" s="246">
        <f>Q690*H690</f>
        <v>0.00649686</v>
      </c>
      <c r="S690" s="246">
        <v>0</v>
      </c>
      <c r="T690" s="247">
        <f>S690*H690</f>
        <v>0</v>
      </c>
      <c r="AR690" s="248" t="s">
        <v>232</v>
      </c>
      <c r="AT690" s="248" t="s">
        <v>146</v>
      </c>
      <c r="AU690" s="248" t="s">
        <v>83</v>
      </c>
      <c r="AY690" s="17" t="s">
        <v>144</v>
      </c>
      <c r="BE690" s="249">
        <f>IF(N690="základní",J690,0)</f>
        <v>0</v>
      </c>
      <c r="BF690" s="249">
        <f>IF(N690="snížená",J690,0)</f>
        <v>0</v>
      </c>
      <c r="BG690" s="249">
        <f>IF(N690="zákl. přenesená",J690,0)</f>
        <v>0</v>
      </c>
      <c r="BH690" s="249">
        <f>IF(N690="sníž. přenesená",J690,0)</f>
        <v>0</v>
      </c>
      <c r="BI690" s="249">
        <f>IF(N690="nulová",J690,0)</f>
        <v>0</v>
      </c>
      <c r="BJ690" s="17" t="s">
        <v>81</v>
      </c>
      <c r="BK690" s="249">
        <f>ROUND(I690*H690,2)</f>
        <v>0</v>
      </c>
      <c r="BL690" s="17" t="s">
        <v>232</v>
      </c>
      <c r="BM690" s="248" t="s">
        <v>798</v>
      </c>
    </row>
    <row r="691" spans="2:51" s="13" customFormat="1" ht="12">
      <c r="B691" s="261"/>
      <c r="C691" s="262"/>
      <c r="D691" s="252" t="s">
        <v>153</v>
      </c>
      <c r="E691" s="263" t="s">
        <v>1</v>
      </c>
      <c r="F691" s="264" t="s">
        <v>799</v>
      </c>
      <c r="G691" s="262"/>
      <c r="H691" s="265">
        <v>0.168</v>
      </c>
      <c r="I691" s="266"/>
      <c r="J691" s="262"/>
      <c r="K691" s="262"/>
      <c r="L691" s="267"/>
      <c r="M691" s="268"/>
      <c r="N691" s="269"/>
      <c r="O691" s="269"/>
      <c r="P691" s="269"/>
      <c r="Q691" s="269"/>
      <c r="R691" s="269"/>
      <c r="S691" s="269"/>
      <c r="T691" s="270"/>
      <c r="AT691" s="271" t="s">
        <v>153</v>
      </c>
      <c r="AU691" s="271" t="s">
        <v>83</v>
      </c>
      <c r="AV691" s="13" t="s">
        <v>83</v>
      </c>
      <c r="AW691" s="13" t="s">
        <v>31</v>
      </c>
      <c r="AX691" s="13" t="s">
        <v>74</v>
      </c>
      <c r="AY691" s="271" t="s">
        <v>144</v>
      </c>
    </row>
    <row r="692" spans="2:51" s="13" customFormat="1" ht="12">
      <c r="B692" s="261"/>
      <c r="C692" s="262"/>
      <c r="D692" s="252" t="s">
        <v>153</v>
      </c>
      <c r="E692" s="263" t="s">
        <v>1</v>
      </c>
      <c r="F692" s="264" t="s">
        <v>800</v>
      </c>
      <c r="G692" s="262"/>
      <c r="H692" s="265">
        <v>0.11</v>
      </c>
      <c r="I692" s="266"/>
      <c r="J692" s="262"/>
      <c r="K692" s="262"/>
      <c r="L692" s="267"/>
      <c r="M692" s="268"/>
      <c r="N692" s="269"/>
      <c r="O692" s="269"/>
      <c r="P692" s="269"/>
      <c r="Q692" s="269"/>
      <c r="R692" s="269"/>
      <c r="S692" s="269"/>
      <c r="T692" s="270"/>
      <c r="AT692" s="271" t="s">
        <v>153</v>
      </c>
      <c r="AU692" s="271" t="s">
        <v>83</v>
      </c>
      <c r="AV692" s="13" t="s">
        <v>83</v>
      </c>
      <c r="AW692" s="13" t="s">
        <v>31</v>
      </c>
      <c r="AX692" s="13" t="s">
        <v>74</v>
      </c>
      <c r="AY692" s="271" t="s">
        <v>144</v>
      </c>
    </row>
    <row r="693" spans="2:51" s="14" customFormat="1" ht="12">
      <c r="B693" s="272"/>
      <c r="C693" s="273"/>
      <c r="D693" s="252" t="s">
        <v>153</v>
      </c>
      <c r="E693" s="274" t="s">
        <v>1</v>
      </c>
      <c r="F693" s="275" t="s">
        <v>156</v>
      </c>
      <c r="G693" s="273"/>
      <c r="H693" s="276">
        <v>0.278</v>
      </c>
      <c r="I693" s="277"/>
      <c r="J693" s="273"/>
      <c r="K693" s="273"/>
      <c r="L693" s="278"/>
      <c r="M693" s="279"/>
      <c r="N693" s="280"/>
      <c r="O693" s="280"/>
      <c r="P693" s="280"/>
      <c r="Q693" s="280"/>
      <c r="R693" s="280"/>
      <c r="S693" s="280"/>
      <c r="T693" s="281"/>
      <c r="AT693" s="282" t="s">
        <v>153</v>
      </c>
      <c r="AU693" s="282" t="s">
        <v>83</v>
      </c>
      <c r="AV693" s="14" t="s">
        <v>151</v>
      </c>
      <c r="AW693" s="14" t="s">
        <v>31</v>
      </c>
      <c r="AX693" s="14" t="s">
        <v>81</v>
      </c>
      <c r="AY693" s="282" t="s">
        <v>144</v>
      </c>
    </row>
    <row r="694" spans="2:65" s="1" customFormat="1" ht="24" customHeight="1">
      <c r="B694" s="38"/>
      <c r="C694" s="237" t="s">
        <v>801</v>
      </c>
      <c r="D694" s="237" t="s">
        <v>146</v>
      </c>
      <c r="E694" s="238" t="s">
        <v>802</v>
      </c>
      <c r="F694" s="239" t="s">
        <v>803</v>
      </c>
      <c r="G694" s="240" t="s">
        <v>723</v>
      </c>
      <c r="H694" s="304"/>
      <c r="I694" s="242"/>
      <c r="J694" s="243">
        <f>ROUND(I694*H694,2)</f>
        <v>0</v>
      </c>
      <c r="K694" s="239" t="s">
        <v>150</v>
      </c>
      <c r="L694" s="43"/>
      <c r="M694" s="244" t="s">
        <v>1</v>
      </c>
      <c r="N694" s="245" t="s">
        <v>39</v>
      </c>
      <c r="O694" s="86"/>
      <c r="P694" s="246">
        <f>O694*H694</f>
        <v>0</v>
      </c>
      <c r="Q694" s="246">
        <v>0</v>
      </c>
      <c r="R694" s="246">
        <f>Q694*H694</f>
        <v>0</v>
      </c>
      <c r="S694" s="246">
        <v>0</v>
      </c>
      <c r="T694" s="247">
        <f>S694*H694</f>
        <v>0</v>
      </c>
      <c r="AR694" s="248" t="s">
        <v>232</v>
      </c>
      <c r="AT694" s="248" t="s">
        <v>146</v>
      </c>
      <c r="AU694" s="248" t="s">
        <v>83</v>
      </c>
      <c r="AY694" s="17" t="s">
        <v>144</v>
      </c>
      <c r="BE694" s="249">
        <f>IF(N694="základní",J694,0)</f>
        <v>0</v>
      </c>
      <c r="BF694" s="249">
        <f>IF(N694="snížená",J694,0)</f>
        <v>0</v>
      </c>
      <c r="BG694" s="249">
        <f>IF(N694="zákl. přenesená",J694,0)</f>
        <v>0</v>
      </c>
      <c r="BH694" s="249">
        <f>IF(N694="sníž. přenesená",J694,0)</f>
        <v>0</v>
      </c>
      <c r="BI694" s="249">
        <f>IF(N694="nulová",J694,0)</f>
        <v>0</v>
      </c>
      <c r="BJ694" s="17" t="s">
        <v>81</v>
      </c>
      <c r="BK694" s="249">
        <f>ROUND(I694*H694,2)</f>
        <v>0</v>
      </c>
      <c r="BL694" s="17" t="s">
        <v>232</v>
      </c>
      <c r="BM694" s="248" t="s">
        <v>804</v>
      </c>
    </row>
    <row r="695" spans="2:63" s="11" customFormat="1" ht="22.8" customHeight="1">
      <c r="B695" s="221"/>
      <c r="C695" s="222"/>
      <c r="D695" s="223" t="s">
        <v>73</v>
      </c>
      <c r="E695" s="235" t="s">
        <v>805</v>
      </c>
      <c r="F695" s="235" t="s">
        <v>806</v>
      </c>
      <c r="G695" s="222"/>
      <c r="H695" s="222"/>
      <c r="I695" s="225"/>
      <c r="J695" s="236">
        <f>BK695</f>
        <v>0</v>
      </c>
      <c r="K695" s="222"/>
      <c r="L695" s="227"/>
      <c r="M695" s="228"/>
      <c r="N695" s="229"/>
      <c r="O695" s="229"/>
      <c r="P695" s="230">
        <f>SUM(P696:P705)</f>
        <v>0</v>
      </c>
      <c r="Q695" s="229"/>
      <c r="R695" s="230">
        <f>SUM(R696:R705)</f>
        <v>6.83491</v>
      </c>
      <c r="S695" s="229"/>
      <c r="T695" s="231">
        <f>SUM(T696:T705)</f>
        <v>0</v>
      </c>
      <c r="AR695" s="232" t="s">
        <v>83</v>
      </c>
      <c r="AT695" s="233" t="s">
        <v>73</v>
      </c>
      <c r="AU695" s="233" t="s">
        <v>81</v>
      </c>
      <c r="AY695" s="232" t="s">
        <v>144</v>
      </c>
      <c r="BK695" s="234">
        <f>SUM(BK696:BK705)</f>
        <v>0</v>
      </c>
    </row>
    <row r="696" spans="2:65" s="1" customFormat="1" ht="24" customHeight="1">
      <c r="B696" s="38"/>
      <c r="C696" s="237" t="s">
        <v>807</v>
      </c>
      <c r="D696" s="237" t="s">
        <v>146</v>
      </c>
      <c r="E696" s="238" t="s">
        <v>808</v>
      </c>
      <c r="F696" s="239" t="s">
        <v>809</v>
      </c>
      <c r="G696" s="240" t="s">
        <v>181</v>
      </c>
      <c r="H696" s="241">
        <v>500.7</v>
      </c>
      <c r="I696" s="242"/>
      <c r="J696" s="243">
        <f>ROUND(I696*H696,2)</f>
        <v>0</v>
      </c>
      <c r="K696" s="239" t="s">
        <v>150</v>
      </c>
      <c r="L696" s="43"/>
      <c r="M696" s="244" t="s">
        <v>1</v>
      </c>
      <c r="N696" s="245" t="s">
        <v>39</v>
      </c>
      <c r="O696" s="86"/>
      <c r="P696" s="246">
        <f>O696*H696</f>
        <v>0</v>
      </c>
      <c r="Q696" s="246">
        <v>0.01314</v>
      </c>
      <c r="R696" s="246">
        <f>Q696*H696</f>
        <v>6.579198</v>
      </c>
      <c r="S696" s="246">
        <v>0</v>
      </c>
      <c r="T696" s="247">
        <f>S696*H696</f>
        <v>0</v>
      </c>
      <c r="AR696" s="248" t="s">
        <v>232</v>
      </c>
      <c r="AT696" s="248" t="s">
        <v>146</v>
      </c>
      <c r="AU696" s="248" t="s">
        <v>83</v>
      </c>
      <c r="AY696" s="17" t="s">
        <v>144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17" t="s">
        <v>81</v>
      </c>
      <c r="BK696" s="249">
        <f>ROUND(I696*H696,2)</f>
        <v>0</v>
      </c>
      <c r="BL696" s="17" t="s">
        <v>232</v>
      </c>
      <c r="BM696" s="248" t="s">
        <v>810</v>
      </c>
    </row>
    <row r="697" spans="2:51" s="13" customFormat="1" ht="12">
      <c r="B697" s="261"/>
      <c r="C697" s="262"/>
      <c r="D697" s="252" t="s">
        <v>153</v>
      </c>
      <c r="E697" s="263" t="s">
        <v>1</v>
      </c>
      <c r="F697" s="264" t="s">
        <v>811</v>
      </c>
      <c r="G697" s="262"/>
      <c r="H697" s="265">
        <v>553.5</v>
      </c>
      <c r="I697" s="266"/>
      <c r="J697" s="262"/>
      <c r="K697" s="262"/>
      <c r="L697" s="267"/>
      <c r="M697" s="268"/>
      <c r="N697" s="269"/>
      <c r="O697" s="269"/>
      <c r="P697" s="269"/>
      <c r="Q697" s="269"/>
      <c r="R697" s="269"/>
      <c r="S697" s="269"/>
      <c r="T697" s="270"/>
      <c r="AT697" s="271" t="s">
        <v>153</v>
      </c>
      <c r="AU697" s="271" t="s">
        <v>83</v>
      </c>
      <c r="AV697" s="13" t="s">
        <v>83</v>
      </c>
      <c r="AW697" s="13" t="s">
        <v>31</v>
      </c>
      <c r="AX697" s="13" t="s">
        <v>74</v>
      </c>
      <c r="AY697" s="271" t="s">
        <v>144</v>
      </c>
    </row>
    <row r="698" spans="2:51" s="12" customFormat="1" ht="12">
      <c r="B698" s="250"/>
      <c r="C698" s="251"/>
      <c r="D698" s="252" t="s">
        <v>153</v>
      </c>
      <c r="E698" s="253" t="s">
        <v>1</v>
      </c>
      <c r="F698" s="254" t="s">
        <v>765</v>
      </c>
      <c r="G698" s="251"/>
      <c r="H698" s="253" t="s">
        <v>1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AT698" s="260" t="s">
        <v>153</v>
      </c>
      <c r="AU698" s="260" t="s">
        <v>83</v>
      </c>
      <c r="AV698" s="12" t="s">
        <v>81</v>
      </c>
      <c r="AW698" s="12" t="s">
        <v>31</v>
      </c>
      <c r="AX698" s="12" t="s">
        <v>74</v>
      </c>
      <c r="AY698" s="260" t="s">
        <v>144</v>
      </c>
    </row>
    <row r="699" spans="2:51" s="13" customFormat="1" ht="12">
      <c r="B699" s="261"/>
      <c r="C699" s="262"/>
      <c r="D699" s="252" t="s">
        <v>153</v>
      </c>
      <c r="E699" s="263" t="s">
        <v>1</v>
      </c>
      <c r="F699" s="264" t="s">
        <v>812</v>
      </c>
      <c r="G699" s="262"/>
      <c r="H699" s="265">
        <v>-52.8</v>
      </c>
      <c r="I699" s="266"/>
      <c r="J699" s="262"/>
      <c r="K699" s="262"/>
      <c r="L699" s="267"/>
      <c r="M699" s="268"/>
      <c r="N699" s="269"/>
      <c r="O699" s="269"/>
      <c r="P699" s="269"/>
      <c r="Q699" s="269"/>
      <c r="R699" s="269"/>
      <c r="S699" s="269"/>
      <c r="T699" s="270"/>
      <c r="AT699" s="271" t="s">
        <v>153</v>
      </c>
      <c r="AU699" s="271" t="s">
        <v>83</v>
      </c>
      <c r="AV699" s="13" t="s">
        <v>83</v>
      </c>
      <c r="AW699" s="13" t="s">
        <v>31</v>
      </c>
      <c r="AX699" s="13" t="s">
        <v>74</v>
      </c>
      <c r="AY699" s="271" t="s">
        <v>144</v>
      </c>
    </row>
    <row r="700" spans="2:51" s="14" customFormat="1" ht="12">
      <c r="B700" s="272"/>
      <c r="C700" s="273"/>
      <c r="D700" s="252" t="s">
        <v>153</v>
      </c>
      <c r="E700" s="274" t="s">
        <v>1</v>
      </c>
      <c r="F700" s="275" t="s">
        <v>156</v>
      </c>
      <c r="G700" s="273"/>
      <c r="H700" s="276">
        <v>500.7</v>
      </c>
      <c r="I700" s="277"/>
      <c r="J700" s="273"/>
      <c r="K700" s="273"/>
      <c r="L700" s="278"/>
      <c r="M700" s="279"/>
      <c r="N700" s="280"/>
      <c r="O700" s="280"/>
      <c r="P700" s="280"/>
      <c r="Q700" s="280"/>
      <c r="R700" s="280"/>
      <c r="S700" s="280"/>
      <c r="T700" s="281"/>
      <c r="AT700" s="282" t="s">
        <v>153</v>
      </c>
      <c r="AU700" s="282" t="s">
        <v>83</v>
      </c>
      <c r="AV700" s="14" t="s">
        <v>151</v>
      </c>
      <c r="AW700" s="14" t="s">
        <v>31</v>
      </c>
      <c r="AX700" s="14" t="s">
        <v>81</v>
      </c>
      <c r="AY700" s="282" t="s">
        <v>144</v>
      </c>
    </row>
    <row r="701" spans="2:65" s="1" customFormat="1" ht="24" customHeight="1">
      <c r="B701" s="38"/>
      <c r="C701" s="237" t="s">
        <v>813</v>
      </c>
      <c r="D701" s="237" t="s">
        <v>146</v>
      </c>
      <c r="E701" s="238" t="s">
        <v>814</v>
      </c>
      <c r="F701" s="239" t="s">
        <v>815</v>
      </c>
      <c r="G701" s="240" t="s">
        <v>212</v>
      </c>
      <c r="H701" s="241">
        <v>52.4</v>
      </c>
      <c r="I701" s="242"/>
      <c r="J701" s="243">
        <f>ROUND(I701*H701,2)</f>
        <v>0</v>
      </c>
      <c r="K701" s="239" t="s">
        <v>1</v>
      </c>
      <c r="L701" s="43"/>
      <c r="M701" s="244" t="s">
        <v>1</v>
      </c>
      <c r="N701" s="245" t="s">
        <v>39</v>
      </c>
      <c r="O701" s="86"/>
      <c r="P701" s="246">
        <f>O701*H701</f>
        <v>0</v>
      </c>
      <c r="Q701" s="246">
        <v>0.00488</v>
      </c>
      <c r="R701" s="246">
        <f>Q701*H701</f>
        <v>0.255712</v>
      </c>
      <c r="S701" s="246">
        <v>0</v>
      </c>
      <c r="T701" s="247">
        <f>S701*H701</f>
        <v>0</v>
      </c>
      <c r="AR701" s="248" t="s">
        <v>232</v>
      </c>
      <c r="AT701" s="248" t="s">
        <v>146</v>
      </c>
      <c r="AU701" s="248" t="s">
        <v>83</v>
      </c>
      <c r="AY701" s="17" t="s">
        <v>144</v>
      </c>
      <c r="BE701" s="249">
        <f>IF(N701="základní",J701,0)</f>
        <v>0</v>
      </c>
      <c r="BF701" s="249">
        <f>IF(N701="snížená",J701,0)</f>
        <v>0</v>
      </c>
      <c r="BG701" s="249">
        <f>IF(N701="zákl. přenesená",J701,0)</f>
        <v>0</v>
      </c>
      <c r="BH701" s="249">
        <f>IF(N701="sníž. přenesená",J701,0)</f>
        <v>0</v>
      </c>
      <c r="BI701" s="249">
        <f>IF(N701="nulová",J701,0)</f>
        <v>0</v>
      </c>
      <c r="BJ701" s="17" t="s">
        <v>81</v>
      </c>
      <c r="BK701" s="249">
        <f>ROUND(I701*H701,2)</f>
        <v>0</v>
      </c>
      <c r="BL701" s="17" t="s">
        <v>232</v>
      </c>
      <c r="BM701" s="248" t="s">
        <v>816</v>
      </c>
    </row>
    <row r="702" spans="2:51" s="12" customFormat="1" ht="12">
      <c r="B702" s="250"/>
      <c r="C702" s="251"/>
      <c r="D702" s="252" t="s">
        <v>153</v>
      </c>
      <c r="E702" s="253" t="s">
        <v>1</v>
      </c>
      <c r="F702" s="254" t="s">
        <v>817</v>
      </c>
      <c r="G702" s="251"/>
      <c r="H702" s="253" t="s">
        <v>1</v>
      </c>
      <c r="I702" s="255"/>
      <c r="J702" s="251"/>
      <c r="K702" s="251"/>
      <c r="L702" s="256"/>
      <c r="M702" s="257"/>
      <c r="N702" s="258"/>
      <c r="O702" s="258"/>
      <c r="P702" s="258"/>
      <c r="Q702" s="258"/>
      <c r="R702" s="258"/>
      <c r="S702" s="258"/>
      <c r="T702" s="259"/>
      <c r="AT702" s="260" t="s">
        <v>153</v>
      </c>
      <c r="AU702" s="260" t="s">
        <v>83</v>
      </c>
      <c r="AV702" s="12" t="s">
        <v>81</v>
      </c>
      <c r="AW702" s="12" t="s">
        <v>31</v>
      </c>
      <c r="AX702" s="12" t="s">
        <v>74</v>
      </c>
      <c r="AY702" s="260" t="s">
        <v>144</v>
      </c>
    </row>
    <row r="703" spans="2:51" s="13" customFormat="1" ht="12">
      <c r="B703" s="261"/>
      <c r="C703" s="262"/>
      <c r="D703" s="252" t="s">
        <v>153</v>
      </c>
      <c r="E703" s="263" t="s">
        <v>1</v>
      </c>
      <c r="F703" s="264" t="s">
        <v>818</v>
      </c>
      <c r="G703" s="262"/>
      <c r="H703" s="265">
        <v>52.4</v>
      </c>
      <c r="I703" s="266"/>
      <c r="J703" s="262"/>
      <c r="K703" s="262"/>
      <c r="L703" s="267"/>
      <c r="M703" s="268"/>
      <c r="N703" s="269"/>
      <c r="O703" s="269"/>
      <c r="P703" s="269"/>
      <c r="Q703" s="269"/>
      <c r="R703" s="269"/>
      <c r="S703" s="269"/>
      <c r="T703" s="270"/>
      <c r="AT703" s="271" t="s">
        <v>153</v>
      </c>
      <c r="AU703" s="271" t="s">
        <v>83</v>
      </c>
      <c r="AV703" s="13" t="s">
        <v>83</v>
      </c>
      <c r="AW703" s="13" t="s">
        <v>31</v>
      </c>
      <c r="AX703" s="13" t="s">
        <v>74</v>
      </c>
      <c r="AY703" s="271" t="s">
        <v>144</v>
      </c>
    </row>
    <row r="704" spans="2:51" s="14" customFormat="1" ht="12">
      <c r="B704" s="272"/>
      <c r="C704" s="273"/>
      <c r="D704" s="252" t="s">
        <v>153</v>
      </c>
      <c r="E704" s="274" t="s">
        <v>1</v>
      </c>
      <c r="F704" s="275" t="s">
        <v>156</v>
      </c>
      <c r="G704" s="273"/>
      <c r="H704" s="276">
        <v>52.4</v>
      </c>
      <c r="I704" s="277"/>
      <c r="J704" s="273"/>
      <c r="K704" s="273"/>
      <c r="L704" s="278"/>
      <c r="M704" s="279"/>
      <c r="N704" s="280"/>
      <c r="O704" s="280"/>
      <c r="P704" s="280"/>
      <c r="Q704" s="280"/>
      <c r="R704" s="280"/>
      <c r="S704" s="280"/>
      <c r="T704" s="281"/>
      <c r="AT704" s="282" t="s">
        <v>153</v>
      </c>
      <c r="AU704" s="282" t="s">
        <v>83</v>
      </c>
      <c r="AV704" s="14" t="s">
        <v>151</v>
      </c>
      <c r="AW704" s="14" t="s">
        <v>31</v>
      </c>
      <c r="AX704" s="14" t="s">
        <v>81</v>
      </c>
      <c r="AY704" s="282" t="s">
        <v>144</v>
      </c>
    </row>
    <row r="705" spans="2:65" s="1" customFormat="1" ht="24" customHeight="1">
      <c r="B705" s="38"/>
      <c r="C705" s="237" t="s">
        <v>819</v>
      </c>
      <c r="D705" s="237" t="s">
        <v>146</v>
      </c>
      <c r="E705" s="238" t="s">
        <v>820</v>
      </c>
      <c r="F705" s="239" t="s">
        <v>821</v>
      </c>
      <c r="G705" s="240" t="s">
        <v>723</v>
      </c>
      <c r="H705" s="304"/>
      <c r="I705" s="242"/>
      <c r="J705" s="243">
        <f>ROUND(I705*H705,2)</f>
        <v>0</v>
      </c>
      <c r="K705" s="239" t="s">
        <v>150</v>
      </c>
      <c r="L705" s="43"/>
      <c r="M705" s="244" t="s">
        <v>1</v>
      </c>
      <c r="N705" s="245" t="s">
        <v>39</v>
      </c>
      <c r="O705" s="86"/>
      <c r="P705" s="246">
        <f>O705*H705</f>
        <v>0</v>
      </c>
      <c r="Q705" s="246">
        <v>0</v>
      </c>
      <c r="R705" s="246">
        <f>Q705*H705</f>
        <v>0</v>
      </c>
      <c r="S705" s="246">
        <v>0</v>
      </c>
      <c r="T705" s="247">
        <f>S705*H705</f>
        <v>0</v>
      </c>
      <c r="AR705" s="248" t="s">
        <v>232</v>
      </c>
      <c r="AT705" s="248" t="s">
        <v>146</v>
      </c>
      <c r="AU705" s="248" t="s">
        <v>83</v>
      </c>
      <c r="AY705" s="17" t="s">
        <v>144</v>
      </c>
      <c r="BE705" s="249">
        <f>IF(N705="základní",J705,0)</f>
        <v>0</v>
      </c>
      <c r="BF705" s="249">
        <f>IF(N705="snížená",J705,0)</f>
        <v>0</v>
      </c>
      <c r="BG705" s="249">
        <f>IF(N705="zákl. přenesená",J705,0)</f>
        <v>0</v>
      </c>
      <c r="BH705" s="249">
        <f>IF(N705="sníž. přenesená",J705,0)</f>
        <v>0</v>
      </c>
      <c r="BI705" s="249">
        <f>IF(N705="nulová",J705,0)</f>
        <v>0</v>
      </c>
      <c r="BJ705" s="17" t="s">
        <v>81</v>
      </c>
      <c r="BK705" s="249">
        <f>ROUND(I705*H705,2)</f>
        <v>0</v>
      </c>
      <c r="BL705" s="17" t="s">
        <v>232</v>
      </c>
      <c r="BM705" s="248" t="s">
        <v>822</v>
      </c>
    </row>
    <row r="706" spans="2:63" s="11" customFormat="1" ht="22.8" customHeight="1">
      <c r="B706" s="221"/>
      <c r="C706" s="222"/>
      <c r="D706" s="223" t="s">
        <v>73</v>
      </c>
      <c r="E706" s="235" t="s">
        <v>823</v>
      </c>
      <c r="F706" s="235" t="s">
        <v>824</v>
      </c>
      <c r="G706" s="222"/>
      <c r="H706" s="222"/>
      <c r="I706" s="225"/>
      <c r="J706" s="236">
        <f>BK706</f>
        <v>0</v>
      </c>
      <c r="K706" s="222"/>
      <c r="L706" s="227"/>
      <c r="M706" s="228"/>
      <c r="N706" s="229"/>
      <c r="O706" s="229"/>
      <c r="P706" s="230">
        <f>SUM(P707:P738)</f>
        <v>0</v>
      </c>
      <c r="Q706" s="229"/>
      <c r="R706" s="230">
        <f>SUM(R707:R738)</f>
        <v>0.373244</v>
      </c>
      <c r="S706" s="229"/>
      <c r="T706" s="231">
        <f>SUM(T707:T738)</f>
        <v>0.3882925</v>
      </c>
      <c r="AR706" s="232" t="s">
        <v>83</v>
      </c>
      <c r="AT706" s="233" t="s">
        <v>73</v>
      </c>
      <c r="AU706" s="233" t="s">
        <v>81</v>
      </c>
      <c r="AY706" s="232" t="s">
        <v>144</v>
      </c>
      <c r="BK706" s="234">
        <f>SUM(BK707:BK738)</f>
        <v>0</v>
      </c>
    </row>
    <row r="707" spans="2:65" s="1" customFormat="1" ht="16.5" customHeight="1">
      <c r="B707" s="38"/>
      <c r="C707" s="237" t="s">
        <v>825</v>
      </c>
      <c r="D707" s="237" t="s">
        <v>146</v>
      </c>
      <c r="E707" s="238" t="s">
        <v>826</v>
      </c>
      <c r="F707" s="239" t="s">
        <v>827</v>
      </c>
      <c r="G707" s="240" t="s">
        <v>212</v>
      </c>
      <c r="H707" s="241">
        <v>36.75</v>
      </c>
      <c r="I707" s="242"/>
      <c r="J707" s="243">
        <f>ROUND(I707*H707,2)</f>
        <v>0</v>
      </c>
      <c r="K707" s="239" t="s">
        <v>150</v>
      </c>
      <c r="L707" s="43"/>
      <c r="M707" s="244" t="s">
        <v>1</v>
      </c>
      <c r="N707" s="245" t="s">
        <v>39</v>
      </c>
      <c r="O707" s="86"/>
      <c r="P707" s="246">
        <f>O707*H707</f>
        <v>0</v>
      </c>
      <c r="Q707" s="246">
        <v>0</v>
      </c>
      <c r="R707" s="246">
        <f>Q707*H707</f>
        <v>0</v>
      </c>
      <c r="S707" s="246">
        <v>0.00167</v>
      </c>
      <c r="T707" s="247">
        <f>S707*H707</f>
        <v>0.0613725</v>
      </c>
      <c r="AR707" s="248" t="s">
        <v>232</v>
      </c>
      <c r="AT707" s="248" t="s">
        <v>146</v>
      </c>
      <c r="AU707" s="248" t="s">
        <v>83</v>
      </c>
      <c r="AY707" s="17" t="s">
        <v>144</v>
      </c>
      <c r="BE707" s="249">
        <f>IF(N707="základní",J707,0)</f>
        <v>0</v>
      </c>
      <c r="BF707" s="249">
        <f>IF(N707="snížená",J707,0)</f>
        <v>0</v>
      </c>
      <c r="BG707" s="249">
        <f>IF(N707="zákl. přenesená",J707,0)</f>
        <v>0</v>
      </c>
      <c r="BH707" s="249">
        <f>IF(N707="sníž. přenesená",J707,0)</f>
        <v>0</v>
      </c>
      <c r="BI707" s="249">
        <f>IF(N707="nulová",J707,0)</f>
        <v>0</v>
      </c>
      <c r="BJ707" s="17" t="s">
        <v>81</v>
      </c>
      <c r="BK707" s="249">
        <f>ROUND(I707*H707,2)</f>
        <v>0</v>
      </c>
      <c r="BL707" s="17" t="s">
        <v>232</v>
      </c>
      <c r="BM707" s="248" t="s">
        <v>828</v>
      </c>
    </row>
    <row r="708" spans="2:51" s="13" customFormat="1" ht="12">
      <c r="B708" s="261"/>
      <c r="C708" s="262"/>
      <c r="D708" s="252" t="s">
        <v>153</v>
      </c>
      <c r="E708" s="263" t="s">
        <v>1</v>
      </c>
      <c r="F708" s="264" t="s">
        <v>829</v>
      </c>
      <c r="G708" s="262"/>
      <c r="H708" s="265">
        <v>1.75</v>
      </c>
      <c r="I708" s="266"/>
      <c r="J708" s="262"/>
      <c r="K708" s="262"/>
      <c r="L708" s="267"/>
      <c r="M708" s="268"/>
      <c r="N708" s="269"/>
      <c r="O708" s="269"/>
      <c r="P708" s="269"/>
      <c r="Q708" s="269"/>
      <c r="R708" s="269"/>
      <c r="S708" s="269"/>
      <c r="T708" s="270"/>
      <c r="AT708" s="271" t="s">
        <v>153</v>
      </c>
      <c r="AU708" s="271" t="s">
        <v>83</v>
      </c>
      <c r="AV708" s="13" t="s">
        <v>83</v>
      </c>
      <c r="AW708" s="13" t="s">
        <v>31</v>
      </c>
      <c r="AX708" s="13" t="s">
        <v>74</v>
      </c>
      <c r="AY708" s="271" t="s">
        <v>144</v>
      </c>
    </row>
    <row r="709" spans="2:51" s="13" customFormat="1" ht="12">
      <c r="B709" s="261"/>
      <c r="C709" s="262"/>
      <c r="D709" s="252" t="s">
        <v>153</v>
      </c>
      <c r="E709" s="263" t="s">
        <v>1</v>
      </c>
      <c r="F709" s="264" t="s">
        <v>830</v>
      </c>
      <c r="G709" s="262"/>
      <c r="H709" s="265">
        <v>0.95</v>
      </c>
      <c r="I709" s="266"/>
      <c r="J709" s="262"/>
      <c r="K709" s="262"/>
      <c r="L709" s="267"/>
      <c r="M709" s="268"/>
      <c r="N709" s="269"/>
      <c r="O709" s="269"/>
      <c r="P709" s="269"/>
      <c r="Q709" s="269"/>
      <c r="R709" s="269"/>
      <c r="S709" s="269"/>
      <c r="T709" s="270"/>
      <c r="AT709" s="271" t="s">
        <v>153</v>
      </c>
      <c r="AU709" s="271" t="s">
        <v>83</v>
      </c>
      <c r="AV709" s="13" t="s">
        <v>83</v>
      </c>
      <c r="AW709" s="13" t="s">
        <v>31</v>
      </c>
      <c r="AX709" s="13" t="s">
        <v>74</v>
      </c>
      <c r="AY709" s="271" t="s">
        <v>144</v>
      </c>
    </row>
    <row r="710" spans="2:51" s="13" customFormat="1" ht="12">
      <c r="B710" s="261"/>
      <c r="C710" s="262"/>
      <c r="D710" s="252" t="s">
        <v>153</v>
      </c>
      <c r="E710" s="263" t="s">
        <v>1</v>
      </c>
      <c r="F710" s="264" t="s">
        <v>831</v>
      </c>
      <c r="G710" s="262"/>
      <c r="H710" s="265">
        <v>2.85</v>
      </c>
      <c r="I710" s="266"/>
      <c r="J710" s="262"/>
      <c r="K710" s="262"/>
      <c r="L710" s="267"/>
      <c r="M710" s="268"/>
      <c r="N710" s="269"/>
      <c r="O710" s="269"/>
      <c r="P710" s="269"/>
      <c r="Q710" s="269"/>
      <c r="R710" s="269"/>
      <c r="S710" s="269"/>
      <c r="T710" s="270"/>
      <c r="AT710" s="271" t="s">
        <v>153</v>
      </c>
      <c r="AU710" s="271" t="s">
        <v>83</v>
      </c>
      <c r="AV710" s="13" t="s">
        <v>83</v>
      </c>
      <c r="AW710" s="13" t="s">
        <v>31</v>
      </c>
      <c r="AX710" s="13" t="s">
        <v>74</v>
      </c>
      <c r="AY710" s="271" t="s">
        <v>144</v>
      </c>
    </row>
    <row r="711" spans="2:51" s="13" customFormat="1" ht="12">
      <c r="B711" s="261"/>
      <c r="C711" s="262"/>
      <c r="D711" s="252" t="s">
        <v>153</v>
      </c>
      <c r="E711" s="263" t="s">
        <v>1</v>
      </c>
      <c r="F711" s="264" t="s">
        <v>832</v>
      </c>
      <c r="G711" s="262"/>
      <c r="H711" s="265">
        <v>7.2</v>
      </c>
      <c r="I711" s="266"/>
      <c r="J711" s="262"/>
      <c r="K711" s="262"/>
      <c r="L711" s="267"/>
      <c r="M711" s="268"/>
      <c r="N711" s="269"/>
      <c r="O711" s="269"/>
      <c r="P711" s="269"/>
      <c r="Q711" s="269"/>
      <c r="R711" s="269"/>
      <c r="S711" s="269"/>
      <c r="T711" s="270"/>
      <c r="AT711" s="271" t="s">
        <v>153</v>
      </c>
      <c r="AU711" s="271" t="s">
        <v>83</v>
      </c>
      <c r="AV711" s="13" t="s">
        <v>83</v>
      </c>
      <c r="AW711" s="13" t="s">
        <v>31</v>
      </c>
      <c r="AX711" s="13" t="s">
        <v>74</v>
      </c>
      <c r="AY711" s="271" t="s">
        <v>144</v>
      </c>
    </row>
    <row r="712" spans="2:51" s="13" customFormat="1" ht="12">
      <c r="B712" s="261"/>
      <c r="C712" s="262"/>
      <c r="D712" s="252" t="s">
        <v>153</v>
      </c>
      <c r="E712" s="263" t="s">
        <v>1</v>
      </c>
      <c r="F712" s="264" t="s">
        <v>833</v>
      </c>
      <c r="G712" s="262"/>
      <c r="H712" s="265">
        <v>24</v>
      </c>
      <c r="I712" s="266"/>
      <c r="J712" s="262"/>
      <c r="K712" s="262"/>
      <c r="L712" s="267"/>
      <c r="M712" s="268"/>
      <c r="N712" s="269"/>
      <c r="O712" s="269"/>
      <c r="P712" s="269"/>
      <c r="Q712" s="269"/>
      <c r="R712" s="269"/>
      <c r="S712" s="269"/>
      <c r="T712" s="270"/>
      <c r="AT712" s="271" t="s">
        <v>153</v>
      </c>
      <c r="AU712" s="271" t="s">
        <v>83</v>
      </c>
      <c r="AV712" s="13" t="s">
        <v>83</v>
      </c>
      <c r="AW712" s="13" t="s">
        <v>31</v>
      </c>
      <c r="AX712" s="13" t="s">
        <v>74</v>
      </c>
      <c r="AY712" s="271" t="s">
        <v>144</v>
      </c>
    </row>
    <row r="713" spans="2:51" s="14" customFormat="1" ht="12">
      <c r="B713" s="272"/>
      <c r="C713" s="273"/>
      <c r="D713" s="252" t="s">
        <v>153</v>
      </c>
      <c r="E713" s="274" t="s">
        <v>1</v>
      </c>
      <c r="F713" s="275" t="s">
        <v>156</v>
      </c>
      <c r="G713" s="273"/>
      <c r="H713" s="276">
        <v>36.75</v>
      </c>
      <c r="I713" s="277"/>
      <c r="J713" s="273"/>
      <c r="K713" s="273"/>
      <c r="L713" s="278"/>
      <c r="M713" s="279"/>
      <c r="N713" s="280"/>
      <c r="O713" s="280"/>
      <c r="P713" s="280"/>
      <c r="Q713" s="280"/>
      <c r="R713" s="280"/>
      <c r="S713" s="280"/>
      <c r="T713" s="281"/>
      <c r="AT713" s="282" t="s">
        <v>153</v>
      </c>
      <c r="AU713" s="282" t="s">
        <v>83</v>
      </c>
      <c r="AV713" s="14" t="s">
        <v>151</v>
      </c>
      <c r="AW713" s="14" t="s">
        <v>31</v>
      </c>
      <c r="AX713" s="14" t="s">
        <v>81</v>
      </c>
      <c r="AY713" s="282" t="s">
        <v>144</v>
      </c>
    </row>
    <row r="714" spans="2:65" s="1" customFormat="1" ht="16.5" customHeight="1">
      <c r="B714" s="38"/>
      <c r="C714" s="237" t="s">
        <v>834</v>
      </c>
      <c r="D714" s="237" t="s">
        <v>146</v>
      </c>
      <c r="E714" s="238" t="s">
        <v>835</v>
      </c>
      <c r="F714" s="239" t="s">
        <v>836</v>
      </c>
      <c r="G714" s="240" t="s">
        <v>212</v>
      </c>
      <c r="H714" s="241">
        <v>92.4</v>
      </c>
      <c r="I714" s="242"/>
      <c r="J714" s="243">
        <f>ROUND(I714*H714,2)</f>
        <v>0</v>
      </c>
      <c r="K714" s="239" t="s">
        <v>150</v>
      </c>
      <c r="L714" s="43"/>
      <c r="M714" s="244" t="s">
        <v>1</v>
      </c>
      <c r="N714" s="245" t="s">
        <v>39</v>
      </c>
      <c r="O714" s="86"/>
      <c r="P714" s="246">
        <f>O714*H714</f>
        <v>0</v>
      </c>
      <c r="Q714" s="246">
        <v>0</v>
      </c>
      <c r="R714" s="246">
        <f>Q714*H714</f>
        <v>0</v>
      </c>
      <c r="S714" s="246">
        <v>0.0026</v>
      </c>
      <c r="T714" s="247">
        <f>S714*H714</f>
        <v>0.24024</v>
      </c>
      <c r="AR714" s="248" t="s">
        <v>232</v>
      </c>
      <c r="AT714" s="248" t="s">
        <v>146</v>
      </c>
      <c r="AU714" s="248" t="s">
        <v>83</v>
      </c>
      <c r="AY714" s="17" t="s">
        <v>144</v>
      </c>
      <c r="BE714" s="249">
        <f>IF(N714="základní",J714,0)</f>
        <v>0</v>
      </c>
      <c r="BF714" s="249">
        <f>IF(N714="snížená",J714,0)</f>
        <v>0</v>
      </c>
      <c r="BG714" s="249">
        <f>IF(N714="zákl. přenesená",J714,0)</f>
        <v>0</v>
      </c>
      <c r="BH714" s="249">
        <f>IF(N714="sníž. přenesená",J714,0)</f>
        <v>0</v>
      </c>
      <c r="BI714" s="249">
        <f>IF(N714="nulová",J714,0)</f>
        <v>0</v>
      </c>
      <c r="BJ714" s="17" t="s">
        <v>81</v>
      </c>
      <c r="BK714" s="249">
        <f>ROUND(I714*H714,2)</f>
        <v>0</v>
      </c>
      <c r="BL714" s="17" t="s">
        <v>232</v>
      </c>
      <c r="BM714" s="248" t="s">
        <v>837</v>
      </c>
    </row>
    <row r="715" spans="2:51" s="13" customFormat="1" ht="12">
      <c r="B715" s="261"/>
      <c r="C715" s="262"/>
      <c r="D715" s="252" t="s">
        <v>153</v>
      </c>
      <c r="E715" s="263" t="s">
        <v>1</v>
      </c>
      <c r="F715" s="264" t="s">
        <v>838</v>
      </c>
      <c r="G715" s="262"/>
      <c r="H715" s="265">
        <v>92.4</v>
      </c>
      <c r="I715" s="266"/>
      <c r="J715" s="262"/>
      <c r="K715" s="262"/>
      <c r="L715" s="267"/>
      <c r="M715" s="268"/>
      <c r="N715" s="269"/>
      <c r="O715" s="269"/>
      <c r="P715" s="269"/>
      <c r="Q715" s="269"/>
      <c r="R715" s="269"/>
      <c r="S715" s="269"/>
      <c r="T715" s="270"/>
      <c r="AT715" s="271" t="s">
        <v>153</v>
      </c>
      <c r="AU715" s="271" t="s">
        <v>83</v>
      </c>
      <c r="AV715" s="13" t="s">
        <v>83</v>
      </c>
      <c r="AW715" s="13" t="s">
        <v>31</v>
      </c>
      <c r="AX715" s="13" t="s">
        <v>74</v>
      </c>
      <c r="AY715" s="271" t="s">
        <v>144</v>
      </c>
    </row>
    <row r="716" spans="2:51" s="14" customFormat="1" ht="12">
      <c r="B716" s="272"/>
      <c r="C716" s="273"/>
      <c r="D716" s="252" t="s">
        <v>153</v>
      </c>
      <c r="E716" s="274" t="s">
        <v>1</v>
      </c>
      <c r="F716" s="275" t="s">
        <v>156</v>
      </c>
      <c r="G716" s="273"/>
      <c r="H716" s="276">
        <v>92.4</v>
      </c>
      <c r="I716" s="277"/>
      <c r="J716" s="273"/>
      <c r="K716" s="273"/>
      <c r="L716" s="278"/>
      <c r="M716" s="279"/>
      <c r="N716" s="280"/>
      <c r="O716" s="280"/>
      <c r="P716" s="280"/>
      <c r="Q716" s="280"/>
      <c r="R716" s="280"/>
      <c r="S716" s="280"/>
      <c r="T716" s="281"/>
      <c r="AT716" s="282" t="s">
        <v>153</v>
      </c>
      <c r="AU716" s="282" t="s">
        <v>83</v>
      </c>
      <c r="AV716" s="14" t="s">
        <v>151</v>
      </c>
      <c r="AW716" s="14" t="s">
        <v>31</v>
      </c>
      <c r="AX716" s="14" t="s">
        <v>81</v>
      </c>
      <c r="AY716" s="282" t="s">
        <v>144</v>
      </c>
    </row>
    <row r="717" spans="2:65" s="1" customFormat="1" ht="16.5" customHeight="1">
      <c r="B717" s="38"/>
      <c r="C717" s="237" t="s">
        <v>839</v>
      </c>
      <c r="D717" s="237" t="s">
        <v>146</v>
      </c>
      <c r="E717" s="238" t="s">
        <v>840</v>
      </c>
      <c r="F717" s="239" t="s">
        <v>841</v>
      </c>
      <c r="G717" s="240" t="s">
        <v>212</v>
      </c>
      <c r="H717" s="241">
        <v>22</v>
      </c>
      <c r="I717" s="242"/>
      <c r="J717" s="243">
        <f>ROUND(I717*H717,2)</f>
        <v>0</v>
      </c>
      <c r="K717" s="239" t="s">
        <v>150</v>
      </c>
      <c r="L717" s="43"/>
      <c r="M717" s="244" t="s">
        <v>1</v>
      </c>
      <c r="N717" s="245" t="s">
        <v>39</v>
      </c>
      <c r="O717" s="86"/>
      <c r="P717" s="246">
        <f>O717*H717</f>
        <v>0</v>
      </c>
      <c r="Q717" s="246">
        <v>0</v>
      </c>
      <c r="R717" s="246">
        <f>Q717*H717</f>
        <v>0</v>
      </c>
      <c r="S717" s="246">
        <v>0.00394</v>
      </c>
      <c r="T717" s="247">
        <f>S717*H717</f>
        <v>0.08668</v>
      </c>
      <c r="AR717" s="248" t="s">
        <v>232</v>
      </c>
      <c r="AT717" s="248" t="s">
        <v>146</v>
      </c>
      <c r="AU717" s="248" t="s">
        <v>83</v>
      </c>
      <c r="AY717" s="17" t="s">
        <v>144</v>
      </c>
      <c r="BE717" s="249">
        <f>IF(N717="základní",J717,0)</f>
        <v>0</v>
      </c>
      <c r="BF717" s="249">
        <f>IF(N717="snížená",J717,0)</f>
        <v>0</v>
      </c>
      <c r="BG717" s="249">
        <f>IF(N717="zákl. přenesená",J717,0)</f>
        <v>0</v>
      </c>
      <c r="BH717" s="249">
        <f>IF(N717="sníž. přenesená",J717,0)</f>
        <v>0</v>
      </c>
      <c r="BI717" s="249">
        <f>IF(N717="nulová",J717,0)</f>
        <v>0</v>
      </c>
      <c r="BJ717" s="17" t="s">
        <v>81</v>
      </c>
      <c r="BK717" s="249">
        <f>ROUND(I717*H717,2)</f>
        <v>0</v>
      </c>
      <c r="BL717" s="17" t="s">
        <v>232</v>
      </c>
      <c r="BM717" s="248" t="s">
        <v>842</v>
      </c>
    </row>
    <row r="718" spans="2:51" s="13" customFormat="1" ht="12">
      <c r="B718" s="261"/>
      <c r="C718" s="262"/>
      <c r="D718" s="252" t="s">
        <v>153</v>
      </c>
      <c r="E718" s="263" t="s">
        <v>1</v>
      </c>
      <c r="F718" s="264" t="s">
        <v>843</v>
      </c>
      <c r="G718" s="262"/>
      <c r="H718" s="265">
        <v>22</v>
      </c>
      <c r="I718" s="266"/>
      <c r="J718" s="262"/>
      <c r="K718" s="262"/>
      <c r="L718" s="267"/>
      <c r="M718" s="268"/>
      <c r="N718" s="269"/>
      <c r="O718" s="269"/>
      <c r="P718" s="269"/>
      <c r="Q718" s="269"/>
      <c r="R718" s="269"/>
      <c r="S718" s="269"/>
      <c r="T718" s="270"/>
      <c r="AT718" s="271" t="s">
        <v>153</v>
      </c>
      <c r="AU718" s="271" t="s">
        <v>83</v>
      </c>
      <c r="AV718" s="13" t="s">
        <v>83</v>
      </c>
      <c r="AW718" s="13" t="s">
        <v>31</v>
      </c>
      <c r="AX718" s="13" t="s">
        <v>74</v>
      </c>
      <c r="AY718" s="271" t="s">
        <v>144</v>
      </c>
    </row>
    <row r="719" spans="2:51" s="14" customFormat="1" ht="12">
      <c r="B719" s="272"/>
      <c r="C719" s="273"/>
      <c r="D719" s="252" t="s">
        <v>153</v>
      </c>
      <c r="E719" s="274" t="s">
        <v>1</v>
      </c>
      <c r="F719" s="275" t="s">
        <v>156</v>
      </c>
      <c r="G719" s="273"/>
      <c r="H719" s="276">
        <v>22</v>
      </c>
      <c r="I719" s="277"/>
      <c r="J719" s="273"/>
      <c r="K719" s="273"/>
      <c r="L719" s="278"/>
      <c r="M719" s="279"/>
      <c r="N719" s="280"/>
      <c r="O719" s="280"/>
      <c r="P719" s="280"/>
      <c r="Q719" s="280"/>
      <c r="R719" s="280"/>
      <c r="S719" s="280"/>
      <c r="T719" s="281"/>
      <c r="AT719" s="282" t="s">
        <v>153</v>
      </c>
      <c r="AU719" s="282" t="s">
        <v>83</v>
      </c>
      <c r="AV719" s="14" t="s">
        <v>151</v>
      </c>
      <c r="AW719" s="14" t="s">
        <v>31</v>
      </c>
      <c r="AX719" s="14" t="s">
        <v>81</v>
      </c>
      <c r="AY719" s="282" t="s">
        <v>144</v>
      </c>
    </row>
    <row r="720" spans="2:65" s="1" customFormat="1" ht="24" customHeight="1">
      <c r="B720" s="38"/>
      <c r="C720" s="237" t="s">
        <v>844</v>
      </c>
      <c r="D720" s="237" t="s">
        <v>146</v>
      </c>
      <c r="E720" s="238" t="s">
        <v>845</v>
      </c>
      <c r="F720" s="239" t="s">
        <v>846</v>
      </c>
      <c r="G720" s="240" t="s">
        <v>212</v>
      </c>
      <c r="H720" s="241">
        <v>43.2</v>
      </c>
      <c r="I720" s="242"/>
      <c r="J720" s="243">
        <f>ROUND(I720*H720,2)</f>
        <v>0</v>
      </c>
      <c r="K720" s="239" t="s">
        <v>150</v>
      </c>
      <c r="L720" s="43"/>
      <c r="M720" s="244" t="s">
        <v>1</v>
      </c>
      <c r="N720" s="245" t="s">
        <v>39</v>
      </c>
      <c r="O720" s="86"/>
      <c r="P720" s="246">
        <f>O720*H720</f>
        <v>0</v>
      </c>
      <c r="Q720" s="246">
        <v>0.00269</v>
      </c>
      <c r="R720" s="246">
        <f>Q720*H720</f>
        <v>0.11620800000000002</v>
      </c>
      <c r="S720" s="246">
        <v>0</v>
      </c>
      <c r="T720" s="247">
        <f>S720*H720</f>
        <v>0</v>
      </c>
      <c r="AR720" s="248" t="s">
        <v>232</v>
      </c>
      <c r="AT720" s="248" t="s">
        <v>146</v>
      </c>
      <c r="AU720" s="248" t="s">
        <v>83</v>
      </c>
      <c r="AY720" s="17" t="s">
        <v>144</v>
      </c>
      <c r="BE720" s="249">
        <f>IF(N720="základní",J720,0)</f>
        <v>0</v>
      </c>
      <c r="BF720" s="249">
        <f>IF(N720="snížená",J720,0)</f>
        <v>0</v>
      </c>
      <c r="BG720" s="249">
        <f>IF(N720="zákl. přenesená",J720,0)</f>
        <v>0</v>
      </c>
      <c r="BH720" s="249">
        <f>IF(N720="sníž. přenesená",J720,0)</f>
        <v>0</v>
      </c>
      <c r="BI720" s="249">
        <f>IF(N720="nulová",J720,0)</f>
        <v>0</v>
      </c>
      <c r="BJ720" s="17" t="s">
        <v>81</v>
      </c>
      <c r="BK720" s="249">
        <f>ROUND(I720*H720,2)</f>
        <v>0</v>
      </c>
      <c r="BL720" s="17" t="s">
        <v>232</v>
      </c>
      <c r="BM720" s="248" t="s">
        <v>847</v>
      </c>
    </row>
    <row r="721" spans="2:51" s="13" customFormat="1" ht="12">
      <c r="B721" s="261"/>
      <c r="C721" s="262"/>
      <c r="D721" s="252" t="s">
        <v>153</v>
      </c>
      <c r="E721" s="263" t="s">
        <v>1</v>
      </c>
      <c r="F721" s="264" t="s">
        <v>848</v>
      </c>
      <c r="G721" s="262"/>
      <c r="H721" s="265">
        <v>1.75</v>
      </c>
      <c r="I721" s="266"/>
      <c r="J721" s="262"/>
      <c r="K721" s="262"/>
      <c r="L721" s="267"/>
      <c r="M721" s="268"/>
      <c r="N721" s="269"/>
      <c r="O721" s="269"/>
      <c r="P721" s="269"/>
      <c r="Q721" s="269"/>
      <c r="R721" s="269"/>
      <c r="S721" s="269"/>
      <c r="T721" s="270"/>
      <c r="AT721" s="271" t="s">
        <v>153</v>
      </c>
      <c r="AU721" s="271" t="s">
        <v>83</v>
      </c>
      <c r="AV721" s="13" t="s">
        <v>83</v>
      </c>
      <c r="AW721" s="13" t="s">
        <v>31</v>
      </c>
      <c r="AX721" s="13" t="s">
        <v>74</v>
      </c>
      <c r="AY721" s="271" t="s">
        <v>144</v>
      </c>
    </row>
    <row r="722" spans="2:51" s="13" customFormat="1" ht="12">
      <c r="B722" s="261"/>
      <c r="C722" s="262"/>
      <c r="D722" s="252" t="s">
        <v>153</v>
      </c>
      <c r="E722" s="263" t="s">
        <v>1</v>
      </c>
      <c r="F722" s="264" t="s">
        <v>830</v>
      </c>
      <c r="G722" s="262"/>
      <c r="H722" s="265">
        <v>0.95</v>
      </c>
      <c r="I722" s="266"/>
      <c r="J722" s="262"/>
      <c r="K722" s="262"/>
      <c r="L722" s="267"/>
      <c r="M722" s="268"/>
      <c r="N722" s="269"/>
      <c r="O722" s="269"/>
      <c r="P722" s="269"/>
      <c r="Q722" s="269"/>
      <c r="R722" s="269"/>
      <c r="S722" s="269"/>
      <c r="T722" s="270"/>
      <c r="AT722" s="271" t="s">
        <v>153</v>
      </c>
      <c r="AU722" s="271" t="s">
        <v>83</v>
      </c>
      <c r="AV722" s="13" t="s">
        <v>83</v>
      </c>
      <c r="AW722" s="13" t="s">
        <v>31</v>
      </c>
      <c r="AX722" s="13" t="s">
        <v>74</v>
      </c>
      <c r="AY722" s="271" t="s">
        <v>144</v>
      </c>
    </row>
    <row r="723" spans="2:51" s="13" customFormat="1" ht="12">
      <c r="B723" s="261"/>
      <c r="C723" s="262"/>
      <c r="D723" s="252" t="s">
        <v>153</v>
      </c>
      <c r="E723" s="263" t="s">
        <v>1</v>
      </c>
      <c r="F723" s="264" t="s">
        <v>849</v>
      </c>
      <c r="G723" s="262"/>
      <c r="H723" s="265">
        <v>5.7</v>
      </c>
      <c r="I723" s="266"/>
      <c r="J723" s="262"/>
      <c r="K723" s="262"/>
      <c r="L723" s="267"/>
      <c r="M723" s="268"/>
      <c r="N723" s="269"/>
      <c r="O723" s="269"/>
      <c r="P723" s="269"/>
      <c r="Q723" s="269"/>
      <c r="R723" s="269"/>
      <c r="S723" s="269"/>
      <c r="T723" s="270"/>
      <c r="AT723" s="271" t="s">
        <v>153</v>
      </c>
      <c r="AU723" s="271" t="s">
        <v>83</v>
      </c>
      <c r="AV723" s="13" t="s">
        <v>83</v>
      </c>
      <c r="AW723" s="13" t="s">
        <v>31</v>
      </c>
      <c r="AX723" s="13" t="s">
        <v>74</v>
      </c>
      <c r="AY723" s="271" t="s">
        <v>144</v>
      </c>
    </row>
    <row r="724" spans="2:51" s="13" customFormat="1" ht="12">
      <c r="B724" s="261"/>
      <c r="C724" s="262"/>
      <c r="D724" s="252" t="s">
        <v>153</v>
      </c>
      <c r="E724" s="263" t="s">
        <v>1</v>
      </c>
      <c r="F724" s="264" t="s">
        <v>850</v>
      </c>
      <c r="G724" s="262"/>
      <c r="H724" s="265">
        <v>3.6</v>
      </c>
      <c r="I724" s="266"/>
      <c r="J724" s="262"/>
      <c r="K724" s="262"/>
      <c r="L724" s="267"/>
      <c r="M724" s="268"/>
      <c r="N724" s="269"/>
      <c r="O724" s="269"/>
      <c r="P724" s="269"/>
      <c r="Q724" s="269"/>
      <c r="R724" s="269"/>
      <c r="S724" s="269"/>
      <c r="T724" s="270"/>
      <c r="AT724" s="271" t="s">
        <v>153</v>
      </c>
      <c r="AU724" s="271" t="s">
        <v>83</v>
      </c>
      <c r="AV724" s="13" t="s">
        <v>83</v>
      </c>
      <c r="AW724" s="13" t="s">
        <v>31</v>
      </c>
      <c r="AX724" s="13" t="s">
        <v>74</v>
      </c>
      <c r="AY724" s="271" t="s">
        <v>144</v>
      </c>
    </row>
    <row r="725" spans="2:51" s="13" customFormat="1" ht="12">
      <c r="B725" s="261"/>
      <c r="C725" s="262"/>
      <c r="D725" s="252" t="s">
        <v>153</v>
      </c>
      <c r="E725" s="263" t="s">
        <v>1</v>
      </c>
      <c r="F725" s="264" t="s">
        <v>832</v>
      </c>
      <c r="G725" s="262"/>
      <c r="H725" s="265">
        <v>7.2</v>
      </c>
      <c r="I725" s="266"/>
      <c r="J725" s="262"/>
      <c r="K725" s="262"/>
      <c r="L725" s="267"/>
      <c r="M725" s="268"/>
      <c r="N725" s="269"/>
      <c r="O725" s="269"/>
      <c r="P725" s="269"/>
      <c r="Q725" s="269"/>
      <c r="R725" s="269"/>
      <c r="S725" s="269"/>
      <c r="T725" s="270"/>
      <c r="AT725" s="271" t="s">
        <v>153</v>
      </c>
      <c r="AU725" s="271" t="s">
        <v>83</v>
      </c>
      <c r="AV725" s="13" t="s">
        <v>83</v>
      </c>
      <c r="AW725" s="13" t="s">
        <v>31</v>
      </c>
      <c r="AX725" s="13" t="s">
        <v>74</v>
      </c>
      <c r="AY725" s="271" t="s">
        <v>144</v>
      </c>
    </row>
    <row r="726" spans="2:51" s="13" customFormat="1" ht="12">
      <c r="B726" s="261"/>
      <c r="C726" s="262"/>
      <c r="D726" s="252" t="s">
        <v>153</v>
      </c>
      <c r="E726" s="263" t="s">
        <v>1</v>
      </c>
      <c r="F726" s="264" t="s">
        <v>833</v>
      </c>
      <c r="G726" s="262"/>
      <c r="H726" s="265">
        <v>24</v>
      </c>
      <c r="I726" s="266"/>
      <c r="J726" s="262"/>
      <c r="K726" s="262"/>
      <c r="L726" s="267"/>
      <c r="M726" s="268"/>
      <c r="N726" s="269"/>
      <c r="O726" s="269"/>
      <c r="P726" s="269"/>
      <c r="Q726" s="269"/>
      <c r="R726" s="269"/>
      <c r="S726" s="269"/>
      <c r="T726" s="270"/>
      <c r="AT726" s="271" t="s">
        <v>153</v>
      </c>
      <c r="AU726" s="271" t="s">
        <v>83</v>
      </c>
      <c r="AV726" s="13" t="s">
        <v>83</v>
      </c>
      <c r="AW726" s="13" t="s">
        <v>31</v>
      </c>
      <c r="AX726" s="13" t="s">
        <v>74</v>
      </c>
      <c r="AY726" s="271" t="s">
        <v>144</v>
      </c>
    </row>
    <row r="727" spans="2:51" s="14" customFormat="1" ht="12">
      <c r="B727" s="272"/>
      <c r="C727" s="273"/>
      <c r="D727" s="252" t="s">
        <v>153</v>
      </c>
      <c r="E727" s="274" t="s">
        <v>1</v>
      </c>
      <c r="F727" s="275" t="s">
        <v>156</v>
      </c>
      <c r="G727" s="273"/>
      <c r="H727" s="276">
        <v>43.2</v>
      </c>
      <c r="I727" s="277"/>
      <c r="J727" s="273"/>
      <c r="K727" s="273"/>
      <c r="L727" s="278"/>
      <c r="M727" s="279"/>
      <c r="N727" s="280"/>
      <c r="O727" s="280"/>
      <c r="P727" s="280"/>
      <c r="Q727" s="280"/>
      <c r="R727" s="280"/>
      <c r="S727" s="280"/>
      <c r="T727" s="281"/>
      <c r="AT727" s="282" t="s">
        <v>153</v>
      </c>
      <c r="AU727" s="282" t="s">
        <v>83</v>
      </c>
      <c r="AV727" s="14" t="s">
        <v>151</v>
      </c>
      <c r="AW727" s="14" t="s">
        <v>31</v>
      </c>
      <c r="AX727" s="14" t="s">
        <v>81</v>
      </c>
      <c r="AY727" s="282" t="s">
        <v>144</v>
      </c>
    </row>
    <row r="728" spans="2:65" s="1" customFormat="1" ht="24" customHeight="1">
      <c r="B728" s="38"/>
      <c r="C728" s="237" t="s">
        <v>851</v>
      </c>
      <c r="D728" s="237" t="s">
        <v>146</v>
      </c>
      <c r="E728" s="238" t="s">
        <v>852</v>
      </c>
      <c r="F728" s="239" t="s">
        <v>853</v>
      </c>
      <c r="G728" s="240" t="s">
        <v>212</v>
      </c>
      <c r="H728" s="241">
        <v>92.4</v>
      </c>
      <c r="I728" s="242"/>
      <c r="J728" s="243">
        <f>ROUND(I728*H728,2)</f>
        <v>0</v>
      </c>
      <c r="K728" s="239" t="s">
        <v>150</v>
      </c>
      <c r="L728" s="43"/>
      <c r="M728" s="244" t="s">
        <v>1</v>
      </c>
      <c r="N728" s="245" t="s">
        <v>39</v>
      </c>
      <c r="O728" s="86"/>
      <c r="P728" s="246">
        <f>O728*H728</f>
        <v>0</v>
      </c>
      <c r="Q728" s="246">
        <v>0.00209</v>
      </c>
      <c r="R728" s="246">
        <f>Q728*H728</f>
        <v>0.193116</v>
      </c>
      <c r="S728" s="246">
        <v>0</v>
      </c>
      <c r="T728" s="247">
        <f>S728*H728</f>
        <v>0</v>
      </c>
      <c r="AR728" s="248" t="s">
        <v>232</v>
      </c>
      <c r="AT728" s="248" t="s">
        <v>146</v>
      </c>
      <c r="AU728" s="248" t="s">
        <v>83</v>
      </c>
      <c r="AY728" s="17" t="s">
        <v>144</v>
      </c>
      <c r="BE728" s="249">
        <f>IF(N728="základní",J728,0)</f>
        <v>0</v>
      </c>
      <c r="BF728" s="249">
        <f>IF(N728="snížená",J728,0)</f>
        <v>0</v>
      </c>
      <c r="BG728" s="249">
        <f>IF(N728="zákl. přenesená",J728,0)</f>
        <v>0</v>
      </c>
      <c r="BH728" s="249">
        <f>IF(N728="sníž. přenesená",J728,0)</f>
        <v>0</v>
      </c>
      <c r="BI728" s="249">
        <f>IF(N728="nulová",J728,0)</f>
        <v>0</v>
      </c>
      <c r="BJ728" s="17" t="s">
        <v>81</v>
      </c>
      <c r="BK728" s="249">
        <f>ROUND(I728*H728,2)</f>
        <v>0</v>
      </c>
      <c r="BL728" s="17" t="s">
        <v>232</v>
      </c>
      <c r="BM728" s="248" t="s">
        <v>854</v>
      </c>
    </row>
    <row r="729" spans="2:51" s="13" customFormat="1" ht="12">
      <c r="B729" s="261"/>
      <c r="C729" s="262"/>
      <c r="D729" s="252" t="s">
        <v>153</v>
      </c>
      <c r="E729" s="263" t="s">
        <v>1</v>
      </c>
      <c r="F729" s="264" t="s">
        <v>838</v>
      </c>
      <c r="G729" s="262"/>
      <c r="H729" s="265">
        <v>92.4</v>
      </c>
      <c r="I729" s="266"/>
      <c r="J729" s="262"/>
      <c r="K729" s="262"/>
      <c r="L729" s="267"/>
      <c r="M729" s="268"/>
      <c r="N729" s="269"/>
      <c r="O729" s="269"/>
      <c r="P729" s="269"/>
      <c r="Q729" s="269"/>
      <c r="R729" s="269"/>
      <c r="S729" s="269"/>
      <c r="T729" s="270"/>
      <c r="AT729" s="271" t="s">
        <v>153</v>
      </c>
      <c r="AU729" s="271" t="s">
        <v>83</v>
      </c>
      <c r="AV729" s="13" t="s">
        <v>83</v>
      </c>
      <c r="AW729" s="13" t="s">
        <v>31</v>
      </c>
      <c r="AX729" s="13" t="s">
        <v>74</v>
      </c>
      <c r="AY729" s="271" t="s">
        <v>144</v>
      </c>
    </row>
    <row r="730" spans="2:51" s="14" customFormat="1" ht="12">
      <c r="B730" s="272"/>
      <c r="C730" s="273"/>
      <c r="D730" s="252" t="s">
        <v>153</v>
      </c>
      <c r="E730" s="274" t="s">
        <v>1</v>
      </c>
      <c r="F730" s="275" t="s">
        <v>156</v>
      </c>
      <c r="G730" s="273"/>
      <c r="H730" s="276">
        <v>92.4</v>
      </c>
      <c r="I730" s="277"/>
      <c r="J730" s="273"/>
      <c r="K730" s="273"/>
      <c r="L730" s="278"/>
      <c r="M730" s="279"/>
      <c r="N730" s="280"/>
      <c r="O730" s="280"/>
      <c r="P730" s="280"/>
      <c r="Q730" s="280"/>
      <c r="R730" s="280"/>
      <c r="S730" s="280"/>
      <c r="T730" s="281"/>
      <c r="AT730" s="282" t="s">
        <v>153</v>
      </c>
      <c r="AU730" s="282" t="s">
        <v>83</v>
      </c>
      <c r="AV730" s="14" t="s">
        <v>151</v>
      </c>
      <c r="AW730" s="14" t="s">
        <v>31</v>
      </c>
      <c r="AX730" s="14" t="s">
        <v>81</v>
      </c>
      <c r="AY730" s="282" t="s">
        <v>144</v>
      </c>
    </row>
    <row r="731" spans="2:65" s="1" customFormat="1" ht="24" customHeight="1">
      <c r="B731" s="38"/>
      <c r="C731" s="237" t="s">
        <v>855</v>
      </c>
      <c r="D731" s="237" t="s">
        <v>146</v>
      </c>
      <c r="E731" s="238" t="s">
        <v>856</v>
      </c>
      <c r="F731" s="239" t="s">
        <v>857</v>
      </c>
      <c r="G731" s="240" t="s">
        <v>195</v>
      </c>
      <c r="H731" s="241">
        <v>4</v>
      </c>
      <c r="I731" s="242"/>
      <c r="J731" s="243">
        <f>ROUND(I731*H731,2)</f>
        <v>0</v>
      </c>
      <c r="K731" s="239" t="s">
        <v>1</v>
      </c>
      <c r="L731" s="43"/>
      <c r="M731" s="244" t="s">
        <v>1</v>
      </c>
      <c r="N731" s="245" t="s">
        <v>39</v>
      </c>
      <c r="O731" s="86"/>
      <c r="P731" s="246">
        <f>O731*H731</f>
        <v>0</v>
      </c>
      <c r="Q731" s="246">
        <v>0.00025</v>
      </c>
      <c r="R731" s="246">
        <f>Q731*H731</f>
        <v>0.001</v>
      </c>
      <c r="S731" s="246">
        <v>0</v>
      </c>
      <c r="T731" s="247">
        <f>S731*H731</f>
        <v>0</v>
      </c>
      <c r="AR731" s="248" t="s">
        <v>232</v>
      </c>
      <c r="AT731" s="248" t="s">
        <v>146</v>
      </c>
      <c r="AU731" s="248" t="s">
        <v>83</v>
      </c>
      <c r="AY731" s="17" t="s">
        <v>144</v>
      </c>
      <c r="BE731" s="249">
        <f>IF(N731="základní",J731,0)</f>
        <v>0</v>
      </c>
      <c r="BF731" s="249">
        <f>IF(N731="snížená",J731,0)</f>
        <v>0</v>
      </c>
      <c r="BG731" s="249">
        <f>IF(N731="zákl. přenesená",J731,0)</f>
        <v>0</v>
      </c>
      <c r="BH731" s="249">
        <f>IF(N731="sníž. přenesená",J731,0)</f>
        <v>0</v>
      </c>
      <c r="BI731" s="249">
        <f>IF(N731="nulová",J731,0)</f>
        <v>0</v>
      </c>
      <c r="BJ731" s="17" t="s">
        <v>81</v>
      </c>
      <c r="BK731" s="249">
        <f>ROUND(I731*H731,2)</f>
        <v>0</v>
      </c>
      <c r="BL731" s="17" t="s">
        <v>232</v>
      </c>
      <c r="BM731" s="248" t="s">
        <v>858</v>
      </c>
    </row>
    <row r="732" spans="2:51" s="13" customFormat="1" ht="12">
      <c r="B732" s="261"/>
      <c r="C732" s="262"/>
      <c r="D732" s="252" t="s">
        <v>153</v>
      </c>
      <c r="E732" s="263" t="s">
        <v>1</v>
      </c>
      <c r="F732" s="264" t="s">
        <v>151</v>
      </c>
      <c r="G732" s="262"/>
      <c r="H732" s="265">
        <v>4</v>
      </c>
      <c r="I732" s="266"/>
      <c r="J732" s="262"/>
      <c r="K732" s="262"/>
      <c r="L732" s="267"/>
      <c r="M732" s="268"/>
      <c r="N732" s="269"/>
      <c r="O732" s="269"/>
      <c r="P732" s="269"/>
      <c r="Q732" s="269"/>
      <c r="R732" s="269"/>
      <c r="S732" s="269"/>
      <c r="T732" s="270"/>
      <c r="AT732" s="271" t="s">
        <v>153</v>
      </c>
      <c r="AU732" s="271" t="s">
        <v>83</v>
      </c>
      <c r="AV732" s="13" t="s">
        <v>83</v>
      </c>
      <c r="AW732" s="13" t="s">
        <v>31</v>
      </c>
      <c r="AX732" s="13" t="s">
        <v>74</v>
      </c>
      <c r="AY732" s="271" t="s">
        <v>144</v>
      </c>
    </row>
    <row r="733" spans="2:51" s="14" customFormat="1" ht="12">
      <c r="B733" s="272"/>
      <c r="C733" s="273"/>
      <c r="D733" s="252" t="s">
        <v>153</v>
      </c>
      <c r="E733" s="274" t="s">
        <v>1</v>
      </c>
      <c r="F733" s="275" t="s">
        <v>156</v>
      </c>
      <c r="G733" s="273"/>
      <c r="H733" s="276">
        <v>4</v>
      </c>
      <c r="I733" s="277"/>
      <c r="J733" s="273"/>
      <c r="K733" s="273"/>
      <c r="L733" s="278"/>
      <c r="M733" s="279"/>
      <c r="N733" s="280"/>
      <c r="O733" s="280"/>
      <c r="P733" s="280"/>
      <c r="Q733" s="280"/>
      <c r="R733" s="280"/>
      <c r="S733" s="280"/>
      <c r="T733" s="281"/>
      <c r="AT733" s="282" t="s">
        <v>153</v>
      </c>
      <c r="AU733" s="282" t="s">
        <v>83</v>
      </c>
      <c r="AV733" s="14" t="s">
        <v>151</v>
      </c>
      <c r="AW733" s="14" t="s">
        <v>31</v>
      </c>
      <c r="AX733" s="14" t="s">
        <v>81</v>
      </c>
      <c r="AY733" s="282" t="s">
        <v>144</v>
      </c>
    </row>
    <row r="734" spans="2:65" s="1" customFormat="1" ht="24" customHeight="1">
      <c r="B734" s="38"/>
      <c r="C734" s="237" t="s">
        <v>859</v>
      </c>
      <c r="D734" s="237" t="s">
        <v>146</v>
      </c>
      <c r="E734" s="238" t="s">
        <v>860</v>
      </c>
      <c r="F734" s="239" t="s">
        <v>861</v>
      </c>
      <c r="G734" s="240" t="s">
        <v>212</v>
      </c>
      <c r="H734" s="241">
        <v>22</v>
      </c>
      <c r="I734" s="242"/>
      <c r="J734" s="243">
        <f>ROUND(I734*H734,2)</f>
        <v>0</v>
      </c>
      <c r="K734" s="239" t="s">
        <v>150</v>
      </c>
      <c r="L734" s="43"/>
      <c r="M734" s="244" t="s">
        <v>1</v>
      </c>
      <c r="N734" s="245" t="s">
        <v>39</v>
      </c>
      <c r="O734" s="86"/>
      <c r="P734" s="246">
        <f>O734*H734</f>
        <v>0</v>
      </c>
      <c r="Q734" s="246">
        <v>0.00286</v>
      </c>
      <c r="R734" s="246">
        <f>Q734*H734</f>
        <v>0.06292</v>
      </c>
      <c r="S734" s="246">
        <v>0</v>
      </c>
      <c r="T734" s="247">
        <f>S734*H734</f>
        <v>0</v>
      </c>
      <c r="AR734" s="248" t="s">
        <v>232</v>
      </c>
      <c r="AT734" s="248" t="s">
        <v>146</v>
      </c>
      <c r="AU734" s="248" t="s">
        <v>83</v>
      </c>
      <c r="AY734" s="17" t="s">
        <v>144</v>
      </c>
      <c r="BE734" s="249">
        <f>IF(N734="základní",J734,0)</f>
        <v>0</v>
      </c>
      <c r="BF734" s="249">
        <f>IF(N734="snížená",J734,0)</f>
        <v>0</v>
      </c>
      <c r="BG734" s="249">
        <f>IF(N734="zákl. přenesená",J734,0)</f>
        <v>0</v>
      </c>
      <c r="BH734" s="249">
        <f>IF(N734="sníž. přenesená",J734,0)</f>
        <v>0</v>
      </c>
      <c r="BI734" s="249">
        <f>IF(N734="nulová",J734,0)</f>
        <v>0</v>
      </c>
      <c r="BJ734" s="17" t="s">
        <v>81</v>
      </c>
      <c r="BK734" s="249">
        <f>ROUND(I734*H734,2)</f>
        <v>0</v>
      </c>
      <c r="BL734" s="17" t="s">
        <v>232</v>
      </c>
      <c r="BM734" s="248" t="s">
        <v>862</v>
      </c>
    </row>
    <row r="735" spans="2:51" s="13" customFormat="1" ht="12">
      <c r="B735" s="261"/>
      <c r="C735" s="262"/>
      <c r="D735" s="252" t="s">
        <v>153</v>
      </c>
      <c r="E735" s="263" t="s">
        <v>1</v>
      </c>
      <c r="F735" s="264" t="s">
        <v>843</v>
      </c>
      <c r="G735" s="262"/>
      <c r="H735" s="265">
        <v>22</v>
      </c>
      <c r="I735" s="266"/>
      <c r="J735" s="262"/>
      <c r="K735" s="262"/>
      <c r="L735" s="267"/>
      <c r="M735" s="268"/>
      <c r="N735" s="269"/>
      <c r="O735" s="269"/>
      <c r="P735" s="269"/>
      <c r="Q735" s="269"/>
      <c r="R735" s="269"/>
      <c r="S735" s="269"/>
      <c r="T735" s="270"/>
      <c r="AT735" s="271" t="s">
        <v>153</v>
      </c>
      <c r="AU735" s="271" t="s">
        <v>83</v>
      </c>
      <c r="AV735" s="13" t="s">
        <v>83</v>
      </c>
      <c r="AW735" s="13" t="s">
        <v>31</v>
      </c>
      <c r="AX735" s="13" t="s">
        <v>74</v>
      </c>
      <c r="AY735" s="271" t="s">
        <v>144</v>
      </c>
    </row>
    <row r="736" spans="2:51" s="14" customFormat="1" ht="12">
      <c r="B736" s="272"/>
      <c r="C736" s="273"/>
      <c r="D736" s="252" t="s">
        <v>153</v>
      </c>
      <c r="E736" s="274" t="s">
        <v>1</v>
      </c>
      <c r="F736" s="275" t="s">
        <v>156</v>
      </c>
      <c r="G736" s="273"/>
      <c r="H736" s="276">
        <v>22</v>
      </c>
      <c r="I736" s="277"/>
      <c r="J736" s="273"/>
      <c r="K736" s="273"/>
      <c r="L736" s="278"/>
      <c r="M736" s="279"/>
      <c r="N736" s="280"/>
      <c r="O736" s="280"/>
      <c r="P736" s="280"/>
      <c r="Q736" s="280"/>
      <c r="R736" s="280"/>
      <c r="S736" s="280"/>
      <c r="T736" s="281"/>
      <c r="AT736" s="282" t="s">
        <v>153</v>
      </c>
      <c r="AU736" s="282" t="s">
        <v>83</v>
      </c>
      <c r="AV736" s="14" t="s">
        <v>151</v>
      </c>
      <c r="AW736" s="14" t="s">
        <v>31</v>
      </c>
      <c r="AX736" s="14" t="s">
        <v>81</v>
      </c>
      <c r="AY736" s="282" t="s">
        <v>144</v>
      </c>
    </row>
    <row r="737" spans="2:65" s="1" customFormat="1" ht="24" customHeight="1">
      <c r="B737" s="38"/>
      <c r="C737" s="237" t="s">
        <v>863</v>
      </c>
      <c r="D737" s="237" t="s">
        <v>146</v>
      </c>
      <c r="E737" s="238" t="s">
        <v>864</v>
      </c>
      <c r="F737" s="239" t="s">
        <v>865</v>
      </c>
      <c r="G737" s="240" t="s">
        <v>195</v>
      </c>
      <c r="H737" s="241">
        <v>1</v>
      </c>
      <c r="I737" s="242"/>
      <c r="J737" s="243">
        <f>ROUND(I737*H737,2)</f>
        <v>0</v>
      </c>
      <c r="K737" s="239" t="s">
        <v>1</v>
      </c>
      <c r="L737" s="43"/>
      <c r="M737" s="244" t="s">
        <v>1</v>
      </c>
      <c r="N737" s="245" t="s">
        <v>39</v>
      </c>
      <c r="O737" s="86"/>
      <c r="P737" s="246">
        <f>O737*H737</f>
        <v>0</v>
      </c>
      <c r="Q737" s="246">
        <v>0</v>
      </c>
      <c r="R737" s="246">
        <f>Q737*H737</f>
        <v>0</v>
      </c>
      <c r="S737" s="246">
        <v>0</v>
      </c>
      <c r="T737" s="247">
        <f>S737*H737</f>
        <v>0</v>
      </c>
      <c r="AR737" s="248" t="s">
        <v>232</v>
      </c>
      <c r="AT737" s="248" t="s">
        <v>146</v>
      </c>
      <c r="AU737" s="248" t="s">
        <v>83</v>
      </c>
      <c r="AY737" s="17" t="s">
        <v>144</v>
      </c>
      <c r="BE737" s="249">
        <f>IF(N737="základní",J737,0)</f>
        <v>0</v>
      </c>
      <c r="BF737" s="249">
        <f>IF(N737="snížená",J737,0)</f>
        <v>0</v>
      </c>
      <c r="BG737" s="249">
        <f>IF(N737="zákl. přenesená",J737,0)</f>
        <v>0</v>
      </c>
      <c r="BH737" s="249">
        <f>IF(N737="sníž. přenesená",J737,0)</f>
        <v>0</v>
      </c>
      <c r="BI737" s="249">
        <f>IF(N737="nulová",J737,0)</f>
        <v>0</v>
      </c>
      <c r="BJ737" s="17" t="s">
        <v>81</v>
      </c>
      <c r="BK737" s="249">
        <f>ROUND(I737*H737,2)</f>
        <v>0</v>
      </c>
      <c r="BL737" s="17" t="s">
        <v>232</v>
      </c>
      <c r="BM737" s="248" t="s">
        <v>866</v>
      </c>
    </row>
    <row r="738" spans="2:65" s="1" customFormat="1" ht="24" customHeight="1">
      <c r="B738" s="38"/>
      <c r="C738" s="237" t="s">
        <v>867</v>
      </c>
      <c r="D738" s="237" t="s">
        <v>146</v>
      </c>
      <c r="E738" s="238" t="s">
        <v>868</v>
      </c>
      <c r="F738" s="239" t="s">
        <v>869</v>
      </c>
      <c r="G738" s="240" t="s">
        <v>723</v>
      </c>
      <c r="H738" s="304"/>
      <c r="I738" s="242"/>
      <c r="J738" s="243">
        <f>ROUND(I738*H738,2)</f>
        <v>0</v>
      </c>
      <c r="K738" s="239" t="s">
        <v>150</v>
      </c>
      <c r="L738" s="43"/>
      <c r="M738" s="244" t="s">
        <v>1</v>
      </c>
      <c r="N738" s="245" t="s">
        <v>39</v>
      </c>
      <c r="O738" s="86"/>
      <c r="P738" s="246">
        <f>O738*H738</f>
        <v>0</v>
      </c>
      <c r="Q738" s="246">
        <v>0</v>
      </c>
      <c r="R738" s="246">
        <f>Q738*H738</f>
        <v>0</v>
      </c>
      <c r="S738" s="246">
        <v>0</v>
      </c>
      <c r="T738" s="247">
        <f>S738*H738</f>
        <v>0</v>
      </c>
      <c r="AR738" s="248" t="s">
        <v>232</v>
      </c>
      <c r="AT738" s="248" t="s">
        <v>146</v>
      </c>
      <c r="AU738" s="248" t="s">
        <v>83</v>
      </c>
      <c r="AY738" s="17" t="s">
        <v>144</v>
      </c>
      <c r="BE738" s="249">
        <f>IF(N738="základní",J738,0)</f>
        <v>0</v>
      </c>
      <c r="BF738" s="249">
        <f>IF(N738="snížená",J738,0)</f>
        <v>0</v>
      </c>
      <c r="BG738" s="249">
        <f>IF(N738="zákl. přenesená",J738,0)</f>
        <v>0</v>
      </c>
      <c r="BH738" s="249">
        <f>IF(N738="sníž. přenesená",J738,0)</f>
        <v>0</v>
      </c>
      <c r="BI738" s="249">
        <f>IF(N738="nulová",J738,0)</f>
        <v>0</v>
      </c>
      <c r="BJ738" s="17" t="s">
        <v>81</v>
      </c>
      <c r="BK738" s="249">
        <f>ROUND(I738*H738,2)</f>
        <v>0</v>
      </c>
      <c r="BL738" s="17" t="s">
        <v>232</v>
      </c>
      <c r="BM738" s="248" t="s">
        <v>870</v>
      </c>
    </row>
    <row r="739" spans="2:63" s="11" customFormat="1" ht="22.8" customHeight="1">
      <c r="B739" s="221"/>
      <c r="C739" s="222"/>
      <c r="D739" s="223" t="s">
        <v>73</v>
      </c>
      <c r="E739" s="235" t="s">
        <v>871</v>
      </c>
      <c r="F739" s="235" t="s">
        <v>872</v>
      </c>
      <c r="G739" s="222"/>
      <c r="H739" s="222"/>
      <c r="I739" s="225"/>
      <c r="J739" s="236">
        <f>BK739</f>
        <v>0</v>
      </c>
      <c r="K739" s="222"/>
      <c r="L739" s="227"/>
      <c r="M739" s="228"/>
      <c r="N739" s="229"/>
      <c r="O739" s="229"/>
      <c r="P739" s="230">
        <f>SUM(P740:P798)</f>
        <v>0</v>
      </c>
      <c r="Q739" s="229"/>
      <c r="R739" s="230">
        <f>SUM(R740:R798)</f>
        <v>0.091265</v>
      </c>
      <c r="S739" s="229"/>
      <c r="T739" s="231">
        <f>SUM(T740:T798)</f>
        <v>0.064</v>
      </c>
      <c r="AR739" s="232" t="s">
        <v>83</v>
      </c>
      <c r="AT739" s="233" t="s">
        <v>73</v>
      </c>
      <c r="AU739" s="233" t="s">
        <v>81</v>
      </c>
      <c r="AY739" s="232" t="s">
        <v>144</v>
      </c>
      <c r="BK739" s="234">
        <f>SUM(BK740:BK798)</f>
        <v>0</v>
      </c>
    </row>
    <row r="740" spans="2:65" s="1" customFormat="1" ht="36" customHeight="1">
      <c r="B740" s="38"/>
      <c r="C740" s="237" t="s">
        <v>873</v>
      </c>
      <c r="D740" s="237" t="s">
        <v>146</v>
      </c>
      <c r="E740" s="238" t="s">
        <v>874</v>
      </c>
      <c r="F740" s="239" t="s">
        <v>875</v>
      </c>
      <c r="G740" s="240" t="s">
        <v>181</v>
      </c>
      <c r="H740" s="241">
        <v>2</v>
      </c>
      <c r="I740" s="242"/>
      <c r="J740" s="243">
        <f>ROUND(I740*H740,2)</f>
        <v>0</v>
      </c>
      <c r="K740" s="239" t="s">
        <v>1</v>
      </c>
      <c r="L740" s="43"/>
      <c r="M740" s="244" t="s">
        <v>1</v>
      </c>
      <c r="N740" s="245" t="s">
        <v>39</v>
      </c>
      <c r="O740" s="86"/>
      <c r="P740" s="246">
        <f>O740*H740</f>
        <v>0</v>
      </c>
      <c r="Q740" s="246">
        <v>0</v>
      </c>
      <c r="R740" s="246">
        <f>Q740*H740</f>
        <v>0</v>
      </c>
      <c r="S740" s="246">
        <v>0</v>
      </c>
      <c r="T740" s="247">
        <f>S740*H740</f>
        <v>0</v>
      </c>
      <c r="AR740" s="248" t="s">
        <v>232</v>
      </c>
      <c r="AT740" s="248" t="s">
        <v>146</v>
      </c>
      <c r="AU740" s="248" t="s">
        <v>83</v>
      </c>
      <c r="AY740" s="17" t="s">
        <v>144</v>
      </c>
      <c r="BE740" s="249">
        <f>IF(N740="základní",J740,0)</f>
        <v>0</v>
      </c>
      <c r="BF740" s="249">
        <f>IF(N740="snížená",J740,0)</f>
        <v>0</v>
      </c>
      <c r="BG740" s="249">
        <f>IF(N740="zákl. přenesená",J740,0)</f>
        <v>0</v>
      </c>
      <c r="BH740" s="249">
        <f>IF(N740="sníž. přenesená",J740,0)</f>
        <v>0</v>
      </c>
      <c r="BI740" s="249">
        <f>IF(N740="nulová",J740,0)</f>
        <v>0</v>
      </c>
      <c r="BJ740" s="17" t="s">
        <v>81</v>
      </c>
      <c r="BK740" s="249">
        <f>ROUND(I740*H740,2)</f>
        <v>0</v>
      </c>
      <c r="BL740" s="17" t="s">
        <v>232</v>
      </c>
      <c r="BM740" s="248" t="s">
        <v>876</v>
      </c>
    </row>
    <row r="741" spans="2:51" s="13" customFormat="1" ht="12">
      <c r="B741" s="261"/>
      <c r="C741" s="262"/>
      <c r="D741" s="252" t="s">
        <v>153</v>
      </c>
      <c r="E741" s="263" t="s">
        <v>1</v>
      </c>
      <c r="F741" s="264" t="s">
        <v>83</v>
      </c>
      <c r="G741" s="262"/>
      <c r="H741" s="265">
        <v>2</v>
      </c>
      <c r="I741" s="266"/>
      <c r="J741" s="262"/>
      <c r="K741" s="262"/>
      <c r="L741" s="267"/>
      <c r="M741" s="268"/>
      <c r="N741" s="269"/>
      <c r="O741" s="269"/>
      <c r="P741" s="269"/>
      <c r="Q741" s="269"/>
      <c r="R741" s="269"/>
      <c r="S741" s="269"/>
      <c r="T741" s="270"/>
      <c r="AT741" s="271" t="s">
        <v>153</v>
      </c>
      <c r="AU741" s="271" t="s">
        <v>83</v>
      </c>
      <c r="AV741" s="13" t="s">
        <v>83</v>
      </c>
      <c r="AW741" s="13" t="s">
        <v>31</v>
      </c>
      <c r="AX741" s="13" t="s">
        <v>74</v>
      </c>
      <c r="AY741" s="271" t="s">
        <v>144</v>
      </c>
    </row>
    <row r="742" spans="2:51" s="14" customFormat="1" ht="12">
      <c r="B742" s="272"/>
      <c r="C742" s="273"/>
      <c r="D742" s="252" t="s">
        <v>153</v>
      </c>
      <c r="E742" s="274" t="s">
        <v>1</v>
      </c>
      <c r="F742" s="275" t="s">
        <v>156</v>
      </c>
      <c r="G742" s="273"/>
      <c r="H742" s="276">
        <v>2</v>
      </c>
      <c r="I742" s="277"/>
      <c r="J742" s="273"/>
      <c r="K742" s="273"/>
      <c r="L742" s="278"/>
      <c r="M742" s="279"/>
      <c r="N742" s="280"/>
      <c r="O742" s="280"/>
      <c r="P742" s="280"/>
      <c r="Q742" s="280"/>
      <c r="R742" s="280"/>
      <c r="S742" s="280"/>
      <c r="T742" s="281"/>
      <c r="AT742" s="282" t="s">
        <v>153</v>
      </c>
      <c r="AU742" s="282" t="s">
        <v>83</v>
      </c>
      <c r="AV742" s="14" t="s">
        <v>151</v>
      </c>
      <c r="AW742" s="14" t="s">
        <v>31</v>
      </c>
      <c r="AX742" s="14" t="s">
        <v>81</v>
      </c>
      <c r="AY742" s="282" t="s">
        <v>144</v>
      </c>
    </row>
    <row r="743" spans="2:65" s="1" customFormat="1" ht="36" customHeight="1">
      <c r="B743" s="38"/>
      <c r="C743" s="237" t="s">
        <v>877</v>
      </c>
      <c r="D743" s="237" t="s">
        <v>146</v>
      </c>
      <c r="E743" s="238" t="s">
        <v>878</v>
      </c>
      <c r="F743" s="239" t="s">
        <v>879</v>
      </c>
      <c r="G743" s="240" t="s">
        <v>195</v>
      </c>
      <c r="H743" s="241">
        <v>1</v>
      </c>
      <c r="I743" s="242"/>
      <c r="J743" s="243">
        <f>ROUND(I743*H743,2)</f>
        <v>0</v>
      </c>
      <c r="K743" s="239" t="s">
        <v>1</v>
      </c>
      <c r="L743" s="43"/>
      <c r="M743" s="244" t="s">
        <v>1</v>
      </c>
      <c r="N743" s="245" t="s">
        <v>39</v>
      </c>
      <c r="O743" s="86"/>
      <c r="P743" s="246">
        <f>O743*H743</f>
        <v>0</v>
      </c>
      <c r="Q743" s="246">
        <v>0</v>
      </c>
      <c r="R743" s="246">
        <f>Q743*H743</f>
        <v>0</v>
      </c>
      <c r="S743" s="246">
        <v>0</v>
      </c>
      <c r="T743" s="247">
        <f>S743*H743</f>
        <v>0</v>
      </c>
      <c r="AR743" s="248" t="s">
        <v>232</v>
      </c>
      <c r="AT743" s="248" t="s">
        <v>146</v>
      </c>
      <c r="AU743" s="248" t="s">
        <v>83</v>
      </c>
      <c r="AY743" s="17" t="s">
        <v>144</v>
      </c>
      <c r="BE743" s="249">
        <f>IF(N743="základní",J743,0)</f>
        <v>0</v>
      </c>
      <c r="BF743" s="249">
        <f>IF(N743="snížená",J743,0)</f>
        <v>0</v>
      </c>
      <c r="BG743" s="249">
        <f>IF(N743="zákl. přenesená",J743,0)</f>
        <v>0</v>
      </c>
      <c r="BH743" s="249">
        <f>IF(N743="sníž. přenesená",J743,0)</f>
        <v>0</v>
      </c>
      <c r="BI743" s="249">
        <f>IF(N743="nulová",J743,0)</f>
        <v>0</v>
      </c>
      <c r="BJ743" s="17" t="s">
        <v>81</v>
      </c>
      <c r="BK743" s="249">
        <f>ROUND(I743*H743,2)</f>
        <v>0</v>
      </c>
      <c r="BL743" s="17" t="s">
        <v>232</v>
      </c>
      <c r="BM743" s="248" t="s">
        <v>880</v>
      </c>
    </row>
    <row r="744" spans="2:51" s="13" customFormat="1" ht="12">
      <c r="B744" s="261"/>
      <c r="C744" s="262"/>
      <c r="D744" s="252" t="s">
        <v>153</v>
      </c>
      <c r="E744" s="263" t="s">
        <v>1</v>
      </c>
      <c r="F744" s="264" t="s">
        <v>81</v>
      </c>
      <c r="G744" s="262"/>
      <c r="H744" s="265">
        <v>1</v>
      </c>
      <c r="I744" s="266"/>
      <c r="J744" s="262"/>
      <c r="K744" s="262"/>
      <c r="L744" s="267"/>
      <c r="M744" s="268"/>
      <c r="N744" s="269"/>
      <c r="O744" s="269"/>
      <c r="P744" s="269"/>
      <c r="Q744" s="269"/>
      <c r="R744" s="269"/>
      <c r="S744" s="269"/>
      <c r="T744" s="270"/>
      <c r="AT744" s="271" t="s">
        <v>153</v>
      </c>
      <c r="AU744" s="271" t="s">
        <v>83</v>
      </c>
      <c r="AV744" s="13" t="s">
        <v>83</v>
      </c>
      <c r="AW744" s="13" t="s">
        <v>31</v>
      </c>
      <c r="AX744" s="13" t="s">
        <v>74</v>
      </c>
      <c r="AY744" s="271" t="s">
        <v>144</v>
      </c>
    </row>
    <row r="745" spans="2:51" s="14" customFormat="1" ht="12">
      <c r="B745" s="272"/>
      <c r="C745" s="273"/>
      <c r="D745" s="252" t="s">
        <v>153</v>
      </c>
      <c r="E745" s="274" t="s">
        <v>1</v>
      </c>
      <c r="F745" s="275" t="s">
        <v>156</v>
      </c>
      <c r="G745" s="273"/>
      <c r="H745" s="276">
        <v>1</v>
      </c>
      <c r="I745" s="277"/>
      <c r="J745" s="273"/>
      <c r="K745" s="273"/>
      <c r="L745" s="278"/>
      <c r="M745" s="279"/>
      <c r="N745" s="280"/>
      <c r="O745" s="280"/>
      <c r="P745" s="280"/>
      <c r="Q745" s="280"/>
      <c r="R745" s="280"/>
      <c r="S745" s="280"/>
      <c r="T745" s="281"/>
      <c r="AT745" s="282" t="s">
        <v>153</v>
      </c>
      <c r="AU745" s="282" t="s">
        <v>83</v>
      </c>
      <c r="AV745" s="14" t="s">
        <v>151</v>
      </c>
      <c r="AW745" s="14" t="s">
        <v>31</v>
      </c>
      <c r="AX745" s="14" t="s">
        <v>81</v>
      </c>
      <c r="AY745" s="282" t="s">
        <v>144</v>
      </c>
    </row>
    <row r="746" spans="2:65" s="1" customFormat="1" ht="48" customHeight="1">
      <c r="B746" s="38"/>
      <c r="C746" s="237" t="s">
        <v>881</v>
      </c>
      <c r="D746" s="237" t="s">
        <v>146</v>
      </c>
      <c r="E746" s="238" t="s">
        <v>882</v>
      </c>
      <c r="F746" s="239" t="s">
        <v>883</v>
      </c>
      <c r="G746" s="240" t="s">
        <v>195</v>
      </c>
      <c r="H746" s="241">
        <v>2</v>
      </c>
      <c r="I746" s="242"/>
      <c r="J746" s="243">
        <f>ROUND(I746*H746,2)</f>
        <v>0</v>
      </c>
      <c r="K746" s="239" t="s">
        <v>1</v>
      </c>
      <c r="L746" s="43"/>
      <c r="M746" s="244" t="s">
        <v>1</v>
      </c>
      <c r="N746" s="245" t="s">
        <v>39</v>
      </c>
      <c r="O746" s="86"/>
      <c r="P746" s="246">
        <f>O746*H746</f>
        <v>0</v>
      </c>
      <c r="Q746" s="246">
        <v>0</v>
      </c>
      <c r="R746" s="246">
        <f>Q746*H746</f>
        <v>0</v>
      </c>
      <c r="S746" s="246">
        <v>0</v>
      </c>
      <c r="T746" s="247">
        <f>S746*H746</f>
        <v>0</v>
      </c>
      <c r="AR746" s="248" t="s">
        <v>232</v>
      </c>
      <c r="AT746" s="248" t="s">
        <v>146</v>
      </c>
      <c r="AU746" s="248" t="s">
        <v>83</v>
      </c>
      <c r="AY746" s="17" t="s">
        <v>144</v>
      </c>
      <c r="BE746" s="249">
        <f>IF(N746="základní",J746,0)</f>
        <v>0</v>
      </c>
      <c r="BF746" s="249">
        <f>IF(N746="snížená",J746,0)</f>
        <v>0</v>
      </c>
      <c r="BG746" s="249">
        <f>IF(N746="zákl. přenesená",J746,0)</f>
        <v>0</v>
      </c>
      <c r="BH746" s="249">
        <f>IF(N746="sníž. přenesená",J746,0)</f>
        <v>0</v>
      </c>
      <c r="BI746" s="249">
        <f>IF(N746="nulová",J746,0)</f>
        <v>0</v>
      </c>
      <c r="BJ746" s="17" t="s">
        <v>81</v>
      </c>
      <c r="BK746" s="249">
        <f>ROUND(I746*H746,2)</f>
        <v>0</v>
      </c>
      <c r="BL746" s="17" t="s">
        <v>232</v>
      </c>
      <c r="BM746" s="248" t="s">
        <v>884</v>
      </c>
    </row>
    <row r="747" spans="2:51" s="13" customFormat="1" ht="12">
      <c r="B747" s="261"/>
      <c r="C747" s="262"/>
      <c r="D747" s="252" t="s">
        <v>153</v>
      </c>
      <c r="E747" s="263" t="s">
        <v>1</v>
      </c>
      <c r="F747" s="264" t="s">
        <v>83</v>
      </c>
      <c r="G747" s="262"/>
      <c r="H747" s="265">
        <v>2</v>
      </c>
      <c r="I747" s="266"/>
      <c r="J747" s="262"/>
      <c r="K747" s="262"/>
      <c r="L747" s="267"/>
      <c r="M747" s="268"/>
      <c r="N747" s="269"/>
      <c r="O747" s="269"/>
      <c r="P747" s="269"/>
      <c r="Q747" s="269"/>
      <c r="R747" s="269"/>
      <c r="S747" s="269"/>
      <c r="T747" s="270"/>
      <c r="AT747" s="271" t="s">
        <v>153</v>
      </c>
      <c r="AU747" s="271" t="s">
        <v>83</v>
      </c>
      <c r="AV747" s="13" t="s">
        <v>83</v>
      </c>
      <c r="AW747" s="13" t="s">
        <v>31</v>
      </c>
      <c r="AX747" s="13" t="s">
        <v>74</v>
      </c>
      <c r="AY747" s="271" t="s">
        <v>144</v>
      </c>
    </row>
    <row r="748" spans="2:51" s="14" customFormat="1" ht="12">
      <c r="B748" s="272"/>
      <c r="C748" s="273"/>
      <c r="D748" s="252" t="s">
        <v>153</v>
      </c>
      <c r="E748" s="274" t="s">
        <v>1</v>
      </c>
      <c r="F748" s="275" t="s">
        <v>156</v>
      </c>
      <c r="G748" s="273"/>
      <c r="H748" s="276">
        <v>2</v>
      </c>
      <c r="I748" s="277"/>
      <c r="J748" s="273"/>
      <c r="K748" s="273"/>
      <c r="L748" s="278"/>
      <c r="M748" s="279"/>
      <c r="N748" s="280"/>
      <c r="O748" s="280"/>
      <c r="P748" s="280"/>
      <c r="Q748" s="280"/>
      <c r="R748" s="280"/>
      <c r="S748" s="280"/>
      <c r="T748" s="281"/>
      <c r="AT748" s="282" t="s">
        <v>153</v>
      </c>
      <c r="AU748" s="282" t="s">
        <v>83</v>
      </c>
      <c r="AV748" s="14" t="s">
        <v>151</v>
      </c>
      <c r="AW748" s="14" t="s">
        <v>31</v>
      </c>
      <c r="AX748" s="14" t="s">
        <v>81</v>
      </c>
      <c r="AY748" s="282" t="s">
        <v>144</v>
      </c>
    </row>
    <row r="749" spans="2:65" s="1" customFormat="1" ht="36" customHeight="1">
      <c r="B749" s="38"/>
      <c r="C749" s="237" t="s">
        <v>885</v>
      </c>
      <c r="D749" s="237" t="s">
        <v>146</v>
      </c>
      <c r="E749" s="238" t="s">
        <v>886</v>
      </c>
      <c r="F749" s="239" t="s">
        <v>887</v>
      </c>
      <c r="G749" s="240" t="s">
        <v>195</v>
      </c>
      <c r="H749" s="241">
        <v>1</v>
      </c>
      <c r="I749" s="242"/>
      <c r="J749" s="243">
        <f>ROUND(I749*H749,2)</f>
        <v>0</v>
      </c>
      <c r="K749" s="239" t="s">
        <v>1</v>
      </c>
      <c r="L749" s="43"/>
      <c r="M749" s="244" t="s">
        <v>1</v>
      </c>
      <c r="N749" s="245" t="s">
        <v>39</v>
      </c>
      <c r="O749" s="86"/>
      <c r="P749" s="246">
        <f>O749*H749</f>
        <v>0</v>
      </c>
      <c r="Q749" s="246">
        <v>0</v>
      </c>
      <c r="R749" s="246">
        <f>Q749*H749</f>
        <v>0</v>
      </c>
      <c r="S749" s="246">
        <v>0</v>
      </c>
      <c r="T749" s="247">
        <f>S749*H749</f>
        <v>0</v>
      </c>
      <c r="AR749" s="248" t="s">
        <v>232</v>
      </c>
      <c r="AT749" s="248" t="s">
        <v>146</v>
      </c>
      <c r="AU749" s="248" t="s">
        <v>83</v>
      </c>
      <c r="AY749" s="17" t="s">
        <v>144</v>
      </c>
      <c r="BE749" s="249">
        <f>IF(N749="základní",J749,0)</f>
        <v>0</v>
      </c>
      <c r="BF749" s="249">
        <f>IF(N749="snížená",J749,0)</f>
        <v>0</v>
      </c>
      <c r="BG749" s="249">
        <f>IF(N749="zákl. přenesená",J749,0)</f>
        <v>0</v>
      </c>
      <c r="BH749" s="249">
        <f>IF(N749="sníž. přenesená",J749,0)</f>
        <v>0</v>
      </c>
      <c r="BI749" s="249">
        <f>IF(N749="nulová",J749,0)</f>
        <v>0</v>
      </c>
      <c r="BJ749" s="17" t="s">
        <v>81</v>
      </c>
      <c r="BK749" s="249">
        <f>ROUND(I749*H749,2)</f>
        <v>0</v>
      </c>
      <c r="BL749" s="17" t="s">
        <v>232</v>
      </c>
      <c r="BM749" s="248" t="s">
        <v>888</v>
      </c>
    </row>
    <row r="750" spans="2:51" s="13" customFormat="1" ht="12">
      <c r="B750" s="261"/>
      <c r="C750" s="262"/>
      <c r="D750" s="252" t="s">
        <v>153</v>
      </c>
      <c r="E750" s="263" t="s">
        <v>1</v>
      </c>
      <c r="F750" s="264" t="s">
        <v>81</v>
      </c>
      <c r="G750" s="262"/>
      <c r="H750" s="265">
        <v>1</v>
      </c>
      <c r="I750" s="266"/>
      <c r="J750" s="262"/>
      <c r="K750" s="262"/>
      <c r="L750" s="267"/>
      <c r="M750" s="268"/>
      <c r="N750" s="269"/>
      <c r="O750" s="269"/>
      <c r="P750" s="269"/>
      <c r="Q750" s="269"/>
      <c r="R750" s="269"/>
      <c r="S750" s="269"/>
      <c r="T750" s="270"/>
      <c r="AT750" s="271" t="s">
        <v>153</v>
      </c>
      <c r="AU750" s="271" t="s">
        <v>83</v>
      </c>
      <c r="AV750" s="13" t="s">
        <v>83</v>
      </c>
      <c r="AW750" s="13" t="s">
        <v>31</v>
      </c>
      <c r="AX750" s="13" t="s">
        <v>74</v>
      </c>
      <c r="AY750" s="271" t="s">
        <v>144</v>
      </c>
    </row>
    <row r="751" spans="2:51" s="14" customFormat="1" ht="12">
      <c r="B751" s="272"/>
      <c r="C751" s="273"/>
      <c r="D751" s="252" t="s">
        <v>153</v>
      </c>
      <c r="E751" s="274" t="s">
        <v>1</v>
      </c>
      <c r="F751" s="275" t="s">
        <v>156</v>
      </c>
      <c r="G751" s="273"/>
      <c r="H751" s="276">
        <v>1</v>
      </c>
      <c r="I751" s="277"/>
      <c r="J751" s="273"/>
      <c r="K751" s="273"/>
      <c r="L751" s="278"/>
      <c r="M751" s="279"/>
      <c r="N751" s="280"/>
      <c r="O751" s="280"/>
      <c r="P751" s="280"/>
      <c r="Q751" s="280"/>
      <c r="R751" s="280"/>
      <c r="S751" s="280"/>
      <c r="T751" s="281"/>
      <c r="AT751" s="282" t="s">
        <v>153</v>
      </c>
      <c r="AU751" s="282" t="s">
        <v>83</v>
      </c>
      <c r="AV751" s="14" t="s">
        <v>151</v>
      </c>
      <c r="AW751" s="14" t="s">
        <v>31</v>
      </c>
      <c r="AX751" s="14" t="s">
        <v>81</v>
      </c>
      <c r="AY751" s="282" t="s">
        <v>144</v>
      </c>
    </row>
    <row r="752" spans="2:65" s="1" customFormat="1" ht="36" customHeight="1">
      <c r="B752" s="38"/>
      <c r="C752" s="237" t="s">
        <v>889</v>
      </c>
      <c r="D752" s="237" t="s">
        <v>146</v>
      </c>
      <c r="E752" s="238" t="s">
        <v>890</v>
      </c>
      <c r="F752" s="239" t="s">
        <v>891</v>
      </c>
      <c r="G752" s="240" t="s">
        <v>195</v>
      </c>
      <c r="H752" s="241">
        <v>6</v>
      </c>
      <c r="I752" s="242"/>
      <c r="J752" s="243">
        <f>ROUND(I752*H752,2)</f>
        <v>0</v>
      </c>
      <c r="K752" s="239" t="s">
        <v>1</v>
      </c>
      <c r="L752" s="43"/>
      <c r="M752" s="244" t="s">
        <v>1</v>
      </c>
      <c r="N752" s="245" t="s">
        <v>39</v>
      </c>
      <c r="O752" s="86"/>
      <c r="P752" s="246">
        <f>O752*H752</f>
        <v>0</v>
      </c>
      <c r="Q752" s="246">
        <v>0</v>
      </c>
      <c r="R752" s="246">
        <f>Q752*H752</f>
        <v>0</v>
      </c>
      <c r="S752" s="246">
        <v>0</v>
      </c>
      <c r="T752" s="247">
        <f>S752*H752</f>
        <v>0</v>
      </c>
      <c r="AR752" s="248" t="s">
        <v>232</v>
      </c>
      <c r="AT752" s="248" t="s">
        <v>146</v>
      </c>
      <c r="AU752" s="248" t="s">
        <v>83</v>
      </c>
      <c r="AY752" s="17" t="s">
        <v>144</v>
      </c>
      <c r="BE752" s="249">
        <f>IF(N752="základní",J752,0)</f>
        <v>0</v>
      </c>
      <c r="BF752" s="249">
        <f>IF(N752="snížená",J752,0)</f>
        <v>0</v>
      </c>
      <c r="BG752" s="249">
        <f>IF(N752="zákl. přenesená",J752,0)</f>
        <v>0</v>
      </c>
      <c r="BH752" s="249">
        <f>IF(N752="sníž. přenesená",J752,0)</f>
        <v>0</v>
      </c>
      <c r="BI752" s="249">
        <f>IF(N752="nulová",J752,0)</f>
        <v>0</v>
      </c>
      <c r="BJ752" s="17" t="s">
        <v>81</v>
      </c>
      <c r="BK752" s="249">
        <f>ROUND(I752*H752,2)</f>
        <v>0</v>
      </c>
      <c r="BL752" s="17" t="s">
        <v>232</v>
      </c>
      <c r="BM752" s="248" t="s">
        <v>892</v>
      </c>
    </row>
    <row r="753" spans="2:51" s="13" customFormat="1" ht="12">
      <c r="B753" s="261"/>
      <c r="C753" s="262"/>
      <c r="D753" s="252" t="s">
        <v>153</v>
      </c>
      <c r="E753" s="263" t="s">
        <v>1</v>
      </c>
      <c r="F753" s="264" t="s">
        <v>172</v>
      </c>
      <c r="G753" s="262"/>
      <c r="H753" s="265">
        <v>6</v>
      </c>
      <c r="I753" s="266"/>
      <c r="J753" s="262"/>
      <c r="K753" s="262"/>
      <c r="L753" s="267"/>
      <c r="M753" s="268"/>
      <c r="N753" s="269"/>
      <c r="O753" s="269"/>
      <c r="P753" s="269"/>
      <c r="Q753" s="269"/>
      <c r="R753" s="269"/>
      <c r="S753" s="269"/>
      <c r="T753" s="270"/>
      <c r="AT753" s="271" t="s">
        <v>153</v>
      </c>
      <c r="AU753" s="271" t="s">
        <v>83</v>
      </c>
      <c r="AV753" s="13" t="s">
        <v>83</v>
      </c>
      <c r="AW753" s="13" t="s">
        <v>31</v>
      </c>
      <c r="AX753" s="13" t="s">
        <v>74</v>
      </c>
      <c r="AY753" s="271" t="s">
        <v>144</v>
      </c>
    </row>
    <row r="754" spans="2:51" s="14" customFormat="1" ht="12">
      <c r="B754" s="272"/>
      <c r="C754" s="273"/>
      <c r="D754" s="252" t="s">
        <v>153</v>
      </c>
      <c r="E754" s="274" t="s">
        <v>1</v>
      </c>
      <c r="F754" s="275" t="s">
        <v>156</v>
      </c>
      <c r="G754" s="273"/>
      <c r="H754" s="276">
        <v>6</v>
      </c>
      <c r="I754" s="277"/>
      <c r="J754" s="273"/>
      <c r="K754" s="273"/>
      <c r="L754" s="278"/>
      <c r="M754" s="279"/>
      <c r="N754" s="280"/>
      <c r="O754" s="280"/>
      <c r="P754" s="280"/>
      <c r="Q754" s="280"/>
      <c r="R754" s="280"/>
      <c r="S754" s="280"/>
      <c r="T754" s="281"/>
      <c r="AT754" s="282" t="s">
        <v>153</v>
      </c>
      <c r="AU754" s="282" t="s">
        <v>83</v>
      </c>
      <c r="AV754" s="14" t="s">
        <v>151</v>
      </c>
      <c r="AW754" s="14" t="s">
        <v>31</v>
      </c>
      <c r="AX754" s="14" t="s">
        <v>81</v>
      </c>
      <c r="AY754" s="282" t="s">
        <v>144</v>
      </c>
    </row>
    <row r="755" spans="2:65" s="1" customFormat="1" ht="36" customHeight="1">
      <c r="B755" s="38"/>
      <c r="C755" s="237" t="s">
        <v>893</v>
      </c>
      <c r="D755" s="237" t="s">
        <v>146</v>
      </c>
      <c r="E755" s="238" t="s">
        <v>894</v>
      </c>
      <c r="F755" s="239" t="s">
        <v>895</v>
      </c>
      <c r="G755" s="240" t="s">
        <v>181</v>
      </c>
      <c r="H755" s="241">
        <v>1</v>
      </c>
      <c r="I755" s="242"/>
      <c r="J755" s="243">
        <f>ROUND(I755*H755,2)</f>
        <v>0</v>
      </c>
      <c r="K755" s="239" t="s">
        <v>1</v>
      </c>
      <c r="L755" s="43"/>
      <c r="M755" s="244" t="s">
        <v>1</v>
      </c>
      <c r="N755" s="245" t="s">
        <v>39</v>
      </c>
      <c r="O755" s="86"/>
      <c r="P755" s="246">
        <f>O755*H755</f>
        <v>0</v>
      </c>
      <c r="Q755" s="246">
        <v>0</v>
      </c>
      <c r="R755" s="246">
        <f>Q755*H755</f>
        <v>0</v>
      </c>
      <c r="S755" s="246">
        <v>0</v>
      </c>
      <c r="T755" s="247">
        <f>S755*H755</f>
        <v>0</v>
      </c>
      <c r="AR755" s="248" t="s">
        <v>232</v>
      </c>
      <c r="AT755" s="248" t="s">
        <v>146</v>
      </c>
      <c r="AU755" s="248" t="s">
        <v>83</v>
      </c>
      <c r="AY755" s="17" t="s">
        <v>144</v>
      </c>
      <c r="BE755" s="249">
        <f>IF(N755="základní",J755,0)</f>
        <v>0</v>
      </c>
      <c r="BF755" s="249">
        <f>IF(N755="snížená",J755,0)</f>
        <v>0</v>
      </c>
      <c r="BG755" s="249">
        <f>IF(N755="zákl. přenesená",J755,0)</f>
        <v>0</v>
      </c>
      <c r="BH755" s="249">
        <f>IF(N755="sníž. přenesená",J755,0)</f>
        <v>0</v>
      </c>
      <c r="BI755" s="249">
        <f>IF(N755="nulová",J755,0)</f>
        <v>0</v>
      </c>
      <c r="BJ755" s="17" t="s">
        <v>81</v>
      </c>
      <c r="BK755" s="249">
        <f>ROUND(I755*H755,2)</f>
        <v>0</v>
      </c>
      <c r="BL755" s="17" t="s">
        <v>232</v>
      </c>
      <c r="BM755" s="248" t="s">
        <v>896</v>
      </c>
    </row>
    <row r="756" spans="2:51" s="13" customFormat="1" ht="12">
      <c r="B756" s="261"/>
      <c r="C756" s="262"/>
      <c r="D756" s="252" t="s">
        <v>153</v>
      </c>
      <c r="E756" s="263" t="s">
        <v>1</v>
      </c>
      <c r="F756" s="264" t="s">
        <v>81</v>
      </c>
      <c r="G756" s="262"/>
      <c r="H756" s="265">
        <v>1</v>
      </c>
      <c r="I756" s="266"/>
      <c r="J756" s="262"/>
      <c r="K756" s="262"/>
      <c r="L756" s="267"/>
      <c r="M756" s="268"/>
      <c r="N756" s="269"/>
      <c r="O756" s="269"/>
      <c r="P756" s="269"/>
      <c r="Q756" s="269"/>
      <c r="R756" s="269"/>
      <c r="S756" s="269"/>
      <c r="T756" s="270"/>
      <c r="AT756" s="271" t="s">
        <v>153</v>
      </c>
      <c r="AU756" s="271" t="s">
        <v>83</v>
      </c>
      <c r="AV756" s="13" t="s">
        <v>83</v>
      </c>
      <c r="AW756" s="13" t="s">
        <v>31</v>
      </c>
      <c r="AX756" s="13" t="s">
        <v>74</v>
      </c>
      <c r="AY756" s="271" t="s">
        <v>144</v>
      </c>
    </row>
    <row r="757" spans="2:51" s="14" customFormat="1" ht="12">
      <c r="B757" s="272"/>
      <c r="C757" s="273"/>
      <c r="D757" s="252" t="s">
        <v>153</v>
      </c>
      <c r="E757" s="274" t="s">
        <v>1</v>
      </c>
      <c r="F757" s="275" t="s">
        <v>156</v>
      </c>
      <c r="G757" s="273"/>
      <c r="H757" s="276">
        <v>1</v>
      </c>
      <c r="I757" s="277"/>
      <c r="J757" s="273"/>
      <c r="K757" s="273"/>
      <c r="L757" s="278"/>
      <c r="M757" s="279"/>
      <c r="N757" s="280"/>
      <c r="O757" s="280"/>
      <c r="P757" s="280"/>
      <c r="Q757" s="280"/>
      <c r="R757" s="280"/>
      <c r="S757" s="280"/>
      <c r="T757" s="281"/>
      <c r="AT757" s="282" t="s">
        <v>153</v>
      </c>
      <c r="AU757" s="282" t="s">
        <v>83</v>
      </c>
      <c r="AV757" s="14" t="s">
        <v>151</v>
      </c>
      <c r="AW757" s="14" t="s">
        <v>31</v>
      </c>
      <c r="AX757" s="14" t="s">
        <v>81</v>
      </c>
      <c r="AY757" s="282" t="s">
        <v>144</v>
      </c>
    </row>
    <row r="758" spans="2:65" s="1" customFormat="1" ht="24" customHeight="1">
      <c r="B758" s="38"/>
      <c r="C758" s="237" t="s">
        <v>897</v>
      </c>
      <c r="D758" s="237" t="s">
        <v>146</v>
      </c>
      <c r="E758" s="238" t="s">
        <v>898</v>
      </c>
      <c r="F758" s="239" t="s">
        <v>899</v>
      </c>
      <c r="G758" s="240" t="s">
        <v>195</v>
      </c>
      <c r="H758" s="241">
        <v>3</v>
      </c>
      <c r="I758" s="242"/>
      <c r="J758" s="243">
        <f>ROUND(I758*H758,2)</f>
        <v>0</v>
      </c>
      <c r="K758" s="239" t="s">
        <v>150</v>
      </c>
      <c r="L758" s="43"/>
      <c r="M758" s="244" t="s">
        <v>1</v>
      </c>
      <c r="N758" s="245" t="s">
        <v>39</v>
      </c>
      <c r="O758" s="86"/>
      <c r="P758" s="246">
        <f>O758*H758</f>
        <v>0</v>
      </c>
      <c r="Q758" s="246">
        <v>0</v>
      </c>
      <c r="R758" s="246">
        <f>Q758*H758</f>
        <v>0</v>
      </c>
      <c r="S758" s="246">
        <v>0.003</v>
      </c>
      <c r="T758" s="247">
        <f>S758*H758</f>
        <v>0.009000000000000001</v>
      </c>
      <c r="AR758" s="248" t="s">
        <v>232</v>
      </c>
      <c r="AT758" s="248" t="s">
        <v>146</v>
      </c>
      <c r="AU758" s="248" t="s">
        <v>83</v>
      </c>
      <c r="AY758" s="17" t="s">
        <v>144</v>
      </c>
      <c r="BE758" s="249">
        <f>IF(N758="základní",J758,0)</f>
        <v>0</v>
      </c>
      <c r="BF758" s="249">
        <f>IF(N758="snížená",J758,0)</f>
        <v>0</v>
      </c>
      <c r="BG758" s="249">
        <f>IF(N758="zákl. přenesená",J758,0)</f>
        <v>0</v>
      </c>
      <c r="BH758" s="249">
        <f>IF(N758="sníž. přenesená",J758,0)</f>
        <v>0</v>
      </c>
      <c r="BI758" s="249">
        <f>IF(N758="nulová",J758,0)</f>
        <v>0</v>
      </c>
      <c r="BJ758" s="17" t="s">
        <v>81</v>
      </c>
      <c r="BK758" s="249">
        <f>ROUND(I758*H758,2)</f>
        <v>0</v>
      </c>
      <c r="BL758" s="17" t="s">
        <v>232</v>
      </c>
      <c r="BM758" s="248" t="s">
        <v>900</v>
      </c>
    </row>
    <row r="759" spans="2:51" s="13" customFormat="1" ht="12">
      <c r="B759" s="261"/>
      <c r="C759" s="262"/>
      <c r="D759" s="252" t="s">
        <v>153</v>
      </c>
      <c r="E759" s="263" t="s">
        <v>1</v>
      </c>
      <c r="F759" s="264" t="s">
        <v>901</v>
      </c>
      <c r="G759" s="262"/>
      <c r="H759" s="265">
        <v>2</v>
      </c>
      <c r="I759" s="266"/>
      <c r="J759" s="262"/>
      <c r="K759" s="262"/>
      <c r="L759" s="267"/>
      <c r="M759" s="268"/>
      <c r="N759" s="269"/>
      <c r="O759" s="269"/>
      <c r="P759" s="269"/>
      <c r="Q759" s="269"/>
      <c r="R759" s="269"/>
      <c r="S759" s="269"/>
      <c r="T759" s="270"/>
      <c r="AT759" s="271" t="s">
        <v>153</v>
      </c>
      <c r="AU759" s="271" t="s">
        <v>83</v>
      </c>
      <c r="AV759" s="13" t="s">
        <v>83</v>
      </c>
      <c r="AW759" s="13" t="s">
        <v>31</v>
      </c>
      <c r="AX759" s="13" t="s">
        <v>74</v>
      </c>
      <c r="AY759" s="271" t="s">
        <v>144</v>
      </c>
    </row>
    <row r="760" spans="2:51" s="13" customFormat="1" ht="12">
      <c r="B760" s="261"/>
      <c r="C760" s="262"/>
      <c r="D760" s="252" t="s">
        <v>153</v>
      </c>
      <c r="E760" s="263" t="s">
        <v>1</v>
      </c>
      <c r="F760" s="264" t="s">
        <v>902</v>
      </c>
      <c r="G760" s="262"/>
      <c r="H760" s="265">
        <v>1</v>
      </c>
      <c r="I760" s="266"/>
      <c r="J760" s="262"/>
      <c r="K760" s="262"/>
      <c r="L760" s="267"/>
      <c r="M760" s="268"/>
      <c r="N760" s="269"/>
      <c r="O760" s="269"/>
      <c r="P760" s="269"/>
      <c r="Q760" s="269"/>
      <c r="R760" s="269"/>
      <c r="S760" s="269"/>
      <c r="T760" s="270"/>
      <c r="AT760" s="271" t="s">
        <v>153</v>
      </c>
      <c r="AU760" s="271" t="s">
        <v>83</v>
      </c>
      <c r="AV760" s="13" t="s">
        <v>83</v>
      </c>
      <c r="AW760" s="13" t="s">
        <v>31</v>
      </c>
      <c r="AX760" s="13" t="s">
        <v>74</v>
      </c>
      <c r="AY760" s="271" t="s">
        <v>144</v>
      </c>
    </row>
    <row r="761" spans="2:51" s="14" customFormat="1" ht="12">
      <c r="B761" s="272"/>
      <c r="C761" s="273"/>
      <c r="D761" s="252" t="s">
        <v>153</v>
      </c>
      <c r="E761" s="274" t="s">
        <v>1</v>
      </c>
      <c r="F761" s="275" t="s">
        <v>156</v>
      </c>
      <c r="G761" s="273"/>
      <c r="H761" s="276">
        <v>3</v>
      </c>
      <c r="I761" s="277"/>
      <c r="J761" s="273"/>
      <c r="K761" s="273"/>
      <c r="L761" s="278"/>
      <c r="M761" s="279"/>
      <c r="N761" s="280"/>
      <c r="O761" s="280"/>
      <c r="P761" s="280"/>
      <c r="Q761" s="280"/>
      <c r="R761" s="280"/>
      <c r="S761" s="280"/>
      <c r="T761" s="281"/>
      <c r="AT761" s="282" t="s">
        <v>153</v>
      </c>
      <c r="AU761" s="282" t="s">
        <v>83</v>
      </c>
      <c r="AV761" s="14" t="s">
        <v>151</v>
      </c>
      <c r="AW761" s="14" t="s">
        <v>31</v>
      </c>
      <c r="AX761" s="14" t="s">
        <v>81</v>
      </c>
      <c r="AY761" s="282" t="s">
        <v>144</v>
      </c>
    </row>
    <row r="762" spans="2:65" s="1" customFormat="1" ht="24" customHeight="1">
      <c r="B762" s="38"/>
      <c r="C762" s="237" t="s">
        <v>903</v>
      </c>
      <c r="D762" s="237" t="s">
        <v>146</v>
      </c>
      <c r="E762" s="238" t="s">
        <v>904</v>
      </c>
      <c r="F762" s="239" t="s">
        <v>905</v>
      </c>
      <c r="G762" s="240" t="s">
        <v>195</v>
      </c>
      <c r="H762" s="241">
        <v>11</v>
      </c>
      <c r="I762" s="242"/>
      <c r="J762" s="243">
        <f>ROUND(I762*H762,2)</f>
        <v>0</v>
      </c>
      <c r="K762" s="239" t="s">
        <v>150</v>
      </c>
      <c r="L762" s="43"/>
      <c r="M762" s="244" t="s">
        <v>1</v>
      </c>
      <c r="N762" s="245" t="s">
        <v>39</v>
      </c>
      <c r="O762" s="86"/>
      <c r="P762" s="246">
        <f>O762*H762</f>
        <v>0</v>
      </c>
      <c r="Q762" s="246">
        <v>0</v>
      </c>
      <c r="R762" s="246">
        <f>Q762*H762</f>
        <v>0</v>
      </c>
      <c r="S762" s="246">
        <v>0.005</v>
      </c>
      <c r="T762" s="247">
        <f>S762*H762</f>
        <v>0.055</v>
      </c>
      <c r="AR762" s="248" t="s">
        <v>232</v>
      </c>
      <c r="AT762" s="248" t="s">
        <v>146</v>
      </c>
      <c r="AU762" s="248" t="s">
        <v>83</v>
      </c>
      <c r="AY762" s="17" t="s">
        <v>144</v>
      </c>
      <c r="BE762" s="249">
        <f>IF(N762="základní",J762,0)</f>
        <v>0</v>
      </c>
      <c r="BF762" s="249">
        <f>IF(N762="snížená",J762,0)</f>
        <v>0</v>
      </c>
      <c r="BG762" s="249">
        <f>IF(N762="zákl. přenesená",J762,0)</f>
        <v>0</v>
      </c>
      <c r="BH762" s="249">
        <f>IF(N762="sníž. přenesená",J762,0)</f>
        <v>0</v>
      </c>
      <c r="BI762" s="249">
        <f>IF(N762="nulová",J762,0)</f>
        <v>0</v>
      </c>
      <c r="BJ762" s="17" t="s">
        <v>81</v>
      </c>
      <c r="BK762" s="249">
        <f>ROUND(I762*H762,2)</f>
        <v>0</v>
      </c>
      <c r="BL762" s="17" t="s">
        <v>232</v>
      </c>
      <c r="BM762" s="248" t="s">
        <v>906</v>
      </c>
    </row>
    <row r="763" spans="2:51" s="13" customFormat="1" ht="12">
      <c r="B763" s="261"/>
      <c r="C763" s="262"/>
      <c r="D763" s="252" t="s">
        <v>153</v>
      </c>
      <c r="E763" s="263" t="s">
        <v>1</v>
      </c>
      <c r="F763" s="264" t="s">
        <v>907</v>
      </c>
      <c r="G763" s="262"/>
      <c r="H763" s="265">
        <v>2</v>
      </c>
      <c r="I763" s="266"/>
      <c r="J763" s="262"/>
      <c r="K763" s="262"/>
      <c r="L763" s="267"/>
      <c r="M763" s="268"/>
      <c r="N763" s="269"/>
      <c r="O763" s="269"/>
      <c r="P763" s="269"/>
      <c r="Q763" s="269"/>
      <c r="R763" s="269"/>
      <c r="S763" s="269"/>
      <c r="T763" s="270"/>
      <c r="AT763" s="271" t="s">
        <v>153</v>
      </c>
      <c r="AU763" s="271" t="s">
        <v>83</v>
      </c>
      <c r="AV763" s="13" t="s">
        <v>83</v>
      </c>
      <c r="AW763" s="13" t="s">
        <v>31</v>
      </c>
      <c r="AX763" s="13" t="s">
        <v>74</v>
      </c>
      <c r="AY763" s="271" t="s">
        <v>144</v>
      </c>
    </row>
    <row r="764" spans="2:51" s="13" customFormat="1" ht="12">
      <c r="B764" s="261"/>
      <c r="C764" s="262"/>
      <c r="D764" s="252" t="s">
        <v>153</v>
      </c>
      <c r="E764" s="263" t="s">
        <v>1</v>
      </c>
      <c r="F764" s="264" t="s">
        <v>908</v>
      </c>
      <c r="G764" s="262"/>
      <c r="H764" s="265">
        <v>1</v>
      </c>
      <c r="I764" s="266"/>
      <c r="J764" s="262"/>
      <c r="K764" s="262"/>
      <c r="L764" s="267"/>
      <c r="M764" s="268"/>
      <c r="N764" s="269"/>
      <c r="O764" s="269"/>
      <c r="P764" s="269"/>
      <c r="Q764" s="269"/>
      <c r="R764" s="269"/>
      <c r="S764" s="269"/>
      <c r="T764" s="270"/>
      <c r="AT764" s="271" t="s">
        <v>153</v>
      </c>
      <c r="AU764" s="271" t="s">
        <v>83</v>
      </c>
      <c r="AV764" s="13" t="s">
        <v>83</v>
      </c>
      <c r="AW764" s="13" t="s">
        <v>31</v>
      </c>
      <c r="AX764" s="13" t="s">
        <v>74</v>
      </c>
      <c r="AY764" s="271" t="s">
        <v>144</v>
      </c>
    </row>
    <row r="765" spans="2:51" s="13" customFormat="1" ht="12">
      <c r="B765" s="261"/>
      <c r="C765" s="262"/>
      <c r="D765" s="252" t="s">
        <v>153</v>
      </c>
      <c r="E765" s="263" t="s">
        <v>1</v>
      </c>
      <c r="F765" s="264" t="s">
        <v>909</v>
      </c>
      <c r="G765" s="262"/>
      <c r="H765" s="265">
        <v>2</v>
      </c>
      <c r="I765" s="266"/>
      <c r="J765" s="262"/>
      <c r="K765" s="262"/>
      <c r="L765" s="267"/>
      <c r="M765" s="268"/>
      <c r="N765" s="269"/>
      <c r="O765" s="269"/>
      <c r="P765" s="269"/>
      <c r="Q765" s="269"/>
      <c r="R765" s="269"/>
      <c r="S765" s="269"/>
      <c r="T765" s="270"/>
      <c r="AT765" s="271" t="s">
        <v>153</v>
      </c>
      <c r="AU765" s="271" t="s">
        <v>83</v>
      </c>
      <c r="AV765" s="13" t="s">
        <v>83</v>
      </c>
      <c r="AW765" s="13" t="s">
        <v>31</v>
      </c>
      <c r="AX765" s="13" t="s">
        <v>74</v>
      </c>
      <c r="AY765" s="271" t="s">
        <v>144</v>
      </c>
    </row>
    <row r="766" spans="2:51" s="13" customFormat="1" ht="12">
      <c r="B766" s="261"/>
      <c r="C766" s="262"/>
      <c r="D766" s="252" t="s">
        <v>153</v>
      </c>
      <c r="E766" s="263" t="s">
        <v>1</v>
      </c>
      <c r="F766" s="264" t="s">
        <v>910</v>
      </c>
      <c r="G766" s="262"/>
      <c r="H766" s="265">
        <v>6</v>
      </c>
      <c r="I766" s="266"/>
      <c r="J766" s="262"/>
      <c r="K766" s="262"/>
      <c r="L766" s="267"/>
      <c r="M766" s="268"/>
      <c r="N766" s="269"/>
      <c r="O766" s="269"/>
      <c r="P766" s="269"/>
      <c r="Q766" s="269"/>
      <c r="R766" s="269"/>
      <c r="S766" s="269"/>
      <c r="T766" s="270"/>
      <c r="AT766" s="271" t="s">
        <v>153</v>
      </c>
      <c r="AU766" s="271" t="s">
        <v>83</v>
      </c>
      <c r="AV766" s="13" t="s">
        <v>83</v>
      </c>
      <c r="AW766" s="13" t="s">
        <v>31</v>
      </c>
      <c r="AX766" s="13" t="s">
        <v>74</v>
      </c>
      <c r="AY766" s="271" t="s">
        <v>144</v>
      </c>
    </row>
    <row r="767" spans="2:51" s="14" customFormat="1" ht="12">
      <c r="B767" s="272"/>
      <c r="C767" s="273"/>
      <c r="D767" s="252" t="s">
        <v>153</v>
      </c>
      <c r="E767" s="274" t="s">
        <v>1</v>
      </c>
      <c r="F767" s="275" t="s">
        <v>156</v>
      </c>
      <c r="G767" s="273"/>
      <c r="H767" s="276">
        <v>11</v>
      </c>
      <c r="I767" s="277"/>
      <c r="J767" s="273"/>
      <c r="K767" s="273"/>
      <c r="L767" s="278"/>
      <c r="M767" s="279"/>
      <c r="N767" s="280"/>
      <c r="O767" s="280"/>
      <c r="P767" s="280"/>
      <c r="Q767" s="280"/>
      <c r="R767" s="280"/>
      <c r="S767" s="280"/>
      <c r="T767" s="281"/>
      <c r="AT767" s="282" t="s">
        <v>153</v>
      </c>
      <c r="AU767" s="282" t="s">
        <v>83</v>
      </c>
      <c r="AV767" s="14" t="s">
        <v>151</v>
      </c>
      <c r="AW767" s="14" t="s">
        <v>31</v>
      </c>
      <c r="AX767" s="14" t="s">
        <v>81</v>
      </c>
      <c r="AY767" s="282" t="s">
        <v>144</v>
      </c>
    </row>
    <row r="768" spans="2:65" s="1" customFormat="1" ht="24" customHeight="1">
      <c r="B768" s="38"/>
      <c r="C768" s="237" t="s">
        <v>911</v>
      </c>
      <c r="D768" s="237" t="s">
        <v>146</v>
      </c>
      <c r="E768" s="238" t="s">
        <v>912</v>
      </c>
      <c r="F768" s="239" t="s">
        <v>913</v>
      </c>
      <c r="G768" s="240" t="s">
        <v>195</v>
      </c>
      <c r="H768" s="241">
        <v>3</v>
      </c>
      <c r="I768" s="242"/>
      <c r="J768" s="243">
        <f>ROUND(I768*H768,2)</f>
        <v>0</v>
      </c>
      <c r="K768" s="239" t="s">
        <v>150</v>
      </c>
      <c r="L768" s="43"/>
      <c r="M768" s="244" t="s">
        <v>1</v>
      </c>
      <c r="N768" s="245" t="s">
        <v>39</v>
      </c>
      <c r="O768" s="86"/>
      <c r="P768" s="246">
        <f>O768*H768</f>
        <v>0</v>
      </c>
      <c r="Q768" s="246">
        <v>0</v>
      </c>
      <c r="R768" s="246">
        <f>Q768*H768</f>
        <v>0</v>
      </c>
      <c r="S768" s="246">
        <v>0</v>
      </c>
      <c r="T768" s="247">
        <f>S768*H768</f>
        <v>0</v>
      </c>
      <c r="AR768" s="248" t="s">
        <v>232</v>
      </c>
      <c r="AT768" s="248" t="s">
        <v>146</v>
      </c>
      <c r="AU768" s="248" t="s">
        <v>83</v>
      </c>
      <c r="AY768" s="17" t="s">
        <v>144</v>
      </c>
      <c r="BE768" s="249">
        <f>IF(N768="základní",J768,0)</f>
        <v>0</v>
      </c>
      <c r="BF768" s="249">
        <f>IF(N768="snížená",J768,0)</f>
        <v>0</v>
      </c>
      <c r="BG768" s="249">
        <f>IF(N768="zákl. přenesená",J768,0)</f>
        <v>0</v>
      </c>
      <c r="BH768" s="249">
        <f>IF(N768="sníž. přenesená",J768,0)</f>
        <v>0</v>
      </c>
      <c r="BI768" s="249">
        <f>IF(N768="nulová",J768,0)</f>
        <v>0</v>
      </c>
      <c r="BJ768" s="17" t="s">
        <v>81</v>
      </c>
      <c r="BK768" s="249">
        <f>ROUND(I768*H768,2)</f>
        <v>0</v>
      </c>
      <c r="BL768" s="17" t="s">
        <v>232</v>
      </c>
      <c r="BM768" s="248" t="s">
        <v>914</v>
      </c>
    </row>
    <row r="769" spans="2:51" s="13" customFormat="1" ht="12">
      <c r="B769" s="261"/>
      <c r="C769" s="262"/>
      <c r="D769" s="252" t="s">
        <v>153</v>
      </c>
      <c r="E769" s="263" t="s">
        <v>1</v>
      </c>
      <c r="F769" s="264" t="s">
        <v>901</v>
      </c>
      <c r="G769" s="262"/>
      <c r="H769" s="265">
        <v>2</v>
      </c>
      <c r="I769" s="266"/>
      <c r="J769" s="262"/>
      <c r="K769" s="262"/>
      <c r="L769" s="267"/>
      <c r="M769" s="268"/>
      <c r="N769" s="269"/>
      <c r="O769" s="269"/>
      <c r="P769" s="269"/>
      <c r="Q769" s="269"/>
      <c r="R769" s="269"/>
      <c r="S769" s="269"/>
      <c r="T769" s="270"/>
      <c r="AT769" s="271" t="s">
        <v>153</v>
      </c>
      <c r="AU769" s="271" t="s">
        <v>83</v>
      </c>
      <c r="AV769" s="13" t="s">
        <v>83</v>
      </c>
      <c r="AW769" s="13" t="s">
        <v>31</v>
      </c>
      <c r="AX769" s="13" t="s">
        <v>74</v>
      </c>
      <c r="AY769" s="271" t="s">
        <v>144</v>
      </c>
    </row>
    <row r="770" spans="2:51" s="13" customFormat="1" ht="12">
      <c r="B770" s="261"/>
      <c r="C770" s="262"/>
      <c r="D770" s="252" t="s">
        <v>153</v>
      </c>
      <c r="E770" s="263" t="s">
        <v>1</v>
      </c>
      <c r="F770" s="264" t="s">
        <v>902</v>
      </c>
      <c r="G770" s="262"/>
      <c r="H770" s="265">
        <v>1</v>
      </c>
      <c r="I770" s="266"/>
      <c r="J770" s="262"/>
      <c r="K770" s="262"/>
      <c r="L770" s="267"/>
      <c r="M770" s="268"/>
      <c r="N770" s="269"/>
      <c r="O770" s="269"/>
      <c r="P770" s="269"/>
      <c r="Q770" s="269"/>
      <c r="R770" s="269"/>
      <c r="S770" s="269"/>
      <c r="T770" s="270"/>
      <c r="AT770" s="271" t="s">
        <v>153</v>
      </c>
      <c r="AU770" s="271" t="s">
        <v>83</v>
      </c>
      <c r="AV770" s="13" t="s">
        <v>83</v>
      </c>
      <c r="AW770" s="13" t="s">
        <v>31</v>
      </c>
      <c r="AX770" s="13" t="s">
        <v>74</v>
      </c>
      <c r="AY770" s="271" t="s">
        <v>144</v>
      </c>
    </row>
    <row r="771" spans="2:51" s="14" customFormat="1" ht="12">
      <c r="B771" s="272"/>
      <c r="C771" s="273"/>
      <c r="D771" s="252" t="s">
        <v>153</v>
      </c>
      <c r="E771" s="274" t="s">
        <v>1</v>
      </c>
      <c r="F771" s="275" t="s">
        <v>156</v>
      </c>
      <c r="G771" s="273"/>
      <c r="H771" s="276">
        <v>3</v>
      </c>
      <c r="I771" s="277"/>
      <c r="J771" s="273"/>
      <c r="K771" s="273"/>
      <c r="L771" s="278"/>
      <c r="M771" s="279"/>
      <c r="N771" s="280"/>
      <c r="O771" s="280"/>
      <c r="P771" s="280"/>
      <c r="Q771" s="280"/>
      <c r="R771" s="280"/>
      <c r="S771" s="280"/>
      <c r="T771" s="281"/>
      <c r="AT771" s="282" t="s">
        <v>153</v>
      </c>
      <c r="AU771" s="282" t="s">
        <v>83</v>
      </c>
      <c r="AV771" s="14" t="s">
        <v>151</v>
      </c>
      <c r="AW771" s="14" t="s">
        <v>31</v>
      </c>
      <c r="AX771" s="14" t="s">
        <v>81</v>
      </c>
      <c r="AY771" s="282" t="s">
        <v>144</v>
      </c>
    </row>
    <row r="772" spans="2:65" s="1" customFormat="1" ht="16.5" customHeight="1">
      <c r="B772" s="38"/>
      <c r="C772" s="283" t="s">
        <v>915</v>
      </c>
      <c r="D772" s="283" t="s">
        <v>276</v>
      </c>
      <c r="E772" s="284" t="s">
        <v>916</v>
      </c>
      <c r="F772" s="285" t="s">
        <v>917</v>
      </c>
      <c r="G772" s="286" t="s">
        <v>212</v>
      </c>
      <c r="H772" s="287">
        <v>1.56</v>
      </c>
      <c r="I772" s="288"/>
      <c r="J772" s="289">
        <f>ROUND(I772*H772,2)</f>
        <v>0</v>
      </c>
      <c r="K772" s="285" t="s">
        <v>150</v>
      </c>
      <c r="L772" s="290"/>
      <c r="M772" s="291" t="s">
        <v>1</v>
      </c>
      <c r="N772" s="292" t="s">
        <v>39</v>
      </c>
      <c r="O772" s="86"/>
      <c r="P772" s="246">
        <f>O772*H772</f>
        <v>0</v>
      </c>
      <c r="Q772" s="246">
        <v>0.0015</v>
      </c>
      <c r="R772" s="246">
        <f>Q772*H772</f>
        <v>0.00234</v>
      </c>
      <c r="S772" s="246">
        <v>0</v>
      </c>
      <c r="T772" s="247">
        <f>S772*H772</f>
        <v>0</v>
      </c>
      <c r="AR772" s="248" t="s">
        <v>345</v>
      </c>
      <c r="AT772" s="248" t="s">
        <v>276</v>
      </c>
      <c r="AU772" s="248" t="s">
        <v>83</v>
      </c>
      <c r="AY772" s="17" t="s">
        <v>144</v>
      </c>
      <c r="BE772" s="249">
        <f>IF(N772="základní",J772,0)</f>
        <v>0</v>
      </c>
      <c r="BF772" s="249">
        <f>IF(N772="snížená",J772,0)</f>
        <v>0</v>
      </c>
      <c r="BG772" s="249">
        <f>IF(N772="zákl. přenesená",J772,0)</f>
        <v>0</v>
      </c>
      <c r="BH772" s="249">
        <f>IF(N772="sníž. přenesená",J772,0)</f>
        <v>0</v>
      </c>
      <c r="BI772" s="249">
        <f>IF(N772="nulová",J772,0)</f>
        <v>0</v>
      </c>
      <c r="BJ772" s="17" t="s">
        <v>81</v>
      </c>
      <c r="BK772" s="249">
        <f>ROUND(I772*H772,2)</f>
        <v>0</v>
      </c>
      <c r="BL772" s="17" t="s">
        <v>232</v>
      </c>
      <c r="BM772" s="248" t="s">
        <v>918</v>
      </c>
    </row>
    <row r="773" spans="2:51" s="13" customFormat="1" ht="12">
      <c r="B773" s="261"/>
      <c r="C773" s="262"/>
      <c r="D773" s="252" t="s">
        <v>153</v>
      </c>
      <c r="E773" s="263" t="s">
        <v>1</v>
      </c>
      <c r="F773" s="264" t="s">
        <v>919</v>
      </c>
      <c r="G773" s="262"/>
      <c r="H773" s="265">
        <v>1.011</v>
      </c>
      <c r="I773" s="266"/>
      <c r="J773" s="262"/>
      <c r="K773" s="262"/>
      <c r="L773" s="267"/>
      <c r="M773" s="268"/>
      <c r="N773" s="269"/>
      <c r="O773" s="269"/>
      <c r="P773" s="269"/>
      <c r="Q773" s="269"/>
      <c r="R773" s="269"/>
      <c r="S773" s="269"/>
      <c r="T773" s="270"/>
      <c r="AT773" s="271" t="s">
        <v>153</v>
      </c>
      <c r="AU773" s="271" t="s">
        <v>83</v>
      </c>
      <c r="AV773" s="13" t="s">
        <v>83</v>
      </c>
      <c r="AW773" s="13" t="s">
        <v>31</v>
      </c>
      <c r="AX773" s="13" t="s">
        <v>74</v>
      </c>
      <c r="AY773" s="271" t="s">
        <v>144</v>
      </c>
    </row>
    <row r="774" spans="2:51" s="13" customFormat="1" ht="12">
      <c r="B774" s="261"/>
      <c r="C774" s="262"/>
      <c r="D774" s="252" t="s">
        <v>153</v>
      </c>
      <c r="E774" s="263" t="s">
        <v>1</v>
      </c>
      <c r="F774" s="264" t="s">
        <v>920</v>
      </c>
      <c r="G774" s="262"/>
      <c r="H774" s="265">
        <v>0.549</v>
      </c>
      <c r="I774" s="266"/>
      <c r="J774" s="262"/>
      <c r="K774" s="262"/>
      <c r="L774" s="267"/>
      <c r="M774" s="268"/>
      <c r="N774" s="269"/>
      <c r="O774" s="269"/>
      <c r="P774" s="269"/>
      <c r="Q774" s="269"/>
      <c r="R774" s="269"/>
      <c r="S774" s="269"/>
      <c r="T774" s="270"/>
      <c r="AT774" s="271" t="s">
        <v>153</v>
      </c>
      <c r="AU774" s="271" t="s">
        <v>83</v>
      </c>
      <c r="AV774" s="13" t="s">
        <v>83</v>
      </c>
      <c r="AW774" s="13" t="s">
        <v>31</v>
      </c>
      <c r="AX774" s="13" t="s">
        <v>74</v>
      </c>
      <c r="AY774" s="271" t="s">
        <v>144</v>
      </c>
    </row>
    <row r="775" spans="2:51" s="14" customFormat="1" ht="12">
      <c r="B775" s="272"/>
      <c r="C775" s="273"/>
      <c r="D775" s="252" t="s">
        <v>153</v>
      </c>
      <c r="E775" s="274" t="s">
        <v>1</v>
      </c>
      <c r="F775" s="275" t="s">
        <v>156</v>
      </c>
      <c r="G775" s="273"/>
      <c r="H775" s="276">
        <v>1.56</v>
      </c>
      <c r="I775" s="277"/>
      <c r="J775" s="273"/>
      <c r="K775" s="273"/>
      <c r="L775" s="278"/>
      <c r="M775" s="279"/>
      <c r="N775" s="280"/>
      <c r="O775" s="280"/>
      <c r="P775" s="280"/>
      <c r="Q775" s="280"/>
      <c r="R775" s="280"/>
      <c r="S775" s="280"/>
      <c r="T775" s="281"/>
      <c r="AT775" s="282" t="s">
        <v>153</v>
      </c>
      <c r="AU775" s="282" t="s">
        <v>83</v>
      </c>
      <c r="AV775" s="14" t="s">
        <v>151</v>
      </c>
      <c r="AW775" s="14" t="s">
        <v>31</v>
      </c>
      <c r="AX775" s="14" t="s">
        <v>81</v>
      </c>
      <c r="AY775" s="282" t="s">
        <v>144</v>
      </c>
    </row>
    <row r="776" spans="2:65" s="1" customFormat="1" ht="16.5" customHeight="1">
      <c r="B776" s="38"/>
      <c r="C776" s="283" t="s">
        <v>921</v>
      </c>
      <c r="D776" s="283" t="s">
        <v>276</v>
      </c>
      <c r="E776" s="284" t="s">
        <v>922</v>
      </c>
      <c r="F776" s="285" t="s">
        <v>923</v>
      </c>
      <c r="G776" s="286" t="s">
        <v>924</v>
      </c>
      <c r="H776" s="287">
        <v>3</v>
      </c>
      <c r="I776" s="288"/>
      <c r="J776" s="289">
        <f>ROUND(I776*H776,2)</f>
        <v>0</v>
      </c>
      <c r="K776" s="285" t="s">
        <v>150</v>
      </c>
      <c r="L776" s="290"/>
      <c r="M776" s="291" t="s">
        <v>1</v>
      </c>
      <c r="N776" s="292" t="s">
        <v>39</v>
      </c>
      <c r="O776" s="86"/>
      <c r="P776" s="246">
        <f>O776*H776</f>
        <v>0</v>
      </c>
      <c r="Q776" s="246">
        <v>0.0002</v>
      </c>
      <c r="R776" s="246">
        <f>Q776*H776</f>
        <v>0.0006000000000000001</v>
      </c>
      <c r="S776" s="246">
        <v>0</v>
      </c>
      <c r="T776" s="247">
        <f>S776*H776</f>
        <v>0</v>
      </c>
      <c r="AR776" s="248" t="s">
        <v>345</v>
      </c>
      <c r="AT776" s="248" t="s">
        <v>276</v>
      </c>
      <c r="AU776" s="248" t="s">
        <v>83</v>
      </c>
      <c r="AY776" s="17" t="s">
        <v>144</v>
      </c>
      <c r="BE776" s="249">
        <f>IF(N776="základní",J776,0)</f>
        <v>0</v>
      </c>
      <c r="BF776" s="249">
        <f>IF(N776="snížená",J776,0)</f>
        <v>0</v>
      </c>
      <c r="BG776" s="249">
        <f>IF(N776="zákl. přenesená",J776,0)</f>
        <v>0</v>
      </c>
      <c r="BH776" s="249">
        <f>IF(N776="sníž. přenesená",J776,0)</f>
        <v>0</v>
      </c>
      <c r="BI776" s="249">
        <f>IF(N776="nulová",J776,0)</f>
        <v>0</v>
      </c>
      <c r="BJ776" s="17" t="s">
        <v>81</v>
      </c>
      <c r="BK776" s="249">
        <f>ROUND(I776*H776,2)</f>
        <v>0</v>
      </c>
      <c r="BL776" s="17" t="s">
        <v>232</v>
      </c>
      <c r="BM776" s="248" t="s">
        <v>925</v>
      </c>
    </row>
    <row r="777" spans="2:51" s="13" customFormat="1" ht="12">
      <c r="B777" s="261"/>
      <c r="C777" s="262"/>
      <c r="D777" s="252" t="s">
        <v>153</v>
      </c>
      <c r="E777" s="263" t="s">
        <v>1</v>
      </c>
      <c r="F777" s="264" t="s">
        <v>901</v>
      </c>
      <c r="G777" s="262"/>
      <c r="H777" s="265">
        <v>2</v>
      </c>
      <c r="I777" s="266"/>
      <c r="J777" s="262"/>
      <c r="K777" s="262"/>
      <c r="L777" s="267"/>
      <c r="M777" s="268"/>
      <c r="N777" s="269"/>
      <c r="O777" s="269"/>
      <c r="P777" s="269"/>
      <c r="Q777" s="269"/>
      <c r="R777" s="269"/>
      <c r="S777" s="269"/>
      <c r="T777" s="270"/>
      <c r="AT777" s="271" t="s">
        <v>153</v>
      </c>
      <c r="AU777" s="271" t="s">
        <v>83</v>
      </c>
      <c r="AV777" s="13" t="s">
        <v>83</v>
      </c>
      <c r="AW777" s="13" t="s">
        <v>31</v>
      </c>
      <c r="AX777" s="13" t="s">
        <v>74</v>
      </c>
      <c r="AY777" s="271" t="s">
        <v>144</v>
      </c>
    </row>
    <row r="778" spans="2:51" s="13" customFormat="1" ht="12">
      <c r="B778" s="261"/>
      <c r="C778" s="262"/>
      <c r="D778" s="252" t="s">
        <v>153</v>
      </c>
      <c r="E778" s="263" t="s">
        <v>1</v>
      </c>
      <c r="F778" s="264" t="s">
        <v>902</v>
      </c>
      <c r="G778" s="262"/>
      <c r="H778" s="265">
        <v>1</v>
      </c>
      <c r="I778" s="266"/>
      <c r="J778" s="262"/>
      <c r="K778" s="262"/>
      <c r="L778" s="267"/>
      <c r="M778" s="268"/>
      <c r="N778" s="269"/>
      <c r="O778" s="269"/>
      <c r="P778" s="269"/>
      <c r="Q778" s="269"/>
      <c r="R778" s="269"/>
      <c r="S778" s="269"/>
      <c r="T778" s="270"/>
      <c r="AT778" s="271" t="s">
        <v>153</v>
      </c>
      <c r="AU778" s="271" t="s">
        <v>83</v>
      </c>
      <c r="AV778" s="13" t="s">
        <v>83</v>
      </c>
      <c r="AW778" s="13" t="s">
        <v>31</v>
      </c>
      <c r="AX778" s="13" t="s">
        <v>74</v>
      </c>
      <c r="AY778" s="271" t="s">
        <v>144</v>
      </c>
    </row>
    <row r="779" spans="2:51" s="14" customFormat="1" ht="12">
      <c r="B779" s="272"/>
      <c r="C779" s="273"/>
      <c r="D779" s="252" t="s">
        <v>153</v>
      </c>
      <c r="E779" s="274" t="s">
        <v>1</v>
      </c>
      <c r="F779" s="275" t="s">
        <v>156</v>
      </c>
      <c r="G779" s="273"/>
      <c r="H779" s="276">
        <v>3</v>
      </c>
      <c r="I779" s="277"/>
      <c r="J779" s="273"/>
      <c r="K779" s="273"/>
      <c r="L779" s="278"/>
      <c r="M779" s="279"/>
      <c r="N779" s="280"/>
      <c r="O779" s="280"/>
      <c r="P779" s="280"/>
      <c r="Q779" s="280"/>
      <c r="R779" s="280"/>
      <c r="S779" s="280"/>
      <c r="T779" s="281"/>
      <c r="AT779" s="282" t="s">
        <v>153</v>
      </c>
      <c r="AU779" s="282" t="s">
        <v>83</v>
      </c>
      <c r="AV779" s="14" t="s">
        <v>151</v>
      </c>
      <c r="AW779" s="14" t="s">
        <v>31</v>
      </c>
      <c r="AX779" s="14" t="s">
        <v>81</v>
      </c>
      <c r="AY779" s="282" t="s">
        <v>144</v>
      </c>
    </row>
    <row r="780" spans="2:65" s="1" customFormat="1" ht="24" customHeight="1">
      <c r="B780" s="38"/>
      <c r="C780" s="237" t="s">
        <v>926</v>
      </c>
      <c r="D780" s="237" t="s">
        <v>146</v>
      </c>
      <c r="E780" s="238" t="s">
        <v>927</v>
      </c>
      <c r="F780" s="239" t="s">
        <v>928</v>
      </c>
      <c r="G780" s="240" t="s">
        <v>195</v>
      </c>
      <c r="H780" s="241">
        <v>10</v>
      </c>
      <c r="I780" s="242"/>
      <c r="J780" s="243">
        <f>ROUND(I780*H780,2)</f>
        <v>0</v>
      </c>
      <c r="K780" s="239" t="s">
        <v>150</v>
      </c>
      <c r="L780" s="43"/>
      <c r="M780" s="244" t="s">
        <v>1</v>
      </c>
      <c r="N780" s="245" t="s">
        <v>39</v>
      </c>
      <c r="O780" s="86"/>
      <c r="P780" s="246">
        <f>O780*H780</f>
        <v>0</v>
      </c>
      <c r="Q780" s="246">
        <v>0</v>
      </c>
      <c r="R780" s="246">
        <f>Q780*H780</f>
        <v>0</v>
      </c>
      <c r="S780" s="246">
        <v>0</v>
      </c>
      <c r="T780" s="247">
        <f>S780*H780</f>
        <v>0</v>
      </c>
      <c r="AR780" s="248" t="s">
        <v>232</v>
      </c>
      <c r="AT780" s="248" t="s">
        <v>146</v>
      </c>
      <c r="AU780" s="248" t="s">
        <v>83</v>
      </c>
      <c r="AY780" s="17" t="s">
        <v>144</v>
      </c>
      <c r="BE780" s="249">
        <f>IF(N780="základní",J780,0)</f>
        <v>0</v>
      </c>
      <c r="BF780" s="249">
        <f>IF(N780="snížená",J780,0)</f>
        <v>0</v>
      </c>
      <c r="BG780" s="249">
        <f>IF(N780="zákl. přenesená",J780,0)</f>
        <v>0</v>
      </c>
      <c r="BH780" s="249">
        <f>IF(N780="sníž. přenesená",J780,0)</f>
        <v>0</v>
      </c>
      <c r="BI780" s="249">
        <f>IF(N780="nulová",J780,0)</f>
        <v>0</v>
      </c>
      <c r="BJ780" s="17" t="s">
        <v>81</v>
      </c>
      <c r="BK780" s="249">
        <f>ROUND(I780*H780,2)</f>
        <v>0</v>
      </c>
      <c r="BL780" s="17" t="s">
        <v>232</v>
      </c>
      <c r="BM780" s="248" t="s">
        <v>929</v>
      </c>
    </row>
    <row r="781" spans="2:51" s="13" customFormat="1" ht="12">
      <c r="B781" s="261"/>
      <c r="C781" s="262"/>
      <c r="D781" s="252" t="s">
        <v>153</v>
      </c>
      <c r="E781" s="263" t="s">
        <v>1</v>
      </c>
      <c r="F781" s="264" t="s">
        <v>907</v>
      </c>
      <c r="G781" s="262"/>
      <c r="H781" s="265">
        <v>2</v>
      </c>
      <c r="I781" s="266"/>
      <c r="J781" s="262"/>
      <c r="K781" s="262"/>
      <c r="L781" s="267"/>
      <c r="M781" s="268"/>
      <c r="N781" s="269"/>
      <c r="O781" s="269"/>
      <c r="P781" s="269"/>
      <c r="Q781" s="269"/>
      <c r="R781" s="269"/>
      <c r="S781" s="269"/>
      <c r="T781" s="270"/>
      <c r="AT781" s="271" t="s">
        <v>153</v>
      </c>
      <c r="AU781" s="271" t="s">
        <v>83</v>
      </c>
      <c r="AV781" s="13" t="s">
        <v>83</v>
      </c>
      <c r="AW781" s="13" t="s">
        <v>31</v>
      </c>
      <c r="AX781" s="13" t="s">
        <v>74</v>
      </c>
      <c r="AY781" s="271" t="s">
        <v>144</v>
      </c>
    </row>
    <row r="782" spans="2:51" s="13" customFormat="1" ht="12">
      <c r="B782" s="261"/>
      <c r="C782" s="262"/>
      <c r="D782" s="252" t="s">
        <v>153</v>
      </c>
      <c r="E782" s="263" t="s">
        <v>1</v>
      </c>
      <c r="F782" s="264" t="s">
        <v>908</v>
      </c>
      <c r="G782" s="262"/>
      <c r="H782" s="265">
        <v>1</v>
      </c>
      <c r="I782" s="266"/>
      <c r="J782" s="262"/>
      <c r="K782" s="262"/>
      <c r="L782" s="267"/>
      <c r="M782" s="268"/>
      <c r="N782" s="269"/>
      <c r="O782" s="269"/>
      <c r="P782" s="269"/>
      <c r="Q782" s="269"/>
      <c r="R782" s="269"/>
      <c r="S782" s="269"/>
      <c r="T782" s="270"/>
      <c r="AT782" s="271" t="s">
        <v>153</v>
      </c>
      <c r="AU782" s="271" t="s">
        <v>83</v>
      </c>
      <c r="AV782" s="13" t="s">
        <v>83</v>
      </c>
      <c r="AW782" s="13" t="s">
        <v>31</v>
      </c>
      <c r="AX782" s="13" t="s">
        <v>74</v>
      </c>
      <c r="AY782" s="271" t="s">
        <v>144</v>
      </c>
    </row>
    <row r="783" spans="2:51" s="13" customFormat="1" ht="12">
      <c r="B783" s="261"/>
      <c r="C783" s="262"/>
      <c r="D783" s="252" t="s">
        <v>153</v>
      </c>
      <c r="E783" s="263" t="s">
        <v>1</v>
      </c>
      <c r="F783" s="264" t="s">
        <v>930</v>
      </c>
      <c r="G783" s="262"/>
      <c r="H783" s="265">
        <v>1</v>
      </c>
      <c r="I783" s="266"/>
      <c r="J783" s="262"/>
      <c r="K783" s="262"/>
      <c r="L783" s="267"/>
      <c r="M783" s="268"/>
      <c r="N783" s="269"/>
      <c r="O783" s="269"/>
      <c r="P783" s="269"/>
      <c r="Q783" s="269"/>
      <c r="R783" s="269"/>
      <c r="S783" s="269"/>
      <c r="T783" s="270"/>
      <c r="AT783" s="271" t="s">
        <v>153</v>
      </c>
      <c r="AU783" s="271" t="s">
        <v>83</v>
      </c>
      <c r="AV783" s="13" t="s">
        <v>83</v>
      </c>
      <c r="AW783" s="13" t="s">
        <v>31</v>
      </c>
      <c r="AX783" s="13" t="s">
        <v>74</v>
      </c>
      <c r="AY783" s="271" t="s">
        <v>144</v>
      </c>
    </row>
    <row r="784" spans="2:51" s="13" customFormat="1" ht="12">
      <c r="B784" s="261"/>
      <c r="C784" s="262"/>
      <c r="D784" s="252" t="s">
        <v>153</v>
      </c>
      <c r="E784" s="263" t="s">
        <v>1</v>
      </c>
      <c r="F784" s="264" t="s">
        <v>910</v>
      </c>
      <c r="G784" s="262"/>
      <c r="H784" s="265">
        <v>6</v>
      </c>
      <c r="I784" s="266"/>
      <c r="J784" s="262"/>
      <c r="K784" s="262"/>
      <c r="L784" s="267"/>
      <c r="M784" s="268"/>
      <c r="N784" s="269"/>
      <c r="O784" s="269"/>
      <c r="P784" s="269"/>
      <c r="Q784" s="269"/>
      <c r="R784" s="269"/>
      <c r="S784" s="269"/>
      <c r="T784" s="270"/>
      <c r="AT784" s="271" t="s">
        <v>153</v>
      </c>
      <c r="AU784" s="271" t="s">
        <v>83</v>
      </c>
      <c r="AV784" s="13" t="s">
        <v>83</v>
      </c>
      <c r="AW784" s="13" t="s">
        <v>31</v>
      </c>
      <c r="AX784" s="13" t="s">
        <v>74</v>
      </c>
      <c r="AY784" s="271" t="s">
        <v>144</v>
      </c>
    </row>
    <row r="785" spans="2:51" s="14" customFormat="1" ht="12">
      <c r="B785" s="272"/>
      <c r="C785" s="273"/>
      <c r="D785" s="252" t="s">
        <v>153</v>
      </c>
      <c r="E785" s="274" t="s">
        <v>1</v>
      </c>
      <c r="F785" s="275" t="s">
        <v>156</v>
      </c>
      <c r="G785" s="273"/>
      <c r="H785" s="276">
        <v>10</v>
      </c>
      <c r="I785" s="277"/>
      <c r="J785" s="273"/>
      <c r="K785" s="273"/>
      <c r="L785" s="278"/>
      <c r="M785" s="279"/>
      <c r="N785" s="280"/>
      <c r="O785" s="280"/>
      <c r="P785" s="280"/>
      <c r="Q785" s="280"/>
      <c r="R785" s="280"/>
      <c r="S785" s="280"/>
      <c r="T785" s="281"/>
      <c r="AT785" s="282" t="s">
        <v>153</v>
      </c>
      <c r="AU785" s="282" t="s">
        <v>83</v>
      </c>
      <c r="AV785" s="14" t="s">
        <v>151</v>
      </c>
      <c r="AW785" s="14" t="s">
        <v>31</v>
      </c>
      <c r="AX785" s="14" t="s">
        <v>81</v>
      </c>
      <c r="AY785" s="282" t="s">
        <v>144</v>
      </c>
    </row>
    <row r="786" spans="2:65" s="1" customFormat="1" ht="16.5" customHeight="1">
      <c r="B786" s="38"/>
      <c r="C786" s="283" t="s">
        <v>931</v>
      </c>
      <c r="D786" s="283" t="s">
        <v>276</v>
      </c>
      <c r="E786" s="284" t="s">
        <v>916</v>
      </c>
      <c r="F786" s="285" t="s">
        <v>917</v>
      </c>
      <c r="G786" s="286" t="s">
        <v>212</v>
      </c>
      <c r="H786" s="287">
        <v>57.55</v>
      </c>
      <c r="I786" s="288"/>
      <c r="J786" s="289">
        <f>ROUND(I786*H786,2)</f>
        <v>0</v>
      </c>
      <c r="K786" s="285" t="s">
        <v>150</v>
      </c>
      <c r="L786" s="290"/>
      <c r="M786" s="291" t="s">
        <v>1</v>
      </c>
      <c r="N786" s="292" t="s">
        <v>39</v>
      </c>
      <c r="O786" s="86"/>
      <c r="P786" s="246">
        <f>O786*H786</f>
        <v>0</v>
      </c>
      <c r="Q786" s="246">
        <v>0.0015</v>
      </c>
      <c r="R786" s="246">
        <f>Q786*H786</f>
        <v>0.086325</v>
      </c>
      <c r="S786" s="246">
        <v>0</v>
      </c>
      <c r="T786" s="247">
        <f>S786*H786</f>
        <v>0</v>
      </c>
      <c r="AR786" s="248" t="s">
        <v>345</v>
      </c>
      <c r="AT786" s="248" t="s">
        <v>276</v>
      </c>
      <c r="AU786" s="248" t="s">
        <v>83</v>
      </c>
      <c r="AY786" s="17" t="s">
        <v>144</v>
      </c>
      <c r="BE786" s="249">
        <f>IF(N786="základní",J786,0)</f>
        <v>0</v>
      </c>
      <c r="BF786" s="249">
        <f>IF(N786="snížená",J786,0)</f>
        <v>0</v>
      </c>
      <c r="BG786" s="249">
        <f>IF(N786="zákl. přenesená",J786,0)</f>
        <v>0</v>
      </c>
      <c r="BH786" s="249">
        <f>IF(N786="sníž. přenesená",J786,0)</f>
        <v>0</v>
      </c>
      <c r="BI786" s="249">
        <f>IF(N786="nulová",J786,0)</f>
        <v>0</v>
      </c>
      <c r="BJ786" s="17" t="s">
        <v>81</v>
      </c>
      <c r="BK786" s="249">
        <f>ROUND(I786*H786,2)</f>
        <v>0</v>
      </c>
      <c r="BL786" s="17" t="s">
        <v>232</v>
      </c>
      <c r="BM786" s="248" t="s">
        <v>932</v>
      </c>
    </row>
    <row r="787" spans="2:51" s="13" customFormat="1" ht="12">
      <c r="B787" s="261"/>
      <c r="C787" s="262"/>
      <c r="D787" s="252" t="s">
        <v>153</v>
      </c>
      <c r="E787" s="263" t="s">
        <v>1</v>
      </c>
      <c r="F787" s="264" t="s">
        <v>933</v>
      </c>
      <c r="G787" s="262"/>
      <c r="H787" s="265">
        <v>10.653</v>
      </c>
      <c r="I787" s="266"/>
      <c r="J787" s="262"/>
      <c r="K787" s="262"/>
      <c r="L787" s="267"/>
      <c r="M787" s="268"/>
      <c r="N787" s="269"/>
      <c r="O787" s="269"/>
      <c r="P787" s="269"/>
      <c r="Q787" s="269"/>
      <c r="R787" s="269"/>
      <c r="S787" s="269"/>
      <c r="T787" s="270"/>
      <c r="AT787" s="271" t="s">
        <v>153</v>
      </c>
      <c r="AU787" s="271" t="s">
        <v>83</v>
      </c>
      <c r="AV787" s="13" t="s">
        <v>83</v>
      </c>
      <c r="AW787" s="13" t="s">
        <v>31</v>
      </c>
      <c r="AX787" s="13" t="s">
        <v>74</v>
      </c>
      <c r="AY787" s="271" t="s">
        <v>144</v>
      </c>
    </row>
    <row r="788" spans="2:51" s="13" customFormat="1" ht="12">
      <c r="B788" s="261"/>
      <c r="C788" s="262"/>
      <c r="D788" s="252" t="s">
        <v>153</v>
      </c>
      <c r="E788" s="263" t="s">
        <v>1</v>
      </c>
      <c r="F788" s="264" t="s">
        <v>934</v>
      </c>
      <c r="G788" s="262"/>
      <c r="H788" s="265">
        <v>2.268</v>
      </c>
      <c r="I788" s="266"/>
      <c r="J788" s="262"/>
      <c r="K788" s="262"/>
      <c r="L788" s="267"/>
      <c r="M788" s="268"/>
      <c r="N788" s="269"/>
      <c r="O788" s="269"/>
      <c r="P788" s="269"/>
      <c r="Q788" s="269"/>
      <c r="R788" s="269"/>
      <c r="S788" s="269"/>
      <c r="T788" s="270"/>
      <c r="AT788" s="271" t="s">
        <v>153</v>
      </c>
      <c r="AU788" s="271" t="s">
        <v>83</v>
      </c>
      <c r="AV788" s="13" t="s">
        <v>83</v>
      </c>
      <c r="AW788" s="13" t="s">
        <v>31</v>
      </c>
      <c r="AX788" s="13" t="s">
        <v>74</v>
      </c>
      <c r="AY788" s="271" t="s">
        <v>144</v>
      </c>
    </row>
    <row r="789" spans="2:51" s="13" customFormat="1" ht="12">
      <c r="B789" s="261"/>
      <c r="C789" s="262"/>
      <c r="D789" s="252" t="s">
        <v>153</v>
      </c>
      <c r="E789" s="263" t="s">
        <v>1</v>
      </c>
      <c r="F789" s="264" t="s">
        <v>935</v>
      </c>
      <c r="G789" s="262"/>
      <c r="H789" s="265">
        <v>4.309</v>
      </c>
      <c r="I789" s="266"/>
      <c r="J789" s="262"/>
      <c r="K789" s="262"/>
      <c r="L789" s="267"/>
      <c r="M789" s="268"/>
      <c r="N789" s="269"/>
      <c r="O789" s="269"/>
      <c r="P789" s="269"/>
      <c r="Q789" s="269"/>
      <c r="R789" s="269"/>
      <c r="S789" s="269"/>
      <c r="T789" s="270"/>
      <c r="AT789" s="271" t="s">
        <v>153</v>
      </c>
      <c r="AU789" s="271" t="s">
        <v>83</v>
      </c>
      <c r="AV789" s="13" t="s">
        <v>83</v>
      </c>
      <c r="AW789" s="13" t="s">
        <v>31</v>
      </c>
      <c r="AX789" s="13" t="s">
        <v>74</v>
      </c>
      <c r="AY789" s="271" t="s">
        <v>144</v>
      </c>
    </row>
    <row r="790" spans="2:51" s="13" customFormat="1" ht="12">
      <c r="B790" s="261"/>
      <c r="C790" s="262"/>
      <c r="D790" s="252" t="s">
        <v>153</v>
      </c>
      <c r="E790" s="263" t="s">
        <v>1</v>
      </c>
      <c r="F790" s="264" t="s">
        <v>936</v>
      </c>
      <c r="G790" s="262"/>
      <c r="H790" s="265">
        <v>40.32</v>
      </c>
      <c r="I790" s="266"/>
      <c r="J790" s="262"/>
      <c r="K790" s="262"/>
      <c r="L790" s="267"/>
      <c r="M790" s="268"/>
      <c r="N790" s="269"/>
      <c r="O790" s="269"/>
      <c r="P790" s="269"/>
      <c r="Q790" s="269"/>
      <c r="R790" s="269"/>
      <c r="S790" s="269"/>
      <c r="T790" s="270"/>
      <c r="AT790" s="271" t="s">
        <v>153</v>
      </c>
      <c r="AU790" s="271" t="s">
        <v>83</v>
      </c>
      <c r="AV790" s="13" t="s">
        <v>83</v>
      </c>
      <c r="AW790" s="13" t="s">
        <v>31</v>
      </c>
      <c r="AX790" s="13" t="s">
        <v>74</v>
      </c>
      <c r="AY790" s="271" t="s">
        <v>144</v>
      </c>
    </row>
    <row r="791" spans="2:51" s="14" customFormat="1" ht="12">
      <c r="B791" s="272"/>
      <c r="C791" s="273"/>
      <c r="D791" s="252" t="s">
        <v>153</v>
      </c>
      <c r="E791" s="274" t="s">
        <v>1</v>
      </c>
      <c r="F791" s="275" t="s">
        <v>156</v>
      </c>
      <c r="G791" s="273"/>
      <c r="H791" s="276">
        <v>57.55</v>
      </c>
      <c r="I791" s="277"/>
      <c r="J791" s="273"/>
      <c r="K791" s="273"/>
      <c r="L791" s="278"/>
      <c r="M791" s="279"/>
      <c r="N791" s="280"/>
      <c r="O791" s="280"/>
      <c r="P791" s="280"/>
      <c r="Q791" s="280"/>
      <c r="R791" s="280"/>
      <c r="S791" s="280"/>
      <c r="T791" s="281"/>
      <c r="AT791" s="282" t="s">
        <v>153</v>
      </c>
      <c r="AU791" s="282" t="s">
        <v>83</v>
      </c>
      <c r="AV791" s="14" t="s">
        <v>151</v>
      </c>
      <c r="AW791" s="14" t="s">
        <v>31</v>
      </c>
      <c r="AX791" s="14" t="s">
        <v>81</v>
      </c>
      <c r="AY791" s="282" t="s">
        <v>144</v>
      </c>
    </row>
    <row r="792" spans="2:65" s="1" customFormat="1" ht="16.5" customHeight="1">
      <c r="B792" s="38"/>
      <c r="C792" s="283" t="s">
        <v>937</v>
      </c>
      <c r="D792" s="283" t="s">
        <v>276</v>
      </c>
      <c r="E792" s="284" t="s">
        <v>922</v>
      </c>
      <c r="F792" s="285" t="s">
        <v>923</v>
      </c>
      <c r="G792" s="286" t="s">
        <v>924</v>
      </c>
      <c r="H792" s="287">
        <v>10</v>
      </c>
      <c r="I792" s="288"/>
      <c r="J792" s="289">
        <f>ROUND(I792*H792,2)</f>
        <v>0</v>
      </c>
      <c r="K792" s="285" t="s">
        <v>150</v>
      </c>
      <c r="L792" s="290"/>
      <c r="M792" s="291" t="s">
        <v>1</v>
      </c>
      <c r="N792" s="292" t="s">
        <v>39</v>
      </c>
      <c r="O792" s="86"/>
      <c r="P792" s="246">
        <f>O792*H792</f>
        <v>0</v>
      </c>
      <c r="Q792" s="246">
        <v>0.0002</v>
      </c>
      <c r="R792" s="246">
        <f>Q792*H792</f>
        <v>0.002</v>
      </c>
      <c r="S792" s="246">
        <v>0</v>
      </c>
      <c r="T792" s="247">
        <f>S792*H792</f>
        <v>0</v>
      </c>
      <c r="AR792" s="248" t="s">
        <v>345</v>
      </c>
      <c r="AT792" s="248" t="s">
        <v>276</v>
      </c>
      <c r="AU792" s="248" t="s">
        <v>83</v>
      </c>
      <c r="AY792" s="17" t="s">
        <v>144</v>
      </c>
      <c r="BE792" s="249">
        <f>IF(N792="základní",J792,0)</f>
        <v>0</v>
      </c>
      <c r="BF792" s="249">
        <f>IF(N792="snížená",J792,0)</f>
        <v>0</v>
      </c>
      <c r="BG792" s="249">
        <f>IF(N792="zákl. přenesená",J792,0)</f>
        <v>0</v>
      </c>
      <c r="BH792" s="249">
        <f>IF(N792="sníž. přenesená",J792,0)</f>
        <v>0</v>
      </c>
      <c r="BI792" s="249">
        <f>IF(N792="nulová",J792,0)</f>
        <v>0</v>
      </c>
      <c r="BJ792" s="17" t="s">
        <v>81</v>
      </c>
      <c r="BK792" s="249">
        <f>ROUND(I792*H792,2)</f>
        <v>0</v>
      </c>
      <c r="BL792" s="17" t="s">
        <v>232</v>
      </c>
      <c r="BM792" s="248" t="s">
        <v>938</v>
      </c>
    </row>
    <row r="793" spans="2:51" s="13" customFormat="1" ht="12">
      <c r="B793" s="261"/>
      <c r="C793" s="262"/>
      <c r="D793" s="252" t="s">
        <v>153</v>
      </c>
      <c r="E793" s="263" t="s">
        <v>1</v>
      </c>
      <c r="F793" s="264" t="s">
        <v>907</v>
      </c>
      <c r="G793" s="262"/>
      <c r="H793" s="265">
        <v>2</v>
      </c>
      <c r="I793" s="266"/>
      <c r="J793" s="262"/>
      <c r="K793" s="262"/>
      <c r="L793" s="267"/>
      <c r="M793" s="268"/>
      <c r="N793" s="269"/>
      <c r="O793" s="269"/>
      <c r="P793" s="269"/>
      <c r="Q793" s="269"/>
      <c r="R793" s="269"/>
      <c r="S793" s="269"/>
      <c r="T793" s="270"/>
      <c r="AT793" s="271" t="s">
        <v>153</v>
      </c>
      <c r="AU793" s="271" t="s">
        <v>83</v>
      </c>
      <c r="AV793" s="13" t="s">
        <v>83</v>
      </c>
      <c r="AW793" s="13" t="s">
        <v>31</v>
      </c>
      <c r="AX793" s="13" t="s">
        <v>74</v>
      </c>
      <c r="AY793" s="271" t="s">
        <v>144</v>
      </c>
    </row>
    <row r="794" spans="2:51" s="13" customFormat="1" ht="12">
      <c r="B794" s="261"/>
      <c r="C794" s="262"/>
      <c r="D794" s="252" t="s">
        <v>153</v>
      </c>
      <c r="E794" s="263" t="s">
        <v>1</v>
      </c>
      <c r="F794" s="264" t="s">
        <v>908</v>
      </c>
      <c r="G794" s="262"/>
      <c r="H794" s="265">
        <v>1</v>
      </c>
      <c r="I794" s="266"/>
      <c r="J794" s="262"/>
      <c r="K794" s="262"/>
      <c r="L794" s="267"/>
      <c r="M794" s="268"/>
      <c r="N794" s="269"/>
      <c r="O794" s="269"/>
      <c r="P794" s="269"/>
      <c r="Q794" s="269"/>
      <c r="R794" s="269"/>
      <c r="S794" s="269"/>
      <c r="T794" s="270"/>
      <c r="AT794" s="271" t="s">
        <v>153</v>
      </c>
      <c r="AU794" s="271" t="s">
        <v>83</v>
      </c>
      <c r="AV794" s="13" t="s">
        <v>83</v>
      </c>
      <c r="AW794" s="13" t="s">
        <v>31</v>
      </c>
      <c r="AX794" s="13" t="s">
        <v>74</v>
      </c>
      <c r="AY794" s="271" t="s">
        <v>144</v>
      </c>
    </row>
    <row r="795" spans="2:51" s="13" customFormat="1" ht="12">
      <c r="B795" s="261"/>
      <c r="C795" s="262"/>
      <c r="D795" s="252" t="s">
        <v>153</v>
      </c>
      <c r="E795" s="263" t="s">
        <v>1</v>
      </c>
      <c r="F795" s="264" t="s">
        <v>930</v>
      </c>
      <c r="G795" s="262"/>
      <c r="H795" s="265">
        <v>1</v>
      </c>
      <c r="I795" s="266"/>
      <c r="J795" s="262"/>
      <c r="K795" s="262"/>
      <c r="L795" s="267"/>
      <c r="M795" s="268"/>
      <c r="N795" s="269"/>
      <c r="O795" s="269"/>
      <c r="P795" s="269"/>
      <c r="Q795" s="269"/>
      <c r="R795" s="269"/>
      <c r="S795" s="269"/>
      <c r="T795" s="270"/>
      <c r="AT795" s="271" t="s">
        <v>153</v>
      </c>
      <c r="AU795" s="271" t="s">
        <v>83</v>
      </c>
      <c r="AV795" s="13" t="s">
        <v>83</v>
      </c>
      <c r="AW795" s="13" t="s">
        <v>31</v>
      </c>
      <c r="AX795" s="13" t="s">
        <v>74</v>
      </c>
      <c r="AY795" s="271" t="s">
        <v>144</v>
      </c>
    </row>
    <row r="796" spans="2:51" s="13" customFormat="1" ht="12">
      <c r="B796" s="261"/>
      <c r="C796" s="262"/>
      <c r="D796" s="252" t="s">
        <v>153</v>
      </c>
      <c r="E796" s="263" t="s">
        <v>1</v>
      </c>
      <c r="F796" s="264" t="s">
        <v>910</v>
      </c>
      <c r="G796" s="262"/>
      <c r="H796" s="265">
        <v>6</v>
      </c>
      <c r="I796" s="266"/>
      <c r="J796" s="262"/>
      <c r="K796" s="262"/>
      <c r="L796" s="267"/>
      <c r="M796" s="268"/>
      <c r="N796" s="269"/>
      <c r="O796" s="269"/>
      <c r="P796" s="269"/>
      <c r="Q796" s="269"/>
      <c r="R796" s="269"/>
      <c r="S796" s="269"/>
      <c r="T796" s="270"/>
      <c r="AT796" s="271" t="s">
        <v>153</v>
      </c>
      <c r="AU796" s="271" t="s">
        <v>83</v>
      </c>
      <c r="AV796" s="13" t="s">
        <v>83</v>
      </c>
      <c r="AW796" s="13" t="s">
        <v>31</v>
      </c>
      <c r="AX796" s="13" t="s">
        <v>74</v>
      </c>
      <c r="AY796" s="271" t="s">
        <v>144</v>
      </c>
    </row>
    <row r="797" spans="2:51" s="14" customFormat="1" ht="12">
      <c r="B797" s="272"/>
      <c r="C797" s="273"/>
      <c r="D797" s="252" t="s">
        <v>153</v>
      </c>
      <c r="E797" s="274" t="s">
        <v>1</v>
      </c>
      <c r="F797" s="275" t="s">
        <v>156</v>
      </c>
      <c r="G797" s="273"/>
      <c r="H797" s="276">
        <v>10</v>
      </c>
      <c r="I797" s="277"/>
      <c r="J797" s="273"/>
      <c r="K797" s="273"/>
      <c r="L797" s="278"/>
      <c r="M797" s="279"/>
      <c r="N797" s="280"/>
      <c r="O797" s="280"/>
      <c r="P797" s="280"/>
      <c r="Q797" s="280"/>
      <c r="R797" s="280"/>
      <c r="S797" s="280"/>
      <c r="T797" s="281"/>
      <c r="AT797" s="282" t="s">
        <v>153</v>
      </c>
      <c r="AU797" s="282" t="s">
        <v>83</v>
      </c>
      <c r="AV797" s="14" t="s">
        <v>151</v>
      </c>
      <c r="AW797" s="14" t="s">
        <v>31</v>
      </c>
      <c r="AX797" s="14" t="s">
        <v>81</v>
      </c>
      <c r="AY797" s="282" t="s">
        <v>144</v>
      </c>
    </row>
    <row r="798" spans="2:65" s="1" customFormat="1" ht="24" customHeight="1">
      <c r="B798" s="38"/>
      <c r="C798" s="237" t="s">
        <v>939</v>
      </c>
      <c r="D798" s="237" t="s">
        <v>146</v>
      </c>
      <c r="E798" s="238" t="s">
        <v>940</v>
      </c>
      <c r="F798" s="239" t="s">
        <v>941</v>
      </c>
      <c r="G798" s="240" t="s">
        <v>723</v>
      </c>
      <c r="H798" s="304"/>
      <c r="I798" s="242"/>
      <c r="J798" s="243">
        <f>ROUND(I798*H798,2)</f>
        <v>0</v>
      </c>
      <c r="K798" s="239" t="s">
        <v>150</v>
      </c>
      <c r="L798" s="43"/>
      <c r="M798" s="244" t="s">
        <v>1</v>
      </c>
      <c r="N798" s="245" t="s">
        <v>39</v>
      </c>
      <c r="O798" s="86"/>
      <c r="P798" s="246">
        <f>O798*H798</f>
        <v>0</v>
      </c>
      <c r="Q798" s="246">
        <v>0</v>
      </c>
      <c r="R798" s="246">
        <f>Q798*H798</f>
        <v>0</v>
      </c>
      <c r="S798" s="246">
        <v>0</v>
      </c>
      <c r="T798" s="247">
        <f>S798*H798</f>
        <v>0</v>
      </c>
      <c r="AR798" s="248" t="s">
        <v>232</v>
      </c>
      <c r="AT798" s="248" t="s">
        <v>146</v>
      </c>
      <c r="AU798" s="248" t="s">
        <v>83</v>
      </c>
      <c r="AY798" s="17" t="s">
        <v>144</v>
      </c>
      <c r="BE798" s="249">
        <f>IF(N798="základní",J798,0)</f>
        <v>0</v>
      </c>
      <c r="BF798" s="249">
        <f>IF(N798="snížená",J798,0)</f>
        <v>0</v>
      </c>
      <c r="BG798" s="249">
        <f>IF(N798="zákl. přenesená",J798,0)</f>
        <v>0</v>
      </c>
      <c r="BH798" s="249">
        <f>IF(N798="sníž. přenesená",J798,0)</f>
        <v>0</v>
      </c>
      <c r="BI798" s="249">
        <f>IF(N798="nulová",J798,0)</f>
        <v>0</v>
      </c>
      <c r="BJ798" s="17" t="s">
        <v>81</v>
      </c>
      <c r="BK798" s="249">
        <f>ROUND(I798*H798,2)</f>
        <v>0</v>
      </c>
      <c r="BL798" s="17" t="s">
        <v>232</v>
      </c>
      <c r="BM798" s="248" t="s">
        <v>942</v>
      </c>
    </row>
    <row r="799" spans="2:63" s="11" customFormat="1" ht="22.8" customHeight="1">
      <c r="B799" s="221"/>
      <c r="C799" s="222"/>
      <c r="D799" s="223" t="s">
        <v>73</v>
      </c>
      <c r="E799" s="235" t="s">
        <v>943</v>
      </c>
      <c r="F799" s="235" t="s">
        <v>944</v>
      </c>
      <c r="G799" s="222"/>
      <c r="H799" s="222"/>
      <c r="I799" s="225"/>
      <c r="J799" s="236">
        <f>BK799</f>
        <v>0</v>
      </c>
      <c r="K799" s="222"/>
      <c r="L799" s="227"/>
      <c r="M799" s="228"/>
      <c r="N799" s="229"/>
      <c r="O799" s="229"/>
      <c r="P799" s="230">
        <f>SUM(P800:P818)</f>
        <v>0</v>
      </c>
      <c r="Q799" s="229"/>
      <c r="R799" s="230">
        <f>SUM(R800:R818)</f>
        <v>0.2211888</v>
      </c>
      <c r="S799" s="229"/>
      <c r="T799" s="231">
        <f>SUM(T800:T818)</f>
        <v>0.37884</v>
      </c>
      <c r="AR799" s="232" t="s">
        <v>83</v>
      </c>
      <c r="AT799" s="233" t="s">
        <v>73</v>
      </c>
      <c r="AU799" s="233" t="s">
        <v>81</v>
      </c>
      <c r="AY799" s="232" t="s">
        <v>144</v>
      </c>
      <c r="BK799" s="234">
        <f>SUM(BK800:BK818)</f>
        <v>0</v>
      </c>
    </row>
    <row r="800" spans="2:65" s="1" customFormat="1" ht="24" customHeight="1">
      <c r="B800" s="38"/>
      <c r="C800" s="237" t="s">
        <v>945</v>
      </c>
      <c r="D800" s="237" t="s">
        <v>146</v>
      </c>
      <c r="E800" s="238" t="s">
        <v>946</v>
      </c>
      <c r="F800" s="239" t="s">
        <v>947</v>
      </c>
      <c r="G800" s="240" t="s">
        <v>181</v>
      </c>
      <c r="H800" s="241">
        <v>40.32</v>
      </c>
      <c r="I800" s="242"/>
      <c r="J800" s="243">
        <f>ROUND(I800*H800,2)</f>
        <v>0</v>
      </c>
      <c r="K800" s="239" t="s">
        <v>1</v>
      </c>
      <c r="L800" s="43"/>
      <c r="M800" s="244" t="s">
        <v>1</v>
      </c>
      <c r="N800" s="245" t="s">
        <v>39</v>
      </c>
      <c r="O800" s="86"/>
      <c r="P800" s="246">
        <f>O800*H800</f>
        <v>0</v>
      </c>
      <c r="Q800" s="246">
        <v>0</v>
      </c>
      <c r="R800" s="246">
        <f>Q800*H800</f>
        <v>0</v>
      </c>
      <c r="S800" s="246">
        <v>0</v>
      </c>
      <c r="T800" s="247">
        <f>S800*H800</f>
        <v>0</v>
      </c>
      <c r="AR800" s="248" t="s">
        <v>232</v>
      </c>
      <c r="AT800" s="248" t="s">
        <v>146</v>
      </c>
      <c r="AU800" s="248" t="s">
        <v>83</v>
      </c>
      <c r="AY800" s="17" t="s">
        <v>144</v>
      </c>
      <c r="BE800" s="249">
        <f>IF(N800="základní",J800,0)</f>
        <v>0</v>
      </c>
      <c r="BF800" s="249">
        <f>IF(N800="snížená",J800,0)</f>
        <v>0</v>
      </c>
      <c r="BG800" s="249">
        <f>IF(N800="zákl. přenesená",J800,0)</f>
        <v>0</v>
      </c>
      <c r="BH800" s="249">
        <f>IF(N800="sníž. přenesená",J800,0)</f>
        <v>0</v>
      </c>
      <c r="BI800" s="249">
        <f>IF(N800="nulová",J800,0)</f>
        <v>0</v>
      </c>
      <c r="BJ800" s="17" t="s">
        <v>81</v>
      </c>
      <c r="BK800" s="249">
        <f>ROUND(I800*H800,2)</f>
        <v>0</v>
      </c>
      <c r="BL800" s="17" t="s">
        <v>232</v>
      </c>
      <c r="BM800" s="248" t="s">
        <v>948</v>
      </c>
    </row>
    <row r="801" spans="2:51" s="13" customFormat="1" ht="12">
      <c r="B801" s="261"/>
      <c r="C801" s="262"/>
      <c r="D801" s="252" t="s">
        <v>153</v>
      </c>
      <c r="E801" s="263" t="s">
        <v>1</v>
      </c>
      <c r="F801" s="264" t="s">
        <v>949</v>
      </c>
      <c r="G801" s="262"/>
      <c r="H801" s="265">
        <v>40.32</v>
      </c>
      <c r="I801" s="266"/>
      <c r="J801" s="262"/>
      <c r="K801" s="262"/>
      <c r="L801" s="267"/>
      <c r="M801" s="268"/>
      <c r="N801" s="269"/>
      <c r="O801" s="269"/>
      <c r="P801" s="269"/>
      <c r="Q801" s="269"/>
      <c r="R801" s="269"/>
      <c r="S801" s="269"/>
      <c r="T801" s="270"/>
      <c r="AT801" s="271" t="s">
        <v>153</v>
      </c>
      <c r="AU801" s="271" t="s">
        <v>83</v>
      </c>
      <c r="AV801" s="13" t="s">
        <v>83</v>
      </c>
      <c r="AW801" s="13" t="s">
        <v>31</v>
      </c>
      <c r="AX801" s="13" t="s">
        <v>74</v>
      </c>
      <c r="AY801" s="271" t="s">
        <v>144</v>
      </c>
    </row>
    <row r="802" spans="2:51" s="14" customFormat="1" ht="12">
      <c r="B802" s="272"/>
      <c r="C802" s="273"/>
      <c r="D802" s="252" t="s">
        <v>153</v>
      </c>
      <c r="E802" s="274" t="s">
        <v>1</v>
      </c>
      <c r="F802" s="275" t="s">
        <v>156</v>
      </c>
      <c r="G802" s="273"/>
      <c r="H802" s="276">
        <v>40.32</v>
      </c>
      <c r="I802" s="277"/>
      <c r="J802" s="273"/>
      <c r="K802" s="273"/>
      <c r="L802" s="278"/>
      <c r="M802" s="279"/>
      <c r="N802" s="280"/>
      <c r="O802" s="280"/>
      <c r="P802" s="280"/>
      <c r="Q802" s="280"/>
      <c r="R802" s="280"/>
      <c r="S802" s="280"/>
      <c r="T802" s="281"/>
      <c r="AT802" s="282" t="s">
        <v>153</v>
      </c>
      <c r="AU802" s="282" t="s">
        <v>83</v>
      </c>
      <c r="AV802" s="14" t="s">
        <v>151</v>
      </c>
      <c r="AW802" s="14" t="s">
        <v>31</v>
      </c>
      <c r="AX802" s="14" t="s">
        <v>81</v>
      </c>
      <c r="AY802" s="282" t="s">
        <v>144</v>
      </c>
    </row>
    <row r="803" spans="2:65" s="1" customFormat="1" ht="24" customHeight="1">
      <c r="B803" s="38"/>
      <c r="C803" s="237" t="s">
        <v>950</v>
      </c>
      <c r="D803" s="237" t="s">
        <v>146</v>
      </c>
      <c r="E803" s="238" t="s">
        <v>951</v>
      </c>
      <c r="F803" s="239" t="s">
        <v>952</v>
      </c>
      <c r="G803" s="240" t="s">
        <v>181</v>
      </c>
      <c r="H803" s="241">
        <v>54.12</v>
      </c>
      <c r="I803" s="242"/>
      <c r="J803" s="243">
        <f>ROUND(I803*H803,2)</f>
        <v>0</v>
      </c>
      <c r="K803" s="239" t="s">
        <v>1</v>
      </c>
      <c r="L803" s="43"/>
      <c r="M803" s="244" t="s">
        <v>1</v>
      </c>
      <c r="N803" s="245" t="s">
        <v>39</v>
      </c>
      <c r="O803" s="86"/>
      <c r="P803" s="246">
        <f>O803*H803</f>
        <v>0</v>
      </c>
      <c r="Q803" s="246">
        <v>0</v>
      </c>
      <c r="R803" s="246">
        <f>Q803*H803</f>
        <v>0</v>
      </c>
      <c r="S803" s="246">
        <v>0</v>
      </c>
      <c r="T803" s="247">
        <f>S803*H803</f>
        <v>0</v>
      </c>
      <c r="AR803" s="248" t="s">
        <v>232</v>
      </c>
      <c r="AT803" s="248" t="s">
        <v>146</v>
      </c>
      <c r="AU803" s="248" t="s">
        <v>83</v>
      </c>
      <c r="AY803" s="17" t="s">
        <v>144</v>
      </c>
      <c r="BE803" s="249">
        <f>IF(N803="základní",J803,0)</f>
        <v>0</v>
      </c>
      <c r="BF803" s="249">
        <f>IF(N803="snížená",J803,0)</f>
        <v>0</v>
      </c>
      <c r="BG803" s="249">
        <f>IF(N803="zákl. přenesená",J803,0)</f>
        <v>0</v>
      </c>
      <c r="BH803" s="249">
        <f>IF(N803="sníž. přenesená",J803,0)</f>
        <v>0</v>
      </c>
      <c r="BI803" s="249">
        <f>IF(N803="nulová",J803,0)</f>
        <v>0</v>
      </c>
      <c r="BJ803" s="17" t="s">
        <v>81</v>
      </c>
      <c r="BK803" s="249">
        <f>ROUND(I803*H803,2)</f>
        <v>0</v>
      </c>
      <c r="BL803" s="17" t="s">
        <v>232</v>
      </c>
      <c r="BM803" s="248" t="s">
        <v>953</v>
      </c>
    </row>
    <row r="804" spans="2:51" s="13" customFormat="1" ht="12">
      <c r="B804" s="261"/>
      <c r="C804" s="262"/>
      <c r="D804" s="252" t="s">
        <v>153</v>
      </c>
      <c r="E804" s="263" t="s">
        <v>1</v>
      </c>
      <c r="F804" s="264" t="s">
        <v>954</v>
      </c>
      <c r="G804" s="262"/>
      <c r="H804" s="265">
        <v>54.12</v>
      </c>
      <c r="I804" s="266"/>
      <c r="J804" s="262"/>
      <c r="K804" s="262"/>
      <c r="L804" s="267"/>
      <c r="M804" s="268"/>
      <c r="N804" s="269"/>
      <c r="O804" s="269"/>
      <c r="P804" s="269"/>
      <c r="Q804" s="269"/>
      <c r="R804" s="269"/>
      <c r="S804" s="269"/>
      <c r="T804" s="270"/>
      <c r="AT804" s="271" t="s">
        <v>153</v>
      </c>
      <c r="AU804" s="271" t="s">
        <v>83</v>
      </c>
      <c r="AV804" s="13" t="s">
        <v>83</v>
      </c>
      <c r="AW804" s="13" t="s">
        <v>31</v>
      </c>
      <c r="AX804" s="13" t="s">
        <v>74</v>
      </c>
      <c r="AY804" s="271" t="s">
        <v>144</v>
      </c>
    </row>
    <row r="805" spans="2:51" s="14" customFormat="1" ht="12">
      <c r="B805" s="272"/>
      <c r="C805" s="273"/>
      <c r="D805" s="252" t="s">
        <v>153</v>
      </c>
      <c r="E805" s="274" t="s">
        <v>1</v>
      </c>
      <c r="F805" s="275" t="s">
        <v>156</v>
      </c>
      <c r="G805" s="273"/>
      <c r="H805" s="276">
        <v>54.12</v>
      </c>
      <c r="I805" s="277"/>
      <c r="J805" s="273"/>
      <c r="K805" s="273"/>
      <c r="L805" s="278"/>
      <c r="M805" s="279"/>
      <c r="N805" s="280"/>
      <c r="O805" s="280"/>
      <c r="P805" s="280"/>
      <c r="Q805" s="280"/>
      <c r="R805" s="280"/>
      <c r="S805" s="280"/>
      <c r="T805" s="281"/>
      <c r="AT805" s="282" t="s">
        <v>153</v>
      </c>
      <c r="AU805" s="282" t="s">
        <v>83</v>
      </c>
      <c r="AV805" s="14" t="s">
        <v>151</v>
      </c>
      <c r="AW805" s="14" t="s">
        <v>31</v>
      </c>
      <c r="AX805" s="14" t="s">
        <v>81</v>
      </c>
      <c r="AY805" s="282" t="s">
        <v>144</v>
      </c>
    </row>
    <row r="806" spans="2:65" s="1" customFormat="1" ht="16.5" customHeight="1">
      <c r="B806" s="38"/>
      <c r="C806" s="237" t="s">
        <v>955</v>
      </c>
      <c r="D806" s="237" t="s">
        <v>146</v>
      </c>
      <c r="E806" s="238" t="s">
        <v>956</v>
      </c>
      <c r="F806" s="239" t="s">
        <v>957</v>
      </c>
      <c r="G806" s="240" t="s">
        <v>181</v>
      </c>
      <c r="H806" s="241">
        <v>24.36</v>
      </c>
      <c r="I806" s="242"/>
      <c r="J806" s="243">
        <f>ROUND(I806*H806,2)</f>
        <v>0</v>
      </c>
      <c r="K806" s="239" t="s">
        <v>150</v>
      </c>
      <c r="L806" s="43"/>
      <c r="M806" s="244" t="s">
        <v>1</v>
      </c>
      <c r="N806" s="245" t="s">
        <v>39</v>
      </c>
      <c r="O806" s="86"/>
      <c r="P806" s="246">
        <f>O806*H806</f>
        <v>0</v>
      </c>
      <c r="Q806" s="246">
        <v>0.00028</v>
      </c>
      <c r="R806" s="246">
        <f>Q806*H806</f>
        <v>0.006820799999999999</v>
      </c>
      <c r="S806" s="246">
        <v>0</v>
      </c>
      <c r="T806" s="247">
        <f>S806*H806</f>
        <v>0</v>
      </c>
      <c r="AR806" s="248" t="s">
        <v>232</v>
      </c>
      <c r="AT806" s="248" t="s">
        <v>146</v>
      </c>
      <c r="AU806" s="248" t="s">
        <v>83</v>
      </c>
      <c r="AY806" s="17" t="s">
        <v>144</v>
      </c>
      <c r="BE806" s="249">
        <f>IF(N806="základní",J806,0)</f>
        <v>0</v>
      </c>
      <c r="BF806" s="249">
        <f>IF(N806="snížená",J806,0)</f>
        <v>0</v>
      </c>
      <c r="BG806" s="249">
        <f>IF(N806="zákl. přenesená",J806,0)</f>
        <v>0</v>
      </c>
      <c r="BH806" s="249">
        <f>IF(N806="sníž. přenesená",J806,0)</f>
        <v>0</v>
      </c>
      <c r="BI806" s="249">
        <f>IF(N806="nulová",J806,0)</f>
        <v>0</v>
      </c>
      <c r="BJ806" s="17" t="s">
        <v>81</v>
      </c>
      <c r="BK806" s="249">
        <f>ROUND(I806*H806,2)</f>
        <v>0</v>
      </c>
      <c r="BL806" s="17" t="s">
        <v>232</v>
      </c>
      <c r="BM806" s="248" t="s">
        <v>958</v>
      </c>
    </row>
    <row r="807" spans="2:51" s="12" customFormat="1" ht="12">
      <c r="B807" s="250"/>
      <c r="C807" s="251"/>
      <c r="D807" s="252" t="s">
        <v>153</v>
      </c>
      <c r="E807" s="253" t="s">
        <v>1</v>
      </c>
      <c r="F807" s="254" t="s">
        <v>731</v>
      </c>
      <c r="G807" s="251"/>
      <c r="H807" s="253" t="s">
        <v>1</v>
      </c>
      <c r="I807" s="255"/>
      <c r="J807" s="251"/>
      <c r="K807" s="251"/>
      <c r="L807" s="256"/>
      <c r="M807" s="257"/>
      <c r="N807" s="258"/>
      <c r="O807" s="258"/>
      <c r="P807" s="258"/>
      <c r="Q807" s="258"/>
      <c r="R807" s="258"/>
      <c r="S807" s="258"/>
      <c r="T807" s="259"/>
      <c r="AT807" s="260" t="s">
        <v>153</v>
      </c>
      <c r="AU807" s="260" t="s">
        <v>83</v>
      </c>
      <c r="AV807" s="12" t="s">
        <v>81</v>
      </c>
      <c r="AW807" s="12" t="s">
        <v>31</v>
      </c>
      <c r="AX807" s="12" t="s">
        <v>74</v>
      </c>
      <c r="AY807" s="260" t="s">
        <v>144</v>
      </c>
    </row>
    <row r="808" spans="2:51" s="13" customFormat="1" ht="12">
      <c r="B808" s="261"/>
      <c r="C808" s="262"/>
      <c r="D808" s="252" t="s">
        <v>153</v>
      </c>
      <c r="E808" s="263" t="s">
        <v>1</v>
      </c>
      <c r="F808" s="264" t="s">
        <v>732</v>
      </c>
      <c r="G808" s="262"/>
      <c r="H808" s="265">
        <v>6.72</v>
      </c>
      <c r="I808" s="266"/>
      <c r="J808" s="262"/>
      <c r="K808" s="262"/>
      <c r="L808" s="267"/>
      <c r="M808" s="268"/>
      <c r="N808" s="269"/>
      <c r="O808" s="269"/>
      <c r="P808" s="269"/>
      <c r="Q808" s="269"/>
      <c r="R808" s="269"/>
      <c r="S808" s="269"/>
      <c r="T808" s="270"/>
      <c r="AT808" s="271" t="s">
        <v>153</v>
      </c>
      <c r="AU808" s="271" t="s">
        <v>83</v>
      </c>
      <c r="AV808" s="13" t="s">
        <v>83</v>
      </c>
      <c r="AW808" s="13" t="s">
        <v>31</v>
      </c>
      <c r="AX808" s="13" t="s">
        <v>74</v>
      </c>
      <c r="AY808" s="271" t="s">
        <v>144</v>
      </c>
    </row>
    <row r="809" spans="2:51" s="13" customFormat="1" ht="12">
      <c r="B809" s="261"/>
      <c r="C809" s="262"/>
      <c r="D809" s="252" t="s">
        <v>153</v>
      </c>
      <c r="E809" s="263" t="s">
        <v>1</v>
      </c>
      <c r="F809" s="264" t="s">
        <v>733</v>
      </c>
      <c r="G809" s="262"/>
      <c r="H809" s="265">
        <v>17.64</v>
      </c>
      <c r="I809" s="266"/>
      <c r="J809" s="262"/>
      <c r="K809" s="262"/>
      <c r="L809" s="267"/>
      <c r="M809" s="268"/>
      <c r="N809" s="269"/>
      <c r="O809" s="269"/>
      <c r="P809" s="269"/>
      <c r="Q809" s="269"/>
      <c r="R809" s="269"/>
      <c r="S809" s="269"/>
      <c r="T809" s="270"/>
      <c r="AT809" s="271" t="s">
        <v>153</v>
      </c>
      <c r="AU809" s="271" t="s">
        <v>83</v>
      </c>
      <c r="AV809" s="13" t="s">
        <v>83</v>
      </c>
      <c r="AW809" s="13" t="s">
        <v>31</v>
      </c>
      <c r="AX809" s="13" t="s">
        <v>74</v>
      </c>
      <c r="AY809" s="271" t="s">
        <v>144</v>
      </c>
    </row>
    <row r="810" spans="2:51" s="14" customFormat="1" ht="12">
      <c r="B810" s="272"/>
      <c r="C810" s="273"/>
      <c r="D810" s="252" t="s">
        <v>153</v>
      </c>
      <c r="E810" s="274" t="s">
        <v>1</v>
      </c>
      <c r="F810" s="275" t="s">
        <v>156</v>
      </c>
      <c r="G810" s="273"/>
      <c r="H810" s="276">
        <v>24.36</v>
      </c>
      <c r="I810" s="277"/>
      <c r="J810" s="273"/>
      <c r="K810" s="273"/>
      <c r="L810" s="278"/>
      <c r="M810" s="279"/>
      <c r="N810" s="280"/>
      <c r="O810" s="280"/>
      <c r="P810" s="280"/>
      <c r="Q810" s="280"/>
      <c r="R810" s="280"/>
      <c r="S810" s="280"/>
      <c r="T810" s="281"/>
      <c r="AT810" s="282" t="s">
        <v>153</v>
      </c>
      <c r="AU810" s="282" t="s">
        <v>83</v>
      </c>
      <c r="AV810" s="14" t="s">
        <v>151</v>
      </c>
      <c r="AW810" s="14" t="s">
        <v>31</v>
      </c>
      <c r="AX810" s="14" t="s">
        <v>81</v>
      </c>
      <c r="AY810" s="282" t="s">
        <v>144</v>
      </c>
    </row>
    <row r="811" spans="2:65" s="1" customFormat="1" ht="24" customHeight="1">
      <c r="B811" s="38"/>
      <c r="C811" s="283" t="s">
        <v>959</v>
      </c>
      <c r="D811" s="283" t="s">
        <v>276</v>
      </c>
      <c r="E811" s="284" t="s">
        <v>960</v>
      </c>
      <c r="F811" s="285" t="s">
        <v>961</v>
      </c>
      <c r="G811" s="286" t="s">
        <v>181</v>
      </c>
      <c r="H811" s="287">
        <v>26.796</v>
      </c>
      <c r="I811" s="288"/>
      <c r="J811" s="289">
        <f>ROUND(I811*H811,2)</f>
        <v>0</v>
      </c>
      <c r="K811" s="285" t="s">
        <v>150</v>
      </c>
      <c r="L811" s="290"/>
      <c r="M811" s="291" t="s">
        <v>1</v>
      </c>
      <c r="N811" s="292" t="s">
        <v>39</v>
      </c>
      <c r="O811" s="86"/>
      <c r="P811" s="246">
        <f>O811*H811</f>
        <v>0</v>
      </c>
      <c r="Q811" s="246">
        <v>0.008</v>
      </c>
      <c r="R811" s="246">
        <f>Q811*H811</f>
        <v>0.214368</v>
      </c>
      <c r="S811" s="246">
        <v>0</v>
      </c>
      <c r="T811" s="247">
        <f>S811*H811</f>
        <v>0</v>
      </c>
      <c r="AR811" s="248" t="s">
        <v>345</v>
      </c>
      <c r="AT811" s="248" t="s">
        <v>276</v>
      </c>
      <c r="AU811" s="248" t="s">
        <v>83</v>
      </c>
      <c r="AY811" s="17" t="s">
        <v>144</v>
      </c>
      <c r="BE811" s="249">
        <f>IF(N811="základní",J811,0)</f>
        <v>0</v>
      </c>
      <c r="BF811" s="249">
        <f>IF(N811="snížená",J811,0)</f>
        <v>0</v>
      </c>
      <c r="BG811" s="249">
        <f>IF(N811="zákl. přenesená",J811,0)</f>
        <v>0</v>
      </c>
      <c r="BH811" s="249">
        <f>IF(N811="sníž. přenesená",J811,0)</f>
        <v>0</v>
      </c>
      <c r="BI811" s="249">
        <f>IF(N811="nulová",J811,0)</f>
        <v>0</v>
      </c>
      <c r="BJ811" s="17" t="s">
        <v>81</v>
      </c>
      <c r="BK811" s="249">
        <f>ROUND(I811*H811,2)</f>
        <v>0</v>
      </c>
      <c r="BL811" s="17" t="s">
        <v>232</v>
      </c>
      <c r="BM811" s="248" t="s">
        <v>962</v>
      </c>
    </row>
    <row r="812" spans="2:51" s="13" customFormat="1" ht="12">
      <c r="B812" s="261"/>
      <c r="C812" s="262"/>
      <c r="D812" s="252" t="s">
        <v>153</v>
      </c>
      <c r="E812" s="263" t="s">
        <v>1</v>
      </c>
      <c r="F812" s="264" t="s">
        <v>963</v>
      </c>
      <c r="G812" s="262"/>
      <c r="H812" s="265">
        <v>26.796</v>
      </c>
      <c r="I812" s="266"/>
      <c r="J812" s="262"/>
      <c r="K812" s="262"/>
      <c r="L812" s="267"/>
      <c r="M812" s="268"/>
      <c r="N812" s="269"/>
      <c r="O812" s="269"/>
      <c r="P812" s="269"/>
      <c r="Q812" s="269"/>
      <c r="R812" s="269"/>
      <c r="S812" s="269"/>
      <c r="T812" s="270"/>
      <c r="AT812" s="271" t="s">
        <v>153</v>
      </c>
      <c r="AU812" s="271" t="s">
        <v>83</v>
      </c>
      <c r="AV812" s="13" t="s">
        <v>83</v>
      </c>
      <c r="AW812" s="13" t="s">
        <v>31</v>
      </c>
      <c r="AX812" s="13" t="s">
        <v>74</v>
      </c>
      <c r="AY812" s="271" t="s">
        <v>144</v>
      </c>
    </row>
    <row r="813" spans="2:51" s="14" customFormat="1" ht="12">
      <c r="B813" s="272"/>
      <c r="C813" s="273"/>
      <c r="D813" s="252" t="s">
        <v>153</v>
      </c>
      <c r="E813" s="274" t="s">
        <v>1</v>
      </c>
      <c r="F813" s="275" t="s">
        <v>156</v>
      </c>
      <c r="G813" s="273"/>
      <c r="H813" s="276">
        <v>26.796</v>
      </c>
      <c r="I813" s="277"/>
      <c r="J813" s="273"/>
      <c r="K813" s="273"/>
      <c r="L813" s="278"/>
      <c r="M813" s="279"/>
      <c r="N813" s="280"/>
      <c r="O813" s="280"/>
      <c r="P813" s="280"/>
      <c r="Q813" s="280"/>
      <c r="R813" s="280"/>
      <c r="S813" s="280"/>
      <c r="T813" s="281"/>
      <c r="AT813" s="282" t="s">
        <v>153</v>
      </c>
      <c r="AU813" s="282" t="s">
        <v>83</v>
      </c>
      <c r="AV813" s="14" t="s">
        <v>151</v>
      </c>
      <c r="AW813" s="14" t="s">
        <v>31</v>
      </c>
      <c r="AX813" s="14" t="s">
        <v>81</v>
      </c>
      <c r="AY813" s="282" t="s">
        <v>144</v>
      </c>
    </row>
    <row r="814" spans="2:65" s="1" customFormat="1" ht="16.5" customHeight="1">
      <c r="B814" s="38"/>
      <c r="C814" s="237" t="s">
        <v>964</v>
      </c>
      <c r="D814" s="237" t="s">
        <v>146</v>
      </c>
      <c r="E814" s="238" t="s">
        <v>965</v>
      </c>
      <c r="F814" s="239" t="s">
        <v>966</v>
      </c>
      <c r="G814" s="240" t="s">
        <v>181</v>
      </c>
      <c r="H814" s="241">
        <v>54.12</v>
      </c>
      <c r="I814" s="242"/>
      <c r="J814" s="243">
        <f>ROUND(I814*H814,2)</f>
        <v>0</v>
      </c>
      <c r="K814" s="239" t="s">
        <v>150</v>
      </c>
      <c r="L814" s="43"/>
      <c r="M814" s="244" t="s">
        <v>1</v>
      </c>
      <c r="N814" s="245" t="s">
        <v>39</v>
      </c>
      <c r="O814" s="86"/>
      <c r="P814" s="246">
        <f>O814*H814</f>
        <v>0</v>
      </c>
      <c r="Q814" s="246">
        <v>0</v>
      </c>
      <c r="R814" s="246">
        <f>Q814*H814</f>
        <v>0</v>
      </c>
      <c r="S814" s="246">
        <v>0.007</v>
      </c>
      <c r="T814" s="247">
        <f>S814*H814</f>
        <v>0.37884</v>
      </c>
      <c r="AR814" s="248" t="s">
        <v>232</v>
      </c>
      <c r="AT814" s="248" t="s">
        <v>146</v>
      </c>
      <c r="AU814" s="248" t="s">
        <v>83</v>
      </c>
      <c r="AY814" s="17" t="s">
        <v>144</v>
      </c>
      <c r="BE814" s="249">
        <f>IF(N814="základní",J814,0)</f>
        <v>0</v>
      </c>
      <c r="BF814" s="249">
        <f>IF(N814="snížená",J814,0)</f>
        <v>0</v>
      </c>
      <c r="BG814" s="249">
        <f>IF(N814="zákl. přenesená",J814,0)</f>
        <v>0</v>
      </c>
      <c r="BH814" s="249">
        <f>IF(N814="sníž. přenesená",J814,0)</f>
        <v>0</v>
      </c>
      <c r="BI814" s="249">
        <f>IF(N814="nulová",J814,0)</f>
        <v>0</v>
      </c>
      <c r="BJ814" s="17" t="s">
        <v>81</v>
      </c>
      <c r="BK814" s="249">
        <f>ROUND(I814*H814,2)</f>
        <v>0</v>
      </c>
      <c r="BL814" s="17" t="s">
        <v>232</v>
      </c>
      <c r="BM814" s="248" t="s">
        <v>967</v>
      </c>
    </row>
    <row r="815" spans="2:51" s="12" customFormat="1" ht="12">
      <c r="B815" s="250"/>
      <c r="C815" s="251"/>
      <c r="D815" s="252" t="s">
        <v>153</v>
      </c>
      <c r="E815" s="253" t="s">
        <v>1</v>
      </c>
      <c r="F815" s="254" t="s">
        <v>968</v>
      </c>
      <c r="G815" s="251"/>
      <c r="H815" s="253" t="s">
        <v>1</v>
      </c>
      <c r="I815" s="255"/>
      <c r="J815" s="251"/>
      <c r="K815" s="251"/>
      <c r="L815" s="256"/>
      <c r="M815" s="257"/>
      <c r="N815" s="258"/>
      <c r="O815" s="258"/>
      <c r="P815" s="258"/>
      <c r="Q815" s="258"/>
      <c r="R815" s="258"/>
      <c r="S815" s="258"/>
      <c r="T815" s="259"/>
      <c r="AT815" s="260" t="s">
        <v>153</v>
      </c>
      <c r="AU815" s="260" t="s">
        <v>83</v>
      </c>
      <c r="AV815" s="12" t="s">
        <v>81</v>
      </c>
      <c r="AW815" s="12" t="s">
        <v>31</v>
      </c>
      <c r="AX815" s="12" t="s">
        <v>74</v>
      </c>
      <c r="AY815" s="260" t="s">
        <v>144</v>
      </c>
    </row>
    <row r="816" spans="2:51" s="13" customFormat="1" ht="12">
      <c r="B816" s="261"/>
      <c r="C816" s="262"/>
      <c r="D816" s="252" t="s">
        <v>153</v>
      </c>
      <c r="E816" s="263" t="s">
        <v>1</v>
      </c>
      <c r="F816" s="264" t="s">
        <v>954</v>
      </c>
      <c r="G816" s="262"/>
      <c r="H816" s="265">
        <v>54.12</v>
      </c>
      <c r="I816" s="266"/>
      <c r="J816" s="262"/>
      <c r="K816" s="262"/>
      <c r="L816" s="267"/>
      <c r="M816" s="268"/>
      <c r="N816" s="269"/>
      <c r="O816" s="269"/>
      <c r="P816" s="269"/>
      <c r="Q816" s="269"/>
      <c r="R816" s="269"/>
      <c r="S816" s="269"/>
      <c r="T816" s="270"/>
      <c r="AT816" s="271" t="s">
        <v>153</v>
      </c>
      <c r="AU816" s="271" t="s">
        <v>83</v>
      </c>
      <c r="AV816" s="13" t="s">
        <v>83</v>
      </c>
      <c r="AW816" s="13" t="s">
        <v>31</v>
      </c>
      <c r="AX816" s="13" t="s">
        <v>74</v>
      </c>
      <c r="AY816" s="271" t="s">
        <v>144</v>
      </c>
    </row>
    <row r="817" spans="2:51" s="14" customFormat="1" ht="12">
      <c r="B817" s="272"/>
      <c r="C817" s="273"/>
      <c r="D817" s="252" t="s">
        <v>153</v>
      </c>
      <c r="E817" s="274" t="s">
        <v>1</v>
      </c>
      <c r="F817" s="275" t="s">
        <v>156</v>
      </c>
      <c r="G817" s="273"/>
      <c r="H817" s="276">
        <v>54.12</v>
      </c>
      <c r="I817" s="277"/>
      <c r="J817" s="273"/>
      <c r="K817" s="273"/>
      <c r="L817" s="278"/>
      <c r="M817" s="279"/>
      <c r="N817" s="280"/>
      <c r="O817" s="280"/>
      <c r="P817" s="280"/>
      <c r="Q817" s="280"/>
      <c r="R817" s="280"/>
      <c r="S817" s="280"/>
      <c r="T817" s="281"/>
      <c r="AT817" s="282" t="s">
        <v>153</v>
      </c>
      <c r="AU817" s="282" t="s">
        <v>83</v>
      </c>
      <c r="AV817" s="14" t="s">
        <v>151</v>
      </c>
      <c r="AW817" s="14" t="s">
        <v>31</v>
      </c>
      <c r="AX817" s="14" t="s">
        <v>81</v>
      </c>
      <c r="AY817" s="282" t="s">
        <v>144</v>
      </c>
    </row>
    <row r="818" spans="2:65" s="1" customFormat="1" ht="24" customHeight="1">
      <c r="B818" s="38"/>
      <c r="C818" s="237" t="s">
        <v>969</v>
      </c>
      <c r="D818" s="237" t="s">
        <v>146</v>
      </c>
      <c r="E818" s="238" t="s">
        <v>970</v>
      </c>
      <c r="F818" s="239" t="s">
        <v>971</v>
      </c>
      <c r="G818" s="240" t="s">
        <v>723</v>
      </c>
      <c r="H818" s="304"/>
      <c r="I818" s="242"/>
      <c r="J818" s="243">
        <f>ROUND(I818*H818,2)</f>
        <v>0</v>
      </c>
      <c r="K818" s="239" t="s">
        <v>150</v>
      </c>
      <c r="L818" s="43"/>
      <c r="M818" s="244" t="s">
        <v>1</v>
      </c>
      <c r="N818" s="245" t="s">
        <v>39</v>
      </c>
      <c r="O818" s="86"/>
      <c r="P818" s="246">
        <f>O818*H818</f>
        <v>0</v>
      </c>
      <c r="Q818" s="246">
        <v>0</v>
      </c>
      <c r="R818" s="246">
        <f>Q818*H818</f>
        <v>0</v>
      </c>
      <c r="S818" s="246">
        <v>0</v>
      </c>
      <c r="T818" s="247">
        <f>S818*H818</f>
        <v>0</v>
      </c>
      <c r="AR818" s="248" t="s">
        <v>232</v>
      </c>
      <c r="AT818" s="248" t="s">
        <v>146</v>
      </c>
      <c r="AU818" s="248" t="s">
        <v>83</v>
      </c>
      <c r="AY818" s="17" t="s">
        <v>144</v>
      </c>
      <c r="BE818" s="249">
        <f>IF(N818="základní",J818,0)</f>
        <v>0</v>
      </c>
      <c r="BF818" s="249">
        <f>IF(N818="snížená",J818,0)</f>
        <v>0</v>
      </c>
      <c r="BG818" s="249">
        <f>IF(N818="zákl. přenesená",J818,0)</f>
        <v>0</v>
      </c>
      <c r="BH818" s="249">
        <f>IF(N818="sníž. přenesená",J818,0)</f>
        <v>0</v>
      </c>
      <c r="BI818" s="249">
        <f>IF(N818="nulová",J818,0)</f>
        <v>0</v>
      </c>
      <c r="BJ818" s="17" t="s">
        <v>81</v>
      </c>
      <c r="BK818" s="249">
        <f>ROUND(I818*H818,2)</f>
        <v>0</v>
      </c>
      <c r="BL818" s="17" t="s">
        <v>232</v>
      </c>
      <c r="BM818" s="248" t="s">
        <v>972</v>
      </c>
    </row>
    <row r="819" spans="2:63" s="11" customFormat="1" ht="22.8" customHeight="1">
      <c r="B819" s="221"/>
      <c r="C819" s="222"/>
      <c r="D819" s="223" t="s">
        <v>73</v>
      </c>
      <c r="E819" s="235" t="s">
        <v>973</v>
      </c>
      <c r="F819" s="235" t="s">
        <v>974</v>
      </c>
      <c r="G819" s="222"/>
      <c r="H819" s="222"/>
      <c r="I819" s="225"/>
      <c r="J819" s="236">
        <f>BK819</f>
        <v>0</v>
      </c>
      <c r="K819" s="222"/>
      <c r="L819" s="227"/>
      <c r="M819" s="228"/>
      <c r="N819" s="229"/>
      <c r="O819" s="229"/>
      <c r="P819" s="230">
        <f>SUM(P820:P832)</f>
        <v>0</v>
      </c>
      <c r="Q819" s="229"/>
      <c r="R819" s="230">
        <f>SUM(R820:R832)</f>
        <v>0.27189365000000004</v>
      </c>
      <c r="S819" s="229"/>
      <c r="T819" s="231">
        <f>SUM(T820:T832)</f>
        <v>0</v>
      </c>
      <c r="AR819" s="232" t="s">
        <v>83</v>
      </c>
      <c r="AT819" s="233" t="s">
        <v>73</v>
      </c>
      <c r="AU819" s="233" t="s">
        <v>81</v>
      </c>
      <c r="AY819" s="232" t="s">
        <v>144</v>
      </c>
      <c r="BK819" s="234">
        <f>SUM(BK820:BK832)</f>
        <v>0</v>
      </c>
    </row>
    <row r="820" spans="2:65" s="1" customFormat="1" ht="24" customHeight="1">
      <c r="B820" s="38"/>
      <c r="C820" s="237" t="s">
        <v>975</v>
      </c>
      <c r="D820" s="237" t="s">
        <v>146</v>
      </c>
      <c r="E820" s="238" t="s">
        <v>976</v>
      </c>
      <c r="F820" s="239" t="s">
        <v>977</v>
      </c>
      <c r="G820" s="240" t="s">
        <v>181</v>
      </c>
      <c r="H820" s="241">
        <v>16.685</v>
      </c>
      <c r="I820" s="242"/>
      <c r="J820" s="243">
        <f>ROUND(I820*H820,2)</f>
        <v>0</v>
      </c>
      <c r="K820" s="239" t="s">
        <v>150</v>
      </c>
      <c r="L820" s="43"/>
      <c r="M820" s="244" t="s">
        <v>1</v>
      </c>
      <c r="N820" s="245" t="s">
        <v>39</v>
      </c>
      <c r="O820" s="86"/>
      <c r="P820" s="246">
        <f>O820*H820</f>
        <v>0</v>
      </c>
      <c r="Q820" s="246">
        <v>0.0002</v>
      </c>
      <c r="R820" s="246">
        <f>Q820*H820</f>
        <v>0.0033369999999999997</v>
      </c>
      <c r="S820" s="246">
        <v>0</v>
      </c>
      <c r="T820" s="247">
        <f>S820*H820</f>
        <v>0</v>
      </c>
      <c r="AR820" s="248" t="s">
        <v>232</v>
      </c>
      <c r="AT820" s="248" t="s">
        <v>146</v>
      </c>
      <c r="AU820" s="248" t="s">
        <v>83</v>
      </c>
      <c r="AY820" s="17" t="s">
        <v>144</v>
      </c>
      <c r="BE820" s="249">
        <f>IF(N820="základní",J820,0)</f>
        <v>0</v>
      </c>
      <c r="BF820" s="249">
        <f>IF(N820="snížená",J820,0)</f>
        <v>0</v>
      </c>
      <c r="BG820" s="249">
        <f>IF(N820="zákl. přenesená",J820,0)</f>
        <v>0</v>
      </c>
      <c r="BH820" s="249">
        <f>IF(N820="sníž. přenesená",J820,0)</f>
        <v>0</v>
      </c>
      <c r="BI820" s="249">
        <f>IF(N820="nulová",J820,0)</f>
        <v>0</v>
      </c>
      <c r="BJ820" s="17" t="s">
        <v>81</v>
      </c>
      <c r="BK820" s="249">
        <f>ROUND(I820*H820,2)</f>
        <v>0</v>
      </c>
      <c r="BL820" s="17" t="s">
        <v>232</v>
      </c>
      <c r="BM820" s="248" t="s">
        <v>978</v>
      </c>
    </row>
    <row r="821" spans="2:51" s="13" customFormat="1" ht="12">
      <c r="B821" s="261"/>
      <c r="C821" s="262"/>
      <c r="D821" s="252" t="s">
        <v>153</v>
      </c>
      <c r="E821" s="263" t="s">
        <v>1</v>
      </c>
      <c r="F821" s="264" t="s">
        <v>979</v>
      </c>
      <c r="G821" s="262"/>
      <c r="H821" s="265">
        <v>11.3</v>
      </c>
      <c r="I821" s="266"/>
      <c r="J821" s="262"/>
      <c r="K821" s="262"/>
      <c r="L821" s="267"/>
      <c r="M821" s="268"/>
      <c r="N821" s="269"/>
      <c r="O821" s="269"/>
      <c r="P821" s="269"/>
      <c r="Q821" s="269"/>
      <c r="R821" s="269"/>
      <c r="S821" s="269"/>
      <c r="T821" s="270"/>
      <c r="AT821" s="271" t="s">
        <v>153</v>
      </c>
      <c r="AU821" s="271" t="s">
        <v>83</v>
      </c>
      <c r="AV821" s="13" t="s">
        <v>83</v>
      </c>
      <c r="AW821" s="13" t="s">
        <v>31</v>
      </c>
      <c r="AX821" s="13" t="s">
        <v>74</v>
      </c>
      <c r="AY821" s="271" t="s">
        <v>144</v>
      </c>
    </row>
    <row r="822" spans="2:51" s="13" customFormat="1" ht="12">
      <c r="B822" s="261"/>
      <c r="C822" s="262"/>
      <c r="D822" s="252" t="s">
        <v>153</v>
      </c>
      <c r="E822" s="263" t="s">
        <v>1</v>
      </c>
      <c r="F822" s="264" t="s">
        <v>980</v>
      </c>
      <c r="G822" s="262"/>
      <c r="H822" s="265">
        <v>5.385</v>
      </c>
      <c r="I822" s="266"/>
      <c r="J822" s="262"/>
      <c r="K822" s="262"/>
      <c r="L822" s="267"/>
      <c r="M822" s="268"/>
      <c r="N822" s="269"/>
      <c r="O822" s="269"/>
      <c r="P822" s="269"/>
      <c r="Q822" s="269"/>
      <c r="R822" s="269"/>
      <c r="S822" s="269"/>
      <c r="T822" s="270"/>
      <c r="AT822" s="271" t="s">
        <v>153</v>
      </c>
      <c r="AU822" s="271" t="s">
        <v>83</v>
      </c>
      <c r="AV822" s="13" t="s">
        <v>83</v>
      </c>
      <c r="AW822" s="13" t="s">
        <v>31</v>
      </c>
      <c r="AX822" s="13" t="s">
        <v>74</v>
      </c>
      <c r="AY822" s="271" t="s">
        <v>144</v>
      </c>
    </row>
    <row r="823" spans="2:51" s="14" customFormat="1" ht="12">
      <c r="B823" s="272"/>
      <c r="C823" s="273"/>
      <c r="D823" s="252" t="s">
        <v>153</v>
      </c>
      <c r="E823" s="274" t="s">
        <v>1</v>
      </c>
      <c r="F823" s="275" t="s">
        <v>156</v>
      </c>
      <c r="G823" s="273"/>
      <c r="H823" s="276">
        <v>16.685</v>
      </c>
      <c r="I823" s="277"/>
      <c r="J823" s="273"/>
      <c r="K823" s="273"/>
      <c r="L823" s="278"/>
      <c r="M823" s="279"/>
      <c r="N823" s="280"/>
      <c r="O823" s="280"/>
      <c r="P823" s="280"/>
      <c r="Q823" s="280"/>
      <c r="R823" s="280"/>
      <c r="S823" s="280"/>
      <c r="T823" s="281"/>
      <c r="AT823" s="282" t="s">
        <v>153</v>
      </c>
      <c r="AU823" s="282" t="s">
        <v>83</v>
      </c>
      <c r="AV823" s="14" t="s">
        <v>151</v>
      </c>
      <c r="AW823" s="14" t="s">
        <v>31</v>
      </c>
      <c r="AX823" s="14" t="s">
        <v>81</v>
      </c>
      <c r="AY823" s="282" t="s">
        <v>144</v>
      </c>
    </row>
    <row r="824" spans="2:65" s="1" customFormat="1" ht="24" customHeight="1">
      <c r="B824" s="38"/>
      <c r="C824" s="237" t="s">
        <v>981</v>
      </c>
      <c r="D824" s="237" t="s">
        <v>146</v>
      </c>
      <c r="E824" s="238" t="s">
        <v>982</v>
      </c>
      <c r="F824" s="239" t="s">
        <v>983</v>
      </c>
      <c r="G824" s="240" t="s">
        <v>181</v>
      </c>
      <c r="H824" s="241">
        <v>538.2</v>
      </c>
      <c r="I824" s="242"/>
      <c r="J824" s="243">
        <f>ROUND(I824*H824,2)</f>
        <v>0</v>
      </c>
      <c r="K824" s="239" t="s">
        <v>150</v>
      </c>
      <c r="L824" s="43"/>
      <c r="M824" s="244" t="s">
        <v>1</v>
      </c>
      <c r="N824" s="245" t="s">
        <v>39</v>
      </c>
      <c r="O824" s="86"/>
      <c r="P824" s="246">
        <f>O824*H824</f>
        <v>0</v>
      </c>
      <c r="Q824" s="246">
        <v>0.0002</v>
      </c>
      <c r="R824" s="246">
        <f>Q824*H824</f>
        <v>0.10764000000000001</v>
      </c>
      <c r="S824" s="246">
        <v>0</v>
      </c>
      <c r="T824" s="247">
        <f>S824*H824</f>
        <v>0</v>
      </c>
      <c r="AR824" s="248" t="s">
        <v>232</v>
      </c>
      <c r="AT824" s="248" t="s">
        <v>146</v>
      </c>
      <c r="AU824" s="248" t="s">
        <v>83</v>
      </c>
      <c r="AY824" s="17" t="s">
        <v>144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17" t="s">
        <v>81</v>
      </c>
      <c r="BK824" s="249">
        <f>ROUND(I824*H824,2)</f>
        <v>0</v>
      </c>
      <c r="BL824" s="17" t="s">
        <v>232</v>
      </c>
      <c r="BM824" s="248" t="s">
        <v>984</v>
      </c>
    </row>
    <row r="825" spans="2:51" s="13" customFormat="1" ht="12">
      <c r="B825" s="261"/>
      <c r="C825" s="262"/>
      <c r="D825" s="252" t="s">
        <v>153</v>
      </c>
      <c r="E825" s="263" t="s">
        <v>1</v>
      </c>
      <c r="F825" s="264" t="s">
        <v>811</v>
      </c>
      <c r="G825" s="262"/>
      <c r="H825" s="265">
        <v>553.5</v>
      </c>
      <c r="I825" s="266"/>
      <c r="J825" s="262"/>
      <c r="K825" s="262"/>
      <c r="L825" s="267"/>
      <c r="M825" s="268"/>
      <c r="N825" s="269"/>
      <c r="O825" s="269"/>
      <c r="P825" s="269"/>
      <c r="Q825" s="269"/>
      <c r="R825" s="269"/>
      <c r="S825" s="269"/>
      <c r="T825" s="270"/>
      <c r="AT825" s="271" t="s">
        <v>153</v>
      </c>
      <c r="AU825" s="271" t="s">
        <v>83</v>
      </c>
      <c r="AV825" s="13" t="s">
        <v>83</v>
      </c>
      <c r="AW825" s="13" t="s">
        <v>31</v>
      </c>
      <c r="AX825" s="13" t="s">
        <v>74</v>
      </c>
      <c r="AY825" s="271" t="s">
        <v>144</v>
      </c>
    </row>
    <row r="826" spans="2:51" s="12" customFormat="1" ht="12">
      <c r="B826" s="250"/>
      <c r="C826" s="251"/>
      <c r="D826" s="252" t="s">
        <v>153</v>
      </c>
      <c r="E826" s="253" t="s">
        <v>1</v>
      </c>
      <c r="F826" s="254" t="s">
        <v>765</v>
      </c>
      <c r="G826" s="251"/>
      <c r="H826" s="253" t="s">
        <v>1</v>
      </c>
      <c r="I826" s="255"/>
      <c r="J826" s="251"/>
      <c r="K826" s="251"/>
      <c r="L826" s="256"/>
      <c r="M826" s="257"/>
      <c r="N826" s="258"/>
      <c r="O826" s="258"/>
      <c r="P826" s="258"/>
      <c r="Q826" s="258"/>
      <c r="R826" s="258"/>
      <c r="S826" s="258"/>
      <c r="T826" s="259"/>
      <c r="AT826" s="260" t="s">
        <v>153</v>
      </c>
      <c r="AU826" s="260" t="s">
        <v>83</v>
      </c>
      <c r="AV826" s="12" t="s">
        <v>81</v>
      </c>
      <c r="AW826" s="12" t="s">
        <v>31</v>
      </c>
      <c r="AX826" s="12" t="s">
        <v>74</v>
      </c>
      <c r="AY826" s="260" t="s">
        <v>144</v>
      </c>
    </row>
    <row r="827" spans="2:51" s="13" customFormat="1" ht="12">
      <c r="B827" s="261"/>
      <c r="C827" s="262"/>
      <c r="D827" s="252" t="s">
        <v>153</v>
      </c>
      <c r="E827" s="263" t="s">
        <v>1</v>
      </c>
      <c r="F827" s="264" t="s">
        <v>985</v>
      </c>
      <c r="G827" s="262"/>
      <c r="H827" s="265">
        <v>-54.72</v>
      </c>
      <c r="I827" s="266"/>
      <c r="J827" s="262"/>
      <c r="K827" s="262"/>
      <c r="L827" s="267"/>
      <c r="M827" s="268"/>
      <c r="N827" s="269"/>
      <c r="O827" s="269"/>
      <c r="P827" s="269"/>
      <c r="Q827" s="269"/>
      <c r="R827" s="269"/>
      <c r="S827" s="269"/>
      <c r="T827" s="270"/>
      <c r="AT827" s="271" t="s">
        <v>153</v>
      </c>
      <c r="AU827" s="271" t="s">
        <v>83</v>
      </c>
      <c r="AV827" s="13" t="s">
        <v>83</v>
      </c>
      <c r="AW827" s="13" t="s">
        <v>31</v>
      </c>
      <c r="AX827" s="13" t="s">
        <v>74</v>
      </c>
      <c r="AY827" s="271" t="s">
        <v>144</v>
      </c>
    </row>
    <row r="828" spans="2:51" s="12" customFormat="1" ht="12">
      <c r="B828" s="250"/>
      <c r="C828" s="251"/>
      <c r="D828" s="252" t="s">
        <v>153</v>
      </c>
      <c r="E828" s="253" t="s">
        <v>1</v>
      </c>
      <c r="F828" s="254" t="s">
        <v>986</v>
      </c>
      <c r="G828" s="251"/>
      <c r="H828" s="253" t="s">
        <v>1</v>
      </c>
      <c r="I828" s="255"/>
      <c r="J828" s="251"/>
      <c r="K828" s="251"/>
      <c r="L828" s="256"/>
      <c r="M828" s="257"/>
      <c r="N828" s="258"/>
      <c r="O828" s="258"/>
      <c r="P828" s="258"/>
      <c r="Q828" s="258"/>
      <c r="R828" s="258"/>
      <c r="S828" s="258"/>
      <c r="T828" s="259"/>
      <c r="AT828" s="260" t="s">
        <v>153</v>
      </c>
      <c r="AU828" s="260" t="s">
        <v>83</v>
      </c>
      <c r="AV828" s="12" t="s">
        <v>81</v>
      </c>
      <c r="AW828" s="12" t="s">
        <v>31</v>
      </c>
      <c r="AX828" s="12" t="s">
        <v>74</v>
      </c>
      <c r="AY828" s="260" t="s">
        <v>144</v>
      </c>
    </row>
    <row r="829" spans="2:51" s="13" customFormat="1" ht="12">
      <c r="B829" s="261"/>
      <c r="C829" s="262"/>
      <c r="D829" s="252" t="s">
        <v>153</v>
      </c>
      <c r="E829" s="263" t="s">
        <v>1</v>
      </c>
      <c r="F829" s="264" t="s">
        <v>987</v>
      </c>
      <c r="G829" s="262"/>
      <c r="H829" s="265">
        <v>39.42</v>
      </c>
      <c r="I829" s="266"/>
      <c r="J829" s="262"/>
      <c r="K829" s="262"/>
      <c r="L829" s="267"/>
      <c r="M829" s="268"/>
      <c r="N829" s="269"/>
      <c r="O829" s="269"/>
      <c r="P829" s="269"/>
      <c r="Q829" s="269"/>
      <c r="R829" s="269"/>
      <c r="S829" s="269"/>
      <c r="T829" s="270"/>
      <c r="AT829" s="271" t="s">
        <v>153</v>
      </c>
      <c r="AU829" s="271" t="s">
        <v>83</v>
      </c>
      <c r="AV829" s="13" t="s">
        <v>83</v>
      </c>
      <c r="AW829" s="13" t="s">
        <v>31</v>
      </c>
      <c r="AX829" s="13" t="s">
        <v>74</v>
      </c>
      <c r="AY829" s="271" t="s">
        <v>144</v>
      </c>
    </row>
    <row r="830" spans="2:51" s="14" customFormat="1" ht="12">
      <c r="B830" s="272"/>
      <c r="C830" s="273"/>
      <c r="D830" s="252" t="s">
        <v>153</v>
      </c>
      <c r="E830" s="274" t="s">
        <v>1</v>
      </c>
      <c r="F830" s="275" t="s">
        <v>156</v>
      </c>
      <c r="G830" s="273"/>
      <c r="H830" s="276">
        <v>538.2</v>
      </c>
      <c r="I830" s="277"/>
      <c r="J830" s="273"/>
      <c r="K830" s="273"/>
      <c r="L830" s="278"/>
      <c r="M830" s="279"/>
      <c r="N830" s="280"/>
      <c r="O830" s="280"/>
      <c r="P830" s="280"/>
      <c r="Q830" s="280"/>
      <c r="R830" s="280"/>
      <c r="S830" s="280"/>
      <c r="T830" s="281"/>
      <c r="AT830" s="282" t="s">
        <v>153</v>
      </c>
      <c r="AU830" s="282" t="s">
        <v>83</v>
      </c>
      <c r="AV830" s="14" t="s">
        <v>151</v>
      </c>
      <c r="AW830" s="14" t="s">
        <v>31</v>
      </c>
      <c r="AX830" s="14" t="s">
        <v>81</v>
      </c>
      <c r="AY830" s="282" t="s">
        <v>144</v>
      </c>
    </row>
    <row r="831" spans="2:65" s="1" customFormat="1" ht="24" customHeight="1">
      <c r="B831" s="38"/>
      <c r="C831" s="237" t="s">
        <v>988</v>
      </c>
      <c r="D831" s="237" t="s">
        <v>146</v>
      </c>
      <c r="E831" s="238" t="s">
        <v>989</v>
      </c>
      <c r="F831" s="239" t="s">
        <v>990</v>
      </c>
      <c r="G831" s="240" t="s">
        <v>181</v>
      </c>
      <c r="H831" s="241">
        <v>16.685</v>
      </c>
      <c r="I831" s="242"/>
      <c r="J831" s="243">
        <f>ROUND(I831*H831,2)</f>
        <v>0</v>
      </c>
      <c r="K831" s="239" t="s">
        <v>150</v>
      </c>
      <c r="L831" s="43"/>
      <c r="M831" s="244" t="s">
        <v>1</v>
      </c>
      <c r="N831" s="245" t="s">
        <v>39</v>
      </c>
      <c r="O831" s="86"/>
      <c r="P831" s="246">
        <f>O831*H831</f>
        <v>0</v>
      </c>
      <c r="Q831" s="246">
        <v>0.00029</v>
      </c>
      <c r="R831" s="246">
        <f>Q831*H831</f>
        <v>0.00483865</v>
      </c>
      <c r="S831" s="246">
        <v>0</v>
      </c>
      <c r="T831" s="247">
        <f>S831*H831</f>
        <v>0</v>
      </c>
      <c r="AR831" s="248" t="s">
        <v>232</v>
      </c>
      <c r="AT831" s="248" t="s">
        <v>146</v>
      </c>
      <c r="AU831" s="248" t="s">
        <v>83</v>
      </c>
      <c r="AY831" s="17" t="s">
        <v>144</v>
      </c>
      <c r="BE831" s="249">
        <f>IF(N831="základní",J831,0)</f>
        <v>0</v>
      </c>
      <c r="BF831" s="249">
        <f>IF(N831="snížená",J831,0)</f>
        <v>0</v>
      </c>
      <c r="BG831" s="249">
        <f>IF(N831="zákl. přenesená",J831,0)</f>
        <v>0</v>
      </c>
      <c r="BH831" s="249">
        <f>IF(N831="sníž. přenesená",J831,0)</f>
        <v>0</v>
      </c>
      <c r="BI831" s="249">
        <f>IF(N831="nulová",J831,0)</f>
        <v>0</v>
      </c>
      <c r="BJ831" s="17" t="s">
        <v>81</v>
      </c>
      <c r="BK831" s="249">
        <f>ROUND(I831*H831,2)</f>
        <v>0</v>
      </c>
      <c r="BL831" s="17" t="s">
        <v>232</v>
      </c>
      <c r="BM831" s="248" t="s">
        <v>991</v>
      </c>
    </row>
    <row r="832" spans="2:65" s="1" customFormat="1" ht="24" customHeight="1">
      <c r="B832" s="38"/>
      <c r="C832" s="237" t="s">
        <v>992</v>
      </c>
      <c r="D832" s="237" t="s">
        <v>146</v>
      </c>
      <c r="E832" s="238" t="s">
        <v>993</v>
      </c>
      <c r="F832" s="239" t="s">
        <v>994</v>
      </c>
      <c r="G832" s="240" t="s">
        <v>181</v>
      </c>
      <c r="H832" s="241">
        <v>538.2</v>
      </c>
      <c r="I832" s="242"/>
      <c r="J832" s="243">
        <f>ROUND(I832*H832,2)</f>
        <v>0</v>
      </c>
      <c r="K832" s="239" t="s">
        <v>150</v>
      </c>
      <c r="L832" s="43"/>
      <c r="M832" s="244" t="s">
        <v>1</v>
      </c>
      <c r="N832" s="245" t="s">
        <v>39</v>
      </c>
      <c r="O832" s="86"/>
      <c r="P832" s="246">
        <f>O832*H832</f>
        <v>0</v>
      </c>
      <c r="Q832" s="246">
        <v>0.00029</v>
      </c>
      <c r="R832" s="246">
        <f>Q832*H832</f>
        <v>0.15607800000000002</v>
      </c>
      <c r="S832" s="246">
        <v>0</v>
      </c>
      <c r="T832" s="247">
        <f>S832*H832</f>
        <v>0</v>
      </c>
      <c r="AR832" s="248" t="s">
        <v>232</v>
      </c>
      <c r="AT832" s="248" t="s">
        <v>146</v>
      </c>
      <c r="AU832" s="248" t="s">
        <v>83</v>
      </c>
      <c r="AY832" s="17" t="s">
        <v>144</v>
      </c>
      <c r="BE832" s="249">
        <f>IF(N832="základní",J832,0)</f>
        <v>0</v>
      </c>
      <c r="BF832" s="249">
        <f>IF(N832="snížená",J832,0)</f>
        <v>0</v>
      </c>
      <c r="BG832" s="249">
        <f>IF(N832="zákl. přenesená",J832,0)</f>
        <v>0</v>
      </c>
      <c r="BH832" s="249">
        <f>IF(N832="sníž. přenesená",J832,0)</f>
        <v>0</v>
      </c>
      <c r="BI832" s="249">
        <f>IF(N832="nulová",J832,0)</f>
        <v>0</v>
      </c>
      <c r="BJ832" s="17" t="s">
        <v>81</v>
      </c>
      <c r="BK832" s="249">
        <f>ROUND(I832*H832,2)</f>
        <v>0</v>
      </c>
      <c r="BL832" s="17" t="s">
        <v>232</v>
      </c>
      <c r="BM832" s="248" t="s">
        <v>995</v>
      </c>
    </row>
    <row r="833" spans="2:63" s="11" customFormat="1" ht="25.9" customHeight="1">
      <c r="B833" s="221"/>
      <c r="C833" s="222"/>
      <c r="D833" s="223" t="s">
        <v>73</v>
      </c>
      <c r="E833" s="224" t="s">
        <v>276</v>
      </c>
      <c r="F833" s="224" t="s">
        <v>996</v>
      </c>
      <c r="G833" s="222"/>
      <c r="H833" s="222"/>
      <c r="I833" s="225"/>
      <c r="J833" s="226">
        <f>BK833</f>
        <v>0</v>
      </c>
      <c r="K833" s="222"/>
      <c r="L833" s="227"/>
      <c r="M833" s="228"/>
      <c r="N833" s="229"/>
      <c r="O833" s="229"/>
      <c r="P833" s="230">
        <f>P834</f>
        <v>0</v>
      </c>
      <c r="Q833" s="229"/>
      <c r="R833" s="230">
        <f>R834</f>
        <v>0</v>
      </c>
      <c r="S833" s="229"/>
      <c r="T833" s="231">
        <f>T834</f>
        <v>0</v>
      </c>
      <c r="AR833" s="232" t="s">
        <v>160</v>
      </c>
      <c r="AT833" s="233" t="s">
        <v>73</v>
      </c>
      <c r="AU833" s="233" t="s">
        <v>74</v>
      </c>
      <c r="AY833" s="232" t="s">
        <v>144</v>
      </c>
      <c r="BK833" s="234">
        <f>BK834</f>
        <v>0</v>
      </c>
    </row>
    <row r="834" spans="2:63" s="11" customFormat="1" ht="22.8" customHeight="1">
      <c r="B834" s="221"/>
      <c r="C834" s="222"/>
      <c r="D834" s="223" t="s">
        <v>73</v>
      </c>
      <c r="E834" s="235" t="s">
        <v>997</v>
      </c>
      <c r="F834" s="235" t="s">
        <v>998</v>
      </c>
      <c r="G834" s="222"/>
      <c r="H834" s="222"/>
      <c r="I834" s="225"/>
      <c r="J834" s="236">
        <f>BK834</f>
        <v>0</v>
      </c>
      <c r="K834" s="222"/>
      <c r="L834" s="227"/>
      <c r="M834" s="228"/>
      <c r="N834" s="229"/>
      <c r="O834" s="229"/>
      <c r="P834" s="230">
        <f>SUM(P835:P844)</f>
        <v>0</v>
      </c>
      <c r="Q834" s="229"/>
      <c r="R834" s="230">
        <f>SUM(R835:R844)</f>
        <v>0</v>
      </c>
      <c r="S834" s="229"/>
      <c r="T834" s="231">
        <f>SUM(T835:T844)</f>
        <v>0</v>
      </c>
      <c r="AR834" s="232" t="s">
        <v>160</v>
      </c>
      <c r="AT834" s="233" t="s">
        <v>73</v>
      </c>
      <c r="AU834" s="233" t="s">
        <v>81</v>
      </c>
      <c r="AY834" s="232" t="s">
        <v>144</v>
      </c>
      <c r="BK834" s="234">
        <f>SUM(BK835:BK844)</f>
        <v>0</v>
      </c>
    </row>
    <row r="835" spans="2:65" s="1" customFormat="1" ht="16.5" customHeight="1">
      <c r="B835" s="38"/>
      <c r="C835" s="237" t="s">
        <v>999</v>
      </c>
      <c r="D835" s="237" t="s">
        <v>146</v>
      </c>
      <c r="E835" s="238" t="s">
        <v>1000</v>
      </c>
      <c r="F835" s="239" t="s">
        <v>1001</v>
      </c>
      <c r="G835" s="240" t="s">
        <v>1002</v>
      </c>
      <c r="H835" s="241">
        <v>1</v>
      </c>
      <c r="I835" s="242"/>
      <c r="J835" s="243">
        <f>ROUND(I835*H835,2)</f>
        <v>0</v>
      </c>
      <c r="K835" s="239" t="s">
        <v>1</v>
      </c>
      <c r="L835" s="43"/>
      <c r="M835" s="244" t="s">
        <v>1</v>
      </c>
      <c r="N835" s="245" t="s">
        <v>39</v>
      </c>
      <c r="O835" s="86"/>
      <c r="P835" s="246">
        <f>O835*H835</f>
        <v>0</v>
      </c>
      <c r="Q835" s="246">
        <v>0</v>
      </c>
      <c r="R835" s="246">
        <f>Q835*H835</f>
        <v>0</v>
      </c>
      <c r="S835" s="246">
        <v>0</v>
      </c>
      <c r="T835" s="247">
        <f>S835*H835</f>
        <v>0</v>
      </c>
      <c r="AR835" s="248" t="s">
        <v>232</v>
      </c>
      <c r="AT835" s="248" t="s">
        <v>146</v>
      </c>
      <c r="AU835" s="248" t="s">
        <v>83</v>
      </c>
      <c r="AY835" s="17" t="s">
        <v>144</v>
      </c>
      <c r="BE835" s="249">
        <f>IF(N835="základní",J835,0)</f>
        <v>0</v>
      </c>
      <c r="BF835" s="249">
        <f>IF(N835="snížená",J835,0)</f>
        <v>0</v>
      </c>
      <c r="BG835" s="249">
        <f>IF(N835="zákl. přenesená",J835,0)</f>
        <v>0</v>
      </c>
      <c r="BH835" s="249">
        <f>IF(N835="sníž. přenesená",J835,0)</f>
        <v>0</v>
      </c>
      <c r="BI835" s="249">
        <f>IF(N835="nulová",J835,0)</f>
        <v>0</v>
      </c>
      <c r="BJ835" s="17" t="s">
        <v>81</v>
      </c>
      <c r="BK835" s="249">
        <f>ROUND(I835*H835,2)</f>
        <v>0</v>
      </c>
      <c r="BL835" s="17" t="s">
        <v>232</v>
      </c>
      <c r="BM835" s="248" t="s">
        <v>1003</v>
      </c>
    </row>
    <row r="836" spans="2:51" s="13" customFormat="1" ht="12">
      <c r="B836" s="261"/>
      <c r="C836" s="262"/>
      <c r="D836" s="252" t="s">
        <v>153</v>
      </c>
      <c r="E836" s="263" t="s">
        <v>1</v>
      </c>
      <c r="F836" s="264" t="s">
        <v>81</v>
      </c>
      <c r="G836" s="262"/>
      <c r="H836" s="265">
        <v>1</v>
      </c>
      <c r="I836" s="266"/>
      <c r="J836" s="262"/>
      <c r="K836" s="262"/>
      <c r="L836" s="267"/>
      <c r="M836" s="268"/>
      <c r="N836" s="269"/>
      <c r="O836" s="269"/>
      <c r="P836" s="269"/>
      <c r="Q836" s="269"/>
      <c r="R836" s="269"/>
      <c r="S836" s="269"/>
      <c r="T836" s="270"/>
      <c r="AT836" s="271" t="s">
        <v>153</v>
      </c>
      <c r="AU836" s="271" t="s">
        <v>83</v>
      </c>
      <c r="AV836" s="13" t="s">
        <v>83</v>
      </c>
      <c r="AW836" s="13" t="s">
        <v>31</v>
      </c>
      <c r="AX836" s="13" t="s">
        <v>74</v>
      </c>
      <c r="AY836" s="271" t="s">
        <v>144</v>
      </c>
    </row>
    <row r="837" spans="2:51" s="14" customFormat="1" ht="12">
      <c r="B837" s="272"/>
      <c r="C837" s="273"/>
      <c r="D837" s="252" t="s">
        <v>153</v>
      </c>
      <c r="E837" s="274" t="s">
        <v>1</v>
      </c>
      <c r="F837" s="275" t="s">
        <v>156</v>
      </c>
      <c r="G837" s="273"/>
      <c r="H837" s="276">
        <v>1</v>
      </c>
      <c r="I837" s="277"/>
      <c r="J837" s="273"/>
      <c r="K837" s="273"/>
      <c r="L837" s="278"/>
      <c r="M837" s="279"/>
      <c r="N837" s="280"/>
      <c r="O837" s="280"/>
      <c r="P837" s="280"/>
      <c r="Q837" s="280"/>
      <c r="R837" s="280"/>
      <c r="S837" s="280"/>
      <c r="T837" s="281"/>
      <c r="AT837" s="282" t="s">
        <v>153</v>
      </c>
      <c r="AU837" s="282" t="s">
        <v>83</v>
      </c>
      <c r="AV837" s="14" t="s">
        <v>151</v>
      </c>
      <c r="AW837" s="14" t="s">
        <v>31</v>
      </c>
      <c r="AX837" s="14" t="s">
        <v>81</v>
      </c>
      <c r="AY837" s="282" t="s">
        <v>144</v>
      </c>
    </row>
    <row r="838" spans="2:65" s="1" customFormat="1" ht="24" customHeight="1">
      <c r="B838" s="38"/>
      <c r="C838" s="237" t="s">
        <v>1004</v>
      </c>
      <c r="D838" s="237" t="s">
        <v>146</v>
      </c>
      <c r="E838" s="238" t="s">
        <v>1005</v>
      </c>
      <c r="F838" s="239" t="s">
        <v>1006</v>
      </c>
      <c r="G838" s="240" t="s">
        <v>1002</v>
      </c>
      <c r="H838" s="241">
        <v>1</v>
      </c>
      <c r="I838" s="242"/>
      <c r="J838" s="243">
        <f>ROUND(I838*H838,2)</f>
        <v>0</v>
      </c>
      <c r="K838" s="239" t="s">
        <v>1</v>
      </c>
      <c r="L838" s="43"/>
      <c r="M838" s="244" t="s">
        <v>1</v>
      </c>
      <c r="N838" s="245" t="s">
        <v>39</v>
      </c>
      <c r="O838" s="86"/>
      <c r="P838" s="246">
        <f>O838*H838</f>
        <v>0</v>
      </c>
      <c r="Q838" s="246">
        <v>0</v>
      </c>
      <c r="R838" s="246">
        <f>Q838*H838</f>
        <v>0</v>
      </c>
      <c r="S838" s="246">
        <v>0</v>
      </c>
      <c r="T838" s="247">
        <f>S838*H838</f>
        <v>0</v>
      </c>
      <c r="AR838" s="248" t="s">
        <v>232</v>
      </c>
      <c r="AT838" s="248" t="s">
        <v>146</v>
      </c>
      <c r="AU838" s="248" t="s">
        <v>83</v>
      </c>
      <c r="AY838" s="17" t="s">
        <v>144</v>
      </c>
      <c r="BE838" s="249">
        <f>IF(N838="základní",J838,0)</f>
        <v>0</v>
      </c>
      <c r="BF838" s="249">
        <f>IF(N838="snížená",J838,0)</f>
        <v>0</v>
      </c>
      <c r="BG838" s="249">
        <f>IF(N838="zákl. přenesená",J838,0)</f>
        <v>0</v>
      </c>
      <c r="BH838" s="249">
        <f>IF(N838="sníž. přenesená",J838,0)</f>
        <v>0</v>
      </c>
      <c r="BI838" s="249">
        <f>IF(N838="nulová",J838,0)</f>
        <v>0</v>
      </c>
      <c r="BJ838" s="17" t="s">
        <v>81</v>
      </c>
      <c r="BK838" s="249">
        <f>ROUND(I838*H838,2)</f>
        <v>0</v>
      </c>
      <c r="BL838" s="17" t="s">
        <v>232</v>
      </c>
      <c r="BM838" s="248" t="s">
        <v>1007</v>
      </c>
    </row>
    <row r="839" spans="2:51" s="13" customFormat="1" ht="12">
      <c r="B839" s="261"/>
      <c r="C839" s="262"/>
      <c r="D839" s="252" t="s">
        <v>153</v>
      </c>
      <c r="E839" s="263" t="s">
        <v>1</v>
      </c>
      <c r="F839" s="264" t="s">
        <v>81</v>
      </c>
      <c r="G839" s="262"/>
      <c r="H839" s="265">
        <v>1</v>
      </c>
      <c r="I839" s="266"/>
      <c r="J839" s="262"/>
      <c r="K839" s="262"/>
      <c r="L839" s="267"/>
      <c r="M839" s="268"/>
      <c r="N839" s="269"/>
      <c r="O839" s="269"/>
      <c r="P839" s="269"/>
      <c r="Q839" s="269"/>
      <c r="R839" s="269"/>
      <c r="S839" s="269"/>
      <c r="T839" s="270"/>
      <c r="AT839" s="271" t="s">
        <v>153</v>
      </c>
      <c r="AU839" s="271" t="s">
        <v>83</v>
      </c>
      <c r="AV839" s="13" t="s">
        <v>83</v>
      </c>
      <c r="AW839" s="13" t="s">
        <v>31</v>
      </c>
      <c r="AX839" s="13" t="s">
        <v>74</v>
      </c>
      <c r="AY839" s="271" t="s">
        <v>144</v>
      </c>
    </row>
    <row r="840" spans="2:51" s="14" customFormat="1" ht="12">
      <c r="B840" s="272"/>
      <c r="C840" s="273"/>
      <c r="D840" s="252" t="s">
        <v>153</v>
      </c>
      <c r="E840" s="274" t="s">
        <v>1</v>
      </c>
      <c r="F840" s="275" t="s">
        <v>156</v>
      </c>
      <c r="G840" s="273"/>
      <c r="H840" s="276">
        <v>1</v>
      </c>
      <c r="I840" s="277"/>
      <c r="J840" s="273"/>
      <c r="K840" s="273"/>
      <c r="L840" s="278"/>
      <c r="M840" s="279"/>
      <c r="N840" s="280"/>
      <c r="O840" s="280"/>
      <c r="P840" s="280"/>
      <c r="Q840" s="280"/>
      <c r="R840" s="280"/>
      <c r="S840" s="280"/>
      <c r="T840" s="281"/>
      <c r="AT840" s="282" t="s">
        <v>153</v>
      </c>
      <c r="AU840" s="282" t="s">
        <v>83</v>
      </c>
      <c r="AV840" s="14" t="s">
        <v>151</v>
      </c>
      <c r="AW840" s="14" t="s">
        <v>31</v>
      </c>
      <c r="AX840" s="14" t="s">
        <v>81</v>
      </c>
      <c r="AY840" s="282" t="s">
        <v>144</v>
      </c>
    </row>
    <row r="841" spans="2:65" s="1" customFormat="1" ht="24" customHeight="1">
      <c r="B841" s="38"/>
      <c r="C841" s="237" t="s">
        <v>1008</v>
      </c>
      <c r="D841" s="237" t="s">
        <v>146</v>
      </c>
      <c r="E841" s="238" t="s">
        <v>1009</v>
      </c>
      <c r="F841" s="239" t="s">
        <v>1010</v>
      </c>
      <c r="G841" s="240" t="s">
        <v>1002</v>
      </c>
      <c r="H841" s="241">
        <v>1</v>
      </c>
      <c r="I841" s="242"/>
      <c r="J841" s="243">
        <f>ROUND(I841*H841,2)</f>
        <v>0</v>
      </c>
      <c r="K841" s="239" t="s">
        <v>1</v>
      </c>
      <c r="L841" s="43"/>
      <c r="M841" s="244" t="s">
        <v>1</v>
      </c>
      <c r="N841" s="245" t="s">
        <v>39</v>
      </c>
      <c r="O841" s="86"/>
      <c r="P841" s="246">
        <f>O841*H841</f>
        <v>0</v>
      </c>
      <c r="Q841" s="246">
        <v>0</v>
      </c>
      <c r="R841" s="246">
        <f>Q841*H841</f>
        <v>0</v>
      </c>
      <c r="S841" s="246">
        <v>0</v>
      </c>
      <c r="T841" s="247">
        <f>S841*H841</f>
        <v>0</v>
      </c>
      <c r="AR841" s="248" t="s">
        <v>232</v>
      </c>
      <c r="AT841" s="248" t="s">
        <v>146</v>
      </c>
      <c r="AU841" s="248" t="s">
        <v>83</v>
      </c>
      <c r="AY841" s="17" t="s">
        <v>144</v>
      </c>
      <c r="BE841" s="249">
        <f>IF(N841="základní",J841,0)</f>
        <v>0</v>
      </c>
      <c r="BF841" s="249">
        <f>IF(N841="snížená",J841,0)</f>
        <v>0</v>
      </c>
      <c r="BG841" s="249">
        <f>IF(N841="zákl. přenesená",J841,0)</f>
        <v>0</v>
      </c>
      <c r="BH841" s="249">
        <f>IF(N841="sníž. přenesená",J841,0)</f>
        <v>0</v>
      </c>
      <c r="BI841" s="249">
        <f>IF(N841="nulová",J841,0)</f>
        <v>0</v>
      </c>
      <c r="BJ841" s="17" t="s">
        <v>81</v>
      </c>
      <c r="BK841" s="249">
        <f>ROUND(I841*H841,2)</f>
        <v>0</v>
      </c>
      <c r="BL841" s="17" t="s">
        <v>232</v>
      </c>
      <c r="BM841" s="248" t="s">
        <v>1011</v>
      </c>
    </row>
    <row r="842" spans="2:65" s="1" customFormat="1" ht="16.5" customHeight="1">
      <c r="B842" s="38"/>
      <c r="C842" s="237" t="s">
        <v>1012</v>
      </c>
      <c r="D842" s="237" t="s">
        <v>146</v>
      </c>
      <c r="E842" s="238" t="s">
        <v>1013</v>
      </c>
      <c r="F842" s="239" t="s">
        <v>1014</v>
      </c>
      <c r="G842" s="240" t="s">
        <v>1002</v>
      </c>
      <c r="H842" s="241">
        <v>1</v>
      </c>
      <c r="I842" s="242"/>
      <c r="J842" s="243">
        <f>ROUND(I842*H842,2)</f>
        <v>0</v>
      </c>
      <c r="K842" s="239" t="s">
        <v>1</v>
      </c>
      <c r="L842" s="43"/>
      <c r="M842" s="244" t="s">
        <v>1</v>
      </c>
      <c r="N842" s="245" t="s">
        <v>39</v>
      </c>
      <c r="O842" s="86"/>
      <c r="P842" s="246">
        <f>O842*H842</f>
        <v>0</v>
      </c>
      <c r="Q842" s="246">
        <v>0</v>
      </c>
      <c r="R842" s="246">
        <f>Q842*H842</f>
        <v>0</v>
      </c>
      <c r="S842" s="246">
        <v>0</v>
      </c>
      <c r="T842" s="247">
        <f>S842*H842</f>
        <v>0</v>
      </c>
      <c r="AR842" s="248" t="s">
        <v>232</v>
      </c>
      <c r="AT842" s="248" t="s">
        <v>146</v>
      </c>
      <c r="AU842" s="248" t="s">
        <v>83</v>
      </c>
      <c r="AY842" s="17" t="s">
        <v>144</v>
      </c>
      <c r="BE842" s="249">
        <f>IF(N842="základní",J842,0)</f>
        <v>0</v>
      </c>
      <c r="BF842" s="249">
        <f>IF(N842="snížená",J842,0)</f>
        <v>0</v>
      </c>
      <c r="BG842" s="249">
        <f>IF(N842="zákl. přenesená",J842,0)</f>
        <v>0</v>
      </c>
      <c r="BH842" s="249">
        <f>IF(N842="sníž. přenesená",J842,0)</f>
        <v>0</v>
      </c>
      <c r="BI842" s="249">
        <f>IF(N842="nulová",J842,0)</f>
        <v>0</v>
      </c>
      <c r="BJ842" s="17" t="s">
        <v>81</v>
      </c>
      <c r="BK842" s="249">
        <f>ROUND(I842*H842,2)</f>
        <v>0</v>
      </c>
      <c r="BL842" s="17" t="s">
        <v>232</v>
      </c>
      <c r="BM842" s="248" t="s">
        <v>1015</v>
      </c>
    </row>
    <row r="843" spans="2:65" s="1" customFormat="1" ht="36" customHeight="1">
      <c r="B843" s="38"/>
      <c r="C843" s="237" t="s">
        <v>1016</v>
      </c>
      <c r="D843" s="237" t="s">
        <v>146</v>
      </c>
      <c r="E843" s="238" t="s">
        <v>1017</v>
      </c>
      <c r="F843" s="239" t="s">
        <v>1018</v>
      </c>
      <c r="G843" s="240" t="s">
        <v>195</v>
      </c>
      <c r="H843" s="241">
        <v>1</v>
      </c>
      <c r="I843" s="242"/>
      <c r="J843" s="243">
        <f>ROUND(I843*H843,2)</f>
        <v>0</v>
      </c>
      <c r="K843" s="239" t="s">
        <v>1</v>
      </c>
      <c r="L843" s="43"/>
      <c r="M843" s="244" t="s">
        <v>1</v>
      </c>
      <c r="N843" s="245" t="s">
        <v>39</v>
      </c>
      <c r="O843" s="86"/>
      <c r="P843" s="246">
        <f>O843*H843</f>
        <v>0</v>
      </c>
      <c r="Q843" s="246">
        <v>0</v>
      </c>
      <c r="R843" s="246">
        <f>Q843*H843</f>
        <v>0</v>
      </c>
      <c r="S843" s="246">
        <v>0</v>
      </c>
      <c r="T843" s="247">
        <f>S843*H843</f>
        <v>0</v>
      </c>
      <c r="AR843" s="248" t="s">
        <v>232</v>
      </c>
      <c r="AT843" s="248" t="s">
        <v>146</v>
      </c>
      <c r="AU843" s="248" t="s">
        <v>83</v>
      </c>
      <c r="AY843" s="17" t="s">
        <v>144</v>
      </c>
      <c r="BE843" s="249">
        <f>IF(N843="základní",J843,0)</f>
        <v>0</v>
      </c>
      <c r="BF843" s="249">
        <f>IF(N843="snížená",J843,0)</f>
        <v>0</v>
      </c>
      <c r="BG843" s="249">
        <f>IF(N843="zákl. přenesená",J843,0)</f>
        <v>0</v>
      </c>
      <c r="BH843" s="249">
        <f>IF(N843="sníž. přenesená",J843,0)</f>
        <v>0</v>
      </c>
      <c r="BI843" s="249">
        <f>IF(N843="nulová",J843,0)</f>
        <v>0</v>
      </c>
      <c r="BJ843" s="17" t="s">
        <v>81</v>
      </c>
      <c r="BK843" s="249">
        <f>ROUND(I843*H843,2)</f>
        <v>0</v>
      </c>
      <c r="BL843" s="17" t="s">
        <v>232</v>
      </c>
      <c r="BM843" s="248" t="s">
        <v>1019</v>
      </c>
    </row>
    <row r="844" spans="2:65" s="1" customFormat="1" ht="16.5" customHeight="1">
      <c r="B844" s="38"/>
      <c r="C844" s="237" t="s">
        <v>1020</v>
      </c>
      <c r="D844" s="237" t="s">
        <v>146</v>
      </c>
      <c r="E844" s="238" t="s">
        <v>1021</v>
      </c>
      <c r="F844" s="239" t="s">
        <v>1022</v>
      </c>
      <c r="G844" s="240" t="s">
        <v>1002</v>
      </c>
      <c r="H844" s="241">
        <v>1</v>
      </c>
      <c r="I844" s="242"/>
      <c r="J844" s="243">
        <f>ROUND(I844*H844,2)</f>
        <v>0</v>
      </c>
      <c r="K844" s="239" t="s">
        <v>1</v>
      </c>
      <c r="L844" s="43"/>
      <c r="M844" s="305" t="s">
        <v>1</v>
      </c>
      <c r="N844" s="306" t="s">
        <v>39</v>
      </c>
      <c r="O844" s="307"/>
      <c r="P844" s="308">
        <f>O844*H844</f>
        <v>0</v>
      </c>
      <c r="Q844" s="308">
        <v>0</v>
      </c>
      <c r="R844" s="308">
        <f>Q844*H844</f>
        <v>0</v>
      </c>
      <c r="S844" s="308">
        <v>0</v>
      </c>
      <c r="T844" s="309">
        <f>S844*H844</f>
        <v>0</v>
      </c>
      <c r="AR844" s="248" t="s">
        <v>232</v>
      </c>
      <c r="AT844" s="248" t="s">
        <v>146</v>
      </c>
      <c r="AU844" s="248" t="s">
        <v>83</v>
      </c>
      <c r="AY844" s="17" t="s">
        <v>144</v>
      </c>
      <c r="BE844" s="249">
        <f>IF(N844="základní",J844,0)</f>
        <v>0</v>
      </c>
      <c r="BF844" s="249">
        <f>IF(N844="snížená",J844,0)</f>
        <v>0</v>
      </c>
      <c r="BG844" s="249">
        <f>IF(N844="zákl. přenesená",J844,0)</f>
        <v>0</v>
      </c>
      <c r="BH844" s="249">
        <f>IF(N844="sníž. přenesená",J844,0)</f>
        <v>0</v>
      </c>
      <c r="BI844" s="249">
        <f>IF(N844="nulová",J844,0)</f>
        <v>0</v>
      </c>
      <c r="BJ844" s="17" t="s">
        <v>81</v>
      </c>
      <c r="BK844" s="249">
        <f>ROUND(I844*H844,2)</f>
        <v>0</v>
      </c>
      <c r="BL844" s="17" t="s">
        <v>232</v>
      </c>
      <c r="BM844" s="248" t="s">
        <v>1023</v>
      </c>
    </row>
    <row r="845" spans="2:12" s="1" customFormat="1" ht="6.95" customHeight="1">
      <c r="B845" s="61"/>
      <c r="C845" s="62"/>
      <c r="D845" s="62"/>
      <c r="E845" s="62"/>
      <c r="F845" s="62"/>
      <c r="G845" s="62"/>
      <c r="H845" s="62"/>
      <c r="I845" s="175"/>
      <c r="J845" s="62"/>
      <c r="K845" s="62"/>
      <c r="L845" s="43"/>
    </row>
  </sheetData>
  <sheetProtection password="CC35" sheet="1" objects="1" scenarios="1" formatColumns="0" formatRows="0" autoFilter="0"/>
  <autoFilter ref="C148:K844"/>
  <mergeCells count="14">
    <mergeCell ref="E7:H7"/>
    <mergeCell ref="E9:H9"/>
    <mergeCell ref="E18:H18"/>
    <mergeCell ref="E27:H27"/>
    <mergeCell ref="E85:H85"/>
    <mergeCell ref="E87:H87"/>
    <mergeCell ref="D123:F123"/>
    <mergeCell ref="D124:F124"/>
    <mergeCell ref="D125:F125"/>
    <mergeCell ref="D126:F126"/>
    <mergeCell ref="D127:F12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EUO na objektu prodejního skladu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1024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24. 4. 2023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tr">
        <f>IF('Rekapitulace stavby'!AN10="","",'Rekapitulace stavby'!AN10)</f>
        <v/>
      </c>
      <c r="L14" s="43"/>
    </row>
    <row r="15" spans="2:12" s="1" customFormat="1" ht="18" customHeight="1">
      <c r="B15" s="43"/>
      <c r="E15" s="141" t="str">
        <f>IF('Rekapitulace stavby'!E11="","",'Rekapitulace stavby'!E11)</f>
        <v xml:space="preserve"> </v>
      </c>
      <c r="I15" s="142" t="s">
        <v>27</v>
      </c>
      <c r="J15" s="141" t="str">
        <f>IF('Rekapitulace stavby'!AN11="","",'Rekapitulace stavby'!AN11)</f>
        <v/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28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30</v>
      </c>
      <c r="I20" s="142" t="s">
        <v>25</v>
      </c>
      <c r="J20" s="141" t="str">
        <f>IF('Rekapitulace stavby'!AN16="","",'Rekapitulace stavby'!AN16)</f>
        <v/>
      </c>
      <c r="L20" s="43"/>
    </row>
    <row r="21" spans="2:12" s="1" customFormat="1" ht="18" customHeight="1">
      <c r="B21" s="43"/>
      <c r="E21" s="141" t="str">
        <f>IF('Rekapitulace stavby'!E17="","",'Rekapitulace stavby'!E17)</f>
        <v xml:space="preserve"> </v>
      </c>
      <c r="I21" s="142" t="s">
        <v>27</v>
      </c>
      <c r="J21" s="141" t="str">
        <f>IF('Rekapitulace stavby'!AN17="","",'Rekapitulace stavby'!AN17)</f>
        <v/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32</v>
      </c>
      <c r="I23" s="142" t="s">
        <v>25</v>
      </c>
      <c r="J23" s="141" t="str">
        <f>IF('Rekapitulace stavby'!AN19="","",'Rekapitulace stavby'!AN19)</f>
        <v/>
      </c>
      <c r="L23" s="43"/>
    </row>
    <row r="24" spans="2:12" s="1" customFormat="1" ht="18" customHeight="1">
      <c r="B24" s="43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33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90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91</v>
      </c>
      <c r="I31" s="139"/>
      <c r="J31" s="148">
        <f>J103</f>
        <v>0</v>
      </c>
      <c r="L31" s="43"/>
    </row>
    <row r="32" spans="2:12" s="1" customFormat="1" ht="25.4" customHeight="1">
      <c r="B32" s="43"/>
      <c r="D32" s="150" t="s">
        <v>34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36</v>
      </c>
      <c r="I34" s="153" t="s">
        <v>35</v>
      </c>
      <c r="J34" s="152" t="s">
        <v>37</v>
      </c>
      <c r="L34" s="43"/>
    </row>
    <row r="35" spans="2:12" s="1" customFormat="1" ht="14.4" customHeight="1">
      <c r="B35" s="43"/>
      <c r="D35" s="154" t="s">
        <v>38</v>
      </c>
      <c r="E35" s="137" t="s">
        <v>39</v>
      </c>
      <c r="F35" s="155">
        <f>ROUND((SUM(BE103:BE110)+SUM(BE130:BE144)),2)</f>
        <v>0</v>
      </c>
      <c r="I35" s="156">
        <v>0.21</v>
      </c>
      <c r="J35" s="155">
        <f>ROUND(((SUM(BE103:BE110)+SUM(BE130:BE144))*I35),2)</f>
        <v>0</v>
      </c>
      <c r="L35" s="43"/>
    </row>
    <row r="36" spans="2:12" s="1" customFormat="1" ht="14.4" customHeight="1">
      <c r="B36" s="43"/>
      <c r="E36" s="137" t="s">
        <v>40</v>
      </c>
      <c r="F36" s="155">
        <f>ROUND((SUM(BF103:BF110)+SUM(BF130:BF144)),2)</f>
        <v>0</v>
      </c>
      <c r="I36" s="156">
        <v>0.15</v>
      </c>
      <c r="J36" s="155">
        <f>ROUND(((SUM(BF103:BF110)+SUM(BF130:BF144))*I36),2)</f>
        <v>0</v>
      </c>
      <c r="L36" s="43"/>
    </row>
    <row r="37" spans="2:12" s="1" customFormat="1" ht="14.4" customHeight="1" hidden="1">
      <c r="B37" s="43"/>
      <c r="E37" s="137" t="s">
        <v>41</v>
      </c>
      <c r="F37" s="155">
        <f>ROUND((SUM(BG103:BG110)+SUM(BG130:BG144)),2)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42</v>
      </c>
      <c r="F38" s="155">
        <f>ROUND((SUM(BH103:BH110)+SUM(BH130:BH144)),2)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43</v>
      </c>
      <c r="F39" s="155">
        <f>ROUND((SUM(BI103:BI110)+SUM(BI130:BI144)),2)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44</v>
      </c>
      <c r="E41" s="159"/>
      <c r="F41" s="159"/>
      <c r="G41" s="160" t="s">
        <v>45</v>
      </c>
      <c r="H41" s="161" t="s">
        <v>46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47</v>
      </c>
      <c r="E50" s="166"/>
      <c r="F50" s="166"/>
      <c r="G50" s="165" t="s">
        <v>48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49</v>
      </c>
      <c r="E61" s="169"/>
      <c r="F61" s="170" t="s">
        <v>50</v>
      </c>
      <c r="G61" s="168" t="s">
        <v>49</v>
      </c>
      <c r="H61" s="169"/>
      <c r="I61" s="171"/>
      <c r="J61" s="172" t="s">
        <v>50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51</v>
      </c>
      <c r="E65" s="166"/>
      <c r="F65" s="166"/>
      <c r="G65" s="165" t="s">
        <v>52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49</v>
      </c>
      <c r="E76" s="169"/>
      <c r="F76" s="170" t="s">
        <v>50</v>
      </c>
      <c r="G76" s="168" t="s">
        <v>49</v>
      </c>
      <c r="H76" s="169"/>
      <c r="I76" s="171"/>
      <c r="J76" s="172" t="s">
        <v>50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92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EUO na objektu prodejního skladu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05460003 - VRN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Polkovice 210</v>
      </c>
      <c r="G89" s="39"/>
      <c r="H89" s="39"/>
      <c r="I89" s="142" t="s">
        <v>22</v>
      </c>
      <c r="J89" s="74" t="str">
        <f>IF(J12="","",J12)</f>
        <v>24. 4. 2023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30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2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93</v>
      </c>
      <c r="D94" s="181"/>
      <c r="E94" s="181"/>
      <c r="F94" s="181"/>
      <c r="G94" s="181"/>
      <c r="H94" s="181"/>
      <c r="I94" s="182"/>
      <c r="J94" s="183" t="s">
        <v>94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95</v>
      </c>
      <c r="D96" s="39"/>
      <c r="E96" s="39"/>
      <c r="F96" s="39"/>
      <c r="G96" s="39"/>
      <c r="H96" s="39"/>
      <c r="I96" s="139"/>
      <c r="J96" s="105">
        <f>J130</f>
        <v>0</v>
      </c>
      <c r="K96" s="39"/>
      <c r="L96" s="43"/>
      <c r="AU96" s="17" t="s">
        <v>96</v>
      </c>
    </row>
    <row r="97" spans="2:12" s="8" customFormat="1" ht="24.95" customHeight="1">
      <c r="B97" s="185"/>
      <c r="C97" s="186"/>
      <c r="D97" s="187" t="s">
        <v>1025</v>
      </c>
      <c r="E97" s="188"/>
      <c r="F97" s="188"/>
      <c r="G97" s="188"/>
      <c r="H97" s="188"/>
      <c r="I97" s="189"/>
      <c r="J97" s="190">
        <f>J131</f>
        <v>0</v>
      </c>
      <c r="K97" s="186"/>
      <c r="L97" s="191"/>
    </row>
    <row r="98" spans="2:12" s="9" customFormat="1" ht="19.9" customHeight="1">
      <c r="B98" s="192"/>
      <c r="C98" s="193"/>
      <c r="D98" s="194" t="s">
        <v>1026</v>
      </c>
      <c r="E98" s="195"/>
      <c r="F98" s="195"/>
      <c r="G98" s="195"/>
      <c r="H98" s="195"/>
      <c r="I98" s="196"/>
      <c r="J98" s="197">
        <f>J132</f>
        <v>0</v>
      </c>
      <c r="K98" s="193"/>
      <c r="L98" s="198"/>
    </row>
    <row r="99" spans="2:12" s="9" customFormat="1" ht="19.9" customHeight="1">
      <c r="B99" s="192"/>
      <c r="C99" s="193"/>
      <c r="D99" s="194" t="s">
        <v>1027</v>
      </c>
      <c r="E99" s="195"/>
      <c r="F99" s="195"/>
      <c r="G99" s="195"/>
      <c r="H99" s="195"/>
      <c r="I99" s="196"/>
      <c r="J99" s="197">
        <f>J134</f>
        <v>0</v>
      </c>
      <c r="K99" s="193"/>
      <c r="L99" s="198"/>
    </row>
    <row r="100" spans="2:12" s="9" customFormat="1" ht="19.9" customHeight="1">
      <c r="B100" s="192"/>
      <c r="C100" s="193"/>
      <c r="D100" s="194" t="s">
        <v>1028</v>
      </c>
      <c r="E100" s="195"/>
      <c r="F100" s="195"/>
      <c r="G100" s="195"/>
      <c r="H100" s="195"/>
      <c r="I100" s="196"/>
      <c r="J100" s="197">
        <f>J143</f>
        <v>0</v>
      </c>
      <c r="K100" s="193"/>
      <c r="L100" s="198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39"/>
      <c r="J101" s="39"/>
      <c r="K101" s="39"/>
      <c r="L101" s="43"/>
    </row>
    <row r="102" spans="2:12" s="1" customFormat="1" ht="6.95" customHeight="1">
      <c r="B102" s="38"/>
      <c r="C102" s="39"/>
      <c r="D102" s="39"/>
      <c r="E102" s="39"/>
      <c r="F102" s="39"/>
      <c r="G102" s="39"/>
      <c r="H102" s="39"/>
      <c r="I102" s="139"/>
      <c r="J102" s="39"/>
      <c r="K102" s="39"/>
      <c r="L102" s="43"/>
    </row>
    <row r="103" spans="2:14" s="1" customFormat="1" ht="29.25" customHeight="1">
      <c r="B103" s="38"/>
      <c r="C103" s="184" t="s">
        <v>120</v>
      </c>
      <c r="D103" s="39"/>
      <c r="E103" s="39"/>
      <c r="F103" s="39"/>
      <c r="G103" s="39"/>
      <c r="H103" s="39"/>
      <c r="I103" s="139"/>
      <c r="J103" s="199">
        <f>ROUND(J104+J105+J106+J107+J108+J109,2)</f>
        <v>0</v>
      </c>
      <c r="K103" s="39"/>
      <c r="L103" s="43"/>
      <c r="N103" s="200" t="s">
        <v>38</v>
      </c>
    </row>
    <row r="104" spans="2:65" s="1" customFormat="1" ht="18" customHeight="1">
      <c r="B104" s="38"/>
      <c r="C104" s="39"/>
      <c r="D104" s="201" t="s">
        <v>121</v>
      </c>
      <c r="E104" s="202"/>
      <c r="F104" s="202"/>
      <c r="G104" s="39"/>
      <c r="H104" s="39"/>
      <c r="I104" s="139"/>
      <c r="J104" s="203">
        <v>0</v>
      </c>
      <c r="K104" s="39"/>
      <c r="L104" s="204"/>
      <c r="M104" s="139"/>
      <c r="N104" s="205" t="s">
        <v>39</v>
      </c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206" t="s">
        <v>85</v>
      </c>
      <c r="AZ104" s="139"/>
      <c r="BA104" s="139"/>
      <c r="BB104" s="139"/>
      <c r="BC104" s="139"/>
      <c r="BD104" s="139"/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206" t="s">
        <v>81</v>
      </c>
      <c r="BK104" s="139"/>
      <c r="BL104" s="139"/>
      <c r="BM104" s="139"/>
    </row>
    <row r="105" spans="2:65" s="1" customFormat="1" ht="18" customHeight="1">
      <c r="B105" s="38"/>
      <c r="C105" s="39"/>
      <c r="D105" s="201" t="s">
        <v>122</v>
      </c>
      <c r="E105" s="202"/>
      <c r="F105" s="202"/>
      <c r="G105" s="39"/>
      <c r="H105" s="39"/>
      <c r="I105" s="139"/>
      <c r="J105" s="203">
        <v>0</v>
      </c>
      <c r="K105" s="39"/>
      <c r="L105" s="204"/>
      <c r="M105" s="139"/>
      <c r="N105" s="205" t="s">
        <v>39</v>
      </c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206" t="s">
        <v>85</v>
      </c>
      <c r="AZ105" s="139"/>
      <c r="BA105" s="139"/>
      <c r="BB105" s="139"/>
      <c r="BC105" s="139"/>
      <c r="BD105" s="139"/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206" t="s">
        <v>81</v>
      </c>
      <c r="BK105" s="139"/>
      <c r="BL105" s="139"/>
      <c r="BM105" s="139"/>
    </row>
    <row r="106" spans="2:65" s="1" customFormat="1" ht="18" customHeight="1">
      <c r="B106" s="38"/>
      <c r="C106" s="39"/>
      <c r="D106" s="201" t="s">
        <v>123</v>
      </c>
      <c r="E106" s="202"/>
      <c r="F106" s="202"/>
      <c r="G106" s="39"/>
      <c r="H106" s="39"/>
      <c r="I106" s="139"/>
      <c r="J106" s="203">
        <v>0</v>
      </c>
      <c r="K106" s="39"/>
      <c r="L106" s="204"/>
      <c r="M106" s="139"/>
      <c r="N106" s="205" t="s">
        <v>39</v>
      </c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206" t="s">
        <v>85</v>
      </c>
      <c r="AZ106" s="139"/>
      <c r="BA106" s="139"/>
      <c r="BB106" s="139"/>
      <c r="BC106" s="139"/>
      <c r="BD106" s="139"/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206" t="s">
        <v>81</v>
      </c>
      <c r="BK106" s="139"/>
      <c r="BL106" s="139"/>
      <c r="BM106" s="139"/>
    </row>
    <row r="107" spans="2:65" s="1" customFormat="1" ht="18" customHeight="1">
      <c r="B107" s="38"/>
      <c r="C107" s="39"/>
      <c r="D107" s="201" t="s">
        <v>124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85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81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125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85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81</v>
      </c>
      <c r="BK108" s="139"/>
      <c r="BL108" s="139"/>
      <c r="BM108" s="139"/>
    </row>
    <row r="109" spans="2:65" s="1" customFormat="1" ht="18" customHeight="1">
      <c r="B109" s="38"/>
      <c r="C109" s="39"/>
      <c r="D109" s="202" t="s">
        <v>126</v>
      </c>
      <c r="E109" s="39"/>
      <c r="F109" s="39"/>
      <c r="G109" s="39"/>
      <c r="H109" s="39"/>
      <c r="I109" s="139"/>
      <c r="J109" s="203">
        <f>ROUND(J30*T109,2)</f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127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81</v>
      </c>
      <c r="BK109" s="139"/>
      <c r="BL109" s="139"/>
      <c r="BM109" s="139"/>
    </row>
    <row r="110" spans="2:12" s="1" customFormat="1" ht="12">
      <c r="B110" s="38"/>
      <c r="C110" s="39"/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29.25" customHeight="1">
      <c r="B111" s="38"/>
      <c r="C111" s="208" t="s">
        <v>128</v>
      </c>
      <c r="D111" s="181"/>
      <c r="E111" s="181"/>
      <c r="F111" s="181"/>
      <c r="G111" s="181"/>
      <c r="H111" s="181"/>
      <c r="I111" s="182"/>
      <c r="J111" s="209">
        <f>ROUND(J96+J103,2)</f>
        <v>0</v>
      </c>
      <c r="K111" s="181"/>
      <c r="L111" s="43"/>
    </row>
    <row r="112" spans="2:12" s="1" customFormat="1" ht="6.95" customHeight="1">
      <c r="B112" s="61"/>
      <c r="C112" s="62"/>
      <c r="D112" s="62"/>
      <c r="E112" s="62"/>
      <c r="F112" s="62"/>
      <c r="G112" s="62"/>
      <c r="H112" s="62"/>
      <c r="I112" s="175"/>
      <c r="J112" s="62"/>
      <c r="K112" s="62"/>
      <c r="L112" s="43"/>
    </row>
    <row r="116" spans="2:12" s="1" customFormat="1" ht="6.95" customHeight="1">
      <c r="B116" s="63"/>
      <c r="C116" s="64"/>
      <c r="D116" s="64"/>
      <c r="E116" s="64"/>
      <c r="F116" s="64"/>
      <c r="G116" s="64"/>
      <c r="H116" s="64"/>
      <c r="I116" s="178"/>
      <c r="J116" s="64"/>
      <c r="K116" s="64"/>
      <c r="L116" s="43"/>
    </row>
    <row r="117" spans="2:12" s="1" customFormat="1" ht="24.95" customHeight="1">
      <c r="B117" s="38"/>
      <c r="C117" s="23" t="s">
        <v>129</v>
      </c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16</v>
      </c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6.5" customHeight="1">
      <c r="B120" s="38"/>
      <c r="C120" s="39"/>
      <c r="D120" s="39"/>
      <c r="E120" s="179" t="str">
        <f>E7</f>
        <v>EUO na objektu prodejního skladu</v>
      </c>
      <c r="F120" s="32"/>
      <c r="G120" s="32"/>
      <c r="H120" s="32"/>
      <c r="I120" s="139"/>
      <c r="J120" s="39"/>
      <c r="K120" s="39"/>
      <c r="L120" s="43"/>
    </row>
    <row r="121" spans="2:12" s="1" customFormat="1" ht="12" customHeight="1">
      <c r="B121" s="38"/>
      <c r="C121" s="32" t="s">
        <v>88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6.5" customHeight="1">
      <c r="B122" s="38"/>
      <c r="C122" s="39"/>
      <c r="D122" s="39"/>
      <c r="E122" s="71" t="str">
        <f>E9</f>
        <v>05460003 - VRN</v>
      </c>
      <c r="F122" s="39"/>
      <c r="G122" s="39"/>
      <c r="H122" s="39"/>
      <c r="I122" s="139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2" customHeight="1">
      <c r="B124" s="38"/>
      <c r="C124" s="32" t="s">
        <v>20</v>
      </c>
      <c r="D124" s="39"/>
      <c r="E124" s="39"/>
      <c r="F124" s="27" t="str">
        <f>F12</f>
        <v>Polkovice 210</v>
      </c>
      <c r="G124" s="39"/>
      <c r="H124" s="39"/>
      <c r="I124" s="142" t="s">
        <v>22</v>
      </c>
      <c r="J124" s="74" t="str">
        <f>IF(J12="","",J12)</f>
        <v>24. 4. 2023</v>
      </c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5.15" customHeight="1">
      <c r="B126" s="38"/>
      <c r="C126" s="32" t="s">
        <v>24</v>
      </c>
      <c r="D126" s="39"/>
      <c r="E126" s="39"/>
      <c r="F126" s="27" t="str">
        <f>E15</f>
        <v xml:space="preserve"> </v>
      </c>
      <c r="G126" s="39"/>
      <c r="H126" s="39"/>
      <c r="I126" s="142" t="s">
        <v>30</v>
      </c>
      <c r="J126" s="36" t="str">
        <f>E21</f>
        <v xml:space="preserve"> </v>
      </c>
      <c r="K126" s="39"/>
      <c r="L126" s="43"/>
    </row>
    <row r="127" spans="2:12" s="1" customFormat="1" ht="15.15" customHeight="1">
      <c r="B127" s="38"/>
      <c r="C127" s="32" t="s">
        <v>28</v>
      </c>
      <c r="D127" s="39"/>
      <c r="E127" s="39"/>
      <c r="F127" s="27" t="str">
        <f>IF(E18="","",E18)</f>
        <v>Vyplň údaj</v>
      </c>
      <c r="G127" s="39"/>
      <c r="H127" s="39"/>
      <c r="I127" s="142" t="s">
        <v>32</v>
      </c>
      <c r="J127" s="36" t="str">
        <f>E24</f>
        <v xml:space="preserve"> </v>
      </c>
      <c r="K127" s="39"/>
      <c r="L127" s="43"/>
    </row>
    <row r="128" spans="2:12" s="1" customFormat="1" ht="10.3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20" s="10" customFormat="1" ht="29.25" customHeight="1">
      <c r="B129" s="210"/>
      <c r="C129" s="211" t="s">
        <v>130</v>
      </c>
      <c r="D129" s="212" t="s">
        <v>59</v>
      </c>
      <c r="E129" s="212" t="s">
        <v>55</v>
      </c>
      <c r="F129" s="212" t="s">
        <v>56</v>
      </c>
      <c r="G129" s="212" t="s">
        <v>131</v>
      </c>
      <c r="H129" s="212" t="s">
        <v>132</v>
      </c>
      <c r="I129" s="213" t="s">
        <v>133</v>
      </c>
      <c r="J129" s="214" t="s">
        <v>94</v>
      </c>
      <c r="K129" s="215" t="s">
        <v>134</v>
      </c>
      <c r="L129" s="216"/>
      <c r="M129" s="95" t="s">
        <v>1</v>
      </c>
      <c r="N129" s="96" t="s">
        <v>38</v>
      </c>
      <c r="O129" s="96" t="s">
        <v>135</v>
      </c>
      <c r="P129" s="96" t="s">
        <v>136</v>
      </c>
      <c r="Q129" s="96" t="s">
        <v>137</v>
      </c>
      <c r="R129" s="96" t="s">
        <v>138</v>
      </c>
      <c r="S129" s="96" t="s">
        <v>139</v>
      </c>
      <c r="T129" s="97" t="s">
        <v>140</v>
      </c>
    </row>
    <row r="130" spans="2:63" s="1" customFormat="1" ht="22.8" customHeight="1">
      <c r="B130" s="38"/>
      <c r="C130" s="102" t="s">
        <v>141</v>
      </c>
      <c r="D130" s="39"/>
      <c r="E130" s="39"/>
      <c r="F130" s="39"/>
      <c r="G130" s="39"/>
      <c r="H130" s="39"/>
      <c r="I130" s="139"/>
      <c r="J130" s="217">
        <f>BK130</f>
        <v>0</v>
      </c>
      <c r="K130" s="39"/>
      <c r="L130" s="43"/>
      <c r="M130" s="98"/>
      <c r="N130" s="99"/>
      <c r="O130" s="99"/>
      <c r="P130" s="218">
        <f>P131</f>
        <v>0</v>
      </c>
      <c r="Q130" s="99"/>
      <c r="R130" s="218">
        <f>R131</f>
        <v>0</v>
      </c>
      <c r="S130" s="99"/>
      <c r="T130" s="219">
        <f>T131</f>
        <v>0</v>
      </c>
      <c r="AT130" s="17" t="s">
        <v>73</v>
      </c>
      <c r="AU130" s="17" t="s">
        <v>96</v>
      </c>
      <c r="BK130" s="220">
        <f>BK131</f>
        <v>0</v>
      </c>
    </row>
    <row r="131" spans="2:63" s="11" customFormat="1" ht="25.9" customHeight="1">
      <c r="B131" s="221"/>
      <c r="C131" s="222"/>
      <c r="D131" s="223" t="s">
        <v>73</v>
      </c>
      <c r="E131" s="224" t="s">
        <v>85</v>
      </c>
      <c r="F131" s="224" t="s">
        <v>1029</v>
      </c>
      <c r="G131" s="222"/>
      <c r="H131" s="222"/>
      <c r="I131" s="225"/>
      <c r="J131" s="226">
        <f>BK131</f>
        <v>0</v>
      </c>
      <c r="K131" s="222"/>
      <c r="L131" s="227"/>
      <c r="M131" s="228"/>
      <c r="N131" s="229"/>
      <c r="O131" s="229"/>
      <c r="P131" s="230">
        <f>P132+P134+P143</f>
        <v>0</v>
      </c>
      <c r="Q131" s="229"/>
      <c r="R131" s="230">
        <f>R132+R134+R143</f>
        <v>0</v>
      </c>
      <c r="S131" s="229"/>
      <c r="T131" s="231">
        <f>T132+T134+T143</f>
        <v>0</v>
      </c>
      <c r="AR131" s="232" t="s">
        <v>168</v>
      </c>
      <c r="AT131" s="233" t="s">
        <v>73</v>
      </c>
      <c r="AU131" s="233" t="s">
        <v>74</v>
      </c>
      <c r="AY131" s="232" t="s">
        <v>144</v>
      </c>
      <c r="BK131" s="234">
        <f>BK132+BK134+BK143</f>
        <v>0</v>
      </c>
    </row>
    <row r="132" spans="2:63" s="11" customFormat="1" ht="22.8" customHeight="1">
      <c r="B132" s="221"/>
      <c r="C132" s="222"/>
      <c r="D132" s="223" t="s">
        <v>73</v>
      </c>
      <c r="E132" s="235" t="s">
        <v>1030</v>
      </c>
      <c r="F132" s="235" t="s">
        <v>1031</v>
      </c>
      <c r="G132" s="222"/>
      <c r="H132" s="222"/>
      <c r="I132" s="225"/>
      <c r="J132" s="236">
        <f>BK132</f>
        <v>0</v>
      </c>
      <c r="K132" s="222"/>
      <c r="L132" s="227"/>
      <c r="M132" s="228"/>
      <c r="N132" s="229"/>
      <c r="O132" s="229"/>
      <c r="P132" s="230">
        <f>P133</f>
        <v>0</v>
      </c>
      <c r="Q132" s="229"/>
      <c r="R132" s="230">
        <f>R133</f>
        <v>0</v>
      </c>
      <c r="S132" s="229"/>
      <c r="T132" s="231">
        <f>T133</f>
        <v>0</v>
      </c>
      <c r="AR132" s="232" t="s">
        <v>168</v>
      </c>
      <c r="AT132" s="233" t="s">
        <v>73</v>
      </c>
      <c r="AU132" s="233" t="s">
        <v>81</v>
      </c>
      <c r="AY132" s="232" t="s">
        <v>144</v>
      </c>
      <c r="BK132" s="234">
        <f>BK133</f>
        <v>0</v>
      </c>
    </row>
    <row r="133" spans="2:65" s="1" customFormat="1" ht="16.5" customHeight="1">
      <c r="B133" s="38"/>
      <c r="C133" s="237" t="s">
        <v>81</v>
      </c>
      <c r="D133" s="237" t="s">
        <v>146</v>
      </c>
      <c r="E133" s="238" t="s">
        <v>1032</v>
      </c>
      <c r="F133" s="239" t="s">
        <v>1033</v>
      </c>
      <c r="G133" s="240" t="s">
        <v>1002</v>
      </c>
      <c r="H133" s="241">
        <v>1</v>
      </c>
      <c r="I133" s="242"/>
      <c r="J133" s="243">
        <f>ROUND(I133*H133,2)</f>
        <v>0</v>
      </c>
      <c r="K133" s="239" t="s">
        <v>1</v>
      </c>
      <c r="L133" s="43"/>
      <c r="M133" s="244" t="s">
        <v>1</v>
      </c>
      <c r="N133" s="245" t="s">
        <v>39</v>
      </c>
      <c r="O133" s="86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48" t="s">
        <v>1034</v>
      </c>
      <c r="AT133" s="248" t="s">
        <v>146</v>
      </c>
      <c r="AU133" s="248" t="s">
        <v>83</v>
      </c>
      <c r="AY133" s="17" t="s">
        <v>144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81</v>
      </c>
      <c r="BK133" s="249">
        <f>ROUND(I133*H133,2)</f>
        <v>0</v>
      </c>
      <c r="BL133" s="17" t="s">
        <v>1034</v>
      </c>
      <c r="BM133" s="248" t="s">
        <v>1035</v>
      </c>
    </row>
    <row r="134" spans="2:63" s="11" customFormat="1" ht="22.8" customHeight="1">
      <c r="B134" s="221"/>
      <c r="C134" s="222"/>
      <c r="D134" s="223" t="s">
        <v>73</v>
      </c>
      <c r="E134" s="235" t="s">
        <v>1036</v>
      </c>
      <c r="F134" s="235" t="s">
        <v>121</v>
      </c>
      <c r="G134" s="222"/>
      <c r="H134" s="222"/>
      <c r="I134" s="225"/>
      <c r="J134" s="236">
        <f>BK134</f>
        <v>0</v>
      </c>
      <c r="K134" s="222"/>
      <c r="L134" s="227"/>
      <c r="M134" s="228"/>
      <c r="N134" s="229"/>
      <c r="O134" s="229"/>
      <c r="P134" s="230">
        <f>SUM(P135:P142)</f>
        <v>0</v>
      </c>
      <c r="Q134" s="229"/>
      <c r="R134" s="230">
        <f>SUM(R135:R142)</f>
        <v>0</v>
      </c>
      <c r="S134" s="229"/>
      <c r="T134" s="231">
        <f>SUM(T135:T142)</f>
        <v>0</v>
      </c>
      <c r="AR134" s="232" t="s">
        <v>168</v>
      </c>
      <c r="AT134" s="233" t="s">
        <v>73</v>
      </c>
      <c r="AU134" s="233" t="s">
        <v>81</v>
      </c>
      <c r="AY134" s="232" t="s">
        <v>144</v>
      </c>
      <c r="BK134" s="234">
        <f>SUM(BK135:BK142)</f>
        <v>0</v>
      </c>
    </row>
    <row r="135" spans="2:65" s="1" customFormat="1" ht="16.5" customHeight="1">
      <c r="B135" s="38"/>
      <c r="C135" s="237" t="s">
        <v>83</v>
      </c>
      <c r="D135" s="237" t="s">
        <v>146</v>
      </c>
      <c r="E135" s="238" t="s">
        <v>1037</v>
      </c>
      <c r="F135" s="239" t="s">
        <v>121</v>
      </c>
      <c r="G135" s="240" t="s">
        <v>1002</v>
      </c>
      <c r="H135" s="241">
        <v>1</v>
      </c>
      <c r="I135" s="242"/>
      <c r="J135" s="243">
        <f>ROUND(I135*H135,2)</f>
        <v>0</v>
      </c>
      <c r="K135" s="239" t="s">
        <v>1</v>
      </c>
      <c r="L135" s="43"/>
      <c r="M135" s="244" t="s">
        <v>1</v>
      </c>
      <c r="N135" s="245" t="s">
        <v>39</v>
      </c>
      <c r="O135" s="86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48" t="s">
        <v>1034</v>
      </c>
      <c r="AT135" s="248" t="s">
        <v>146</v>
      </c>
      <c r="AU135" s="248" t="s">
        <v>83</v>
      </c>
      <c r="AY135" s="17" t="s">
        <v>144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81</v>
      </c>
      <c r="BK135" s="249">
        <f>ROUND(I135*H135,2)</f>
        <v>0</v>
      </c>
      <c r="BL135" s="17" t="s">
        <v>1034</v>
      </c>
      <c r="BM135" s="248" t="s">
        <v>1038</v>
      </c>
    </row>
    <row r="136" spans="2:65" s="1" customFormat="1" ht="24" customHeight="1">
      <c r="B136" s="38"/>
      <c r="C136" s="237" t="s">
        <v>160</v>
      </c>
      <c r="D136" s="237" t="s">
        <v>146</v>
      </c>
      <c r="E136" s="238" t="s">
        <v>1039</v>
      </c>
      <c r="F136" s="239" t="s">
        <v>1040</v>
      </c>
      <c r="G136" s="240" t="s">
        <v>1002</v>
      </c>
      <c r="H136" s="241">
        <v>1</v>
      </c>
      <c r="I136" s="242"/>
      <c r="J136" s="243">
        <f>ROUND(I136*H136,2)</f>
        <v>0</v>
      </c>
      <c r="K136" s="239" t="s">
        <v>150</v>
      </c>
      <c r="L136" s="43"/>
      <c r="M136" s="244" t="s">
        <v>1</v>
      </c>
      <c r="N136" s="245" t="s">
        <v>39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1034</v>
      </c>
      <c r="AT136" s="248" t="s">
        <v>146</v>
      </c>
      <c r="AU136" s="248" t="s">
        <v>83</v>
      </c>
      <c r="AY136" s="17" t="s">
        <v>144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1034</v>
      </c>
      <c r="BM136" s="248" t="s">
        <v>1041</v>
      </c>
    </row>
    <row r="137" spans="2:65" s="1" customFormat="1" ht="16.5" customHeight="1">
      <c r="B137" s="38"/>
      <c r="C137" s="237" t="s">
        <v>151</v>
      </c>
      <c r="D137" s="237" t="s">
        <v>146</v>
      </c>
      <c r="E137" s="238" t="s">
        <v>1042</v>
      </c>
      <c r="F137" s="239" t="s">
        <v>1043</v>
      </c>
      <c r="G137" s="240" t="s">
        <v>1002</v>
      </c>
      <c r="H137" s="241">
        <v>1</v>
      </c>
      <c r="I137" s="242"/>
      <c r="J137" s="243">
        <f>ROUND(I137*H137,2)</f>
        <v>0</v>
      </c>
      <c r="K137" s="239" t="s">
        <v>1</v>
      </c>
      <c r="L137" s="43"/>
      <c r="M137" s="244" t="s">
        <v>1</v>
      </c>
      <c r="N137" s="245" t="s">
        <v>39</v>
      </c>
      <c r="O137" s="86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48" t="s">
        <v>1034</v>
      </c>
      <c r="AT137" s="248" t="s">
        <v>146</v>
      </c>
      <c r="AU137" s="248" t="s">
        <v>83</v>
      </c>
      <c r="AY137" s="17" t="s">
        <v>144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1034</v>
      </c>
      <c r="BM137" s="248" t="s">
        <v>1044</v>
      </c>
    </row>
    <row r="138" spans="2:65" s="1" customFormat="1" ht="16.5" customHeight="1">
      <c r="B138" s="38"/>
      <c r="C138" s="237" t="s">
        <v>168</v>
      </c>
      <c r="D138" s="237" t="s">
        <v>146</v>
      </c>
      <c r="E138" s="238" t="s">
        <v>1045</v>
      </c>
      <c r="F138" s="239" t="s">
        <v>1046</v>
      </c>
      <c r="G138" s="240" t="s">
        <v>1002</v>
      </c>
      <c r="H138" s="241">
        <v>1</v>
      </c>
      <c r="I138" s="242"/>
      <c r="J138" s="243">
        <f>ROUND(I138*H138,2)</f>
        <v>0</v>
      </c>
      <c r="K138" s="239" t="s">
        <v>1</v>
      </c>
      <c r="L138" s="43"/>
      <c r="M138" s="244" t="s">
        <v>1</v>
      </c>
      <c r="N138" s="245" t="s">
        <v>39</v>
      </c>
      <c r="O138" s="86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8" t="s">
        <v>1034</v>
      </c>
      <c r="AT138" s="248" t="s">
        <v>146</v>
      </c>
      <c r="AU138" s="248" t="s">
        <v>83</v>
      </c>
      <c r="AY138" s="17" t="s">
        <v>144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81</v>
      </c>
      <c r="BK138" s="249">
        <f>ROUND(I138*H138,2)</f>
        <v>0</v>
      </c>
      <c r="BL138" s="17" t="s">
        <v>1034</v>
      </c>
      <c r="BM138" s="248" t="s">
        <v>1047</v>
      </c>
    </row>
    <row r="139" spans="2:65" s="1" customFormat="1" ht="16.5" customHeight="1">
      <c r="B139" s="38"/>
      <c r="C139" s="237" t="s">
        <v>172</v>
      </c>
      <c r="D139" s="237" t="s">
        <v>146</v>
      </c>
      <c r="E139" s="238" t="s">
        <v>1048</v>
      </c>
      <c r="F139" s="239" t="s">
        <v>1049</v>
      </c>
      <c r="G139" s="240" t="s">
        <v>1002</v>
      </c>
      <c r="H139" s="241">
        <v>1</v>
      </c>
      <c r="I139" s="242"/>
      <c r="J139" s="243">
        <f>ROUND(I139*H139,2)</f>
        <v>0</v>
      </c>
      <c r="K139" s="239" t="s">
        <v>1</v>
      </c>
      <c r="L139" s="43"/>
      <c r="M139" s="244" t="s">
        <v>1</v>
      </c>
      <c r="N139" s="245" t="s">
        <v>39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1034</v>
      </c>
      <c r="AT139" s="248" t="s">
        <v>146</v>
      </c>
      <c r="AU139" s="248" t="s">
        <v>83</v>
      </c>
      <c r="AY139" s="17" t="s">
        <v>144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1034</v>
      </c>
      <c r="BM139" s="248" t="s">
        <v>1050</v>
      </c>
    </row>
    <row r="140" spans="2:65" s="1" customFormat="1" ht="16.5" customHeight="1">
      <c r="B140" s="38"/>
      <c r="C140" s="237" t="s">
        <v>178</v>
      </c>
      <c r="D140" s="237" t="s">
        <v>146</v>
      </c>
      <c r="E140" s="238" t="s">
        <v>1051</v>
      </c>
      <c r="F140" s="239" t="s">
        <v>1052</v>
      </c>
      <c r="G140" s="240" t="s">
        <v>1002</v>
      </c>
      <c r="H140" s="241">
        <v>1</v>
      </c>
      <c r="I140" s="242"/>
      <c r="J140" s="243">
        <f>ROUND(I140*H140,2)</f>
        <v>0</v>
      </c>
      <c r="K140" s="239" t="s">
        <v>1</v>
      </c>
      <c r="L140" s="43"/>
      <c r="M140" s="244" t="s">
        <v>1</v>
      </c>
      <c r="N140" s="245" t="s">
        <v>39</v>
      </c>
      <c r="O140" s="86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48" t="s">
        <v>1034</v>
      </c>
      <c r="AT140" s="248" t="s">
        <v>146</v>
      </c>
      <c r="AU140" s="248" t="s">
        <v>83</v>
      </c>
      <c r="AY140" s="17" t="s">
        <v>144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81</v>
      </c>
      <c r="BK140" s="249">
        <f>ROUND(I140*H140,2)</f>
        <v>0</v>
      </c>
      <c r="BL140" s="17" t="s">
        <v>1034</v>
      </c>
      <c r="BM140" s="248" t="s">
        <v>1053</v>
      </c>
    </row>
    <row r="141" spans="2:65" s="1" customFormat="1" ht="16.5" customHeight="1">
      <c r="B141" s="38"/>
      <c r="C141" s="237" t="s">
        <v>185</v>
      </c>
      <c r="D141" s="237" t="s">
        <v>146</v>
      </c>
      <c r="E141" s="238" t="s">
        <v>1054</v>
      </c>
      <c r="F141" s="239" t="s">
        <v>1055</v>
      </c>
      <c r="G141" s="240" t="s">
        <v>1002</v>
      </c>
      <c r="H141" s="241">
        <v>1</v>
      </c>
      <c r="I141" s="242"/>
      <c r="J141" s="243">
        <f>ROUND(I141*H141,2)</f>
        <v>0</v>
      </c>
      <c r="K141" s="239" t="s">
        <v>150</v>
      </c>
      <c r="L141" s="43"/>
      <c r="M141" s="244" t="s">
        <v>1</v>
      </c>
      <c r="N141" s="245" t="s">
        <v>39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1034</v>
      </c>
      <c r="AT141" s="248" t="s">
        <v>146</v>
      </c>
      <c r="AU141" s="248" t="s">
        <v>83</v>
      </c>
      <c r="AY141" s="17" t="s">
        <v>144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1034</v>
      </c>
      <c r="BM141" s="248" t="s">
        <v>1056</v>
      </c>
    </row>
    <row r="142" spans="2:65" s="1" customFormat="1" ht="16.5" customHeight="1">
      <c r="B142" s="38"/>
      <c r="C142" s="237" t="s">
        <v>192</v>
      </c>
      <c r="D142" s="237" t="s">
        <v>146</v>
      </c>
      <c r="E142" s="238" t="s">
        <v>1057</v>
      </c>
      <c r="F142" s="239" t="s">
        <v>1058</v>
      </c>
      <c r="G142" s="240" t="s">
        <v>1002</v>
      </c>
      <c r="H142" s="241">
        <v>1</v>
      </c>
      <c r="I142" s="242"/>
      <c r="J142" s="243">
        <f>ROUND(I142*H142,2)</f>
        <v>0</v>
      </c>
      <c r="K142" s="239" t="s">
        <v>1</v>
      </c>
      <c r="L142" s="43"/>
      <c r="M142" s="244" t="s">
        <v>1</v>
      </c>
      <c r="N142" s="245" t="s">
        <v>39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1034</v>
      </c>
      <c r="AT142" s="248" t="s">
        <v>146</v>
      </c>
      <c r="AU142" s="248" t="s">
        <v>83</v>
      </c>
      <c r="AY142" s="17" t="s">
        <v>144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1034</v>
      </c>
      <c r="BM142" s="248" t="s">
        <v>1059</v>
      </c>
    </row>
    <row r="143" spans="2:63" s="11" customFormat="1" ht="22.8" customHeight="1">
      <c r="B143" s="221"/>
      <c r="C143" s="222"/>
      <c r="D143" s="223" t="s">
        <v>73</v>
      </c>
      <c r="E143" s="235" t="s">
        <v>1060</v>
      </c>
      <c r="F143" s="235" t="s">
        <v>1061</v>
      </c>
      <c r="G143" s="222"/>
      <c r="H143" s="222"/>
      <c r="I143" s="225"/>
      <c r="J143" s="236">
        <f>BK143</f>
        <v>0</v>
      </c>
      <c r="K143" s="222"/>
      <c r="L143" s="227"/>
      <c r="M143" s="228"/>
      <c r="N143" s="229"/>
      <c r="O143" s="229"/>
      <c r="P143" s="230">
        <f>P144</f>
        <v>0</v>
      </c>
      <c r="Q143" s="229"/>
      <c r="R143" s="230">
        <f>R144</f>
        <v>0</v>
      </c>
      <c r="S143" s="229"/>
      <c r="T143" s="231">
        <f>T144</f>
        <v>0</v>
      </c>
      <c r="AR143" s="232" t="s">
        <v>168</v>
      </c>
      <c r="AT143" s="233" t="s">
        <v>73</v>
      </c>
      <c r="AU143" s="233" t="s">
        <v>81</v>
      </c>
      <c r="AY143" s="232" t="s">
        <v>144</v>
      </c>
      <c r="BK143" s="234">
        <f>BK144</f>
        <v>0</v>
      </c>
    </row>
    <row r="144" spans="2:65" s="1" customFormat="1" ht="16.5" customHeight="1">
      <c r="B144" s="38"/>
      <c r="C144" s="237" t="s">
        <v>198</v>
      </c>
      <c r="D144" s="237" t="s">
        <v>146</v>
      </c>
      <c r="E144" s="238" t="s">
        <v>1062</v>
      </c>
      <c r="F144" s="239" t="s">
        <v>1063</v>
      </c>
      <c r="G144" s="240" t="s">
        <v>1002</v>
      </c>
      <c r="H144" s="241">
        <v>1</v>
      </c>
      <c r="I144" s="242"/>
      <c r="J144" s="243">
        <f>ROUND(I144*H144,2)</f>
        <v>0</v>
      </c>
      <c r="K144" s="239" t="s">
        <v>1</v>
      </c>
      <c r="L144" s="43"/>
      <c r="M144" s="305" t="s">
        <v>1</v>
      </c>
      <c r="N144" s="306" t="s">
        <v>39</v>
      </c>
      <c r="O144" s="307"/>
      <c r="P144" s="308">
        <f>O144*H144</f>
        <v>0</v>
      </c>
      <c r="Q144" s="308">
        <v>0</v>
      </c>
      <c r="R144" s="308">
        <f>Q144*H144</f>
        <v>0</v>
      </c>
      <c r="S144" s="308">
        <v>0</v>
      </c>
      <c r="T144" s="309">
        <f>S144*H144</f>
        <v>0</v>
      </c>
      <c r="AR144" s="248" t="s">
        <v>1034</v>
      </c>
      <c r="AT144" s="248" t="s">
        <v>146</v>
      </c>
      <c r="AU144" s="248" t="s">
        <v>83</v>
      </c>
      <c r="AY144" s="17" t="s">
        <v>144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81</v>
      </c>
      <c r="BK144" s="249">
        <f>ROUND(I144*H144,2)</f>
        <v>0</v>
      </c>
      <c r="BL144" s="17" t="s">
        <v>1034</v>
      </c>
      <c r="BM144" s="248" t="s">
        <v>1064</v>
      </c>
    </row>
    <row r="145" spans="2:12" s="1" customFormat="1" ht="6.95" customHeight="1">
      <c r="B145" s="61"/>
      <c r="C145" s="62"/>
      <c r="D145" s="62"/>
      <c r="E145" s="62"/>
      <c r="F145" s="62"/>
      <c r="G145" s="62"/>
      <c r="H145" s="62"/>
      <c r="I145" s="175"/>
      <c r="J145" s="62"/>
      <c r="K145" s="62"/>
      <c r="L145" s="43"/>
    </row>
  </sheetData>
  <sheetProtection password="CC35" sheet="1" objects="1" scenarios="1" formatColumns="0" formatRows="0" autoFilter="0"/>
  <autoFilter ref="C129:K144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2023-04-24T09:50:01Z</dcterms:created>
  <dcterms:modified xsi:type="dcterms:W3CDTF">2023-04-24T09:50:06Z</dcterms:modified>
  <cp:category/>
  <cp:version/>
  <cp:contentType/>
  <cp:contentStatus/>
</cp:coreProperties>
</file>