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8920" yWindow="-5235" windowWidth="29040" windowHeight="15840" activeTab="2"/>
  </bookViews>
  <sheets>
    <sheet name="Krycí list" sheetId="1" r:id="rId1"/>
    <sheet name="Rekapitulace" sheetId="2" r:id="rId2"/>
    <sheet name="soupis neoceněný" sheetId="3" r:id="rId3"/>
    <sheet name="#Figury" sheetId="4" state="hidden" r:id="rId4"/>
  </sheets>
  <definedNames>
    <definedName name="_xlnm.Print_Titles" localSheetId="1">Rekapitulace!$11:$13</definedName>
    <definedName name="_xlnm.Print_Titles" localSheetId="2">'soupis neoceněný'!$11:$13</definedName>
    <definedName name="_xlnm.Print_Area" localSheetId="2">'soupis neoceněný'!$A$1:$K$64</definedName>
    <definedName name="Z_65E3123D_ED26_44E3_A414_09EEEF825484_.wvu.Cols" localSheetId="1" hidden="1">Rekapitulace!#REF!</definedName>
    <definedName name="Z_65E3123D_ED26_44E3_A414_09EEEF825484_.wvu.Cols" localSheetId="2" hidden="1">'soupis neoceněný'!#REF!,'soupis neoceněný'!#REF!,'soupis neoceněný'!#REF!</definedName>
    <definedName name="Z_65E3123D_ED26_44E3_A414_09EEEF825484_.wvu.PrintArea" localSheetId="2" hidden="1">'soupis neoceněný'!$A$1:$J$64</definedName>
    <definedName name="Z_65E3123D_ED26_44E3_A414_09EEEF825484_.wvu.PrintTitles" localSheetId="1" hidden="1">Rekapitulace!$11:$13</definedName>
    <definedName name="Z_65E3123D_ED26_44E3_A414_09EEEF825484_.wvu.PrintTitles" localSheetId="2" hidden="1">'soupis neoceněný'!$11:$13</definedName>
    <definedName name="Z_65E3123D_ED26_44E3_A414_09EEEF825484_.wvu.Rows" localSheetId="0" hidden="1">'Krycí list'!$1:$1,'Krycí list'!$3:$3,'Krycí list'!$6:$6,'Krycí list'!$8:$8,'Krycí list'!$10:$24</definedName>
    <definedName name="Z_65E3123D_ED26_44E3_A414_09EEEF825484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82B4F4D9_5370_4303_A97E_2A49E01AF629_.wvu.Cols" localSheetId="1" hidden="1">Rekapitulace!#REF!</definedName>
    <definedName name="Z_82B4F4D9_5370_4303_A97E_2A49E01AF629_.wvu.Cols" localSheetId="2" hidden="1">'soupis neoceněný'!#REF!,'soupis neoceněný'!#REF!,'soupis neoceněný'!#REF!</definedName>
    <definedName name="Z_82B4F4D9_5370_4303_A97E_2A49E01AF629_.wvu.PrintArea" localSheetId="2" hidden="1">'soupis neoceněný'!$A$1:$J$64</definedName>
    <definedName name="Z_82B4F4D9_5370_4303_A97E_2A49E01AF629_.wvu.PrintTitles" localSheetId="1" hidden="1">Rekapitulace!$11:$13</definedName>
    <definedName name="Z_82B4F4D9_5370_4303_A97E_2A49E01AF629_.wvu.PrintTitles" localSheetId="2" hidden="1">'soupis neoceněný'!$11:$13</definedName>
    <definedName name="Z_82B4F4D9_5370_4303_A97E_2A49E01AF629_.wvu.Rows" localSheetId="0" hidden="1">'Krycí list'!$1:$1,'Krycí list'!$3:$3,'Krycí list'!$6:$6,'Krycí list'!$8:$8,'Krycí list'!$10:$24</definedName>
    <definedName name="Z_82B4F4D9_5370_4303_A97E_2A49E01AF629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D6CFA044_0C8C_4ECE_96A2_AFF3DD5E0425_.wvu.Cols" localSheetId="1" hidden="1">Rekapitulace!#REF!</definedName>
    <definedName name="Z_D6CFA044_0C8C_4ECE_96A2_AFF3DD5E0425_.wvu.Cols" localSheetId="2" hidden="1">'soupis neoceněný'!#REF!,'soupis neoceněný'!#REF!,'soupis neoceněný'!#REF!</definedName>
    <definedName name="Z_D6CFA044_0C8C_4ECE_96A2_AFF3DD5E0425_.wvu.PrintArea" localSheetId="2" hidden="1">'soupis neoceněný'!$A$1:$J$64</definedName>
    <definedName name="Z_D6CFA044_0C8C_4ECE_96A2_AFF3DD5E0425_.wvu.PrintTitles" localSheetId="1" hidden="1">Rekapitulace!$11:$13</definedName>
    <definedName name="Z_D6CFA044_0C8C_4ECE_96A2_AFF3DD5E0425_.wvu.PrintTitles" localSheetId="2" hidden="1">'soupis neoceněný'!$11:$13</definedName>
    <definedName name="Z_D6CFA044_0C8C_4ECE_96A2_AFF3DD5E0425_.wvu.Rows" localSheetId="0" hidden="1">'Krycí list'!$1:$1,'Krycí list'!$3:$3,'Krycí list'!$6:$6,'Krycí list'!$8:$8,'Krycí list'!$10:$24</definedName>
    <definedName name="Z_D6CFA044_0C8C_4ECE_96A2_AFF3DD5E0425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s>
  <calcPr calcId="125725"/>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
  <c r="K19"/>
  <c r="K20"/>
  <c r="K21"/>
  <c r="K22"/>
  <c r="I17"/>
  <c r="K17" s="1"/>
  <c r="I18"/>
  <c r="I19"/>
  <c r="I20"/>
  <c r="I21"/>
  <c r="I22"/>
  <c r="I25"/>
  <c r="K25" s="1"/>
  <c r="I26"/>
  <c r="K26" s="1"/>
  <c r="I27"/>
  <c r="K27" s="1"/>
  <c r="I28"/>
  <c r="K28" s="1"/>
  <c r="I29"/>
  <c r="K29" s="1"/>
  <c r="I30"/>
  <c r="K30" s="1"/>
  <c r="I31"/>
  <c r="K31" s="1"/>
  <c r="I32"/>
  <c r="K32" s="1"/>
  <c r="I33"/>
  <c r="K33" s="1"/>
  <c r="I34"/>
  <c r="K34" s="1"/>
  <c r="I35"/>
  <c r="K35" s="1"/>
  <c r="I36"/>
  <c r="K36" s="1"/>
  <c r="I37"/>
  <c r="K37" s="1"/>
  <c r="I38"/>
  <c r="K38" s="1"/>
  <c r="I39"/>
  <c r="K39" s="1"/>
  <c r="I40"/>
  <c r="K40" s="1"/>
  <c r="I41"/>
  <c r="K41" s="1"/>
  <c r="I42"/>
  <c r="K42" s="1"/>
  <c r="I43"/>
  <c r="K43" s="1"/>
  <c r="I44"/>
  <c r="K44" s="1"/>
  <c r="I45"/>
  <c r="K45" s="1"/>
  <c r="I46"/>
  <c r="K46" s="1"/>
  <c r="I47"/>
  <c r="K47" s="1"/>
  <c r="I48"/>
  <c r="K48" s="1"/>
  <c r="K54"/>
  <c r="I51"/>
  <c r="K51" s="1"/>
  <c r="I52"/>
  <c r="K52" s="1"/>
  <c r="I53"/>
  <c r="K53" s="1"/>
  <c r="I54"/>
  <c r="K61"/>
  <c r="K62"/>
  <c r="K63"/>
  <c r="I57"/>
  <c r="K57" s="1"/>
  <c r="I58"/>
  <c r="K58" s="1"/>
  <c r="I59"/>
  <c r="K59" s="1"/>
  <c r="I60"/>
  <c r="K60" s="1"/>
  <c r="I61"/>
  <c r="I62"/>
  <c r="I63"/>
  <c r="I56" l="1"/>
  <c r="I55" l="1"/>
  <c r="B19" i="2"/>
  <c r="B18"/>
  <c r="B17"/>
  <c r="B16"/>
  <c r="B15"/>
  <c r="G41" i="3" l="1"/>
  <c r="I16" l="1"/>
  <c r="I15" s="1"/>
  <c r="K16" l="1"/>
  <c r="I50"/>
  <c r="G32"/>
  <c r="I24"/>
  <c r="C2"/>
  <c r="C3"/>
  <c r="C4"/>
  <c r="C5"/>
  <c r="C7"/>
  <c r="C8"/>
  <c r="C9"/>
  <c r="G25"/>
  <c r="G29"/>
  <c r="G30"/>
  <c r="G35"/>
  <c r="G42"/>
  <c r="G44"/>
  <c r="B2" i="2"/>
  <c r="B3"/>
  <c r="B4"/>
  <c r="B5"/>
  <c r="B7"/>
  <c r="B8"/>
  <c r="B9"/>
  <c r="E35" i="1"/>
  <c r="J35"/>
  <c r="R35"/>
  <c r="P38"/>
  <c r="P39"/>
  <c r="P40"/>
  <c r="P41"/>
  <c r="P42"/>
  <c r="J46"/>
  <c r="K47"/>
  <c r="G31" i="3" l="1"/>
  <c r="I49"/>
  <c r="C17" i="2" s="1"/>
  <c r="C18"/>
  <c r="C15"/>
  <c r="K24" i="3"/>
  <c r="K56"/>
  <c r="K50"/>
  <c r="G43"/>
  <c r="I23" l="1"/>
  <c r="I14" s="1"/>
  <c r="C16" i="2" l="1"/>
  <c r="I64" i="3"/>
  <c r="R46" i="1"/>
  <c r="C19" i="2" l="1"/>
  <c r="C14"/>
  <c r="E44" i="1" s="1"/>
  <c r="E46" s="1"/>
  <c r="R49" s="1"/>
  <c r="O51" s="1"/>
  <c r="S51" s="1"/>
  <c r="S49" l="1"/>
  <c r="O50"/>
  <c r="S50" s="1"/>
  <c r="R51"/>
  <c r="R50" l="1"/>
  <c r="R52" s="1"/>
</calcChain>
</file>

<file path=xl/sharedStrings.xml><?xml version="1.0" encoding="utf-8"?>
<sst xmlns="http://schemas.openxmlformats.org/spreadsheetml/2006/main" count="340" uniqueCount="194">
  <si>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</si>
  <si>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</si>
  <si>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</si>
  <si>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</si>
  <si>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</si>
  <si>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</si>
  <si>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</si>
  <si>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</si>
  <si>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</si>
  <si>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</si>
  <si>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</si>
  <si>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</si>
  <si>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</si>
  <si>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</si>
  <si>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</si>
  <si>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</si>
  <si>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</si>
  <si>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</si>
  <si>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</si>
  <si>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</si>
  <si>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</si>
  <si>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</si>
  <si>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</si>
  <si>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</si>
  <si>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</si>
  <si>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</si>
  <si>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</si>
  <si>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</si>
  <si>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</si>
  <si>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</si>
  <si>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</si>
  <si>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</si>
  <si>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</si>
  <si>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</si>
  <si>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</si>
  <si>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</si>
  <si>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</si>
  <si>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</si>
  <si>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</si>
  <si>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</si>
  <si>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</si>
  <si>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</si>
  <si>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</si>
  <si>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</si>
  <si>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</si>
  <si>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</si>
  <si>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</si>
  <si>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</si>
  <si>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</si>
  <si>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</si>
  <si>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</si>
  <si>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</si>
  <si>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</si>
  <si>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</si>
  <si>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</si>
  <si>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</si>
  <si>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</si>
  <si>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</si>
  <si>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</si>
  <si>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</si>
  <si>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</si>
  <si>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</si>
  <si>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</si>
  <si>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</si>
  <si>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</si>
  <si>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</si>
  <si>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</si>
  <si>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</si>
  <si>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</si>
  <si>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</si>
  <si>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</si>
  <si>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</si>
  <si>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</si>
  <si>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</si>
  <si>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</si>
  <si>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</si>
  <si>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</si>
  <si>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</si>
  <si>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</si>
  <si>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</si>
  <si>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</si>
  <si>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</si>
  <si>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</si>
  <si>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</si>
  <si>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</si>
  <si>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</si>
  <si>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</si>
  <si>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</si>
  <si>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</si>
  <si>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</si>
  <si>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</si>
  <si>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</si>
  <si>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</si>
  <si>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</si>
  <si>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Technologie jazykové laboratoře pro vzdálený přístup ke studijním materiálům</t>
  </si>
  <si>
    <t>PC Media server</t>
  </si>
  <si>
    <t>NAS úložiště</t>
  </si>
  <si>
    <t>HDD pro úložiště</t>
  </si>
  <si>
    <t>19" rozvaděč</t>
  </si>
  <si>
    <t>SW modul pro internetový přístup</t>
  </si>
  <si>
    <t>AVT</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</si>
  <si>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</si>
  <si>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</si>
  <si>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</si>
  <si>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</si>
  <si>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</si>
  <si>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</si>
  <si>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</si>
  <si>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</si>
  <si>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</si>
  <si>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</si>
  <si>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</si>
  <si>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celkem s DPH</t>
  </si>
  <si>
    <t>Cena jednotková bez DPH</t>
  </si>
  <si>
    <t>Cena celkem bez DPH</t>
  </si>
  <si>
    <t>Kód položky / název</t>
  </si>
  <si>
    <t>Celkem bez DPH</t>
  </si>
  <si>
    <t>Technologie jazykové laboratoře se sdílením obrazu a zvuku</t>
  </si>
  <si>
    <t>Zvuková karta</t>
  </si>
  <si>
    <t>USB HUB</t>
  </si>
  <si>
    <t>vlastní</t>
  </si>
  <si>
    <t>SOUPIS PRACÍ A DODÁVEK A SLUŽEB vč VÝKAZU VÝMĚR</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</si>
  <si>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</si>
  <si>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</si>
  <si>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</si>
  <si>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</si>
  <si>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</si>
  <si>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</si>
  <si>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</si>
  <si>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</si>
  <si>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</si>
  <si>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</si>
  <si>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</si>
  <si>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Kabel HDMI a extender</t>
  </si>
  <si>
    <t xml:space="preserve">Datový switch s min. 5 porty 10/100/1000Mbit, s pasivním chlazením, s napájecím zdrojem, cena včetně dopravy, instalace, nastavení
</t>
  </si>
  <si>
    <t>HDMI rozbočovač</t>
  </si>
  <si>
    <t>Ovládací SW pro organizaci aktivit v laboratoři</t>
  </si>
  <si>
    <t>Digitální cvičebnice AJ</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</si>
  <si>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</si>
  <si>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</si>
  <si>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</si>
  <si>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</si>
  <si>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</si>
  <si>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</si>
  <si>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</si>
  <si>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USB repeater pro prodlužování USB kabelů, délka min. 5 m. Cena včetně dopravy,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</si>
  <si>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</si>
  <si>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Videokamera</t>
  </si>
  <si>
    <t>Soundbar</t>
  </si>
  <si>
    <t>Profesionální LCD monitor</t>
  </si>
  <si>
    <t>Sestava mobilního stojanu</t>
  </si>
  <si>
    <t>Výukový software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</si>
  <si>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</si>
  <si>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</si>
  <si>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</si>
  <si>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</si>
  <si>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</si>
  <si>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</si>
  <si>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</si>
  <si>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Interaktivní displej+ vizualizér</t>
  </si>
  <si>
    <t>Jazyková a počítačová učebna</t>
  </si>
  <si>
    <t>ZŠ Archlebov 357, 696 33 Archlebov</t>
  </si>
  <si>
    <t xml:space="preserve">26 portový Gigabit řízený přepínač, 24x Gigabit metal + 2x Gigabit combo (metal/SFP), propustnost 52 Gbps, rychlost přesměrování až 39Mpps, IPv6, 802.3az (Green), L2 Multicast, Link agregace, VLAN, QoS, 19" rackmount, fanless. Cena včetně dopravy, instalace.
</t>
  </si>
  <si>
    <t xml:space="preserve">19" hliníková racková konstrukce pro instalaci do katery, výška min. 12U, včetně polic, rozvodného panelu 230V montážní sady a záslepky 19" 1U. Cena včetně dopravy, instalace.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</si>
  <si>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</si>
  <si>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</si>
  <si>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Přípojné místo</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</si>
  <si>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</si>
  <si>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</si>
  <si>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</si>
  <si>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Interaktivní systém</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</si>
  <si>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</si>
  <si>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Prezentační software</t>
  </si>
  <si>
    <t>04/2023</t>
  </si>
  <si>
    <t>Nástěnný držák s křídly</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</si>
  <si>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</si>
  <si>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</si>
  <si>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</si>
  <si>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</si>
  <si>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</si>
  <si>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LAN přístup učitele do databáze studijních materiálů, mimo jazykovou laboratoř. Příprava cvičení, kontrola vyplněných úloh. Cena včetně dopravy, instalace a zaškolení uživatele, školení viz. technická zpráva.
</t>
  </si>
  <si>
    <t>Podružný instalační materiál</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</si>
  <si>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</si>
  <si>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</si>
  <si>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</si>
  <si>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</si>
  <si>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</si>
  <si>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pevný disk pro provoz 24/7 a RAID kompatibilní, kapacita 2TB, 3,5 palcový disk, rozhraní SATA 6 Gb/s, počet otáček 7.200ot/s, vyrovnávací paměť 128 MB. Cena včetně dopravy, instalace, nastavení.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</si>
  <si>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</si>
  <si>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Cena včetně dopravy, instalace a zaškolení uživatele, školení viz. technická zpráva.
</t>
  </si>
  <si>
    <t>Koncové prvky</t>
  </si>
  <si>
    <t>NEOCENĚNÝ SOUPIS PRACÍ A DODÁVEK A SLUŽEB</t>
  </si>
  <si>
    <t>Výrobní označení nabízeného produktu</t>
  </si>
  <si>
    <t>Výrobní označení nabízeného procesoru</t>
  </si>
</sst>
</file>

<file path=xl/styles.xml><?xml version="1.0" encoding="utf-8"?>
<styleSheet xmlns="http://schemas.openxmlformats.org/spreadsheetml/2006/main">
  <numFmts count="6">
    <numFmt numFmtId="164" formatCode="#"/>
    <numFmt numFmtId="165" formatCode="#,##0.000"/>
    <numFmt numFmtId="166" formatCode="#,##0\_x0000_"/>
    <numFmt numFmtId="167" formatCode="#,##0.0"/>
    <numFmt numFmtId="168" formatCode="#,##0.0000"/>
    <numFmt numFmtId="169" formatCode="#,##0.00000"/>
  </numFmts>
  <fonts count="27">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7030A0"/>
      <name val="Arial"/>
      <family val="2"/>
      <charset val="238"/>
    </font>
    <font>
      <b/>
      <sz val="8"/>
      <color rgb="FFFF0000"/>
      <name val="Arial"/>
      <family val="2"/>
      <charset val="238"/>
    </font>
    <font>
      <sz val="10"/>
      <color rgb="FFFF0000"/>
      <name val="Arial"/>
      <family val="2"/>
      <charset val="238"/>
    </font>
    <font>
      <b/>
      <u/>
      <sz val="8"/>
      <color rgb="FFFF0000"/>
      <name val="Arial"/>
      <family val="2"/>
      <charset val="238"/>
    </font>
    <font>
      <b/>
      <sz val="10"/>
      <color rgb="FF0000FF"/>
      <name val="Arial"/>
      <family val="2"/>
      <charset val="238"/>
    </font>
    <font>
      <b/>
      <sz val="10"/>
      <color rgb="FF7030A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8"/>
      <color indexed="12"/>
      <name val="Arial"/>
      <family val="2"/>
      <charset val="238"/>
    </font>
    <font>
      <b/>
      <u/>
      <sz val="8"/>
      <color indexed="1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2" fillId="0" borderId="0"/>
    <xf numFmtId="0" fontId="24" fillId="0" borderId="0"/>
  </cellStyleXfs>
  <cellXfs count="23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166"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4" fillId="0" borderId="0" xfId="0" applyNumberFormat="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166" fontId="14" fillId="0" borderId="0" xfId="0" applyNumberFormat="1" applyFont="1" applyAlignment="1">
      <alignment horizontal="center" vertical="center"/>
    </xf>
    <xf numFmtId="0" fontId="15" fillId="0" borderId="0" xfId="0" applyFont="1" applyProtection="1">
      <protection locked="0"/>
    </xf>
    <xf numFmtId="2" fontId="15" fillId="0" borderId="0" xfId="0" applyNumberFormat="1" applyFont="1" applyProtection="1">
      <protection locked="0"/>
    </xf>
    <xf numFmtId="166" fontId="16" fillId="0" borderId="0" xfId="0" applyNumberFormat="1" applyFont="1" applyAlignment="1">
      <alignment horizontal="center" vertical="center"/>
    </xf>
    <xf numFmtId="0" fontId="17" fillId="0" borderId="0" xfId="0" applyFont="1" applyProtection="1">
      <protection locked="0"/>
    </xf>
    <xf numFmtId="2" fontId="17" fillId="0" borderId="0" xfId="0" applyNumberFormat="1" applyFont="1" applyProtection="1">
      <protection locked="0"/>
    </xf>
    <xf numFmtId="0" fontId="18" fillId="0" borderId="0" xfId="0" applyFont="1" applyAlignment="1">
      <alignment vertical="center"/>
    </xf>
    <xf numFmtId="4" fontId="18" fillId="0" borderId="0" xfId="0" applyNumberFormat="1" applyFont="1" applyAlignment="1">
      <alignment horizontal="righ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9" xfId="0" applyNumberFormat="1" applyFont="1" applyFill="1" applyBorder="1" applyAlignment="1">
      <alignment horizontal="center"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9" fillId="0" borderId="0" xfId="0" applyFont="1" applyAlignment="1">
      <alignment vertical="center"/>
    </xf>
    <xf numFmtId="166" fontId="1" fillId="0" borderId="0" xfId="0" applyNumberFormat="1" applyFont="1" applyAlignment="1">
      <alignment horizontal="center" vertical="center"/>
    </xf>
    <xf numFmtId="49" fontId="1" fillId="0" borderId="0" xfId="0" applyNumberFormat="1" applyFont="1" applyAlignment="1">
      <alignment vertical="top" wrapText="1"/>
    </xf>
    <xf numFmtId="0" fontId="1" fillId="0" borderId="0" xfId="0" applyFont="1" applyAlignment="1">
      <alignment vertical="center" wrapText="1"/>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4" fillId="0" borderId="0" xfId="0" applyFont="1" applyAlignment="1">
      <alignment vertical="center"/>
    </xf>
    <xf numFmtId="166" fontId="19" fillId="0" borderId="0" xfId="0" applyNumberFormat="1"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horizontal="right" vertical="center"/>
    </xf>
    <xf numFmtId="0" fontId="20" fillId="0" borderId="0" xfId="0" applyFont="1" applyAlignment="1">
      <alignment vertical="center" wrapText="1"/>
    </xf>
    <xf numFmtId="4" fontId="20" fillId="0" borderId="0" xfId="0" applyNumberFormat="1" applyFont="1" applyAlignment="1">
      <alignment horizontal="right" vertical="center"/>
    </xf>
    <xf numFmtId="4" fontId="21" fillId="0" borderId="0" xfId="0" applyNumberFormat="1" applyFont="1" applyAlignment="1">
      <alignment horizontal="right" vertical="center"/>
    </xf>
    <xf numFmtId="0" fontId="11"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4" fontId="22" fillId="0" borderId="0" xfId="0" applyNumberFormat="1" applyFont="1" applyAlignment="1">
      <alignment horizontal="right" vertical="center"/>
    </xf>
    <xf numFmtId="0" fontId="1" fillId="0" borderId="0" xfId="0" applyFont="1" applyAlignment="1" applyProtection="1">
      <alignment wrapText="1"/>
      <protection locked="0"/>
    </xf>
    <xf numFmtId="49" fontId="1" fillId="2" borderId="0" xfId="0" applyNumberFormat="1" applyFont="1" applyFill="1"/>
    <xf numFmtId="1" fontId="1" fillId="3" borderId="32"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9" fontId="10" fillId="2" borderId="0" xfId="0" applyNumberFormat="1" applyFont="1" applyFill="1"/>
    <xf numFmtId="4" fontId="1" fillId="5" borderId="0" xfId="0" applyNumberFormat="1" applyFont="1" applyFill="1" applyAlignment="1">
      <alignment horizontal="right" vertical="center"/>
    </xf>
    <xf numFmtId="165" fontId="1"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0" fontId="1" fillId="5" borderId="0" xfId="0" applyFont="1" applyFill="1" applyAlignment="1">
      <alignment vertical="center"/>
    </xf>
    <xf numFmtId="0" fontId="1" fillId="5" borderId="0" xfId="0" applyFont="1" applyFill="1" applyAlignment="1">
      <alignment vertical="center" wrapText="1"/>
    </xf>
    <xf numFmtId="0" fontId="0" fillId="0" borderId="0" xfId="0" applyAlignment="1">
      <alignment vertical="center"/>
    </xf>
    <xf numFmtId="166" fontId="1" fillId="5" borderId="0" xfId="0" applyNumberFormat="1" applyFont="1" applyFill="1" applyAlignment="1">
      <alignment horizontal="center" vertical="center"/>
    </xf>
    <xf numFmtId="0" fontId="1" fillId="5" borderId="0" xfId="0" applyFont="1" applyFill="1" applyAlignment="1">
      <alignment vertical="top" wrapText="1"/>
    </xf>
    <xf numFmtId="49" fontId="1" fillId="2" borderId="0" xfId="0" applyNumberFormat="1" applyFont="1" applyFill="1" applyAlignment="1">
      <alignment vertical="top" wrapText="1"/>
    </xf>
    <xf numFmtId="49" fontId="1" fillId="4" borderId="0" xfId="0" applyNumberFormat="1" applyFont="1" applyFill="1" applyAlignment="1">
      <alignment vertical="top" wrapText="1"/>
    </xf>
    <xf numFmtId="49" fontId="1" fillId="3" borderId="47" xfId="0" applyNumberFormat="1" applyFont="1" applyFill="1" applyBorder="1" applyAlignment="1">
      <alignment horizontal="center" vertical="top" wrapText="1"/>
    </xf>
    <xf numFmtId="1" fontId="1" fillId="3" borderId="48" xfId="0" applyNumberFormat="1" applyFont="1" applyFill="1" applyBorder="1" applyAlignment="1">
      <alignment horizontal="center" vertical="top" wrapText="1"/>
    </xf>
    <xf numFmtId="49" fontId="10" fillId="2" borderId="0" xfId="0" applyNumberFormat="1" applyFont="1" applyFill="1" applyAlignment="1">
      <alignment vertical="top" wrapText="1"/>
    </xf>
    <xf numFmtId="0" fontId="19" fillId="0" borderId="0" xfId="0" applyFont="1" applyAlignment="1">
      <alignment vertical="top" wrapText="1"/>
    </xf>
    <xf numFmtId="0" fontId="1" fillId="0" borderId="0" xfId="0" applyFont="1" applyAlignment="1">
      <alignment vertical="top" wrapText="1"/>
    </xf>
    <xf numFmtId="0" fontId="22" fillId="0" borderId="0" xfId="0" applyFont="1" applyAlignment="1">
      <alignment vertical="top" wrapText="1"/>
    </xf>
    <xf numFmtId="0" fontId="1" fillId="0" borderId="0" xfId="0" applyFont="1" applyAlignment="1" applyProtection="1">
      <alignment vertical="top" wrapText="1"/>
      <protection locked="0"/>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166" fontId="1" fillId="0" borderId="0" xfId="0" applyNumberFormat="1" applyFont="1" applyAlignment="1">
      <alignment horizontal="left" vertical="center" wrapText="1"/>
    </xf>
    <xf numFmtId="49" fontId="1" fillId="0" borderId="0" xfId="0" applyNumberFormat="1" applyFont="1" applyAlignment="1">
      <alignment vertical="center" wrapText="1"/>
    </xf>
    <xf numFmtId="166" fontId="25" fillId="0" borderId="0" xfId="0" applyNumberFormat="1" applyFont="1" applyAlignment="1">
      <alignment horizontal="center" vertical="center"/>
    </xf>
    <xf numFmtId="0" fontId="25" fillId="0" borderId="0" xfId="0" applyFont="1" applyAlignment="1">
      <alignment vertical="center"/>
    </xf>
    <xf numFmtId="4" fontId="25" fillId="0" borderId="0" xfId="0" applyNumberFormat="1" applyFont="1" applyAlignment="1">
      <alignment horizontal="right" vertical="center"/>
    </xf>
    <xf numFmtId="0" fontId="26" fillId="0" borderId="0" xfId="0" applyFont="1" applyAlignment="1">
      <alignment vertical="center"/>
    </xf>
    <xf numFmtId="4" fontId="26" fillId="0" borderId="0" xfId="0" applyNumberFormat="1" applyFont="1" applyAlignment="1">
      <alignment horizontal="right" vertical="center"/>
    </xf>
    <xf numFmtId="169" fontId="1" fillId="5" borderId="0" xfId="0" applyNumberFormat="1" applyFont="1" applyFill="1" applyAlignment="1">
      <alignment horizontal="right" vertical="center"/>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0" fontId="1" fillId="0" borderId="0" xfId="0" applyFont="1" applyAlignment="1">
      <alignment horizontal="left" vertical="top" wrapText="1"/>
    </xf>
    <xf numFmtId="0" fontId="0" fillId="0" borderId="0" xfId="0" applyAlignment="1">
      <alignment vertical="center" wrapText="1"/>
    </xf>
    <xf numFmtId="49" fontId="1" fillId="0" borderId="0" xfId="0" applyNumberFormat="1" applyFont="1" applyAlignment="1">
      <alignment horizontal="left" vertical="top" wrapText="1"/>
    </xf>
    <xf numFmtId="0" fontId="1" fillId="5" borderId="0" xfId="0" applyFont="1" applyFill="1" applyAlignment="1">
      <alignment horizontal="left" vertical="top" wrapText="1"/>
    </xf>
    <xf numFmtId="0" fontId="23" fillId="0" borderId="0" xfId="0" applyFont="1" applyAlignment="1">
      <alignment horizontal="left" vertical="top" wrapText="1"/>
    </xf>
    <xf numFmtId="49" fontId="1" fillId="5" borderId="0" xfId="0" applyNumberFormat="1" applyFont="1" applyFill="1" applyAlignment="1">
      <alignment vertical="center" wrapText="1"/>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xf numFmtId="49" fontId="1" fillId="3" borderId="22" xfId="0" applyNumberFormat="1" applyFont="1" applyFill="1" applyBorder="1" applyAlignment="1">
      <alignment horizontal="center" vertical="center" wrapText="1"/>
    </xf>
    <xf numFmtId="1" fontId="1" fillId="3" borderId="33" xfId="0" applyNumberFormat="1" applyFont="1" applyFill="1" applyBorder="1" applyAlignment="1">
      <alignment horizontal="center" vertical="center"/>
    </xf>
    <xf numFmtId="0" fontId="1" fillId="6" borderId="4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166" fontId="1" fillId="6" borderId="0" xfId="0" applyNumberFormat="1" applyFont="1" applyFill="1" applyAlignment="1">
      <alignment horizontal="center" vertical="center"/>
    </xf>
    <xf numFmtId="0" fontId="1" fillId="6" borderId="0" xfId="0" applyFont="1" applyFill="1" applyAlignment="1">
      <alignment vertical="center"/>
    </xf>
    <xf numFmtId="0" fontId="1" fillId="0" borderId="0" xfId="0" applyFont="1" applyFill="1" applyAlignment="1">
      <alignment vertical="center"/>
    </xf>
    <xf numFmtId="0" fontId="0" fillId="6" borderId="0" xfId="0" applyFill="1" applyAlignment="1">
      <alignment vertical="center"/>
    </xf>
  </cellXfs>
  <cellStyles count="4">
    <cellStyle name="normální" xfId="0" builtinId="0"/>
    <cellStyle name="Normální 14" xfId="1"/>
    <cellStyle name="Normální 16" xfId="2"/>
    <cellStyle name="Normální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List1">
    <pageSetUpPr fitToPage="1"/>
  </sheetPr>
  <dimension ref="A1:S59"/>
  <sheetViews>
    <sheetView showGridLines="0" topLeftCell="A2" zoomScaleNormal="100" workbookViewId="0">
      <selection activeCell="O32" sqref="O32"/>
    </sheetView>
  </sheetViews>
  <sheetFormatPr defaultColWidth="9.140625" defaultRowHeight="12.75"/>
  <cols>
    <col min="1" max="1" width="2.42578125" style="86" customWidth="1"/>
    <col min="2" max="2" width="3.140625" style="86" customWidth="1"/>
    <col min="3" max="3" width="2.7109375" style="86" customWidth="1"/>
    <col min="4" max="4" width="6.85546875" style="86" customWidth="1"/>
    <col min="5" max="5" width="13.5703125" style="86" customWidth="1"/>
    <col min="6" max="6" width="0.5703125" style="86" customWidth="1"/>
    <col min="7" max="7" width="2.5703125" style="86" customWidth="1"/>
    <col min="8" max="8" width="2.7109375" style="86" customWidth="1"/>
    <col min="9" max="9" width="9.7109375" style="86" customWidth="1"/>
    <col min="10" max="10" width="13.5703125" style="86" customWidth="1"/>
    <col min="11" max="11" width="0.7109375" style="86" customWidth="1"/>
    <col min="12" max="12" width="2.42578125" style="86" customWidth="1"/>
    <col min="13" max="13" width="2.85546875" style="86" customWidth="1"/>
    <col min="14" max="14" width="2" style="86" customWidth="1"/>
    <col min="15" max="15" width="12.7109375" style="86" customWidth="1"/>
    <col min="16" max="16" width="2.85546875" style="86" customWidth="1"/>
    <col min="17" max="17" width="2" style="86" customWidth="1"/>
    <col min="18" max="18" width="13.5703125" style="86" customWidth="1"/>
    <col min="19" max="19" width="0.5703125" style="86" customWidth="1"/>
    <col min="20" max="16384" width="9.140625" style="86"/>
  </cols>
  <sheetData>
    <row r="1" spans="1:19" ht="12.75" hidden="1" customHeight="1">
      <c r="A1" s="94"/>
      <c r="B1" s="95"/>
      <c r="C1" s="95"/>
      <c r="D1" s="95"/>
      <c r="E1" s="95"/>
      <c r="F1" s="95"/>
      <c r="G1" s="95"/>
      <c r="H1" s="95"/>
      <c r="I1" s="95"/>
      <c r="J1" s="95"/>
      <c r="K1" s="95"/>
      <c r="L1" s="95"/>
      <c r="M1" s="95"/>
      <c r="N1" s="95"/>
      <c r="O1" s="95"/>
      <c r="P1" s="95"/>
      <c r="Q1" s="95"/>
      <c r="R1" s="95"/>
      <c r="S1" s="96"/>
    </row>
    <row r="2" spans="1:19" ht="23.25" customHeight="1">
      <c r="A2" s="94"/>
      <c r="B2" s="95"/>
      <c r="C2" s="95"/>
      <c r="D2" s="95"/>
      <c r="E2" s="95"/>
      <c r="F2" s="95"/>
      <c r="G2" s="97" t="s">
        <v>82</v>
      </c>
      <c r="H2" s="95"/>
      <c r="I2" s="95"/>
      <c r="J2" s="95"/>
      <c r="K2" s="95"/>
      <c r="L2" s="95"/>
      <c r="M2" s="95"/>
      <c r="N2" s="95"/>
      <c r="O2" s="95"/>
      <c r="P2" s="95"/>
      <c r="Q2" s="95"/>
      <c r="R2" s="95"/>
      <c r="S2" s="96"/>
    </row>
    <row r="3" spans="1:19" ht="12" hidden="1" customHeight="1">
      <c r="A3" s="98"/>
      <c r="B3" s="99"/>
      <c r="C3" s="99"/>
      <c r="D3" s="99"/>
      <c r="E3" s="99"/>
      <c r="F3" s="99"/>
      <c r="G3" s="99"/>
      <c r="H3" s="99"/>
      <c r="I3" s="99"/>
      <c r="J3" s="99"/>
      <c r="K3" s="99"/>
      <c r="L3" s="99"/>
      <c r="M3" s="99"/>
      <c r="N3" s="99"/>
      <c r="O3" s="99"/>
      <c r="P3" s="99"/>
      <c r="Q3" s="99"/>
      <c r="R3" s="99"/>
      <c r="S3" s="100"/>
    </row>
    <row r="4" spans="1:19" ht="8.25" customHeight="1">
      <c r="A4" s="2"/>
      <c r="B4" s="3"/>
      <c r="C4" s="3"/>
      <c r="D4" s="3"/>
      <c r="E4" s="3"/>
      <c r="F4" s="3"/>
      <c r="G4" s="3"/>
      <c r="H4" s="3"/>
      <c r="I4" s="3"/>
      <c r="J4" s="3"/>
      <c r="K4" s="3"/>
      <c r="L4" s="3"/>
      <c r="M4" s="3"/>
      <c r="N4" s="3"/>
      <c r="O4" s="3"/>
      <c r="P4" s="3"/>
      <c r="Q4" s="3"/>
      <c r="R4" s="3"/>
      <c r="S4" s="4"/>
    </row>
    <row r="5" spans="1:19" ht="24" customHeight="1">
      <c r="A5" s="5"/>
      <c r="B5" s="1" t="s">
        <v>0</v>
      </c>
      <c r="C5" s="1"/>
      <c r="D5" s="1"/>
      <c r="E5" s="213" t="s">
        <v>160</v>
      </c>
      <c r="F5" s="214"/>
      <c r="G5" s="214"/>
      <c r="H5" s="214"/>
      <c r="I5" s="214"/>
      <c r="J5" s="215"/>
      <c r="K5" s="1"/>
      <c r="L5" s="1"/>
      <c r="M5" s="1"/>
      <c r="N5" s="1"/>
      <c r="O5" s="1" t="s">
        <v>1</v>
      </c>
      <c r="P5" s="101" t="s">
        <v>2</v>
      </c>
      <c r="Q5" s="102"/>
      <c r="R5" s="6"/>
      <c r="S5" s="7"/>
    </row>
    <row r="6" spans="1:19" ht="17.25" hidden="1" customHeight="1">
      <c r="A6" s="5"/>
      <c r="B6" s="1" t="s">
        <v>3</v>
      </c>
      <c r="C6" s="1"/>
      <c r="D6" s="1"/>
      <c r="E6" s="103" t="s">
        <v>4</v>
      </c>
      <c r="F6" s="1"/>
      <c r="G6" s="1"/>
      <c r="H6" s="1"/>
      <c r="I6" s="1"/>
      <c r="J6" s="8"/>
      <c r="K6" s="1"/>
      <c r="L6" s="1"/>
      <c r="M6" s="1"/>
      <c r="N6" s="1"/>
      <c r="O6" s="1"/>
      <c r="P6" s="103"/>
      <c r="Q6" s="104"/>
      <c r="R6" s="8"/>
      <c r="S6" s="7"/>
    </row>
    <row r="7" spans="1:19" ht="24" customHeight="1">
      <c r="A7" s="5"/>
      <c r="B7" s="1" t="s">
        <v>5</v>
      </c>
      <c r="C7" s="1"/>
      <c r="D7" s="1"/>
      <c r="E7" s="216" t="s">
        <v>161</v>
      </c>
      <c r="F7" s="217"/>
      <c r="G7" s="217"/>
      <c r="H7" s="217"/>
      <c r="I7" s="217"/>
      <c r="J7" s="218"/>
      <c r="K7" s="1"/>
      <c r="L7" s="1"/>
      <c r="M7" s="1"/>
      <c r="N7" s="1"/>
      <c r="O7" s="1" t="s">
        <v>6</v>
      </c>
      <c r="P7" s="103" t="s">
        <v>7</v>
      </c>
      <c r="Q7" s="104"/>
      <c r="R7" s="8"/>
      <c r="S7" s="7"/>
    </row>
    <row r="8" spans="1:19" ht="17.25" hidden="1" customHeight="1">
      <c r="A8" s="5"/>
      <c r="B8" s="1" t="s">
        <v>8</v>
      </c>
      <c r="C8" s="1"/>
      <c r="D8" s="1"/>
      <c r="E8" s="103" t="s">
        <v>2</v>
      </c>
      <c r="F8" s="1"/>
      <c r="G8" s="1"/>
      <c r="H8" s="1"/>
      <c r="I8" s="1"/>
      <c r="J8" s="8"/>
      <c r="K8" s="1"/>
      <c r="L8" s="1"/>
      <c r="M8" s="1"/>
      <c r="N8" s="1"/>
      <c r="O8" s="1"/>
      <c r="P8" s="103"/>
      <c r="Q8" s="104"/>
      <c r="R8" s="8"/>
      <c r="S8" s="7"/>
    </row>
    <row r="9" spans="1:19" ht="24" customHeight="1">
      <c r="A9" s="5"/>
      <c r="B9" s="1" t="s">
        <v>9</v>
      </c>
      <c r="C9" s="1"/>
      <c r="D9" s="1"/>
      <c r="E9" s="219" t="s">
        <v>191</v>
      </c>
      <c r="F9" s="220"/>
      <c r="G9" s="220"/>
      <c r="H9" s="220"/>
      <c r="I9" s="220"/>
      <c r="J9" s="221"/>
      <c r="K9" s="1"/>
      <c r="L9" s="1"/>
      <c r="M9" s="1"/>
      <c r="N9" s="1"/>
      <c r="O9" s="1" t="s">
        <v>10</v>
      </c>
      <c r="P9" s="222" t="s">
        <v>7</v>
      </c>
      <c r="Q9" s="223"/>
      <c r="R9" s="224"/>
      <c r="S9" s="7"/>
    </row>
    <row r="10" spans="1:19" ht="17.25" hidden="1" customHeight="1">
      <c r="A10" s="5"/>
      <c r="B10" s="1" t="s">
        <v>11</v>
      </c>
      <c r="C10" s="1"/>
      <c r="D10" s="1"/>
      <c r="E10" s="1" t="s">
        <v>2</v>
      </c>
      <c r="F10" s="1"/>
      <c r="G10" s="1"/>
      <c r="H10" s="1"/>
      <c r="I10" s="1"/>
      <c r="J10" s="1"/>
      <c r="K10" s="1"/>
      <c r="L10" s="1"/>
      <c r="M10" s="1"/>
      <c r="N10" s="1"/>
      <c r="O10" s="1"/>
      <c r="P10" s="104"/>
      <c r="Q10" s="104"/>
      <c r="R10" s="1"/>
      <c r="S10" s="7"/>
    </row>
    <row r="11" spans="1:19" ht="17.25" hidden="1" customHeight="1">
      <c r="A11" s="5"/>
      <c r="B11" s="1" t="s">
        <v>12</v>
      </c>
      <c r="C11" s="1"/>
      <c r="D11" s="1"/>
      <c r="E11" s="1" t="s">
        <v>2</v>
      </c>
      <c r="F11" s="1"/>
      <c r="G11" s="1"/>
      <c r="H11" s="1"/>
      <c r="I11" s="1"/>
      <c r="J11" s="1"/>
      <c r="K11" s="1"/>
      <c r="L11" s="1"/>
      <c r="M11" s="1"/>
      <c r="N11" s="1"/>
      <c r="O11" s="1"/>
      <c r="P11" s="104"/>
      <c r="Q11" s="104"/>
      <c r="R11" s="1"/>
      <c r="S11" s="7"/>
    </row>
    <row r="12" spans="1:19" ht="17.25" hidden="1" customHeight="1">
      <c r="A12" s="5"/>
      <c r="B12" s="1" t="s">
        <v>13</v>
      </c>
      <c r="C12" s="1"/>
      <c r="D12" s="1"/>
      <c r="E12" s="1" t="s">
        <v>2</v>
      </c>
      <c r="F12" s="1"/>
      <c r="G12" s="1"/>
      <c r="H12" s="1"/>
      <c r="I12" s="1"/>
      <c r="J12" s="1"/>
      <c r="K12" s="1"/>
      <c r="L12" s="1"/>
      <c r="M12" s="1"/>
      <c r="N12" s="1"/>
      <c r="O12" s="1"/>
      <c r="P12" s="104"/>
      <c r="Q12" s="104"/>
      <c r="R12" s="1"/>
      <c r="S12" s="7"/>
    </row>
    <row r="13" spans="1:19" ht="17.25" hidden="1" customHeight="1">
      <c r="A13" s="5"/>
      <c r="B13" s="1"/>
      <c r="C13" s="1"/>
      <c r="D13" s="1"/>
      <c r="E13" s="1" t="s">
        <v>2</v>
      </c>
      <c r="F13" s="1"/>
      <c r="G13" s="1"/>
      <c r="H13" s="1"/>
      <c r="I13" s="1"/>
      <c r="J13" s="1"/>
      <c r="K13" s="1"/>
      <c r="L13" s="1"/>
      <c r="M13" s="1"/>
      <c r="N13" s="1"/>
      <c r="O13" s="1"/>
      <c r="P13" s="104"/>
      <c r="Q13" s="104"/>
      <c r="R13" s="1"/>
      <c r="S13" s="7"/>
    </row>
    <row r="14" spans="1:19" ht="17.25" hidden="1" customHeight="1">
      <c r="A14" s="5"/>
      <c r="B14" s="1"/>
      <c r="C14" s="1"/>
      <c r="D14" s="1"/>
      <c r="E14" s="1" t="s">
        <v>2</v>
      </c>
      <c r="F14" s="1"/>
      <c r="G14" s="1"/>
      <c r="H14" s="1"/>
      <c r="I14" s="1"/>
      <c r="J14" s="1"/>
      <c r="K14" s="1"/>
      <c r="L14" s="1"/>
      <c r="M14" s="1"/>
      <c r="N14" s="1"/>
      <c r="O14" s="1"/>
      <c r="P14" s="104"/>
      <c r="Q14" s="104"/>
      <c r="R14" s="1"/>
      <c r="S14" s="7"/>
    </row>
    <row r="15" spans="1:19" ht="17.25" hidden="1" customHeight="1">
      <c r="A15" s="5"/>
      <c r="B15" s="1"/>
      <c r="C15" s="1"/>
      <c r="D15" s="1"/>
      <c r="E15" s="1" t="s">
        <v>2</v>
      </c>
      <c r="F15" s="1"/>
      <c r="G15" s="1"/>
      <c r="H15" s="1"/>
      <c r="I15" s="1"/>
      <c r="J15" s="1"/>
      <c r="K15" s="1"/>
      <c r="L15" s="1"/>
      <c r="M15" s="1"/>
      <c r="N15" s="1"/>
      <c r="O15" s="1"/>
      <c r="P15" s="104"/>
      <c r="Q15" s="104"/>
      <c r="R15" s="1"/>
      <c r="S15" s="7"/>
    </row>
    <row r="16" spans="1:19" ht="17.25" hidden="1" customHeight="1">
      <c r="A16" s="5"/>
      <c r="B16" s="1"/>
      <c r="C16" s="1"/>
      <c r="D16" s="1"/>
      <c r="E16" s="1" t="s">
        <v>2</v>
      </c>
      <c r="F16" s="1"/>
      <c r="G16" s="1"/>
      <c r="H16" s="1"/>
      <c r="I16" s="1"/>
      <c r="J16" s="1"/>
      <c r="K16" s="1"/>
      <c r="L16" s="1"/>
      <c r="M16" s="1"/>
      <c r="N16" s="1"/>
      <c r="O16" s="1"/>
      <c r="P16" s="104"/>
      <c r="Q16" s="104"/>
      <c r="R16" s="1"/>
      <c r="S16" s="7"/>
    </row>
    <row r="17" spans="1:19" ht="17.25" hidden="1" customHeight="1">
      <c r="A17" s="5"/>
      <c r="B17" s="1"/>
      <c r="C17" s="1"/>
      <c r="D17" s="1"/>
      <c r="E17" s="1" t="s">
        <v>2</v>
      </c>
      <c r="F17" s="1"/>
      <c r="G17" s="1"/>
      <c r="H17" s="1"/>
      <c r="I17" s="1"/>
      <c r="J17" s="1"/>
      <c r="K17" s="1"/>
      <c r="L17" s="1"/>
      <c r="M17" s="1"/>
      <c r="N17" s="1"/>
      <c r="O17" s="1"/>
      <c r="P17" s="104"/>
      <c r="Q17" s="104"/>
      <c r="R17" s="1"/>
      <c r="S17" s="7"/>
    </row>
    <row r="18" spans="1:19" ht="17.25" hidden="1" customHeight="1">
      <c r="A18" s="5"/>
      <c r="B18" s="1"/>
      <c r="C18" s="1"/>
      <c r="D18" s="1"/>
      <c r="E18" s="1" t="s">
        <v>2</v>
      </c>
      <c r="F18" s="1"/>
      <c r="G18" s="1"/>
      <c r="H18" s="1"/>
      <c r="I18" s="1"/>
      <c r="J18" s="1"/>
      <c r="K18" s="1"/>
      <c r="L18" s="1"/>
      <c r="M18" s="1"/>
      <c r="N18" s="1"/>
      <c r="O18" s="1"/>
      <c r="P18" s="104"/>
      <c r="Q18" s="104"/>
      <c r="R18" s="1"/>
      <c r="S18" s="7"/>
    </row>
    <row r="19" spans="1:19" ht="17.25" hidden="1" customHeight="1">
      <c r="A19" s="5"/>
      <c r="B19" s="1"/>
      <c r="C19" s="1"/>
      <c r="D19" s="1"/>
      <c r="E19" s="1" t="s">
        <v>2</v>
      </c>
      <c r="F19" s="1"/>
      <c r="G19" s="1"/>
      <c r="H19" s="1"/>
      <c r="I19" s="1"/>
      <c r="J19" s="1"/>
      <c r="K19" s="1"/>
      <c r="L19" s="1"/>
      <c r="M19" s="1"/>
      <c r="N19" s="1"/>
      <c r="O19" s="1"/>
      <c r="P19" s="104"/>
      <c r="Q19" s="104"/>
      <c r="R19" s="1"/>
      <c r="S19" s="7"/>
    </row>
    <row r="20" spans="1:19" ht="17.25" hidden="1" customHeight="1">
      <c r="A20" s="5"/>
      <c r="B20" s="1"/>
      <c r="C20" s="1"/>
      <c r="D20" s="1"/>
      <c r="E20" s="1" t="s">
        <v>2</v>
      </c>
      <c r="F20" s="1"/>
      <c r="G20" s="1"/>
      <c r="H20" s="1"/>
      <c r="I20" s="1"/>
      <c r="J20" s="1"/>
      <c r="K20" s="1"/>
      <c r="L20" s="1"/>
      <c r="M20" s="1"/>
      <c r="N20" s="1"/>
      <c r="O20" s="1"/>
      <c r="P20" s="104"/>
      <c r="Q20" s="104"/>
      <c r="R20" s="1"/>
      <c r="S20" s="7"/>
    </row>
    <row r="21" spans="1:19" ht="17.25" hidden="1" customHeight="1">
      <c r="A21" s="5"/>
      <c r="B21" s="1"/>
      <c r="C21" s="1"/>
      <c r="D21" s="1"/>
      <c r="E21" s="1" t="s">
        <v>2</v>
      </c>
      <c r="F21" s="1"/>
      <c r="G21" s="1"/>
      <c r="H21" s="1"/>
      <c r="I21" s="1"/>
      <c r="J21" s="1"/>
      <c r="K21" s="1"/>
      <c r="L21" s="1"/>
      <c r="M21" s="1"/>
      <c r="N21" s="1"/>
      <c r="O21" s="1"/>
      <c r="P21" s="104"/>
      <c r="Q21" s="104"/>
      <c r="R21" s="1"/>
      <c r="S21" s="7"/>
    </row>
    <row r="22" spans="1:19" ht="17.25" hidden="1" customHeight="1">
      <c r="A22" s="5"/>
      <c r="B22" s="1"/>
      <c r="C22" s="1"/>
      <c r="D22" s="1"/>
      <c r="E22" s="1" t="s">
        <v>2</v>
      </c>
      <c r="F22" s="1"/>
      <c r="G22" s="1"/>
      <c r="H22" s="1"/>
      <c r="I22" s="1"/>
      <c r="J22" s="1"/>
      <c r="K22" s="1"/>
      <c r="L22" s="1"/>
      <c r="M22" s="1"/>
      <c r="N22" s="1"/>
      <c r="O22" s="1"/>
      <c r="P22" s="104"/>
      <c r="Q22" s="104"/>
      <c r="R22" s="1"/>
      <c r="S22" s="7"/>
    </row>
    <row r="23" spans="1:19" ht="17.25" hidden="1" customHeight="1">
      <c r="A23" s="5"/>
      <c r="B23" s="1"/>
      <c r="C23" s="1"/>
      <c r="D23" s="1"/>
      <c r="E23" s="1" t="s">
        <v>2</v>
      </c>
      <c r="F23" s="1"/>
      <c r="G23" s="1"/>
      <c r="H23" s="1"/>
      <c r="I23" s="1"/>
      <c r="J23" s="1"/>
      <c r="K23" s="1"/>
      <c r="L23" s="1"/>
      <c r="M23" s="1"/>
      <c r="N23" s="1"/>
      <c r="O23" s="1"/>
      <c r="P23" s="104"/>
      <c r="Q23" s="104"/>
      <c r="R23" s="1"/>
      <c r="S23" s="7"/>
    </row>
    <row r="24" spans="1:19" ht="17.25" hidden="1" customHeight="1">
      <c r="A24" s="5"/>
      <c r="B24" s="1"/>
      <c r="C24" s="1"/>
      <c r="D24" s="1"/>
      <c r="E24" s="1" t="s">
        <v>2</v>
      </c>
      <c r="F24" s="1"/>
      <c r="G24" s="1"/>
      <c r="H24" s="1"/>
      <c r="I24" s="1"/>
      <c r="J24" s="1"/>
      <c r="K24" s="1"/>
      <c r="L24" s="1"/>
      <c r="M24" s="1"/>
      <c r="N24" s="1"/>
      <c r="O24" s="1"/>
      <c r="P24" s="104"/>
      <c r="Q24" s="104"/>
      <c r="R24" s="1"/>
      <c r="S24" s="7"/>
    </row>
    <row r="25" spans="1:19" ht="17.850000000000001" customHeight="1">
      <c r="A25" s="5"/>
      <c r="B25" s="1"/>
      <c r="C25" s="1"/>
      <c r="D25" s="1"/>
      <c r="E25" s="1"/>
      <c r="F25" s="1"/>
      <c r="G25" s="1"/>
      <c r="H25" s="1"/>
      <c r="I25" s="1"/>
      <c r="J25" s="1"/>
      <c r="K25" s="1"/>
      <c r="L25" s="1"/>
      <c r="M25" s="1"/>
      <c r="N25" s="1"/>
      <c r="O25" s="1" t="s">
        <v>14</v>
      </c>
      <c r="P25" s="1" t="s">
        <v>15</v>
      </c>
      <c r="Q25" s="1"/>
      <c r="R25" s="1"/>
      <c r="S25" s="7"/>
    </row>
    <row r="26" spans="1:19" ht="17.850000000000001" customHeight="1">
      <c r="A26" s="5"/>
      <c r="B26" s="1" t="s">
        <v>16</v>
      </c>
      <c r="C26" s="1"/>
      <c r="D26" s="1"/>
      <c r="E26" s="101" t="s">
        <v>161</v>
      </c>
      <c r="F26" s="9"/>
      <c r="G26" s="9"/>
      <c r="H26" s="9"/>
      <c r="I26" s="9"/>
      <c r="J26" s="6"/>
      <c r="K26" s="1"/>
      <c r="L26" s="1"/>
      <c r="M26" s="1"/>
      <c r="N26" s="1"/>
      <c r="O26" s="105" t="s">
        <v>7</v>
      </c>
      <c r="P26" s="106" t="s">
        <v>7</v>
      </c>
      <c r="Q26" s="107"/>
      <c r="R26" s="10"/>
      <c r="S26" s="7"/>
    </row>
    <row r="27" spans="1:19" ht="17.850000000000001" customHeight="1">
      <c r="A27" s="5"/>
      <c r="B27" s="1" t="s">
        <v>17</v>
      </c>
      <c r="C27" s="1"/>
      <c r="D27" s="1"/>
      <c r="E27" s="103" t="s">
        <v>127</v>
      </c>
      <c r="F27" s="1"/>
      <c r="G27" s="1"/>
      <c r="H27" s="1"/>
      <c r="I27" s="1"/>
      <c r="J27" s="8"/>
      <c r="K27" s="1"/>
      <c r="L27" s="1"/>
      <c r="M27" s="1"/>
      <c r="N27" s="1"/>
      <c r="O27" s="105" t="s">
        <v>7</v>
      </c>
      <c r="P27" s="106" t="s">
        <v>7</v>
      </c>
      <c r="Q27" s="107"/>
      <c r="R27" s="10"/>
      <c r="S27" s="7"/>
    </row>
    <row r="28" spans="1:19" ht="17.850000000000001" customHeight="1">
      <c r="A28" s="5"/>
      <c r="B28" s="1" t="s">
        <v>18</v>
      </c>
      <c r="C28" s="1"/>
      <c r="D28" s="1"/>
      <c r="E28" s="103" t="s">
        <v>2</v>
      </c>
      <c r="F28" s="1"/>
      <c r="G28" s="1"/>
      <c r="H28" s="1"/>
      <c r="I28" s="1"/>
      <c r="J28" s="8"/>
      <c r="K28" s="1"/>
      <c r="L28" s="1"/>
      <c r="M28" s="1"/>
      <c r="N28" s="1"/>
      <c r="O28" s="105" t="s">
        <v>7</v>
      </c>
      <c r="P28" s="106" t="s">
        <v>7</v>
      </c>
      <c r="Q28" s="107"/>
      <c r="R28" s="10"/>
      <c r="S28" s="7"/>
    </row>
    <row r="29" spans="1:19" ht="17.850000000000001" customHeight="1">
      <c r="A29" s="5"/>
      <c r="B29" s="1"/>
      <c r="C29" s="1"/>
      <c r="D29" s="1"/>
      <c r="E29" s="108" t="s">
        <v>7</v>
      </c>
      <c r="F29" s="11"/>
      <c r="G29" s="11"/>
      <c r="H29" s="11"/>
      <c r="I29" s="11"/>
      <c r="J29" s="12"/>
      <c r="K29" s="1"/>
      <c r="L29" s="1"/>
      <c r="M29" s="1"/>
      <c r="N29" s="1"/>
      <c r="O29" s="104"/>
      <c r="P29" s="104"/>
      <c r="Q29" s="104"/>
      <c r="R29" s="1"/>
      <c r="S29" s="7"/>
    </row>
    <row r="30" spans="1:19" ht="17.850000000000001" customHeight="1">
      <c r="A30" s="5"/>
      <c r="B30" s="1"/>
      <c r="C30" s="1"/>
      <c r="D30" s="1"/>
      <c r="E30" s="104" t="s">
        <v>19</v>
      </c>
      <c r="F30" s="1"/>
      <c r="G30" s="1" t="s">
        <v>20</v>
      </c>
      <c r="H30" s="1"/>
      <c r="I30" s="1"/>
      <c r="J30" s="1"/>
      <c r="K30" s="1"/>
      <c r="L30" s="1"/>
      <c r="M30" s="1"/>
      <c r="N30" s="1"/>
      <c r="O30" s="104" t="s">
        <v>21</v>
      </c>
      <c r="P30" s="104"/>
      <c r="Q30" s="104"/>
      <c r="R30" s="13"/>
      <c r="S30" s="7"/>
    </row>
    <row r="31" spans="1:19" ht="17.850000000000001" customHeight="1">
      <c r="A31" s="5"/>
      <c r="B31" s="1"/>
      <c r="C31" s="1"/>
      <c r="D31" s="1"/>
      <c r="E31" s="105" t="s">
        <v>7</v>
      </c>
      <c r="F31" s="1"/>
      <c r="G31" s="106" t="s">
        <v>127</v>
      </c>
      <c r="H31" s="14"/>
      <c r="I31" s="109"/>
      <c r="J31" s="1"/>
      <c r="K31" s="1"/>
      <c r="L31" s="1"/>
      <c r="M31" s="1"/>
      <c r="N31" s="1"/>
      <c r="O31" s="110" t="s">
        <v>173</v>
      </c>
      <c r="P31" s="104"/>
      <c r="Q31" s="104"/>
      <c r="R31" s="13"/>
      <c r="S31" s="7"/>
    </row>
    <row r="32" spans="1:19" ht="8.25" customHeight="1">
      <c r="A32" s="15"/>
      <c r="B32" s="16"/>
      <c r="C32" s="16"/>
      <c r="D32" s="16"/>
      <c r="E32" s="16"/>
      <c r="F32" s="16"/>
      <c r="G32" s="16"/>
      <c r="H32" s="16"/>
      <c r="I32" s="16"/>
      <c r="J32" s="16"/>
      <c r="K32" s="16"/>
      <c r="L32" s="16"/>
      <c r="M32" s="16"/>
      <c r="N32" s="16"/>
      <c r="O32" s="16"/>
      <c r="P32" s="16"/>
      <c r="Q32" s="16"/>
      <c r="R32" s="16"/>
      <c r="S32" s="17"/>
    </row>
    <row r="33" spans="1:19" ht="20.25" customHeight="1">
      <c r="A33" s="18"/>
      <c r="B33" s="19"/>
      <c r="C33" s="19"/>
      <c r="D33" s="19"/>
      <c r="E33" s="20" t="s">
        <v>22</v>
      </c>
      <c r="F33" s="19"/>
      <c r="G33" s="19"/>
      <c r="H33" s="19"/>
      <c r="I33" s="19"/>
      <c r="J33" s="19"/>
      <c r="K33" s="19"/>
      <c r="L33" s="19"/>
      <c r="M33" s="19"/>
      <c r="N33" s="19"/>
      <c r="O33" s="19"/>
      <c r="P33" s="19"/>
      <c r="Q33" s="19"/>
      <c r="R33" s="19"/>
      <c r="S33" s="21"/>
    </row>
    <row r="34" spans="1:19" ht="20.25" customHeight="1">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c r="A35" s="111"/>
      <c r="B35" s="112"/>
      <c r="C35" s="112"/>
      <c r="D35" s="113">
        <v>0</v>
      </c>
      <c r="E35" s="114">
        <f>IF(D35=0,0,R49/D35)</f>
        <v>0</v>
      </c>
      <c r="F35" s="115"/>
      <c r="G35" s="116"/>
      <c r="H35" s="112"/>
      <c r="I35" s="113">
        <v>0</v>
      </c>
      <c r="J35" s="114">
        <f>IF(I35=0,0,R49/I35)</f>
        <v>0</v>
      </c>
      <c r="K35" s="117"/>
      <c r="L35" s="116"/>
      <c r="M35" s="112"/>
      <c r="N35" s="112"/>
      <c r="O35" s="113">
        <v>0</v>
      </c>
      <c r="P35" s="116"/>
      <c r="Q35" s="112"/>
      <c r="R35" s="118">
        <f>IF(O35=0,0,R49/O35)</f>
        <v>0</v>
      </c>
      <c r="S35" s="119"/>
    </row>
    <row r="36" spans="1:19" ht="20.25" customHeight="1">
      <c r="A36" s="18"/>
      <c r="B36" s="19"/>
      <c r="C36" s="19"/>
      <c r="D36" s="19"/>
      <c r="E36" s="20" t="s">
        <v>29</v>
      </c>
      <c r="F36" s="19"/>
      <c r="G36" s="19"/>
      <c r="H36" s="19"/>
      <c r="I36" s="19"/>
      <c r="J36" s="27" t="s">
        <v>30</v>
      </c>
      <c r="K36" s="19"/>
      <c r="L36" s="19"/>
      <c r="M36" s="19"/>
      <c r="N36" s="19"/>
      <c r="O36" s="19"/>
      <c r="P36" s="19"/>
      <c r="Q36" s="19"/>
      <c r="R36" s="19"/>
      <c r="S36" s="21"/>
    </row>
    <row r="37" spans="1:19" ht="20.25" customHeight="1">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c r="A38" s="34">
        <v>1</v>
      </c>
      <c r="B38" s="35" t="s">
        <v>37</v>
      </c>
      <c r="C38" s="6"/>
      <c r="D38" s="36"/>
      <c r="E38" s="120">
        <v>0</v>
      </c>
      <c r="F38" s="37"/>
      <c r="G38" s="34">
        <v>10</v>
      </c>
      <c r="H38" s="38" t="s">
        <v>38</v>
      </c>
      <c r="I38" s="10"/>
      <c r="J38" s="121">
        <v>0</v>
      </c>
      <c r="K38" s="122"/>
      <c r="L38" s="34">
        <v>14</v>
      </c>
      <c r="M38" s="106" t="s">
        <v>39</v>
      </c>
      <c r="N38" s="14"/>
      <c r="O38" s="14"/>
      <c r="P38" s="123" t="str">
        <f>M51</f>
        <v>21</v>
      </c>
      <c r="Q38" s="124" t="s">
        <v>41</v>
      </c>
      <c r="R38" s="120">
        <v>0</v>
      </c>
      <c r="S38" s="39"/>
    </row>
    <row r="39" spans="1:19" ht="20.25" customHeight="1">
      <c r="A39" s="34">
        <v>2</v>
      </c>
      <c r="B39" s="40"/>
      <c r="C39" s="12"/>
      <c r="D39" s="36"/>
      <c r="E39" s="120"/>
      <c r="F39" s="37"/>
      <c r="G39" s="34">
        <v>11</v>
      </c>
      <c r="H39" s="1" t="s">
        <v>42</v>
      </c>
      <c r="I39" s="36"/>
      <c r="J39" s="121">
        <v>0</v>
      </c>
      <c r="K39" s="122"/>
      <c r="L39" s="34">
        <v>15</v>
      </c>
      <c r="M39" s="106" t="s">
        <v>107</v>
      </c>
      <c r="N39" s="14"/>
      <c r="O39" s="14"/>
      <c r="P39" s="123" t="str">
        <f>M51</f>
        <v>21</v>
      </c>
      <c r="Q39" s="124" t="s">
        <v>41</v>
      </c>
      <c r="R39" s="120">
        <v>0</v>
      </c>
      <c r="S39" s="39"/>
    </row>
    <row r="40" spans="1:19" ht="20.25" customHeight="1">
      <c r="A40" s="34">
        <v>3</v>
      </c>
      <c r="B40" s="35" t="s">
        <v>43</v>
      </c>
      <c r="C40" s="6"/>
      <c r="D40" s="36"/>
      <c r="E40" s="120">
        <v>0</v>
      </c>
      <c r="F40" s="37"/>
      <c r="G40" s="34">
        <v>12</v>
      </c>
      <c r="H40" s="38" t="s">
        <v>44</v>
      </c>
      <c r="I40" s="10"/>
      <c r="J40" s="121">
        <v>0</v>
      </c>
      <c r="K40" s="122"/>
      <c r="L40" s="34">
        <v>16</v>
      </c>
      <c r="M40" s="106" t="s">
        <v>45</v>
      </c>
      <c r="N40" s="14"/>
      <c r="O40" s="14"/>
      <c r="P40" s="123" t="str">
        <f>M51</f>
        <v>21</v>
      </c>
      <c r="Q40" s="124" t="s">
        <v>41</v>
      </c>
      <c r="R40" s="120">
        <v>0</v>
      </c>
      <c r="S40" s="39"/>
    </row>
    <row r="41" spans="1:19" ht="20.25" customHeight="1">
      <c r="A41" s="34">
        <v>4</v>
      </c>
      <c r="B41" s="40"/>
      <c r="C41" s="12"/>
      <c r="D41" s="36"/>
      <c r="E41" s="120"/>
      <c r="F41" s="37"/>
      <c r="G41" s="34"/>
      <c r="H41" s="38"/>
      <c r="I41" s="10"/>
      <c r="J41" s="121"/>
      <c r="K41" s="122"/>
      <c r="L41" s="34">
        <v>17</v>
      </c>
      <c r="M41" s="106" t="s">
        <v>46</v>
      </c>
      <c r="N41" s="14"/>
      <c r="O41" s="14"/>
      <c r="P41" s="123" t="str">
        <f>M51</f>
        <v>21</v>
      </c>
      <c r="Q41" s="124" t="s">
        <v>41</v>
      </c>
      <c r="R41" s="120">
        <v>0</v>
      </c>
      <c r="S41" s="39"/>
    </row>
    <row r="42" spans="1:19" ht="20.25" customHeight="1">
      <c r="A42" s="34">
        <v>5</v>
      </c>
      <c r="B42" s="35" t="s">
        <v>106</v>
      </c>
      <c r="C42" s="6"/>
      <c r="D42" s="36"/>
      <c r="E42" s="120">
        <v>0</v>
      </c>
      <c r="F42" s="74"/>
      <c r="G42" s="41"/>
      <c r="H42" s="14"/>
      <c r="I42" s="10"/>
      <c r="J42" s="125"/>
      <c r="K42" s="126"/>
      <c r="L42" s="34">
        <v>18</v>
      </c>
      <c r="M42" s="106" t="s">
        <v>47</v>
      </c>
      <c r="N42" s="14"/>
      <c r="O42" s="14"/>
      <c r="P42" s="123">
        <f>M53</f>
        <v>0</v>
      </c>
      <c r="Q42" s="124" t="s">
        <v>41</v>
      </c>
      <c r="R42" s="120">
        <v>0</v>
      </c>
      <c r="S42" s="7"/>
    </row>
    <row r="43" spans="1:19" ht="20.25" customHeight="1">
      <c r="A43" s="34">
        <v>6</v>
      </c>
      <c r="B43" s="40"/>
      <c r="C43" s="12"/>
      <c r="D43" s="36"/>
      <c r="E43" s="120"/>
      <c r="F43" s="74"/>
      <c r="G43" s="41"/>
      <c r="H43" s="14"/>
      <c r="I43" s="10"/>
      <c r="J43" s="125"/>
      <c r="K43" s="126"/>
      <c r="L43" s="34">
        <v>19</v>
      </c>
      <c r="M43" s="38" t="s">
        <v>48</v>
      </c>
      <c r="N43" s="14"/>
      <c r="O43" s="14"/>
      <c r="P43" s="14"/>
      <c r="Q43" s="10"/>
      <c r="R43" s="120">
        <v>0</v>
      </c>
      <c r="S43" s="7"/>
    </row>
    <row r="44" spans="1:19" ht="20.25" customHeight="1">
      <c r="A44" s="34">
        <v>7</v>
      </c>
      <c r="B44" s="35" t="s">
        <v>101</v>
      </c>
      <c r="C44" s="6"/>
      <c r="D44" s="36"/>
      <c r="E44" s="120">
        <f>Rekapitulace!C14</f>
        <v>0</v>
      </c>
      <c r="F44" s="74"/>
      <c r="G44" s="41"/>
      <c r="H44" s="14"/>
      <c r="I44" s="10"/>
      <c r="J44" s="125"/>
      <c r="K44" s="126"/>
      <c r="L44" s="34"/>
      <c r="M44" s="38"/>
      <c r="N44" s="14"/>
      <c r="O44" s="14"/>
      <c r="P44" s="14"/>
      <c r="Q44" s="10"/>
      <c r="R44" s="120"/>
      <c r="S44" s="7"/>
    </row>
    <row r="45" spans="1:19" ht="20.25" customHeight="1">
      <c r="A45" s="34">
        <v>8</v>
      </c>
      <c r="B45" s="40"/>
      <c r="C45" s="12"/>
      <c r="D45" s="36"/>
      <c r="E45" s="120"/>
      <c r="F45" s="74"/>
      <c r="G45" s="41"/>
      <c r="H45" s="14"/>
      <c r="I45" s="10"/>
      <c r="J45" s="126"/>
      <c r="K45" s="126"/>
      <c r="L45" s="34"/>
      <c r="M45" s="38"/>
      <c r="N45" s="14"/>
      <c r="O45" s="14"/>
      <c r="P45" s="14"/>
      <c r="Q45" s="10"/>
      <c r="R45" s="120"/>
      <c r="S45" s="7"/>
    </row>
    <row r="46" spans="1:19" ht="20.25" customHeight="1">
      <c r="A46" s="34">
        <v>9</v>
      </c>
      <c r="B46" s="42" t="s">
        <v>102</v>
      </c>
      <c r="C46" s="14"/>
      <c r="D46" s="10"/>
      <c r="E46" s="127">
        <f>SUM(E38:E45)</f>
        <v>0</v>
      </c>
      <c r="F46" s="43"/>
      <c r="G46" s="34">
        <v>13</v>
      </c>
      <c r="H46" s="42" t="s">
        <v>103</v>
      </c>
      <c r="I46" s="10"/>
      <c r="J46" s="128">
        <f>SUM(J38:J41)</f>
        <v>0</v>
      </c>
      <c r="K46" s="129"/>
      <c r="L46" s="34">
        <v>20</v>
      </c>
      <c r="M46" s="35" t="s">
        <v>104</v>
      </c>
      <c r="N46" s="9"/>
      <c r="O46" s="9"/>
      <c r="P46" s="9"/>
      <c r="Q46" s="44"/>
      <c r="R46" s="127">
        <f>SUM(R38:R43)</f>
        <v>0</v>
      </c>
      <c r="S46" s="21"/>
    </row>
    <row r="47" spans="1:19" ht="20.25" customHeight="1">
      <c r="A47" s="45">
        <v>21</v>
      </c>
      <c r="B47" s="46" t="s">
        <v>49</v>
      </c>
      <c r="C47" s="47"/>
      <c r="D47" s="48"/>
      <c r="E47" s="130">
        <v>0</v>
      </c>
      <c r="F47" s="49"/>
      <c r="G47" s="45">
        <v>22</v>
      </c>
      <c r="H47" s="46" t="s">
        <v>50</v>
      </c>
      <c r="I47" s="48"/>
      <c r="J47" s="131">
        <v>0</v>
      </c>
      <c r="K47" s="132" t="str">
        <f>M51</f>
        <v>21</v>
      </c>
      <c r="L47" s="45">
        <v>23</v>
      </c>
      <c r="M47" s="46" t="s">
        <v>51</v>
      </c>
      <c r="N47" s="47"/>
      <c r="O47" s="47"/>
      <c r="P47" s="47"/>
      <c r="Q47" s="48"/>
      <c r="R47" s="130">
        <v>0</v>
      </c>
      <c r="S47" s="17"/>
    </row>
    <row r="48" spans="1:19" ht="20.25" customHeight="1">
      <c r="A48" s="50" t="s">
        <v>17</v>
      </c>
      <c r="B48" s="3"/>
      <c r="C48" s="3"/>
      <c r="D48" s="3"/>
      <c r="E48" s="3"/>
      <c r="F48" s="51"/>
      <c r="G48" s="52"/>
      <c r="H48" s="3"/>
      <c r="I48" s="3"/>
      <c r="J48" s="3"/>
      <c r="K48" s="3"/>
      <c r="L48" s="53" t="s">
        <v>52</v>
      </c>
      <c r="M48" s="24"/>
      <c r="N48" s="30" t="s">
        <v>53</v>
      </c>
      <c r="O48" s="23"/>
      <c r="P48" s="23"/>
      <c r="Q48" s="23"/>
      <c r="R48" s="23"/>
      <c r="S48" s="26"/>
    </row>
    <row r="49" spans="1:19" ht="20.25" customHeight="1">
      <c r="A49" s="5"/>
      <c r="B49" s="1"/>
      <c r="C49" s="1"/>
      <c r="D49" s="1"/>
      <c r="E49" s="1"/>
      <c r="F49" s="8"/>
      <c r="G49" s="54"/>
      <c r="H49" s="1"/>
      <c r="I49" s="1"/>
      <c r="J49" s="1"/>
      <c r="K49" s="1"/>
      <c r="L49" s="34">
        <v>24</v>
      </c>
      <c r="M49" s="38" t="s">
        <v>105</v>
      </c>
      <c r="N49" s="14"/>
      <c r="O49" s="14"/>
      <c r="P49" s="14"/>
      <c r="Q49" s="39"/>
      <c r="R49" s="127">
        <f>ROUND(E46+J46+R46+E47+J47+R47,2)</f>
        <v>0</v>
      </c>
      <c r="S49" s="55">
        <f>E46+J46+R46+E47+J47+R47</f>
        <v>0</v>
      </c>
    </row>
    <row r="50" spans="1:19" ht="20.25" customHeight="1">
      <c r="A50" s="56" t="s">
        <v>54</v>
      </c>
      <c r="B50" s="11"/>
      <c r="C50" s="11"/>
      <c r="D50" s="11"/>
      <c r="E50" s="11"/>
      <c r="F50" s="12"/>
      <c r="G50" s="57" t="s">
        <v>55</v>
      </c>
      <c r="H50" s="11"/>
      <c r="I50" s="11"/>
      <c r="J50" s="11"/>
      <c r="K50" s="11"/>
      <c r="L50" s="34">
        <v>25</v>
      </c>
      <c r="M50" s="133" t="s">
        <v>56</v>
      </c>
      <c r="N50" s="12" t="s">
        <v>41</v>
      </c>
      <c r="O50" s="134">
        <f>ROUND(R49-O51,2)</f>
        <v>0</v>
      </c>
      <c r="P50" s="14" t="s">
        <v>57</v>
      </c>
      <c r="Q50" s="10"/>
      <c r="R50" s="135">
        <f>ROUND(O50*M50/100,2)</f>
        <v>0</v>
      </c>
      <c r="S50" s="58">
        <f>O50*M50/100</f>
        <v>0</v>
      </c>
    </row>
    <row r="51" spans="1:19" ht="20.25" customHeight="1" thickBot="1">
      <c r="A51" s="59" t="s">
        <v>16</v>
      </c>
      <c r="B51" s="9"/>
      <c r="C51" s="9"/>
      <c r="D51" s="9"/>
      <c r="E51" s="9"/>
      <c r="F51" s="6"/>
      <c r="G51" s="60"/>
      <c r="H51" s="9"/>
      <c r="I51" s="9"/>
      <c r="J51" s="9"/>
      <c r="K51" s="9"/>
      <c r="L51" s="34">
        <v>26</v>
      </c>
      <c r="M51" s="136" t="s">
        <v>40</v>
      </c>
      <c r="N51" s="10" t="s">
        <v>41</v>
      </c>
      <c r="O51" s="134">
        <f>R49</f>
        <v>0</v>
      </c>
      <c r="P51" s="14" t="s">
        <v>57</v>
      </c>
      <c r="Q51" s="10"/>
      <c r="R51" s="120">
        <f>ROUND(O51*M51/100,2)</f>
        <v>0</v>
      </c>
      <c r="S51" s="61">
        <f>O51*M51/100</f>
        <v>0</v>
      </c>
    </row>
    <row r="52" spans="1:19" ht="20.25" customHeight="1" thickBot="1">
      <c r="A52" s="5"/>
      <c r="B52" s="1"/>
      <c r="C52" s="1"/>
      <c r="D52" s="1"/>
      <c r="E52" s="1"/>
      <c r="F52" s="8"/>
      <c r="G52" s="54"/>
      <c r="H52" s="1"/>
      <c r="I52" s="1"/>
      <c r="J52" s="1"/>
      <c r="K52" s="1"/>
      <c r="L52" s="45">
        <v>27</v>
      </c>
      <c r="M52" s="62" t="s">
        <v>108</v>
      </c>
      <c r="N52" s="47"/>
      <c r="O52" s="47"/>
      <c r="P52" s="47"/>
      <c r="Q52" s="63"/>
      <c r="R52" s="137">
        <f>R49+R50+R51</f>
        <v>0</v>
      </c>
      <c r="S52" s="64"/>
    </row>
    <row r="53" spans="1:19" ht="20.25" customHeight="1">
      <c r="A53" s="56" t="s">
        <v>54</v>
      </c>
      <c r="B53" s="11"/>
      <c r="C53" s="11"/>
      <c r="D53" s="11"/>
      <c r="E53" s="11"/>
      <c r="F53" s="12"/>
      <c r="G53" s="57" t="s">
        <v>55</v>
      </c>
      <c r="H53" s="11"/>
      <c r="I53" s="11"/>
      <c r="J53" s="11"/>
      <c r="K53" s="11"/>
      <c r="L53" s="53" t="s">
        <v>58</v>
      </c>
      <c r="M53" s="24"/>
      <c r="N53" s="30" t="s">
        <v>59</v>
      </c>
      <c r="O53" s="23"/>
      <c r="P53" s="23"/>
      <c r="Q53" s="23"/>
      <c r="R53" s="138"/>
      <c r="S53" s="26"/>
    </row>
    <row r="54" spans="1:19" ht="20.25" customHeight="1">
      <c r="A54" s="59" t="s">
        <v>18</v>
      </c>
      <c r="B54" s="9"/>
      <c r="C54" s="9"/>
      <c r="D54" s="9"/>
      <c r="E54" s="9"/>
      <c r="F54" s="6"/>
      <c r="G54" s="60"/>
      <c r="H54" s="9"/>
      <c r="I54" s="9"/>
      <c r="J54" s="9"/>
      <c r="K54" s="9"/>
      <c r="L54" s="34">
        <v>28</v>
      </c>
      <c r="M54" s="38" t="s">
        <v>60</v>
      </c>
      <c r="N54" s="14"/>
      <c r="O54" s="14"/>
      <c r="P54" s="14"/>
      <c r="Q54" s="10"/>
      <c r="R54" s="120">
        <v>0</v>
      </c>
      <c r="S54" s="39"/>
    </row>
    <row r="55" spans="1:19" ht="20.25" customHeight="1">
      <c r="A55" s="5"/>
      <c r="B55" s="1"/>
      <c r="C55" s="1"/>
      <c r="D55" s="1"/>
      <c r="E55" s="1"/>
      <c r="F55" s="8"/>
      <c r="G55" s="54"/>
      <c r="H55" s="1"/>
      <c r="I55" s="1"/>
      <c r="J55" s="1"/>
      <c r="K55" s="1"/>
      <c r="L55" s="34">
        <v>29</v>
      </c>
      <c r="M55" s="38" t="s">
        <v>61</v>
      </c>
      <c r="N55" s="14"/>
      <c r="O55" s="14"/>
      <c r="P55" s="14"/>
      <c r="Q55" s="10"/>
      <c r="R55" s="120">
        <v>0</v>
      </c>
      <c r="S55" s="39"/>
    </row>
    <row r="56" spans="1:19" ht="20.25" customHeight="1">
      <c r="A56" s="65" t="s">
        <v>54</v>
      </c>
      <c r="B56" s="16"/>
      <c r="C56" s="16"/>
      <c r="D56" s="16"/>
      <c r="E56" s="16"/>
      <c r="F56" s="66"/>
      <c r="G56" s="67" t="s">
        <v>55</v>
      </c>
      <c r="H56" s="16"/>
      <c r="I56" s="16"/>
      <c r="J56" s="16"/>
      <c r="K56" s="16"/>
      <c r="L56" s="45">
        <v>30</v>
      </c>
      <c r="M56" s="46" t="s">
        <v>62</v>
      </c>
      <c r="N56" s="47"/>
      <c r="O56" s="47"/>
      <c r="P56" s="47"/>
      <c r="Q56" s="48"/>
      <c r="R56" s="114">
        <v>0</v>
      </c>
      <c r="S56" s="68"/>
    </row>
    <row r="59" spans="1:19" ht="27" customHeight="1">
      <c r="A59" s="225"/>
      <c r="B59" s="225"/>
      <c r="C59" s="225"/>
      <c r="D59" s="225"/>
      <c r="E59" s="225"/>
      <c r="F59" s="225"/>
      <c r="G59" s="225"/>
      <c r="H59" s="225"/>
      <c r="I59" s="225"/>
      <c r="J59" s="225"/>
      <c r="K59" s="225"/>
      <c r="L59" s="225"/>
      <c r="M59" s="225"/>
      <c r="N59" s="225"/>
      <c r="O59" s="225"/>
      <c r="P59" s="225"/>
      <c r="Q59" s="225"/>
      <c r="R59" s="225"/>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sheetPr codeName="List2">
    <pageSetUpPr fitToPage="1"/>
  </sheetPr>
  <dimension ref="A1:D35"/>
  <sheetViews>
    <sheetView showGridLines="0" workbookViewId="0">
      <selection activeCell="C14" sqref="C14"/>
    </sheetView>
  </sheetViews>
  <sheetFormatPr defaultColWidth="9.140625" defaultRowHeight="12.75"/>
  <cols>
    <col min="1" max="1" width="11.7109375" style="86" customWidth="1"/>
    <col min="2" max="2" width="62.85546875" style="86" customWidth="1"/>
    <col min="3" max="3" width="13.5703125" style="86" customWidth="1"/>
    <col min="4" max="4" width="9.140625" style="85"/>
    <col min="5" max="16384" width="9.140625" style="86"/>
  </cols>
  <sheetData>
    <row r="1" spans="1:3" ht="18">
      <c r="A1" s="77" t="s">
        <v>81</v>
      </c>
      <c r="B1" s="84"/>
      <c r="C1" s="84"/>
    </row>
    <row r="2" spans="1:3">
      <c r="A2" s="78" t="s">
        <v>63</v>
      </c>
      <c r="B2" s="80" t="str">
        <f>'Krycí list'!E5</f>
        <v>Jazyková a počítačová učebna</v>
      </c>
      <c r="C2" s="87"/>
    </row>
    <row r="3" spans="1:3">
      <c r="A3" s="78" t="s">
        <v>64</v>
      </c>
      <c r="B3" s="80" t="str">
        <f>'Krycí list'!E7</f>
        <v>ZŠ Archlebov 357, 696 33 Archlebov</v>
      </c>
      <c r="C3" s="88"/>
    </row>
    <row r="4" spans="1:3">
      <c r="A4" s="78" t="s">
        <v>65</v>
      </c>
      <c r="B4" s="80" t="str">
        <f>'Krycí list'!E9</f>
        <v>NEOCENĚNÝ SOUPIS PRACÍ A DODÁVEK A SLUŽEB</v>
      </c>
      <c r="C4" s="88"/>
    </row>
    <row r="5" spans="1:3">
      <c r="A5" s="79" t="s">
        <v>66</v>
      </c>
      <c r="B5" s="80" t="str">
        <f>'Krycí list'!P5</f>
        <v xml:space="preserve"> </v>
      </c>
      <c r="C5" s="88"/>
    </row>
    <row r="6" spans="1:3" ht="6" customHeight="1">
      <c r="A6" s="79"/>
      <c r="B6" s="80"/>
      <c r="C6" s="88"/>
    </row>
    <row r="7" spans="1:3">
      <c r="A7" s="89" t="s">
        <v>67</v>
      </c>
      <c r="B7" s="80" t="str">
        <f>'Krycí list'!E26</f>
        <v>ZŠ Archlebov 357, 696 33 Archlebov</v>
      </c>
      <c r="C7" s="88"/>
    </row>
    <row r="8" spans="1:3">
      <c r="A8" s="89" t="s">
        <v>68</v>
      </c>
      <c r="B8" s="80" t="str">
        <f>'Krycí list'!E28</f>
        <v xml:space="preserve"> </v>
      </c>
      <c r="C8" s="88"/>
    </row>
    <row r="9" spans="1:3">
      <c r="A9" s="89" t="s">
        <v>69</v>
      </c>
      <c r="B9" s="81" t="str">
        <f>'Krycí list'!O31</f>
        <v>04/2023</v>
      </c>
      <c r="C9" s="88"/>
    </row>
    <row r="10" spans="1:3" ht="6.75" customHeight="1">
      <c r="A10" s="84"/>
      <c r="B10" s="84"/>
      <c r="C10" s="84"/>
    </row>
    <row r="11" spans="1:3">
      <c r="A11" s="82" t="s">
        <v>70</v>
      </c>
      <c r="B11" s="75" t="s">
        <v>71</v>
      </c>
      <c r="C11" s="90" t="s">
        <v>72</v>
      </c>
    </row>
    <row r="12" spans="1:3">
      <c r="A12" s="83">
        <v>1</v>
      </c>
      <c r="B12" s="76">
        <v>2</v>
      </c>
      <c r="C12" s="91">
        <v>3</v>
      </c>
    </row>
    <row r="13" spans="1:3" ht="4.5" customHeight="1">
      <c r="A13" s="92"/>
      <c r="B13" s="93"/>
      <c r="C13" s="93"/>
    </row>
    <row r="14" spans="1:3" s="72" customFormat="1" ht="12" customHeight="1">
      <c r="A14" s="199" t="s">
        <v>100</v>
      </c>
      <c r="B14" s="200" t="s">
        <v>190</v>
      </c>
      <c r="C14" s="201">
        <f>SUM(C15:C18)</f>
        <v>0</v>
      </c>
    </row>
    <row r="15" spans="1:3" s="73" customFormat="1" ht="12" customHeight="1">
      <c r="A15" s="139"/>
      <c r="B15" s="73" t="str">
        <f>'soupis neoceněný'!$E$15</f>
        <v>Interaktivní displej+ vizualizér</v>
      </c>
      <c r="C15" s="71">
        <f>'soupis neoceněný'!$I$15</f>
        <v>0</v>
      </c>
    </row>
    <row r="16" spans="1:3" s="73" customFormat="1" ht="12" customHeight="1">
      <c r="A16" s="139"/>
      <c r="B16" s="73" t="str">
        <f>'soupis neoceněný'!$E$23</f>
        <v>Technologie jazykové laboratoře se sdílením obrazu a zvuku</v>
      </c>
      <c r="C16" s="71">
        <f>'soupis neoceněný'!$I$23</f>
        <v>0</v>
      </c>
    </row>
    <row r="17" spans="1:4" s="140" customFormat="1" ht="12" customHeight="1">
      <c r="A17" s="139"/>
      <c r="B17" s="73" t="str">
        <f>'soupis neoceněný'!$E$49</f>
        <v>Technologie jazykové laboratoře pro vzdálený přístup ke studijním materiálům</v>
      </c>
      <c r="C17" s="71">
        <f>'soupis neoceněný'!$I$49</f>
        <v>0</v>
      </c>
      <c r="D17" s="141"/>
    </row>
    <row r="18" spans="1:4" s="140" customFormat="1" ht="12" customHeight="1">
      <c r="A18" s="139"/>
      <c r="B18" s="73" t="str">
        <f>'soupis neoceněný'!$E$55</f>
        <v>Standard smíšené výuky</v>
      </c>
      <c r="C18" s="71">
        <f>'soupis neoceněný'!$I$55</f>
        <v>0</v>
      </c>
      <c r="D18" s="141"/>
    </row>
    <row r="19" spans="1:4" s="140" customFormat="1" ht="12" customHeight="1">
      <c r="A19" s="139"/>
      <c r="B19" s="202" t="str">
        <f>'soupis neoceněný'!$E$64</f>
        <v>Celkem bez DPH</v>
      </c>
      <c r="C19" s="203">
        <f>SUM(C15:C18)</f>
        <v>0</v>
      </c>
      <c r="D19" s="141"/>
    </row>
    <row r="20" spans="1:4" s="140" customFormat="1" ht="12" customHeight="1">
      <c r="A20" s="139"/>
      <c r="B20" s="73"/>
      <c r="C20" s="71"/>
      <c r="D20" s="141"/>
    </row>
    <row r="21" spans="1:4" s="140" customFormat="1" ht="12" customHeight="1">
      <c r="A21" s="139"/>
      <c r="B21" s="73"/>
      <c r="C21" s="71"/>
      <c r="D21" s="141"/>
    </row>
    <row r="22" spans="1:4" s="140" customFormat="1" ht="12" customHeight="1">
      <c r="A22" s="139"/>
      <c r="B22" s="73"/>
      <c r="C22" s="71"/>
      <c r="D22" s="141"/>
    </row>
    <row r="23" spans="1:4" s="140" customFormat="1" ht="12" customHeight="1">
      <c r="A23" s="139"/>
      <c r="B23" s="73"/>
      <c r="C23" s="71"/>
      <c r="D23" s="141"/>
    </row>
    <row r="24" spans="1:4" s="72" customFormat="1" ht="12" customHeight="1">
      <c r="A24" s="69"/>
      <c r="C24" s="70"/>
    </row>
    <row r="25" spans="1:4" s="140" customFormat="1" ht="12" customHeight="1">
      <c r="A25" s="139"/>
      <c r="B25" s="73"/>
      <c r="C25" s="71"/>
      <c r="D25" s="141"/>
    </row>
    <row r="26" spans="1:4" s="140" customFormat="1" ht="12" customHeight="1">
      <c r="A26" s="139"/>
      <c r="B26" s="73"/>
      <c r="C26" s="71"/>
      <c r="D26" s="141"/>
    </row>
    <row r="27" spans="1:4" s="140" customFormat="1" ht="12" customHeight="1">
      <c r="A27" s="139"/>
      <c r="B27" s="73"/>
      <c r="C27" s="71"/>
      <c r="D27" s="141"/>
    </row>
    <row r="28" spans="1:4" s="72" customFormat="1" ht="12" customHeight="1">
      <c r="A28" s="69"/>
      <c r="C28" s="70"/>
    </row>
    <row r="29" spans="1:4" s="140" customFormat="1" ht="12" customHeight="1">
      <c r="A29" s="139"/>
      <c r="B29" s="73"/>
      <c r="C29" s="71"/>
      <c r="D29" s="141"/>
    </row>
    <row r="30" spans="1:4" s="140" customFormat="1" ht="12" customHeight="1">
      <c r="A30" s="139"/>
      <c r="B30" s="73"/>
      <c r="C30" s="71"/>
      <c r="D30" s="141"/>
    </row>
    <row r="31" spans="1:4" s="140" customFormat="1" ht="12" customHeight="1">
      <c r="A31" s="139"/>
      <c r="B31" s="73"/>
      <c r="C31" s="71"/>
      <c r="D31" s="141"/>
    </row>
    <row r="32" spans="1:4" s="140" customFormat="1" ht="12" customHeight="1">
      <c r="A32" s="139"/>
      <c r="B32" s="73"/>
      <c r="C32" s="71"/>
      <c r="D32" s="141"/>
    </row>
    <row r="33" spans="1:4" s="140" customFormat="1" ht="12" customHeight="1">
      <c r="A33" s="139"/>
      <c r="B33" s="73"/>
      <c r="C33" s="71"/>
      <c r="D33" s="141"/>
    </row>
    <row r="34" spans="1:4" s="140" customFormat="1" ht="12" customHeight="1">
      <c r="A34" s="139"/>
      <c r="B34" s="73"/>
      <c r="C34" s="71"/>
      <c r="D34" s="141"/>
    </row>
    <row r="35" spans="1:4" s="143" customFormat="1" ht="12" customHeight="1">
      <c r="A35" s="142"/>
      <c r="B35" s="145"/>
      <c r="C35" s="146"/>
      <c r="D35" s="144"/>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M64"/>
  <sheetViews>
    <sheetView showGridLines="0" tabSelected="1" topLeftCell="A28" zoomScale="90" zoomScaleNormal="90" workbookViewId="0">
      <selection activeCell="M34" sqref="M34"/>
    </sheetView>
  </sheetViews>
  <sheetFormatPr defaultColWidth="9.140625" defaultRowHeight="12.75"/>
  <cols>
    <col min="1" max="1" width="5.5703125" style="86" customWidth="1"/>
    <col min="2" max="2" width="4.42578125" style="86" customWidth="1"/>
    <col min="3" max="3" width="6" style="86" customWidth="1"/>
    <col min="4" max="4" width="12.7109375" style="194" customWidth="1"/>
    <col min="5" max="5" width="94.28515625" style="196" customWidth="1"/>
    <col min="6" max="6" width="7.7109375" style="86" customWidth="1"/>
    <col min="7" max="7" width="9.85546875" style="86" customWidth="1"/>
    <col min="8" max="8" width="13.140625" style="86" customWidth="1"/>
    <col min="9" max="9" width="15.5703125" style="86" customWidth="1"/>
    <col min="10" max="10" width="6.7109375" style="86" customWidth="1"/>
    <col min="11" max="11" width="15.5703125" style="86" customWidth="1"/>
    <col min="12" max="12" width="21.140625" style="86" customWidth="1"/>
    <col min="13" max="13" width="22.42578125" style="86" customWidth="1"/>
    <col min="14" max="16384" width="9.140625" style="86"/>
  </cols>
  <sheetData>
    <row r="1" spans="1:13" ht="18">
      <c r="A1" s="77" t="s">
        <v>121</v>
      </c>
      <c r="B1" s="174"/>
      <c r="C1" s="174"/>
      <c r="D1" s="186"/>
      <c r="E1" s="195"/>
      <c r="F1" s="174"/>
      <c r="G1" s="174"/>
      <c r="H1" s="174"/>
      <c r="I1" s="174"/>
      <c r="J1" s="174"/>
      <c r="K1" s="174"/>
    </row>
    <row r="2" spans="1:13">
      <c r="A2" s="148" t="s">
        <v>63</v>
      </c>
      <c r="B2" s="149"/>
      <c r="C2" s="150" t="str">
        <f>'Krycí list'!E5</f>
        <v>Jazyková a počítačová učebna</v>
      </c>
      <c r="D2" s="187"/>
      <c r="E2" s="151"/>
      <c r="F2" s="149"/>
      <c r="G2" s="149"/>
      <c r="H2" s="149"/>
      <c r="I2" s="149"/>
      <c r="J2" s="174"/>
      <c r="K2" s="174"/>
    </row>
    <row r="3" spans="1:13">
      <c r="A3" s="148" t="s">
        <v>64</v>
      </c>
      <c r="B3" s="149"/>
      <c r="C3" s="226" t="str">
        <f>'Krycí list'!E7</f>
        <v>ZŠ Archlebov 357, 696 33 Archlebov</v>
      </c>
      <c r="D3" s="227"/>
      <c r="E3" s="227"/>
      <c r="F3" s="149"/>
      <c r="G3" s="149"/>
      <c r="H3" s="149"/>
      <c r="I3" s="150"/>
      <c r="J3" s="174"/>
      <c r="K3" s="174"/>
    </row>
    <row r="4" spans="1:13">
      <c r="A4" s="148" t="s">
        <v>65</v>
      </c>
      <c r="B4" s="149"/>
      <c r="C4" s="150" t="str">
        <f>'Krycí list'!E9</f>
        <v>NEOCENĚNÝ SOUPIS PRACÍ A DODÁVEK A SLUŽEB</v>
      </c>
      <c r="D4" s="187"/>
      <c r="E4" s="151"/>
      <c r="F4" s="149"/>
      <c r="G4" s="149"/>
      <c r="H4" s="149"/>
      <c r="I4" s="150"/>
      <c r="J4" s="174"/>
      <c r="K4" s="174"/>
    </row>
    <row r="5" spans="1:13">
      <c r="A5" s="149" t="s">
        <v>73</v>
      </c>
      <c r="B5" s="149"/>
      <c r="C5" s="150" t="str">
        <f>'Krycí list'!P5</f>
        <v xml:space="preserve"> </v>
      </c>
      <c r="D5" s="187"/>
      <c r="E5" s="151"/>
      <c r="F5" s="149"/>
      <c r="G5" s="149"/>
      <c r="H5" s="149"/>
      <c r="I5" s="150"/>
      <c r="J5" s="174"/>
      <c r="K5" s="174"/>
    </row>
    <row r="6" spans="1:13">
      <c r="A6" s="149"/>
      <c r="B6" s="149"/>
      <c r="C6" s="150"/>
      <c r="D6" s="187"/>
      <c r="E6" s="151"/>
      <c r="F6" s="149"/>
      <c r="G6" s="149"/>
      <c r="H6" s="149"/>
      <c r="I6" s="150"/>
      <c r="J6" s="174"/>
      <c r="K6" s="174"/>
    </row>
    <row r="7" spans="1:13">
      <c r="A7" s="149" t="s">
        <v>67</v>
      </c>
      <c r="B7" s="149"/>
      <c r="C7" s="226" t="str">
        <f>'Krycí list'!E26</f>
        <v>ZŠ Archlebov 357, 696 33 Archlebov</v>
      </c>
      <c r="D7" s="227"/>
      <c r="E7" s="227"/>
      <c r="F7" s="149"/>
      <c r="G7" s="149"/>
      <c r="H7" s="149"/>
      <c r="I7" s="150"/>
      <c r="J7" s="174"/>
      <c r="K7" s="174"/>
    </row>
    <row r="8" spans="1:13">
      <c r="A8" s="149" t="s">
        <v>68</v>
      </c>
      <c r="B8" s="149"/>
      <c r="C8" s="226" t="str">
        <f>'Krycí list'!E28</f>
        <v xml:space="preserve"> </v>
      </c>
      <c r="D8" s="227"/>
      <c r="E8" s="151"/>
      <c r="F8" s="149"/>
      <c r="G8" s="149"/>
      <c r="H8" s="149"/>
      <c r="I8" s="150"/>
      <c r="J8" s="174"/>
      <c r="K8" s="174"/>
    </row>
    <row r="9" spans="1:13">
      <c r="A9" s="149" t="s">
        <v>69</v>
      </c>
      <c r="B9" s="149"/>
      <c r="C9" s="228" t="str">
        <f>'Krycí list'!O31</f>
        <v>04/2023</v>
      </c>
      <c r="D9" s="227"/>
      <c r="E9" s="151"/>
      <c r="F9" s="149"/>
      <c r="G9" s="149"/>
      <c r="H9" s="149"/>
      <c r="I9" s="150"/>
      <c r="J9" s="174"/>
      <c r="K9" s="174"/>
    </row>
    <row r="10" spans="1:13">
      <c r="A10" s="174"/>
      <c r="B10" s="174"/>
      <c r="C10" s="174"/>
      <c r="D10" s="186"/>
      <c r="E10" s="195"/>
      <c r="F10" s="174"/>
      <c r="G10" s="174"/>
      <c r="H10" s="174"/>
      <c r="I10" s="174"/>
      <c r="J10" s="174"/>
      <c r="K10" s="174"/>
    </row>
    <row r="11" spans="1:13" s="173" customFormat="1" ht="38.25">
      <c r="A11" s="152" t="s">
        <v>74</v>
      </c>
      <c r="B11" s="153" t="s">
        <v>75</v>
      </c>
      <c r="C11" s="153" t="s">
        <v>76</v>
      </c>
      <c r="D11" s="188" t="s">
        <v>115</v>
      </c>
      <c r="E11" s="153" t="s">
        <v>111</v>
      </c>
      <c r="F11" s="153" t="s">
        <v>77</v>
      </c>
      <c r="G11" s="153" t="s">
        <v>78</v>
      </c>
      <c r="H11" s="153" t="s">
        <v>113</v>
      </c>
      <c r="I11" s="153" t="s">
        <v>114</v>
      </c>
      <c r="J11" s="153" t="s">
        <v>79</v>
      </c>
      <c r="K11" s="229" t="s">
        <v>112</v>
      </c>
      <c r="L11" s="231" t="s">
        <v>192</v>
      </c>
      <c r="M11" s="232" t="s">
        <v>193</v>
      </c>
    </row>
    <row r="12" spans="1:13">
      <c r="A12" s="175">
        <v>1</v>
      </c>
      <c r="B12" s="176">
        <v>2</v>
      </c>
      <c r="C12" s="176">
        <v>3</v>
      </c>
      <c r="D12" s="189">
        <v>4</v>
      </c>
      <c r="E12" s="154">
        <v>5</v>
      </c>
      <c r="F12" s="176">
        <v>6</v>
      </c>
      <c r="G12" s="176">
        <v>7</v>
      </c>
      <c r="H12" s="176">
        <v>8</v>
      </c>
      <c r="I12" s="176">
        <v>9</v>
      </c>
      <c r="J12" s="176">
        <v>10</v>
      </c>
      <c r="K12" s="230">
        <v>11</v>
      </c>
      <c r="L12" s="233">
        <v>12</v>
      </c>
      <c r="M12" s="234">
        <v>13</v>
      </c>
    </row>
    <row r="13" spans="1:13">
      <c r="A13" s="177"/>
      <c r="B13" s="177"/>
      <c r="C13" s="177"/>
      <c r="D13" s="190"/>
      <c r="E13" s="195"/>
      <c r="F13" s="177"/>
      <c r="G13" s="177"/>
      <c r="H13" s="177"/>
      <c r="I13" s="177"/>
      <c r="J13" s="177"/>
      <c r="K13" s="177"/>
    </row>
    <row r="14" spans="1:13" s="155" customFormat="1">
      <c r="A14" s="162"/>
      <c r="B14" s="163"/>
      <c r="D14" s="191" t="s">
        <v>100</v>
      </c>
      <c r="E14" s="164" t="s">
        <v>190</v>
      </c>
      <c r="I14" s="165">
        <f>I15+I23+I49+I55</f>
        <v>0</v>
      </c>
      <c r="K14" s="160"/>
    </row>
    <row r="15" spans="1:13" s="147" customFormat="1">
      <c r="A15" s="156"/>
      <c r="B15" s="156"/>
      <c r="C15" s="156"/>
      <c r="D15" s="157"/>
      <c r="E15" s="166" t="s">
        <v>159</v>
      </c>
      <c r="F15" s="156"/>
      <c r="G15" s="159"/>
      <c r="H15" s="160"/>
      <c r="I15" s="167">
        <f>SUM(I16:I22)</f>
        <v>0</v>
      </c>
      <c r="J15" s="161"/>
      <c r="K15" s="160"/>
    </row>
    <row r="16" spans="1:13" s="147" customFormat="1" ht="63.75">
      <c r="A16" s="156">
        <v>1</v>
      </c>
      <c r="B16" s="156"/>
      <c r="C16" s="156" t="s">
        <v>120</v>
      </c>
      <c r="D16" s="198" t="s">
        <v>170</v>
      </c>
      <c r="E16" s="210" t="s">
        <v>171</v>
      </c>
      <c r="F16" s="156" t="s">
        <v>80</v>
      </c>
      <c r="G16" s="159">
        <v>1</v>
      </c>
      <c r="H16" s="160"/>
      <c r="I16" s="160">
        <f t="shared" ref="I16:I22" si="0">ROUND(G16*H16,2)</f>
        <v>0</v>
      </c>
      <c r="J16" s="161">
        <v>21</v>
      </c>
      <c r="K16" s="160">
        <f t="shared" ref="K16:K22" si="1">I16+((I16/100)*J16)</f>
        <v>0</v>
      </c>
      <c r="L16" s="235"/>
    </row>
    <row r="17" spans="1:12" s="147" customFormat="1" ht="89.25">
      <c r="A17" s="156">
        <v>2</v>
      </c>
      <c r="B17" s="156"/>
      <c r="C17" s="156" t="s">
        <v>120</v>
      </c>
      <c r="D17" s="198" t="s">
        <v>172</v>
      </c>
      <c r="E17" s="207" t="s">
        <v>176</v>
      </c>
      <c r="F17" s="156" t="s">
        <v>80</v>
      </c>
      <c r="G17" s="159">
        <v>1</v>
      </c>
      <c r="H17" s="160"/>
      <c r="I17" s="160">
        <f t="shared" si="0"/>
        <v>0</v>
      </c>
      <c r="J17" s="161">
        <v>21</v>
      </c>
      <c r="K17" s="160">
        <f t="shared" si="1"/>
        <v>0</v>
      </c>
      <c r="L17" s="156"/>
    </row>
    <row r="18" spans="1:12" s="147" customFormat="1" ht="61.5" customHeight="1">
      <c r="A18" s="156">
        <v>3</v>
      </c>
      <c r="B18" s="156"/>
      <c r="C18" s="156" t="s">
        <v>120</v>
      </c>
      <c r="D18" s="198" t="s">
        <v>174</v>
      </c>
      <c r="E18" s="209" t="s">
        <v>175</v>
      </c>
      <c r="F18" s="156" t="s">
        <v>80</v>
      </c>
      <c r="G18" s="159">
        <v>1</v>
      </c>
      <c r="H18" s="178"/>
      <c r="I18" s="160">
        <f t="shared" si="0"/>
        <v>0</v>
      </c>
      <c r="J18" s="161">
        <v>21</v>
      </c>
      <c r="K18" s="160">
        <f t="shared" si="1"/>
        <v>0</v>
      </c>
      <c r="L18" s="235"/>
    </row>
    <row r="19" spans="1:12" s="181" customFormat="1" ht="51">
      <c r="A19" s="184">
        <v>4</v>
      </c>
      <c r="B19" s="184"/>
      <c r="C19" s="184" t="s">
        <v>120</v>
      </c>
      <c r="D19" s="182" t="s">
        <v>133</v>
      </c>
      <c r="E19" s="207" t="s">
        <v>146</v>
      </c>
      <c r="F19" s="184" t="s">
        <v>80</v>
      </c>
      <c r="G19" s="179">
        <v>1</v>
      </c>
      <c r="H19" s="178"/>
      <c r="I19" s="160">
        <f t="shared" si="0"/>
        <v>0</v>
      </c>
      <c r="J19" s="180">
        <v>21</v>
      </c>
      <c r="K19" s="160">
        <f t="shared" si="1"/>
        <v>0</v>
      </c>
    </row>
    <row r="20" spans="1:12" s="147" customFormat="1" ht="25.5">
      <c r="A20" s="156">
        <v>5</v>
      </c>
      <c r="B20" s="156"/>
      <c r="C20" s="156" t="s">
        <v>120</v>
      </c>
      <c r="D20" s="158" t="s">
        <v>128</v>
      </c>
      <c r="E20" s="207" t="s">
        <v>145</v>
      </c>
      <c r="F20" s="156" t="s">
        <v>80</v>
      </c>
      <c r="G20" s="179">
        <v>1</v>
      </c>
      <c r="H20" s="160"/>
      <c r="I20" s="160">
        <f t="shared" si="0"/>
        <v>0</v>
      </c>
      <c r="J20" s="161">
        <v>21</v>
      </c>
      <c r="K20" s="160">
        <f t="shared" si="1"/>
        <v>0</v>
      </c>
    </row>
    <row r="21" spans="1:12" s="147" customFormat="1" ht="63.75">
      <c r="A21" s="156">
        <v>6</v>
      </c>
      <c r="B21" s="156"/>
      <c r="C21" s="156" t="s">
        <v>120</v>
      </c>
      <c r="D21" s="198" t="s">
        <v>135</v>
      </c>
      <c r="E21" s="210" t="s">
        <v>144</v>
      </c>
      <c r="F21" s="156" t="s">
        <v>80</v>
      </c>
      <c r="G21" s="159">
        <v>1</v>
      </c>
      <c r="H21" s="160"/>
      <c r="I21" s="160">
        <f t="shared" si="0"/>
        <v>0</v>
      </c>
      <c r="J21" s="161">
        <v>21</v>
      </c>
      <c r="K21" s="160">
        <f t="shared" si="1"/>
        <v>0</v>
      </c>
      <c r="L21" s="236"/>
    </row>
    <row r="22" spans="1:12" s="147" customFormat="1" ht="51">
      <c r="A22" s="156">
        <v>7</v>
      </c>
      <c r="B22" s="156"/>
      <c r="C22" s="156" t="s">
        <v>120</v>
      </c>
      <c r="D22" s="198" t="s">
        <v>83</v>
      </c>
      <c r="E22" s="207" t="s">
        <v>177</v>
      </c>
      <c r="F22" s="156" t="s">
        <v>80</v>
      </c>
      <c r="G22" s="159">
        <v>1</v>
      </c>
      <c r="H22" s="160"/>
      <c r="I22" s="160">
        <f t="shared" si="0"/>
        <v>0</v>
      </c>
      <c r="J22" s="161">
        <v>21</v>
      </c>
      <c r="K22" s="160">
        <f t="shared" si="1"/>
        <v>0</v>
      </c>
      <c r="L22" s="236"/>
    </row>
    <row r="23" spans="1:12" s="147" customFormat="1">
      <c r="A23" s="156"/>
      <c r="B23" s="156"/>
      <c r="C23" s="156"/>
      <c r="D23" s="157"/>
      <c r="E23" s="166" t="s">
        <v>117</v>
      </c>
      <c r="F23" s="156"/>
      <c r="G23" s="159"/>
      <c r="H23" s="160"/>
      <c r="I23" s="167">
        <f>SUM(I24:I48)</f>
        <v>0</v>
      </c>
      <c r="J23" s="161"/>
      <c r="K23" s="160"/>
    </row>
    <row r="24" spans="1:12" s="147" customFormat="1" ht="89.25">
      <c r="A24" s="156">
        <v>8</v>
      </c>
      <c r="B24" s="156"/>
      <c r="C24" s="156" t="s">
        <v>120</v>
      </c>
      <c r="D24" s="198" t="s">
        <v>136</v>
      </c>
      <c r="E24" s="207" t="s">
        <v>178</v>
      </c>
      <c r="F24" s="156" t="s">
        <v>80</v>
      </c>
      <c r="G24" s="159">
        <v>18</v>
      </c>
      <c r="H24" s="160"/>
      <c r="I24" s="168">
        <f>ROUND(G24*H24,2)</f>
        <v>0</v>
      </c>
      <c r="J24" s="161">
        <v>21</v>
      </c>
      <c r="K24" s="160">
        <f t="shared" ref="K24:K48" si="2">I24+((I24/100)*J24)</f>
        <v>0</v>
      </c>
      <c r="L24" s="236"/>
    </row>
    <row r="25" spans="1:12" s="147" customFormat="1" ht="114.75">
      <c r="A25" s="156">
        <v>9</v>
      </c>
      <c r="B25" s="156"/>
      <c r="C25" s="156" t="s">
        <v>120</v>
      </c>
      <c r="D25" s="198" t="s">
        <v>84</v>
      </c>
      <c r="E25" s="207" t="s">
        <v>179</v>
      </c>
      <c r="F25" s="156" t="s">
        <v>80</v>
      </c>
      <c r="G25" s="159">
        <f>G24</f>
        <v>18</v>
      </c>
      <c r="H25" s="160"/>
      <c r="I25" s="168">
        <f t="shared" ref="I25:I48" si="3">ROUND(G25*H25,2)</f>
        <v>0</v>
      </c>
      <c r="J25" s="161">
        <v>21</v>
      </c>
      <c r="K25" s="160">
        <f t="shared" si="2"/>
        <v>0</v>
      </c>
      <c r="L25" s="237"/>
    </row>
    <row r="26" spans="1:12" s="147" customFormat="1" ht="38.25">
      <c r="A26" s="156">
        <v>10</v>
      </c>
      <c r="B26" s="156"/>
      <c r="C26" s="156" t="s">
        <v>120</v>
      </c>
      <c r="D26" s="198" t="s">
        <v>85</v>
      </c>
      <c r="E26" s="207" t="s">
        <v>180</v>
      </c>
      <c r="F26" s="156" t="s">
        <v>80</v>
      </c>
      <c r="G26" s="159">
        <v>4</v>
      </c>
      <c r="H26" s="160"/>
      <c r="I26" s="168">
        <f t="shared" si="3"/>
        <v>0</v>
      </c>
      <c r="J26" s="161">
        <v>21</v>
      </c>
      <c r="K26" s="160">
        <f t="shared" si="2"/>
        <v>0</v>
      </c>
    </row>
    <row r="27" spans="1:12" s="147" customFormat="1" ht="38.25">
      <c r="A27" s="156">
        <v>11</v>
      </c>
      <c r="B27" s="156"/>
      <c r="C27" s="156" t="s">
        <v>120</v>
      </c>
      <c r="D27" s="198" t="s">
        <v>86</v>
      </c>
      <c r="E27" s="210" t="s">
        <v>123</v>
      </c>
      <c r="F27" s="156" t="s">
        <v>80</v>
      </c>
      <c r="G27" s="159">
        <v>1</v>
      </c>
      <c r="H27" s="160"/>
      <c r="I27" s="168">
        <f t="shared" si="3"/>
        <v>0</v>
      </c>
      <c r="J27" s="161">
        <v>21</v>
      </c>
      <c r="K27" s="160">
        <f t="shared" si="2"/>
        <v>0</v>
      </c>
      <c r="L27" s="236"/>
    </row>
    <row r="28" spans="1:12" s="147" customFormat="1" ht="76.5">
      <c r="A28" s="156">
        <v>12</v>
      </c>
      <c r="B28" s="156"/>
      <c r="C28" s="156" t="s">
        <v>120</v>
      </c>
      <c r="D28" s="198" t="s">
        <v>87</v>
      </c>
      <c r="E28" s="210" t="s">
        <v>124</v>
      </c>
      <c r="F28" s="156" t="s">
        <v>80</v>
      </c>
      <c r="G28" s="159">
        <v>1</v>
      </c>
      <c r="H28" s="160"/>
      <c r="I28" s="168">
        <f t="shared" si="3"/>
        <v>0</v>
      </c>
      <c r="J28" s="161">
        <v>21</v>
      </c>
      <c r="K28" s="160">
        <f t="shared" si="2"/>
        <v>0</v>
      </c>
      <c r="L28" s="236"/>
    </row>
    <row r="29" spans="1:12" s="147" customFormat="1" ht="76.5">
      <c r="A29" s="156">
        <v>13</v>
      </c>
      <c r="B29" s="156"/>
      <c r="C29" s="156" t="s">
        <v>120</v>
      </c>
      <c r="D29" s="198" t="s">
        <v>88</v>
      </c>
      <c r="E29" s="210" t="s">
        <v>125</v>
      </c>
      <c r="F29" s="156" t="s">
        <v>80</v>
      </c>
      <c r="G29" s="159">
        <f>G24</f>
        <v>18</v>
      </c>
      <c r="H29" s="160"/>
      <c r="I29" s="168">
        <f t="shared" si="3"/>
        <v>0</v>
      </c>
      <c r="J29" s="161">
        <v>21</v>
      </c>
      <c r="K29" s="160">
        <f t="shared" si="2"/>
        <v>0</v>
      </c>
      <c r="L29" s="236"/>
    </row>
    <row r="30" spans="1:12" s="147" customFormat="1" ht="76.5">
      <c r="A30" s="156">
        <v>14</v>
      </c>
      <c r="B30" s="156"/>
      <c r="C30" s="156" t="s">
        <v>120</v>
      </c>
      <c r="D30" s="198" t="s">
        <v>89</v>
      </c>
      <c r="E30" s="210" t="s">
        <v>126</v>
      </c>
      <c r="F30" s="156" t="s">
        <v>80</v>
      </c>
      <c r="G30" s="159">
        <f>G24+1</f>
        <v>19</v>
      </c>
      <c r="H30" s="160"/>
      <c r="I30" s="168">
        <f t="shared" si="3"/>
        <v>0</v>
      </c>
      <c r="J30" s="161">
        <v>21</v>
      </c>
      <c r="K30" s="160">
        <f t="shared" si="2"/>
        <v>0</v>
      </c>
    </row>
    <row r="31" spans="1:12" s="181" customFormat="1" ht="63.75">
      <c r="A31" s="184">
        <v>15</v>
      </c>
      <c r="B31" s="184"/>
      <c r="C31" s="184" t="s">
        <v>120</v>
      </c>
      <c r="D31" s="212" t="s">
        <v>181</v>
      </c>
      <c r="E31" s="185" t="s">
        <v>182</v>
      </c>
      <c r="F31" s="184" t="s">
        <v>80</v>
      </c>
      <c r="G31" s="179">
        <f>G30*2</f>
        <v>38</v>
      </c>
      <c r="H31" s="178"/>
      <c r="I31" s="168">
        <f t="shared" si="3"/>
        <v>0</v>
      </c>
      <c r="J31" s="180">
        <v>21</v>
      </c>
      <c r="K31" s="160">
        <f t="shared" si="2"/>
        <v>0</v>
      </c>
    </row>
    <row r="32" spans="1:12" s="147" customFormat="1" ht="51">
      <c r="A32" s="156">
        <v>16</v>
      </c>
      <c r="B32" s="156"/>
      <c r="C32" s="156" t="s">
        <v>120</v>
      </c>
      <c r="D32" s="198" t="s">
        <v>137</v>
      </c>
      <c r="E32" s="210" t="s">
        <v>183</v>
      </c>
      <c r="F32" s="156" t="s">
        <v>80</v>
      </c>
      <c r="G32" s="159">
        <f>G24</f>
        <v>18</v>
      </c>
      <c r="H32" s="160"/>
      <c r="I32" s="168">
        <f t="shared" si="3"/>
        <v>0</v>
      </c>
      <c r="J32" s="161">
        <v>21</v>
      </c>
      <c r="K32" s="160">
        <f t="shared" si="2"/>
        <v>0</v>
      </c>
    </row>
    <row r="33" spans="1:13" s="147" customFormat="1" ht="38.25">
      <c r="A33" s="156">
        <v>17</v>
      </c>
      <c r="B33" s="156"/>
      <c r="C33" s="156" t="s">
        <v>120</v>
      </c>
      <c r="D33" s="198" t="s">
        <v>138</v>
      </c>
      <c r="E33" s="210" t="s">
        <v>143</v>
      </c>
      <c r="F33" s="156" t="s">
        <v>80</v>
      </c>
      <c r="G33" s="159">
        <v>1</v>
      </c>
      <c r="H33" s="160"/>
      <c r="I33" s="168">
        <f t="shared" si="3"/>
        <v>0</v>
      </c>
      <c r="J33" s="161">
        <v>21</v>
      </c>
      <c r="K33" s="160">
        <f t="shared" si="2"/>
        <v>0</v>
      </c>
    </row>
    <row r="34" spans="1:13" s="147" customFormat="1" ht="102">
      <c r="A34" s="156">
        <v>18</v>
      </c>
      <c r="B34" s="156"/>
      <c r="C34" s="156" t="s">
        <v>120</v>
      </c>
      <c r="D34" s="198" t="s">
        <v>90</v>
      </c>
      <c r="E34" s="192" t="s">
        <v>184</v>
      </c>
      <c r="F34" s="156" t="s">
        <v>80</v>
      </c>
      <c r="G34" s="159">
        <v>1</v>
      </c>
      <c r="H34" s="160"/>
      <c r="I34" s="168">
        <f t="shared" si="3"/>
        <v>0</v>
      </c>
      <c r="J34" s="161">
        <v>21</v>
      </c>
      <c r="K34" s="160">
        <f t="shared" si="2"/>
        <v>0</v>
      </c>
      <c r="L34" s="238"/>
      <c r="M34" s="236"/>
    </row>
    <row r="35" spans="1:13" s="147" customFormat="1" ht="38.25">
      <c r="A35" s="156">
        <v>19</v>
      </c>
      <c r="B35" s="156"/>
      <c r="C35" s="156" t="s">
        <v>120</v>
      </c>
      <c r="D35" s="158" t="s">
        <v>118</v>
      </c>
      <c r="E35" s="210" t="s">
        <v>122</v>
      </c>
      <c r="F35" s="156" t="s">
        <v>80</v>
      </c>
      <c r="G35" s="159">
        <f>G24+1</f>
        <v>19</v>
      </c>
      <c r="H35" s="178"/>
      <c r="I35" s="168">
        <f t="shared" si="3"/>
        <v>0</v>
      </c>
      <c r="J35" s="180">
        <v>21</v>
      </c>
      <c r="K35" s="160">
        <f t="shared" si="2"/>
        <v>0</v>
      </c>
    </row>
    <row r="36" spans="1:13" s="147" customFormat="1" ht="63.75">
      <c r="A36" s="156">
        <v>20</v>
      </c>
      <c r="B36" s="156"/>
      <c r="C36" s="156" t="s">
        <v>120</v>
      </c>
      <c r="D36" s="198" t="s">
        <v>91</v>
      </c>
      <c r="E36" s="192" t="s">
        <v>185</v>
      </c>
      <c r="F36" s="156" t="s">
        <v>80</v>
      </c>
      <c r="G36" s="159">
        <v>2</v>
      </c>
      <c r="H36" s="178"/>
      <c r="I36" s="168">
        <f t="shared" si="3"/>
        <v>0</v>
      </c>
      <c r="J36" s="180">
        <v>21</v>
      </c>
      <c r="K36" s="160">
        <f t="shared" si="2"/>
        <v>0</v>
      </c>
      <c r="L36" s="236"/>
    </row>
    <row r="37" spans="1:13" s="147" customFormat="1" ht="25.5">
      <c r="A37" s="156">
        <v>21</v>
      </c>
      <c r="B37" s="156"/>
      <c r="C37" s="156" t="s">
        <v>120</v>
      </c>
      <c r="D37" s="208" t="s">
        <v>130</v>
      </c>
      <c r="E37" s="210" t="s">
        <v>156</v>
      </c>
      <c r="F37" s="156" t="s">
        <v>80</v>
      </c>
      <c r="G37" s="159">
        <v>1</v>
      </c>
      <c r="H37" s="178"/>
      <c r="I37" s="168">
        <f t="shared" si="3"/>
        <v>0</v>
      </c>
      <c r="J37" s="180">
        <v>21</v>
      </c>
      <c r="K37" s="160">
        <f t="shared" si="2"/>
        <v>0</v>
      </c>
      <c r="L37" s="181"/>
    </row>
    <row r="38" spans="1:13" s="147" customFormat="1" ht="25.5">
      <c r="A38" s="156">
        <v>22</v>
      </c>
      <c r="B38" s="156"/>
      <c r="C38" s="156" t="s">
        <v>120</v>
      </c>
      <c r="D38" s="208" t="s">
        <v>131</v>
      </c>
      <c r="E38" s="207" t="s">
        <v>157</v>
      </c>
      <c r="F38" s="156" t="s">
        <v>80</v>
      </c>
      <c r="G38" s="159">
        <v>1</v>
      </c>
      <c r="H38" s="178"/>
      <c r="I38" s="168">
        <f t="shared" si="3"/>
        <v>0</v>
      </c>
      <c r="J38" s="180">
        <v>21</v>
      </c>
      <c r="K38" s="160">
        <f t="shared" si="2"/>
        <v>0</v>
      </c>
      <c r="L38" s="181"/>
    </row>
    <row r="39" spans="1:13" s="147" customFormat="1" ht="38.25">
      <c r="A39" s="156">
        <v>23</v>
      </c>
      <c r="B39" s="156"/>
      <c r="C39" s="156" t="s">
        <v>120</v>
      </c>
      <c r="D39" s="208" t="s">
        <v>132</v>
      </c>
      <c r="E39" s="210" t="s">
        <v>158</v>
      </c>
      <c r="F39" s="156" t="s">
        <v>80</v>
      </c>
      <c r="G39" s="159">
        <v>1</v>
      </c>
      <c r="H39" s="178"/>
      <c r="I39" s="168">
        <f t="shared" si="3"/>
        <v>0</v>
      </c>
      <c r="J39" s="180">
        <v>21</v>
      </c>
      <c r="K39" s="160">
        <f t="shared" si="2"/>
        <v>0</v>
      </c>
      <c r="L39" s="181"/>
    </row>
    <row r="40" spans="1:13" s="147" customFormat="1" ht="51">
      <c r="A40" s="156">
        <v>24</v>
      </c>
      <c r="B40" s="156"/>
      <c r="C40" s="156" t="s">
        <v>120</v>
      </c>
      <c r="D40" s="198" t="s">
        <v>109</v>
      </c>
      <c r="E40" s="210" t="s">
        <v>139</v>
      </c>
      <c r="F40" s="156" t="s">
        <v>80</v>
      </c>
      <c r="G40" s="159">
        <v>1</v>
      </c>
      <c r="H40" s="178"/>
      <c r="I40" s="168">
        <f t="shared" si="3"/>
        <v>0</v>
      </c>
      <c r="J40" s="180">
        <v>21</v>
      </c>
      <c r="K40" s="160">
        <f t="shared" si="2"/>
        <v>0</v>
      </c>
      <c r="L40" s="181"/>
    </row>
    <row r="41" spans="1:13" s="147" customFormat="1" ht="89.25">
      <c r="A41" s="156">
        <v>25</v>
      </c>
      <c r="B41" s="156"/>
      <c r="C41" s="156" t="s">
        <v>120</v>
      </c>
      <c r="D41" s="198" t="s">
        <v>92</v>
      </c>
      <c r="E41" s="192" t="s">
        <v>186</v>
      </c>
      <c r="F41" s="156" t="s">
        <v>80</v>
      </c>
      <c r="G41" s="159">
        <f>G24</f>
        <v>18</v>
      </c>
      <c r="H41" s="178"/>
      <c r="I41" s="168">
        <f t="shared" si="3"/>
        <v>0</v>
      </c>
      <c r="J41" s="180">
        <v>21</v>
      </c>
      <c r="K41" s="160">
        <f t="shared" si="2"/>
        <v>0</v>
      </c>
      <c r="L41" s="236"/>
      <c r="M41" s="236"/>
    </row>
    <row r="42" spans="1:13" s="147" customFormat="1" ht="63.75">
      <c r="A42" s="156">
        <v>26</v>
      </c>
      <c r="B42" s="156"/>
      <c r="C42" s="156" t="s">
        <v>120</v>
      </c>
      <c r="D42" s="198" t="s">
        <v>91</v>
      </c>
      <c r="E42" s="192" t="s">
        <v>185</v>
      </c>
      <c r="F42" s="156" t="s">
        <v>80</v>
      </c>
      <c r="G42" s="159">
        <f>G24</f>
        <v>18</v>
      </c>
      <c r="H42" s="178"/>
      <c r="I42" s="168">
        <f t="shared" si="3"/>
        <v>0</v>
      </c>
      <c r="J42" s="180">
        <v>21</v>
      </c>
      <c r="K42" s="160">
        <f t="shared" si="2"/>
        <v>0</v>
      </c>
      <c r="L42" s="236"/>
    </row>
    <row r="43" spans="1:13" s="147" customFormat="1" ht="25.5">
      <c r="A43" s="156">
        <v>27</v>
      </c>
      <c r="B43" s="156"/>
      <c r="C43" s="156" t="s">
        <v>120</v>
      </c>
      <c r="D43" s="208" t="s">
        <v>130</v>
      </c>
      <c r="E43" s="210" t="s">
        <v>142</v>
      </c>
      <c r="F43" s="156" t="s">
        <v>80</v>
      </c>
      <c r="G43" s="159">
        <f>G25</f>
        <v>18</v>
      </c>
      <c r="H43" s="178"/>
      <c r="I43" s="168">
        <f t="shared" si="3"/>
        <v>0</v>
      </c>
      <c r="J43" s="180">
        <v>21</v>
      </c>
      <c r="K43" s="160">
        <f t="shared" si="2"/>
        <v>0</v>
      </c>
      <c r="L43" s="181"/>
    </row>
    <row r="44" spans="1:13" s="147" customFormat="1" ht="51">
      <c r="A44" s="156">
        <v>28</v>
      </c>
      <c r="B44" s="156"/>
      <c r="C44" s="156" t="s">
        <v>120</v>
      </c>
      <c r="D44" s="198" t="s">
        <v>110</v>
      </c>
      <c r="E44" s="210" t="s">
        <v>139</v>
      </c>
      <c r="F44" s="156" t="s">
        <v>80</v>
      </c>
      <c r="G44" s="159">
        <f>G24</f>
        <v>18</v>
      </c>
      <c r="H44" s="178"/>
      <c r="I44" s="168">
        <f t="shared" si="3"/>
        <v>0</v>
      </c>
      <c r="J44" s="180">
        <v>21</v>
      </c>
      <c r="K44" s="160">
        <f t="shared" si="2"/>
        <v>0</v>
      </c>
      <c r="L44" s="181"/>
    </row>
    <row r="45" spans="1:13" s="147" customFormat="1" ht="25.5">
      <c r="A45" s="156">
        <v>29</v>
      </c>
      <c r="B45" s="156"/>
      <c r="C45" s="156" t="s">
        <v>120</v>
      </c>
      <c r="D45" s="198" t="s">
        <v>119</v>
      </c>
      <c r="E45" s="207" t="s">
        <v>141</v>
      </c>
      <c r="F45" s="156" t="s">
        <v>80</v>
      </c>
      <c r="G45" s="159">
        <v>1</v>
      </c>
      <c r="H45" s="178"/>
      <c r="I45" s="168">
        <f t="shared" si="3"/>
        <v>0</v>
      </c>
      <c r="J45" s="180">
        <v>21</v>
      </c>
      <c r="K45" s="160">
        <f t="shared" si="2"/>
        <v>0</v>
      </c>
      <c r="L45" s="181"/>
    </row>
    <row r="46" spans="1:13" s="147" customFormat="1" ht="63.75">
      <c r="A46" s="156">
        <v>30</v>
      </c>
      <c r="B46" s="156"/>
      <c r="C46" s="156" t="s">
        <v>120</v>
      </c>
      <c r="D46" s="198" t="s">
        <v>96</v>
      </c>
      <c r="E46" s="207" t="s">
        <v>140</v>
      </c>
      <c r="F46" s="156" t="s">
        <v>80</v>
      </c>
      <c r="G46" s="159">
        <v>1</v>
      </c>
      <c r="H46" s="178"/>
      <c r="I46" s="168">
        <f t="shared" si="3"/>
        <v>0</v>
      </c>
      <c r="J46" s="180">
        <v>21</v>
      </c>
      <c r="K46" s="160">
        <f t="shared" si="2"/>
        <v>0</v>
      </c>
      <c r="L46" s="183"/>
    </row>
    <row r="47" spans="1:13" s="147" customFormat="1" ht="39" customHeight="1">
      <c r="A47" s="156">
        <v>31</v>
      </c>
      <c r="B47" s="156"/>
      <c r="C47" s="156" t="s">
        <v>120</v>
      </c>
      <c r="D47" s="198" t="s">
        <v>97</v>
      </c>
      <c r="E47" s="207" t="s">
        <v>187</v>
      </c>
      <c r="F47" s="156" t="s">
        <v>80</v>
      </c>
      <c r="G47" s="159">
        <v>2</v>
      </c>
      <c r="H47" s="178"/>
      <c r="I47" s="168">
        <f t="shared" si="3"/>
        <v>0</v>
      </c>
      <c r="J47" s="180">
        <v>21</v>
      </c>
      <c r="K47" s="160">
        <f t="shared" si="2"/>
        <v>0</v>
      </c>
      <c r="L47" s="181"/>
    </row>
    <row r="48" spans="1:13" s="147" customFormat="1" ht="51">
      <c r="A48" s="156">
        <v>32</v>
      </c>
      <c r="B48" s="156"/>
      <c r="C48" s="156" t="s">
        <v>120</v>
      </c>
      <c r="D48" s="157" t="s">
        <v>93</v>
      </c>
      <c r="E48" s="158" t="s">
        <v>162</v>
      </c>
      <c r="F48" s="156" t="s">
        <v>80</v>
      </c>
      <c r="G48" s="159">
        <v>1</v>
      </c>
      <c r="H48" s="178"/>
      <c r="I48" s="168">
        <f t="shared" si="3"/>
        <v>0</v>
      </c>
      <c r="J48" s="180">
        <v>21</v>
      </c>
      <c r="K48" s="160">
        <f t="shared" si="2"/>
        <v>0</v>
      </c>
      <c r="L48" s="204"/>
    </row>
    <row r="49" spans="1:13" s="147" customFormat="1">
      <c r="A49" s="156"/>
      <c r="B49" s="156"/>
      <c r="C49" s="156"/>
      <c r="D49" s="157"/>
      <c r="E49" s="166" t="s">
        <v>94</v>
      </c>
      <c r="F49" s="156"/>
      <c r="G49" s="159"/>
      <c r="H49" s="160"/>
      <c r="I49" s="167">
        <f>SUM(I50:I54)</f>
        <v>0</v>
      </c>
      <c r="J49" s="161"/>
      <c r="K49" s="160"/>
    </row>
    <row r="50" spans="1:13" s="147" customFormat="1" ht="76.5">
      <c r="A50" s="156">
        <v>33</v>
      </c>
      <c r="B50" s="156"/>
      <c r="C50" s="156" t="s">
        <v>120</v>
      </c>
      <c r="D50" s="198" t="s">
        <v>95</v>
      </c>
      <c r="E50" s="211" t="s">
        <v>188</v>
      </c>
      <c r="F50" s="156" t="s">
        <v>80</v>
      </c>
      <c r="G50" s="159">
        <v>1</v>
      </c>
      <c r="H50" s="160"/>
      <c r="I50" s="168">
        <f>ROUND(G50*H50,2)</f>
        <v>0</v>
      </c>
      <c r="J50" s="161">
        <v>21</v>
      </c>
      <c r="K50" s="160">
        <f t="shared" ref="K50:K54" si="4">I50+((I50/100)*J50)</f>
        <v>0</v>
      </c>
      <c r="L50" s="236"/>
      <c r="M50" s="236"/>
    </row>
    <row r="51" spans="1:13" s="147" customFormat="1" ht="51">
      <c r="A51" s="156">
        <v>34</v>
      </c>
      <c r="B51" s="156"/>
      <c r="C51" s="156" t="s">
        <v>120</v>
      </c>
      <c r="D51" s="208" t="s">
        <v>129</v>
      </c>
      <c r="E51" s="211" t="s">
        <v>155</v>
      </c>
      <c r="F51" s="156" t="s">
        <v>80</v>
      </c>
      <c r="G51" s="159">
        <v>1</v>
      </c>
      <c r="H51" s="160"/>
      <c r="I51" s="168">
        <f t="shared" ref="I51:I54" si="5">ROUND(G51*H51,2)</f>
        <v>0</v>
      </c>
      <c r="J51" s="161">
        <v>21</v>
      </c>
      <c r="K51" s="160">
        <f t="shared" si="4"/>
        <v>0</v>
      </c>
    </row>
    <row r="52" spans="1:13" s="147" customFormat="1" ht="38.25">
      <c r="A52" s="156">
        <v>35</v>
      </c>
      <c r="B52" s="156"/>
      <c r="C52" s="156" t="s">
        <v>120</v>
      </c>
      <c r="D52" s="198" t="s">
        <v>93</v>
      </c>
      <c r="E52" s="210" t="s">
        <v>134</v>
      </c>
      <c r="F52" s="156" t="s">
        <v>80</v>
      </c>
      <c r="G52" s="159">
        <v>1</v>
      </c>
      <c r="H52" s="160"/>
      <c r="I52" s="168">
        <f t="shared" si="5"/>
        <v>0</v>
      </c>
      <c r="J52" s="161">
        <v>21</v>
      </c>
      <c r="K52" s="160">
        <f t="shared" si="4"/>
        <v>0</v>
      </c>
    </row>
    <row r="53" spans="1:13" s="147" customFormat="1" ht="48" customHeight="1">
      <c r="A53" s="156">
        <v>36</v>
      </c>
      <c r="B53" s="156"/>
      <c r="C53" s="156" t="s">
        <v>120</v>
      </c>
      <c r="D53" s="157" t="s">
        <v>98</v>
      </c>
      <c r="E53" s="158" t="s">
        <v>163</v>
      </c>
      <c r="F53" s="156" t="s">
        <v>80</v>
      </c>
      <c r="G53" s="159">
        <v>1</v>
      </c>
      <c r="H53" s="160"/>
      <c r="I53" s="168">
        <f t="shared" si="5"/>
        <v>0</v>
      </c>
      <c r="J53" s="161">
        <v>21</v>
      </c>
      <c r="K53" s="160">
        <f t="shared" si="4"/>
        <v>0</v>
      </c>
    </row>
    <row r="54" spans="1:13" s="147" customFormat="1" ht="102">
      <c r="A54" s="156">
        <v>37</v>
      </c>
      <c r="B54" s="156"/>
      <c r="C54" s="156" t="s">
        <v>120</v>
      </c>
      <c r="D54" s="198" t="s">
        <v>99</v>
      </c>
      <c r="E54" s="207" t="s">
        <v>189</v>
      </c>
      <c r="F54" s="156" t="s">
        <v>80</v>
      </c>
      <c r="G54" s="159">
        <v>1</v>
      </c>
      <c r="H54" s="160"/>
      <c r="I54" s="168">
        <f t="shared" si="5"/>
        <v>0</v>
      </c>
      <c r="J54" s="161">
        <v>21</v>
      </c>
      <c r="K54" s="160">
        <f t="shared" si="4"/>
        <v>0</v>
      </c>
      <c r="L54" s="236"/>
    </row>
    <row r="55" spans="1:13" s="147" customFormat="1">
      <c r="A55" s="156"/>
      <c r="B55" s="156"/>
      <c r="C55" s="156"/>
      <c r="D55" s="157"/>
      <c r="E55" s="166" t="s">
        <v>154</v>
      </c>
      <c r="F55" s="156"/>
      <c r="G55" s="159"/>
      <c r="H55" s="159"/>
      <c r="I55" s="167">
        <f>SUM(I56:I63)</f>
        <v>0</v>
      </c>
      <c r="J55" s="161"/>
      <c r="K55" s="160"/>
    </row>
    <row r="56" spans="1:13" s="147" customFormat="1" ht="89.25">
      <c r="A56" s="156">
        <v>38</v>
      </c>
      <c r="B56" s="156"/>
      <c r="C56" s="156" t="s">
        <v>120</v>
      </c>
      <c r="D56" s="197" t="s">
        <v>147</v>
      </c>
      <c r="E56" s="205" t="s">
        <v>153</v>
      </c>
      <c r="F56" s="156" t="s">
        <v>80</v>
      </c>
      <c r="G56" s="159">
        <v>1</v>
      </c>
      <c r="H56" s="160"/>
      <c r="I56" s="160">
        <f>ROUND(G56*H56,2)</f>
        <v>0</v>
      </c>
      <c r="J56" s="161">
        <v>21</v>
      </c>
      <c r="K56" s="160">
        <f t="shared" ref="K56:K63" si="6">I56+((I56/100)*J56)</f>
        <v>0</v>
      </c>
      <c r="L56" s="236"/>
    </row>
    <row r="57" spans="1:13" s="147" customFormat="1" ht="114.75">
      <c r="A57" s="156">
        <v>39</v>
      </c>
      <c r="B57" s="156"/>
      <c r="C57" s="156" t="s">
        <v>120</v>
      </c>
      <c r="D57" s="197" t="s">
        <v>148</v>
      </c>
      <c r="E57" s="205" t="s">
        <v>164</v>
      </c>
      <c r="F57" s="156" t="s">
        <v>80</v>
      </c>
      <c r="G57" s="159">
        <v>1</v>
      </c>
      <c r="H57" s="160"/>
      <c r="I57" s="160">
        <f t="shared" ref="I57:I63" si="7">ROUND(G57*H57,2)</f>
        <v>0</v>
      </c>
      <c r="J57" s="161">
        <v>21</v>
      </c>
      <c r="K57" s="160">
        <f t="shared" si="6"/>
        <v>0</v>
      </c>
      <c r="L57" s="236"/>
    </row>
    <row r="58" spans="1:13" s="147" customFormat="1" ht="76.5">
      <c r="A58" s="156">
        <v>40</v>
      </c>
      <c r="B58" s="156"/>
      <c r="C58" s="156" t="s">
        <v>120</v>
      </c>
      <c r="D58" s="197" t="s">
        <v>149</v>
      </c>
      <c r="E58" s="206" t="s">
        <v>165</v>
      </c>
      <c r="F58" s="156" t="s">
        <v>80</v>
      </c>
      <c r="G58" s="159">
        <v>1</v>
      </c>
      <c r="H58" s="160"/>
      <c r="I58" s="160">
        <f t="shared" si="7"/>
        <v>0</v>
      </c>
      <c r="J58" s="161">
        <v>21</v>
      </c>
      <c r="K58" s="160">
        <f t="shared" si="6"/>
        <v>0</v>
      </c>
      <c r="L58" s="236"/>
    </row>
    <row r="59" spans="1:13" s="147" customFormat="1" ht="102">
      <c r="A59" s="156">
        <v>41</v>
      </c>
      <c r="B59" s="156"/>
      <c r="C59" s="156" t="s">
        <v>120</v>
      </c>
      <c r="D59" s="197" t="s">
        <v>150</v>
      </c>
      <c r="E59" s="206" t="s">
        <v>152</v>
      </c>
      <c r="F59" s="156" t="s">
        <v>80</v>
      </c>
      <c r="G59" s="179">
        <v>1</v>
      </c>
      <c r="H59" s="160"/>
      <c r="I59" s="160">
        <f t="shared" si="7"/>
        <v>0</v>
      </c>
      <c r="J59" s="161">
        <v>21</v>
      </c>
      <c r="K59" s="160">
        <f t="shared" si="6"/>
        <v>0</v>
      </c>
      <c r="L59" s="236"/>
    </row>
    <row r="60" spans="1:13" s="147" customFormat="1" ht="38.25">
      <c r="A60" s="156">
        <v>42</v>
      </c>
      <c r="B60" s="156"/>
      <c r="C60" s="156" t="s">
        <v>120</v>
      </c>
      <c r="D60" s="197" t="s">
        <v>166</v>
      </c>
      <c r="E60" s="206" t="s">
        <v>167</v>
      </c>
      <c r="F60" s="156" t="s">
        <v>80</v>
      </c>
      <c r="G60" s="159">
        <v>1</v>
      </c>
      <c r="H60" s="178"/>
      <c r="I60" s="160">
        <f t="shared" si="7"/>
        <v>0</v>
      </c>
      <c r="J60" s="161">
        <v>21</v>
      </c>
      <c r="K60" s="160">
        <f t="shared" si="6"/>
        <v>0</v>
      </c>
    </row>
    <row r="61" spans="1:13" s="147" customFormat="1" ht="51">
      <c r="A61" s="156">
        <v>43</v>
      </c>
      <c r="B61" s="156"/>
      <c r="C61" s="156" t="s">
        <v>120</v>
      </c>
      <c r="D61" s="182" t="s">
        <v>133</v>
      </c>
      <c r="E61" s="207" t="s">
        <v>168</v>
      </c>
      <c r="F61" s="156" t="s">
        <v>80</v>
      </c>
      <c r="G61" s="159">
        <v>1</v>
      </c>
      <c r="H61" s="178"/>
      <c r="I61" s="160">
        <f t="shared" si="7"/>
        <v>0</v>
      </c>
      <c r="J61" s="161">
        <v>21</v>
      </c>
      <c r="K61" s="160">
        <f t="shared" si="6"/>
        <v>0</v>
      </c>
    </row>
    <row r="62" spans="1:13" s="147" customFormat="1" ht="25.5">
      <c r="A62" s="156">
        <v>44</v>
      </c>
      <c r="B62" s="156"/>
      <c r="C62" s="156" t="s">
        <v>120</v>
      </c>
      <c r="D62" s="208" t="s">
        <v>128</v>
      </c>
      <c r="E62" s="207" t="s">
        <v>145</v>
      </c>
      <c r="F62" s="156" t="s">
        <v>80</v>
      </c>
      <c r="G62" s="159">
        <v>1</v>
      </c>
      <c r="H62" s="178"/>
      <c r="I62" s="160">
        <f t="shared" si="7"/>
        <v>0</v>
      </c>
      <c r="J62" s="161">
        <v>21</v>
      </c>
      <c r="K62" s="160">
        <f t="shared" si="6"/>
        <v>0</v>
      </c>
    </row>
    <row r="63" spans="1:13" s="147" customFormat="1" ht="76.5">
      <c r="A63" s="156">
        <v>45</v>
      </c>
      <c r="B63" s="156"/>
      <c r="C63" s="156" t="s">
        <v>120</v>
      </c>
      <c r="D63" s="197" t="s">
        <v>151</v>
      </c>
      <c r="E63" s="205" t="s">
        <v>169</v>
      </c>
      <c r="F63" s="156" t="s">
        <v>80</v>
      </c>
      <c r="G63" s="159">
        <v>1</v>
      </c>
      <c r="H63" s="160"/>
      <c r="I63" s="160">
        <f t="shared" si="7"/>
        <v>0</v>
      </c>
      <c r="J63" s="161">
        <v>21</v>
      </c>
      <c r="K63" s="160">
        <f t="shared" si="6"/>
        <v>0</v>
      </c>
      <c r="L63" s="236"/>
    </row>
    <row r="64" spans="1:13" s="170" customFormat="1">
      <c r="A64" s="169"/>
      <c r="D64" s="193"/>
      <c r="E64" s="171" t="s">
        <v>116</v>
      </c>
      <c r="I64" s="172">
        <f>I14</f>
        <v>0</v>
      </c>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3:E3"/>
    <mergeCell ref="C7:E7"/>
    <mergeCell ref="C9:D9"/>
    <mergeCell ref="C8:D8"/>
  </mergeCells>
  <printOptions horizontalCentered="1"/>
  <pageMargins left="0.59055118110236227" right="0.59055118110236227" top="0.59055118110236227" bottom="0.59055118110236227" header="0.51181102362204722" footer="0.51181102362204722"/>
  <pageSetup paperSize="9" scale="71"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soupis neoceněný</vt:lpstr>
      <vt:lpstr>#Figury</vt:lpstr>
      <vt:lpstr>Rekapitulace!Názvy_tisku</vt:lpstr>
      <vt:lpstr>'soupis neoceněný'!Názvy_tisku</vt:lpstr>
      <vt:lpstr>'soupis neoceněný'!Oblast_tisku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Josef Kudrna</cp:lastModifiedBy>
  <cp:lastPrinted>2022-07-29T12:05:29Z</cp:lastPrinted>
  <dcterms:created xsi:type="dcterms:W3CDTF">2006-04-27T05:25:48Z</dcterms:created>
  <dcterms:modified xsi:type="dcterms:W3CDTF">2023-05-30T09:29:54Z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