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R:\Akce 2023\IROP 2\_Základní školy\ZŠ Ivančická\Dodávka nadlimitko\"/>
    </mc:Choice>
  </mc:AlternateContent>
  <xr:revisionPtr revIDLastSave="0" documentId="13_ncr:1_{01E8985E-0282-4490-A7C7-05EAF7833B60}" xr6:coauthVersionLast="47" xr6:coauthVersionMax="47" xr10:uidLastSave="{00000000-0000-0000-0000-000000000000}"/>
  <bookViews>
    <workbookView xWindow="-120" yWindow="-120" windowWidth="29040" windowHeight="15840" tabRatio="874" firstSheet="4" activeTab="7" xr2:uid="{00000000-000D-0000-FFFF-FFFF00000000}"/>
  </bookViews>
  <sheets>
    <sheet name="Krycí list" sheetId="1" r:id="rId1"/>
    <sheet name="Rekapitulace" sheetId="2" r:id="rId2"/>
    <sheet name="Cvičná kuchyň" sheetId="3" r:id="rId3"/>
    <sheet name="Polytechnika" sheetId="8" r:id="rId4"/>
    <sheet name="Jazyky III.D-7" sheetId="9" r:id="rId5"/>
    <sheet name="Jazyky II.B-4" sheetId="10" r:id="rId6"/>
    <sheet name="Informatika 2 II.B-3" sheetId="11" r:id="rId7"/>
    <sheet name="informatika 1 II.B-1" sheetId="12" r:id="rId8"/>
    <sheet name="Kabinet informatika II.B-5" sheetId="13" r:id="rId9"/>
    <sheet name="Kabinet informatiky II.B-9" sheetId="15" r:id="rId10"/>
    <sheet name="Kabinet jazyků II.A-1" sheetId="14" r:id="rId11"/>
    <sheet name="Kabinet jazyků II.B-8" sheetId="16" r:id="rId12"/>
    <sheet name="Kabinet polytechniky" sheetId="17" r:id="rId13"/>
    <sheet name="Kabinet cvičná kuchyň" sheetId="18" r:id="rId14"/>
    <sheet name="#Figury" sheetId="4" state="hidden" r:id="rId15"/>
  </sheets>
  <definedNames>
    <definedName name="_xlnm.Print_Titles" localSheetId="2">'Cvičná kuchyň'!$11:$13</definedName>
    <definedName name="_xlnm.Print_Titles" localSheetId="7">'informatika 1 II.B-1'!$11:$13</definedName>
    <definedName name="_xlnm.Print_Titles" localSheetId="6">'Informatika 2 II.B-3'!$11:$13</definedName>
    <definedName name="_xlnm.Print_Titles" localSheetId="5">'Jazyky II.B-4'!$11:$13</definedName>
    <definedName name="_xlnm.Print_Titles" localSheetId="4">'Jazyky III.D-7'!$11:$13</definedName>
    <definedName name="_xlnm.Print_Titles" localSheetId="13">'Kabinet cvičná kuchyň'!$11:$13</definedName>
    <definedName name="_xlnm.Print_Titles" localSheetId="8">'Kabinet informatika II.B-5'!$11:$13</definedName>
    <definedName name="_xlnm.Print_Titles" localSheetId="9">'Kabinet informatiky II.B-9'!$11:$13</definedName>
    <definedName name="_xlnm.Print_Titles" localSheetId="10">'Kabinet jazyků II.A-1'!$11:$13</definedName>
    <definedName name="_xlnm.Print_Titles" localSheetId="11">'Kabinet jazyků II.B-8'!$11:$13</definedName>
    <definedName name="_xlnm.Print_Titles" localSheetId="12">'Kabinet polytechniky'!$11:$13</definedName>
    <definedName name="_xlnm.Print_Titles" localSheetId="3">Polytechnika!$11:$13</definedName>
    <definedName name="_xlnm.Print_Titles" localSheetId="1">Rekapitulace!$11:$13</definedName>
    <definedName name="_xlnm.Print_Area" localSheetId="2">'Cvičná kuchyň'!$A$1:$J$31</definedName>
    <definedName name="_xlnm.Print_Area" localSheetId="7">'informatika 1 II.B-1'!$A$1:$J$44</definedName>
    <definedName name="_xlnm.Print_Area" localSheetId="6">'Informatika 2 II.B-3'!$A$1:$J$44</definedName>
    <definedName name="_xlnm.Print_Area" localSheetId="5">'Jazyky II.B-4'!$A$1:$J$45</definedName>
    <definedName name="_xlnm.Print_Area" localSheetId="4">'Jazyky III.D-7'!$A$1:$J$45</definedName>
    <definedName name="_xlnm.Print_Area" localSheetId="13">'Kabinet cvičná kuchyň'!$A$1:$J$20</definedName>
    <definedName name="_xlnm.Print_Area" localSheetId="8">'Kabinet informatika II.B-5'!$A$1:$J$20</definedName>
    <definedName name="_xlnm.Print_Area" localSheetId="9">'Kabinet informatiky II.B-9'!$A$1:$J$20</definedName>
    <definedName name="_xlnm.Print_Area" localSheetId="10">'Kabinet jazyků II.A-1'!$A$1:$J$20</definedName>
    <definedName name="_xlnm.Print_Area" localSheetId="11">'Kabinet jazyků II.B-8'!$A$1:$J$20</definedName>
    <definedName name="_xlnm.Print_Area" localSheetId="12">'Kabinet polytechniky'!$A$1:$J$20</definedName>
    <definedName name="_xlnm.Print_Area" localSheetId="3">Polytechnika!$A$1:$J$51</definedName>
    <definedName name="Z_65E3123D_ED26_44E3_A414_09EEEF825484_.wvu.Cols" localSheetId="2" hidden="1">'Cvičná kuchyň'!#REF!,'Cvičná kuchyň'!#REF!,'Cvičná kuchyň'!#REF!</definedName>
    <definedName name="Z_65E3123D_ED26_44E3_A414_09EEEF825484_.wvu.Cols" localSheetId="7" hidden="1">'informatika 1 II.B-1'!#REF!,'informatika 1 II.B-1'!#REF!,'informatika 1 II.B-1'!#REF!</definedName>
    <definedName name="Z_65E3123D_ED26_44E3_A414_09EEEF825484_.wvu.Cols" localSheetId="6" hidden="1">'Informatika 2 II.B-3'!#REF!,'Informatika 2 II.B-3'!#REF!,'Informatika 2 II.B-3'!#REF!</definedName>
    <definedName name="Z_65E3123D_ED26_44E3_A414_09EEEF825484_.wvu.Cols" localSheetId="5" hidden="1">'Jazyky II.B-4'!#REF!,'Jazyky II.B-4'!#REF!,'Jazyky II.B-4'!#REF!</definedName>
    <definedName name="Z_65E3123D_ED26_44E3_A414_09EEEF825484_.wvu.Cols" localSheetId="4" hidden="1">'Jazyky III.D-7'!#REF!,'Jazyky III.D-7'!#REF!,'Jazyky III.D-7'!#REF!</definedName>
    <definedName name="Z_65E3123D_ED26_44E3_A414_09EEEF825484_.wvu.Cols" localSheetId="13" hidden="1">'Kabinet cvičná kuchyň'!#REF!,'Kabinet cvičná kuchyň'!#REF!,'Kabinet cvičná kuchyň'!#REF!</definedName>
    <definedName name="Z_65E3123D_ED26_44E3_A414_09EEEF825484_.wvu.Cols" localSheetId="8" hidden="1">'Kabinet informatika II.B-5'!#REF!,'Kabinet informatika II.B-5'!#REF!,'Kabinet informatika II.B-5'!#REF!</definedName>
    <definedName name="Z_65E3123D_ED26_44E3_A414_09EEEF825484_.wvu.Cols" localSheetId="9" hidden="1">'Kabinet informatiky II.B-9'!#REF!,'Kabinet informatiky II.B-9'!#REF!,'Kabinet informatiky II.B-9'!#REF!</definedName>
    <definedName name="Z_65E3123D_ED26_44E3_A414_09EEEF825484_.wvu.Cols" localSheetId="10" hidden="1">'Kabinet jazyků II.A-1'!#REF!,'Kabinet jazyků II.A-1'!#REF!,'Kabinet jazyků II.A-1'!#REF!</definedName>
    <definedName name="Z_65E3123D_ED26_44E3_A414_09EEEF825484_.wvu.Cols" localSheetId="11" hidden="1">'Kabinet jazyků II.B-8'!#REF!,'Kabinet jazyků II.B-8'!#REF!,'Kabinet jazyků II.B-8'!#REF!</definedName>
    <definedName name="Z_65E3123D_ED26_44E3_A414_09EEEF825484_.wvu.Cols" localSheetId="12" hidden="1">'Kabinet polytechniky'!#REF!,'Kabinet polytechniky'!#REF!,'Kabinet polytechniky'!#REF!</definedName>
    <definedName name="Z_65E3123D_ED26_44E3_A414_09EEEF825484_.wvu.Cols" localSheetId="3" hidden="1">Polytechnika!#REF!,Polytechnika!#REF!,Polytechnika!#REF!</definedName>
    <definedName name="Z_65E3123D_ED26_44E3_A414_09EEEF825484_.wvu.Cols" localSheetId="1" hidden="1">Rekapitulace!#REF!</definedName>
    <definedName name="Z_65E3123D_ED26_44E3_A414_09EEEF825484_.wvu.PrintArea" localSheetId="2" hidden="1">'Cvičná kuchyň'!$A$1:$J$31</definedName>
    <definedName name="Z_65E3123D_ED26_44E3_A414_09EEEF825484_.wvu.PrintArea" localSheetId="7" hidden="1">'informatika 1 II.B-1'!$A$1:$J$44</definedName>
    <definedName name="Z_65E3123D_ED26_44E3_A414_09EEEF825484_.wvu.PrintArea" localSheetId="6" hidden="1">'Informatika 2 II.B-3'!$A$1:$J$44</definedName>
    <definedName name="Z_65E3123D_ED26_44E3_A414_09EEEF825484_.wvu.PrintArea" localSheetId="5" hidden="1">'Jazyky II.B-4'!$A$1:$J$45</definedName>
    <definedName name="Z_65E3123D_ED26_44E3_A414_09EEEF825484_.wvu.PrintArea" localSheetId="4" hidden="1">'Jazyky III.D-7'!$A$1:$J$45</definedName>
    <definedName name="Z_65E3123D_ED26_44E3_A414_09EEEF825484_.wvu.PrintArea" localSheetId="13" hidden="1">'Kabinet cvičná kuchyň'!$A$1:$J$20</definedName>
    <definedName name="Z_65E3123D_ED26_44E3_A414_09EEEF825484_.wvu.PrintArea" localSheetId="8" hidden="1">'Kabinet informatika II.B-5'!$A$1:$J$20</definedName>
    <definedName name="Z_65E3123D_ED26_44E3_A414_09EEEF825484_.wvu.PrintArea" localSheetId="9" hidden="1">'Kabinet informatiky II.B-9'!$A$1:$J$20</definedName>
    <definedName name="Z_65E3123D_ED26_44E3_A414_09EEEF825484_.wvu.PrintArea" localSheetId="10" hidden="1">'Kabinet jazyků II.A-1'!$A$1:$J$20</definedName>
    <definedName name="Z_65E3123D_ED26_44E3_A414_09EEEF825484_.wvu.PrintArea" localSheetId="11" hidden="1">'Kabinet jazyků II.B-8'!$A$1:$J$20</definedName>
    <definedName name="Z_65E3123D_ED26_44E3_A414_09EEEF825484_.wvu.PrintArea" localSheetId="12" hidden="1">'Kabinet polytechniky'!$A$1:$J$20</definedName>
    <definedName name="Z_65E3123D_ED26_44E3_A414_09EEEF825484_.wvu.PrintArea" localSheetId="3" hidden="1">Polytechnika!$A$1:$J$51</definedName>
    <definedName name="Z_65E3123D_ED26_44E3_A414_09EEEF825484_.wvu.PrintTitles" localSheetId="2" hidden="1">'Cvičná kuchyň'!$11:$13</definedName>
    <definedName name="Z_65E3123D_ED26_44E3_A414_09EEEF825484_.wvu.PrintTitles" localSheetId="7" hidden="1">'informatika 1 II.B-1'!$11:$13</definedName>
    <definedName name="Z_65E3123D_ED26_44E3_A414_09EEEF825484_.wvu.PrintTitles" localSheetId="6" hidden="1">'Informatika 2 II.B-3'!$11:$13</definedName>
    <definedName name="Z_65E3123D_ED26_44E3_A414_09EEEF825484_.wvu.PrintTitles" localSheetId="5" hidden="1">'Jazyky II.B-4'!$11:$13</definedName>
    <definedName name="Z_65E3123D_ED26_44E3_A414_09EEEF825484_.wvu.PrintTitles" localSheetId="4" hidden="1">'Jazyky III.D-7'!$11:$13</definedName>
    <definedName name="Z_65E3123D_ED26_44E3_A414_09EEEF825484_.wvu.PrintTitles" localSheetId="13" hidden="1">'Kabinet cvičná kuchyň'!$11:$13</definedName>
    <definedName name="Z_65E3123D_ED26_44E3_A414_09EEEF825484_.wvu.PrintTitles" localSheetId="8" hidden="1">'Kabinet informatika II.B-5'!$11:$13</definedName>
    <definedName name="Z_65E3123D_ED26_44E3_A414_09EEEF825484_.wvu.PrintTitles" localSheetId="9" hidden="1">'Kabinet informatiky II.B-9'!$11:$13</definedName>
    <definedName name="Z_65E3123D_ED26_44E3_A414_09EEEF825484_.wvu.PrintTitles" localSheetId="10" hidden="1">'Kabinet jazyků II.A-1'!$11:$13</definedName>
    <definedName name="Z_65E3123D_ED26_44E3_A414_09EEEF825484_.wvu.PrintTitles" localSheetId="11" hidden="1">'Kabinet jazyků II.B-8'!$11:$13</definedName>
    <definedName name="Z_65E3123D_ED26_44E3_A414_09EEEF825484_.wvu.PrintTitles" localSheetId="12" hidden="1">'Kabinet polytechniky'!$11:$13</definedName>
    <definedName name="Z_65E3123D_ED26_44E3_A414_09EEEF825484_.wvu.PrintTitles" localSheetId="3" hidden="1">Polytechnika!$11:$13</definedName>
    <definedName name="Z_65E3123D_ED26_44E3_A414_09EEEF825484_.wvu.PrintTitles" localSheetId="1" hidden="1">Rekapitulace!$11:$13</definedName>
    <definedName name="Z_65E3123D_ED26_44E3_A414_09EEEF825484_.wvu.Rows" localSheetId="2" hidden="1">'Cvičná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definedName>
    <definedName name="Z_65E3123D_ED26_44E3_A414_09EEEF825484_.wvu.Rows" localSheetId="7" hidden="1">'informatika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definedName>
    <definedName name="Z_65E3123D_ED26_44E3_A414_09EEEF825484_.wvu.Rows" localSheetId="6" hidden="1">'Informatika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definedName>
    <definedName name="Z_65E3123D_ED26_44E3_A414_09EEEF825484_.wvu.Rows" localSheetId="5" hidden="1">'Jazyky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definedName>
    <definedName name="Z_65E3123D_ED26_44E3_A414_09EEEF825484_.wvu.Rows" localSheetId="4" hidden="1">'Jazyky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definedName>
    <definedName name="Z_65E3123D_ED26_44E3_A414_09EEEF825484_.wvu.Rows" localSheetId="13" hidden="1">'Kabinet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definedName>
    <definedName name="Z_65E3123D_ED26_44E3_A414_09EEEF825484_.wvu.Rows" localSheetId="8" hidden="1">'Kabinet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definedName>
    <definedName name="Z_65E3123D_ED26_44E3_A414_09EEEF825484_.wvu.Rows" localSheetId="9" hidden="1">'Kabinet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definedName>
    <definedName name="Z_65E3123D_ED26_44E3_A414_09EEEF825484_.wvu.Rows" localSheetId="10" hidden="1">'Kabinet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definedName>
    <definedName name="Z_65E3123D_ED26_44E3_A414_09EEEF825484_.wvu.Rows" localSheetId="11" hidden="1">'Kabinet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definedName>
    <definedName name="Z_65E3123D_ED26_44E3_A414_09EEEF825484_.wvu.Rows" localSheetId="12" hidden="1">'Kabinet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definedName>
    <definedName name="Z_65E3123D_ED26_44E3_A414_09EEEF825484_.wvu.Rows" localSheetId="0" hidden="1">'Krycí list'!$1:$1,'Krycí list'!$3:$3,'Krycí list'!$6:$6,'Krycí list'!$8:$8,'Krycí list'!$10:$24</definedName>
    <definedName name="Z_65E3123D_ED26_44E3_A414_09EEEF825484_.wvu.Rows" localSheetId="3"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82B4F4D9_5370_4303_A97E_2A49E01AF629_.wvu.Cols" localSheetId="2" hidden="1">'Cvičná kuchyň'!#REF!,'Cvičná kuchyň'!#REF!,'Cvičná kuchyň'!#REF!</definedName>
    <definedName name="Z_82B4F4D9_5370_4303_A97E_2A49E01AF629_.wvu.Cols" localSheetId="7" hidden="1">'informatika 1 II.B-1'!#REF!,'informatika 1 II.B-1'!#REF!,'informatika 1 II.B-1'!#REF!</definedName>
    <definedName name="Z_82B4F4D9_5370_4303_A97E_2A49E01AF629_.wvu.Cols" localSheetId="6" hidden="1">'Informatika 2 II.B-3'!#REF!,'Informatika 2 II.B-3'!#REF!,'Informatika 2 II.B-3'!#REF!</definedName>
    <definedName name="Z_82B4F4D9_5370_4303_A97E_2A49E01AF629_.wvu.Cols" localSheetId="5" hidden="1">'Jazyky II.B-4'!#REF!,'Jazyky II.B-4'!#REF!,'Jazyky II.B-4'!#REF!</definedName>
    <definedName name="Z_82B4F4D9_5370_4303_A97E_2A49E01AF629_.wvu.Cols" localSheetId="4" hidden="1">'Jazyky III.D-7'!#REF!,'Jazyky III.D-7'!#REF!,'Jazyky III.D-7'!#REF!</definedName>
    <definedName name="Z_82B4F4D9_5370_4303_A97E_2A49E01AF629_.wvu.Cols" localSheetId="13" hidden="1">'Kabinet cvičná kuchyň'!#REF!,'Kabinet cvičná kuchyň'!#REF!,'Kabinet cvičná kuchyň'!#REF!</definedName>
    <definedName name="Z_82B4F4D9_5370_4303_A97E_2A49E01AF629_.wvu.Cols" localSheetId="8" hidden="1">'Kabinet informatika II.B-5'!#REF!,'Kabinet informatika II.B-5'!#REF!,'Kabinet informatika II.B-5'!#REF!</definedName>
    <definedName name="Z_82B4F4D9_5370_4303_A97E_2A49E01AF629_.wvu.Cols" localSheetId="9" hidden="1">'Kabinet informatiky II.B-9'!#REF!,'Kabinet informatiky II.B-9'!#REF!,'Kabinet informatiky II.B-9'!#REF!</definedName>
    <definedName name="Z_82B4F4D9_5370_4303_A97E_2A49E01AF629_.wvu.Cols" localSheetId="10" hidden="1">'Kabinet jazyků II.A-1'!#REF!,'Kabinet jazyků II.A-1'!#REF!,'Kabinet jazyků II.A-1'!#REF!</definedName>
    <definedName name="Z_82B4F4D9_5370_4303_A97E_2A49E01AF629_.wvu.Cols" localSheetId="11" hidden="1">'Kabinet jazyků II.B-8'!#REF!,'Kabinet jazyků II.B-8'!#REF!,'Kabinet jazyků II.B-8'!#REF!</definedName>
    <definedName name="Z_82B4F4D9_5370_4303_A97E_2A49E01AF629_.wvu.Cols" localSheetId="12" hidden="1">'Kabinet polytechniky'!#REF!,'Kabinet polytechniky'!#REF!,'Kabinet polytechniky'!#REF!</definedName>
    <definedName name="Z_82B4F4D9_5370_4303_A97E_2A49E01AF629_.wvu.Cols" localSheetId="3" hidden="1">Polytechnika!#REF!,Polytechnika!#REF!,Polytechnika!#REF!</definedName>
    <definedName name="Z_82B4F4D9_5370_4303_A97E_2A49E01AF629_.wvu.Cols" localSheetId="1" hidden="1">Rekapitulace!#REF!</definedName>
    <definedName name="Z_82B4F4D9_5370_4303_A97E_2A49E01AF629_.wvu.PrintArea" localSheetId="2" hidden="1">'Cvičná kuchyň'!$A$1:$J$31</definedName>
    <definedName name="Z_82B4F4D9_5370_4303_A97E_2A49E01AF629_.wvu.PrintArea" localSheetId="7" hidden="1">'informatika 1 II.B-1'!$A$1:$J$44</definedName>
    <definedName name="Z_82B4F4D9_5370_4303_A97E_2A49E01AF629_.wvu.PrintArea" localSheetId="6" hidden="1">'Informatika 2 II.B-3'!$A$1:$J$44</definedName>
    <definedName name="Z_82B4F4D9_5370_4303_A97E_2A49E01AF629_.wvu.PrintArea" localSheetId="5" hidden="1">'Jazyky II.B-4'!$A$1:$J$45</definedName>
    <definedName name="Z_82B4F4D9_5370_4303_A97E_2A49E01AF629_.wvu.PrintArea" localSheetId="4" hidden="1">'Jazyky III.D-7'!$A$1:$J$45</definedName>
    <definedName name="Z_82B4F4D9_5370_4303_A97E_2A49E01AF629_.wvu.PrintArea" localSheetId="13" hidden="1">'Kabinet cvičná kuchyň'!$A$1:$J$20</definedName>
    <definedName name="Z_82B4F4D9_5370_4303_A97E_2A49E01AF629_.wvu.PrintArea" localSheetId="8" hidden="1">'Kabinet informatika II.B-5'!$A$1:$J$20</definedName>
    <definedName name="Z_82B4F4D9_5370_4303_A97E_2A49E01AF629_.wvu.PrintArea" localSheetId="9" hidden="1">'Kabinet informatiky II.B-9'!$A$1:$J$20</definedName>
    <definedName name="Z_82B4F4D9_5370_4303_A97E_2A49E01AF629_.wvu.PrintArea" localSheetId="10" hidden="1">'Kabinet jazyků II.A-1'!$A$1:$J$20</definedName>
    <definedName name="Z_82B4F4D9_5370_4303_A97E_2A49E01AF629_.wvu.PrintArea" localSheetId="11" hidden="1">'Kabinet jazyků II.B-8'!$A$1:$J$20</definedName>
    <definedName name="Z_82B4F4D9_5370_4303_A97E_2A49E01AF629_.wvu.PrintArea" localSheetId="12" hidden="1">'Kabinet polytechniky'!$A$1:$J$20</definedName>
    <definedName name="Z_82B4F4D9_5370_4303_A97E_2A49E01AF629_.wvu.PrintArea" localSheetId="3" hidden="1">Polytechnika!$A$1:$J$51</definedName>
    <definedName name="Z_82B4F4D9_5370_4303_A97E_2A49E01AF629_.wvu.PrintTitles" localSheetId="2" hidden="1">'Cvičná kuchyň'!$11:$13</definedName>
    <definedName name="Z_82B4F4D9_5370_4303_A97E_2A49E01AF629_.wvu.PrintTitles" localSheetId="7" hidden="1">'informatika 1 II.B-1'!$11:$13</definedName>
    <definedName name="Z_82B4F4D9_5370_4303_A97E_2A49E01AF629_.wvu.PrintTitles" localSheetId="6" hidden="1">'Informatika 2 II.B-3'!$11:$13</definedName>
    <definedName name="Z_82B4F4D9_5370_4303_A97E_2A49E01AF629_.wvu.PrintTitles" localSheetId="5" hidden="1">'Jazyky II.B-4'!$11:$13</definedName>
    <definedName name="Z_82B4F4D9_5370_4303_A97E_2A49E01AF629_.wvu.PrintTitles" localSheetId="4" hidden="1">'Jazyky III.D-7'!$11:$13</definedName>
    <definedName name="Z_82B4F4D9_5370_4303_A97E_2A49E01AF629_.wvu.PrintTitles" localSheetId="13" hidden="1">'Kabinet cvičná kuchyň'!$11:$13</definedName>
    <definedName name="Z_82B4F4D9_5370_4303_A97E_2A49E01AF629_.wvu.PrintTitles" localSheetId="8" hidden="1">'Kabinet informatika II.B-5'!$11:$13</definedName>
    <definedName name="Z_82B4F4D9_5370_4303_A97E_2A49E01AF629_.wvu.PrintTitles" localSheetId="9" hidden="1">'Kabinet informatiky II.B-9'!$11:$13</definedName>
    <definedName name="Z_82B4F4D9_5370_4303_A97E_2A49E01AF629_.wvu.PrintTitles" localSheetId="10" hidden="1">'Kabinet jazyků II.A-1'!$11:$13</definedName>
    <definedName name="Z_82B4F4D9_5370_4303_A97E_2A49E01AF629_.wvu.PrintTitles" localSheetId="11" hidden="1">'Kabinet jazyků II.B-8'!$11:$13</definedName>
    <definedName name="Z_82B4F4D9_5370_4303_A97E_2A49E01AF629_.wvu.PrintTitles" localSheetId="12" hidden="1">'Kabinet polytechniky'!$11:$13</definedName>
    <definedName name="Z_82B4F4D9_5370_4303_A97E_2A49E01AF629_.wvu.PrintTitles" localSheetId="3" hidden="1">Polytechnika!$11:$13</definedName>
    <definedName name="Z_82B4F4D9_5370_4303_A97E_2A49E01AF629_.wvu.PrintTitles" localSheetId="1" hidden="1">Rekapitulace!$11:$13</definedName>
    <definedName name="Z_82B4F4D9_5370_4303_A97E_2A49E01AF629_.wvu.Rows" localSheetId="2" hidden="1">'Cvičná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definedName>
    <definedName name="Z_82B4F4D9_5370_4303_A97E_2A49E01AF629_.wvu.Rows" localSheetId="7" hidden="1">'informatika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definedName>
    <definedName name="Z_82B4F4D9_5370_4303_A97E_2A49E01AF629_.wvu.Rows" localSheetId="6" hidden="1">'Informatika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definedName>
    <definedName name="Z_82B4F4D9_5370_4303_A97E_2A49E01AF629_.wvu.Rows" localSheetId="5" hidden="1">'Jazyky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definedName>
    <definedName name="Z_82B4F4D9_5370_4303_A97E_2A49E01AF629_.wvu.Rows" localSheetId="4" hidden="1">'Jazyky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definedName>
    <definedName name="Z_82B4F4D9_5370_4303_A97E_2A49E01AF629_.wvu.Rows" localSheetId="13" hidden="1">'Kabinet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definedName>
    <definedName name="Z_82B4F4D9_5370_4303_A97E_2A49E01AF629_.wvu.Rows" localSheetId="8" hidden="1">'Kabinet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definedName>
    <definedName name="Z_82B4F4D9_5370_4303_A97E_2A49E01AF629_.wvu.Rows" localSheetId="9" hidden="1">'Kabinet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definedName>
    <definedName name="Z_82B4F4D9_5370_4303_A97E_2A49E01AF629_.wvu.Rows" localSheetId="10" hidden="1">'Kabinet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definedName>
    <definedName name="Z_82B4F4D9_5370_4303_A97E_2A49E01AF629_.wvu.Rows" localSheetId="11" hidden="1">'Kabinet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definedName>
    <definedName name="Z_82B4F4D9_5370_4303_A97E_2A49E01AF629_.wvu.Rows" localSheetId="12" hidden="1">'Kabinet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definedName>
    <definedName name="Z_82B4F4D9_5370_4303_A97E_2A49E01AF629_.wvu.Rows" localSheetId="0" hidden="1">'Krycí list'!$1:$1,'Krycí list'!$3:$3,'Krycí list'!$6:$6,'Krycí list'!$8:$8,'Krycí list'!$10:$24</definedName>
    <definedName name="Z_82B4F4D9_5370_4303_A97E_2A49E01AF629_.wvu.Rows" localSheetId="3"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D6CFA044_0C8C_4ECE_96A2_AFF3DD5E0425_.wvu.Cols" localSheetId="2" hidden="1">'Cvičná kuchyň'!#REF!,'Cvičná kuchyň'!#REF!,'Cvičná kuchyň'!#REF!</definedName>
    <definedName name="Z_D6CFA044_0C8C_4ECE_96A2_AFF3DD5E0425_.wvu.Cols" localSheetId="7" hidden="1">'informatika 1 II.B-1'!#REF!,'informatika 1 II.B-1'!#REF!,'informatika 1 II.B-1'!#REF!</definedName>
    <definedName name="Z_D6CFA044_0C8C_4ECE_96A2_AFF3DD5E0425_.wvu.Cols" localSheetId="6" hidden="1">'Informatika 2 II.B-3'!#REF!,'Informatika 2 II.B-3'!#REF!,'Informatika 2 II.B-3'!#REF!</definedName>
    <definedName name="Z_D6CFA044_0C8C_4ECE_96A2_AFF3DD5E0425_.wvu.Cols" localSheetId="5" hidden="1">'Jazyky II.B-4'!#REF!,'Jazyky II.B-4'!#REF!,'Jazyky II.B-4'!#REF!</definedName>
    <definedName name="Z_D6CFA044_0C8C_4ECE_96A2_AFF3DD5E0425_.wvu.Cols" localSheetId="4" hidden="1">'Jazyky III.D-7'!#REF!,'Jazyky III.D-7'!#REF!,'Jazyky III.D-7'!#REF!</definedName>
    <definedName name="Z_D6CFA044_0C8C_4ECE_96A2_AFF3DD5E0425_.wvu.Cols" localSheetId="13" hidden="1">'Kabinet cvičná kuchyň'!#REF!,'Kabinet cvičná kuchyň'!#REF!,'Kabinet cvičná kuchyň'!#REF!</definedName>
    <definedName name="Z_D6CFA044_0C8C_4ECE_96A2_AFF3DD5E0425_.wvu.Cols" localSheetId="8" hidden="1">'Kabinet informatika II.B-5'!#REF!,'Kabinet informatika II.B-5'!#REF!,'Kabinet informatika II.B-5'!#REF!</definedName>
    <definedName name="Z_D6CFA044_0C8C_4ECE_96A2_AFF3DD5E0425_.wvu.Cols" localSheetId="9" hidden="1">'Kabinet informatiky II.B-9'!#REF!,'Kabinet informatiky II.B-9'!#REF!,'Kabinet informatiky II.B-9'!#REF!</definedName>
    <definedName name="Z_D6CFA044_0C8C_4ECE_96A2_AFF3DD5E0425_.wvu.Cols" localSheetId="10" hidden="1">'Kabinet jazyků II.A-1'!#REF!,'Kabinet jazyků II.A-1'!#REF!,'Kabinet jazyků II.A-1'!#REF!</definedName>
    <definedName name="Z_D6CFA044_0C8C_4ECE_96A2_AFF3DD5E0425_.wvu.Cols" localSheetId="11" hidden="1">'Kabinet jazyků II.B-8'!#REF!,'Kabinet jazyků II.B-8'!#REF!,'Kabinet jazyků II.B-8'!#REF!</definedName>
    <definedName name="Z_D6CFA044_0C8C_4ECE_96A2_AFF3DD5E0425_.wvu.Cols" localSheetId="12" hidden="1">'Kabinet polytechniky'!#REF!,'Kabinet polytechniky'!#REF!,'Kabinet polytechniky'!#REF!</definedName>
    <definedName name="Z_D6CFA044_0C8C_4ECE_96A2_AFF3DD5E0425_.wvu.Cols" localSheetId="3" hidden="1">Polytechnika!#REF!,Polytechnika!#REF!,Polytechnika!#REF!</definedName>
    <definedName name="Z_D6CFA044_0C8C_4ECE_96A2_AFF3DD5E0425_.wvu.Cols" localSheetId="1" hidden="1">Rekapitulace!#REF!</definedName>
    <definedName name="Z_D6CFA044_0C8C_4ECE_96A2_AFF3DD5E0425_.wvu.PrintArea" localSheetId="2" hidden="1">'Cvičná kuchyň'!$A$1:$J$31</definedName>
    <definedName name="Z_D6CFA044_0C8C_4ECE_96A2_AFF3DD5E0425_.wvu.PrintArea" localSheetId="7" hidden="1">'informatika 1 II.B-1'!$A$1:$J$44</definedName>
    <definedName name="Z_D6CFA044_0C8C_4ECE_96A2_AFF3DD5E0425_.wvu.PrintArea" localSheetId="6" hidden="1">'Informatika 2 II.B-3'!$A$1:$J$44</definedName>
    <definedName name="Z_D6CFA044_0C8C_4ECE_96A2_AFF3DD5E0425_.wvu.PrintArea" localSheetId="5" hidden="1">'Jazyky II.B-4'!$A$1:$J$45</definedName>
    <definedName name="Z_D6CFA044_0C8C_4ECE_96A2_AFF3DD5E0425_.wvu.PrintArea" localSheetId="4" hidden="1">'Jazyky III.D-7'!$A$1:$J$45</definedName>
    <definedName name="Z_D6CFA044_0C8C_4ECE_96A2_AFF3DD5E0425_.wvu.PrintArea" localSheetId="13" hidden="1">'Kabinet cvičná kuchyň'!$A$1:$J$20</definedName>
    <definedName name="Z_D6CFA044_0C8C_4ECE_96A2_AFF3DD5E0425_.wvu.PrintArea" localSheetId="8" hidden="1">'Kabinet informatika II.B-5'!$A$1:$J$20</definedName>
    <definedName name="Z_D6CFA044_0C8C_4ECE_96A2_AFF3DD5E0425_.wvu.PrintArea" localSheetId="9" hidden="1">'Kabinet informatiky II.B-9'!$A$1:$J$20</definedName>
    <definedName name="Z_D6CFA044_0C8C_4ECE_96A2_AFF3DD5E0425_.wvu.PrintArea" localSheetId="10" hidden="1">'Kabinet jazyků II.A-1'!$A$1:$J$20</definedName>
    <definedName name="Z_D6CFA044_0C8C_4ECE_96A2_AFF3DD5E0425_.wvu.PrintArea" localSheetId="11" hidden="1">'Kabinet jazyků II.B-8'!$A$1:$J$20</definedName>
    <definedName name="Z_D6CFA044_0C8C_4ECE_96A2_AFF3DD5E0425_.wvu.PrintArea" localSheetId="12" hidden="1">'Kabinet polytechniky'!$A$1:$J$20</definedName>
    <definedName name="Z_D6CFA044_0C8C_4ECE_96A2_AFF3DD5E0425_.wvu.PrintArea" localSheetId="3" hidden="1">Polytechnika!$A$1:$J$51</definedName>
    <definedName name="Z_D6CFA044_0C8C_4ECE_96A2_AFF3DD5E0425_.wvu.PrintTitles" localSheetId="2" hidden="1">'Cvičná kuchyň'!$11:$13</definedName>
    <definedName name="Z_D6CFA044_0C8C_4ECE_96A2_AFF3DD5E0425_.wvu.PrintTitles" localSheetId="7" hidden="1">'informatika 1 II.B-1'!$11:$13</definedName>
    <definedName name="Z_D6CFA044_0C8C_4ECE_96A2_AFF3DD5E0425_.wvu.PrintTitles" localSheetId="6" hidden="1">'Informatika 2 II.B-3'!$11:$13</definedName>
    <definedName name="Z_D6CFA044_0C8C_4ECE_96A2_AFF3DD5E0425_.wvu.PrintTitles" localSheetId="5" hidden="1">'Jazyky II.B-4'!$11:$13</definedName>
    <definedName name="Z_D6CFA044_0C8C_4ECE_96A2_AFF3DD5E0425_.wvu.PrintTitles" localSheetId="4" hidden="1">'Jazyky III.D-7'!$11:$13</definedName>
    <definedName name="Z_D6CFA044_0C8C_4ECE_96A2_AFF3DD5E0425_.wvu.PrintTitles" localSheetId="13" hidden="1">'Kabinet cvičná kuchyň'!$11:$13</definedName>
    <definedName name="Z_D6CFA044_0C8C_4ECE_96A2_AFF3DD5E0425_.wvu.PrintTitles" localSheetId="8" hidden="1">'Kabinet informatika II.B-5'!$11:$13</definedName>
    <definedName name="Z_D6CFA044_0C8C_4ECE_96A2_AFF3DD5E0425_.wvu.PrintTitles" localSheetId="9" hidden="1">'Kabinet informatiky II.B-9'!$11:$13</definedName>
    <definedName name="Z_D6CFA044_0C8C_4ECE_96A2_AFF3DD5E0425_.wvu.PrintTitles" localSheetId="10" hidden="1">'Kabinet jazyků II.A-1'!$11:$13</definedName>
    <definedName name="Z_D6CFA044_0C8C_4ECE_96A2_AFF3DD5E0425_.wvu.PrintTitles" localSheetId="11" hidden="1">'Kabinet jazyků II.B-8'!$11:$13</definedName>
    <definedName name="Z_D6CFA044_0C8C_4ECE_96A2_AFF3DD5E0425_.wvu.PrintTitles" localSheetId="12" hidden="1">'Kabinet polytechniky'!$11:$13</definedName>
    <definedName name="Z_D6CFA044_0C8C_4ECE_96A2_AFF3DD5E0425_.wvu.PrintTitles" localSheetId="3" hidden="1">Polytechnika!$11:$13</definedName>
    <definedName name="Z_D6CFA044_0C8C_4ECE_96A2_AFF3DD5E0425_.wvu.PrintTitles" localSheetId="1" hidden="1">Rekapitulace!$11:$13</definedName>
    <definedName name="Z_D6CFA044_0C8C_4ECE_96A2_AFF3DD5E0425_.wvu.Rows" localSheetId="2" hidden="1">'Cvičná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kuchyň'!#REF!,'Cvičná kuchyň'!#REF!</definedName>
    <definedName name="Z_D6CFA044_0C8C_4ECE_96A2_AFF3DD5E0425_.wvu.Rows" localSheetId="7" hidden="1">'informatika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II.B-1'!#REF!,'informatika 1 II.B-1'!#REF!</definedName>
    <definedName name="Z_D6CFA044_0C8C_4ECE_96A2_AFF3DD5E0425_.wvu.Rows" localSheetId="6" hidden="1">'Informatika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II.B-3'!#REF!,'Informatika 2 II.B-3'!#REF!</definedName>
    <definedName name="Z_D6CFA044_0C8C_4ECE_96A2_AFF3DD5E0425_.wvu.Rows" localSheetId="5" hidden="1">'Jazyky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II.B-4'!#REF!,'Jazyky II.B-4'!#REF!</definedName>
    <definedName name="Z_D6CFA044_0C8C_4ECE_96A2_AFF3DD5E0425_.wvu.Rows" localSheetId="4" hidden="1">'Jazyky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III.D-7'!#REF!,'Jazyky III.D-7'!#REF!</definedName>
    <definedName name="Z_D6CFA044_0C8C_4ECE_96A2_AFF3DD5E0425_.wvu.Rows" localSheetId="13" hidden="1">'Kabinet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kuchyň'!#REF!,'Kabinet cvičná kuchyň'!#REF!</definedName>
    <definedName name="Z_D6CFA044_0C8C_4ECE_96A2_AFF3DD5E0425_.wvu.Rows" localSheetId="8" hidden="1">'Kabinet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II.B-5'!#REF!,'Kabinet informatika II.B-5'!#REF!</definedName>
    <definedName name="Z_D6CFA044_0C8C_4ECE_96A2_AFF3DD5E0425_.wvu.Rows" localSheetId="9" hidden="1">'Kabinet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II.B-9'!#REF!,'Kabinet informatiky II.B-9'!#REF!</definedName>
    <definedName name="Z_D6CFA044_0C8C_4ECE_96A2_AFF3DD5E0425_.wvu.Rows" localSheetId="10" hidden="1">'Kabinet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II.A-1'!#REF!,'Kabinet jazyků II.A-1'!#REF!</definedName>
    <definedName name="Z_D6CFA044_0C8C_4ECE_96A2_AFF3DD5E0425_.wvu.Rows" localSheetId="11" hidden="1">'Kabinet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II.B-8'!#REF!,'Kabinet jazyků II.B-8'!#REF!</definedName>
    <definedName name="Z_D6CFA044_0C8C_4ECE_96A2_AFF3DD5E0425_.wvu.Rows" localSheetId="12" hidden="1">'Kabinet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polytechniky'!#REF!,'Kabinet polytechniky'!#REF!</definedName>
    <definedName name="Z_D6CFA044_0C8C_4ECE_96A2_AFF3DD5E0425_.wvu.Rows" localSheetId="0" hidden="1">'Krycí list'!$1:$1,'Krycí list'!$3:$3,'Krycí list'!$6:$6,'Krycí list'!$8:$8,'Krycí list'!$10:$24</definedName>
    <definedName name="Z_D6CFA044_0C8C_4ECE_96A2_AFF3DD5E0425_.wvu.Rows" localSheetId="3"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workbook>
</file>

<file path=xl/calcChain.xml><?xml version="1.0" encoding="utf-8"?>
<calcChain xmlns="http://schemas.openxmlformats.org/spreadsheetml/2006/main">
  <c r="I17" i="10" l="1"/>
  <c r="K17" i="10" s="1"/>
  <c r="I18" i="10"/>
  <c r="K18" i="10" s="1"/>
  <c r="I19" i="10"/>
  <c r="K19" i="10" s="1"/>
  <c r="I20" i="10"/>
  <c r="K20" i="10" s="1"/>
  <c r="I21" i="10"/>
  <c r="K21" i="10" s="1"/>
  <c r="I22" i="10"/>
  <c r="K22" i="10" s="1"/>
  <c r="K18" i="9"/>
  <c r="K19" i="9"/>
  <c r="I17" i="9"/>
  <c r="K17" i="9" s="1"/>
  <c r="I18" i="9"/>
  <c r="I19" i="9"/>
  <c r="I20" i="9"/>
  <c r="K20" i="9" s="1"/>
  <c r="I21" i="9"/>
  <c r="K21" i="9" s="1"/>
  <c r="I22" i="9"/>
  <c r="K22" i="9" s="1"/>
  <c r="I38" i="9"/>
  <c r="K38" i="9" s="1"/>
  <c r="I39" i="9"/>
  <c r="K39" i="9" s="1"/>
  <c r="I40" i="9"/>
  <c r="K40" i="9" s="1"/>
  <c r="I41" i="9"/>
  <c r="K41" i="9" s="1"/>
  <c r="I42" i="9"/>
  <c r="K42" i="9" s="1"/>
  <c r="I43" i="9"/>
  <c r="K43" i="9" s="1"/>
  <c r="I44" i="9"/>
  <c r="K44" i="9" s="1"/>
  <c r="I25" i="9"/>
  <c r="K25" i="9" s="1"/>
  <c r="I26" i="9"/>
  <c r="I27" i="9"/>
  <c r="K27" i="9" s="1"/>
  <c r="I28" i="9"/>
  <c r="K28" i="9" s="1"/>
  <c r="I29" i="9"/>
  <c r="K29" i="9" s="1"/>
  <c r="I30" i="9"/>
  <c r="K30" i="9" s="1"/>
  <c r="I31" i="9"/>
  <c r="K31" i="9" s="1"/>
  <c r="I32" i="9"/>
  <c r="K32" i="9" s="1"/>
  <c r="I33" i="9"/>
  <c r="K33" i="9" s="1"/>
  <c r="I34" i="9"/>
  <c r="K34" i="9" s="1"/>
  <c r="I35" i="9"/>
  <c r="K35" i="9" s="1"/>
  <c r="K26" i="9"/>
  <c r="I44" i="8"/>
  <c r="K44" i="8" s="1"/>
  <c r="I45" i="8"/>
  <c r="K45" i="8" s="1"/>
  <c r="I46" i="8"/>
  <c r="K46" i="8" s="1"/>
  <c r="I47" i="8"/>
  <c r="K47" i="8" s="1"/>
  <c r="I48" i="8"/>
  <c r="K48" i="8" s="1"/>
  <c r="I49" i="8"/>
  <c r="K49" i="8" s="1"/>
  <c r="I50" i="8"/>
  <c r="K50" i="8" s="1"/>
  <c r="I38" i="8"/>
  <c r="K38" i="8" s="1"/>
  <c r="I39" i="8"/>
  <c r="K39" i="8" s="1"/>
  <c r="I40" i="8"/>
  <c r="K40" i="8" s="1"/>
  <c r="I41" i="8"/>
  <c r="K41" i="8" s="1"/>
  <c r="K26" i="8"/>
  <c r="K27" i="8"/>
  <c r="K28" i="8"/>
  <c r="K30" i="8"/>
  <c r="K31" i="8"/>
  <c r="K32" i="8"/>
  <c r="K33" i="8"/>
  <c r="K35" i="8"/>
  <c r="I25" i="8"/>
  <c r="K25" i="8" s="1"/>
  <c r="I26" i="8"/>
  <c r="I27" i="8"/>
  <c r="I28" i="8"/>
  <c r="I29" i="8"/>
  <c r="K29" i="8" s="1"/>
  <c r="I30" i="8"/>
  <c r="I31" i="8"/>
  <c r="I32" i="8"/>
  <c r="I33" i="8"/>
  <c r="I34" i="8"/>
  <c r="K34" i="8" s="1"/>
  <c r="I35" i="8"/>
  <c r="I17" i="8"/>
  <c r="K17" i="8" s="1"/>
  <c r="I18" i="8"/>
  <c r="K18" i="8" s="1"/>
  <c r="I19" i="8"/>
  <c r="K19" i="8" s="1"/>
  <c r="I20" i="8"/>
  <c r="K20" i="8" s="1"/>
  <c r="I21" i="8"/>
  <c r="K21" i="8" s="1"/>
  <c r="I22" i="8"/>
  <c r="K22" i="8" s="1"/>
  <c r="I26" i="3"/>
  <c r="K26" i="3" s="1"/>
  <c r="I27" i="3"/>
  <c r="K27" i="3" s="1"/>
  <c r="I28" i="3"/>
  <c r="K28" i="3" s="1"/>
  <c r="I29" i="3"/>
  <c r="K29" i="3" s="1"/>
  <c r="I30" i="3"/>
  <c r="K30" i="3" s="1"/>
  <c r="K18" i="3"/>
  <c r="K19" i="3"/>
  <c r="I17" i="3"/>
  <c r="K17" i="3" s="1"/>
  <c r="I18" i="3"/>
  <c r="I19" i="3"/>
  <c r="I20" i="3"/>
  <c r="K20" i="3" s="1"/>
  <c r="I21" i="3"/>
  <c r="K21" i="3" s="1"/>
  <c r="I22" i="3"/>
  <c r="K22" i="3" s="1"/>
  <c r="I23" i="3"/>
  <c r="K23" i="3" s="1"/>
  <c r="B26" i="2"/>
  <c r="B25" i="2"/>
  <c r="B24" i="2"/>
  <c r="B23" i="2"/>
  <c r="B22" i="2"/>
  <c r="B21" i="2"/>
  <c r="B20" i="2"/>
  <c r="B19" i="2"/>
  <c r="B18" i="2"/>
  <c r="B17" i="2"/>
  <c r="B16" i="2"/>
  <c r="B15" i="2"/>
  <c r="C9" i="18"/>
  <c r="C8" i="18"/>
  <c r="C7" i="18"/>
  <c r="C5" i="18"/>
  <c r="C4" i="18"/>
  <c r="C3" i="18"/>
  <c r="C9" i="17"/>
  <c r="C8" i="17"/>
  <c r="C7" i="17"/>
  <c r="C5" i="17"/>
  <c r="C4" i="17"/>
  <c r="C3" i="17"/>
  <c r="C9" i="16"/>
  <c r="C8" i="16"/>
  <c r="C7" i="16"/>
  <c r="C5" i="16"/>
  <c r="C4" i="16"/>
  <c r="C3" i="16"/>
  <c r="C9" i="15"/>
  <c r="C8" i="15"/>
  <c r="C7" i="15"/>
  <c r="C5" i="15"/>
  <c r="C4" i="15"/>
  <c r="C3" i="15"/>
  <c r="C9" i="14"/>
  <c r="C8" i="14"/>
  <c r="C7" i="14"/>
  <c r="C5" i="14"/>
  <c r="C4" i="14"/>
  <c r="C3" i="14"/>
  <c r="C9" i="13"/>
  <c r="C8" i="13"/>
  <c r="C7" i="13"/>
  <c r="C5" i="13"/>
  <c r="C4" i="13"/>
  <c r="C3" i="13"/>
  <c r="C9" i="12"/>
  <c r="C8" i="12"/>
  <c r="C7" i="12"/>
  <c r="C5" i="12"/>
  <c r="C4" i="12"/>
  <c r="C3" i="12"/>
  <c r="C9" i="11"/>
  <c r="C8" i="11"/>
  <c r="C7" i="11"/>
  <c r="C5" i="11"/>
  <c r="C4" i="11"/>
  <c r="C3" i="11"/>
  <c r="C9" i="10"/>
  <c r="C8" i="10"/>
  <c r="C7" i="10"/>
  <c r="C5" i="10"/>
  <c r="C4" i="10"/>
  <c r="C3" i="10"/>
  <c r="C9" i="9"/>
  <c r="C8" i="9"/>
  <c r="C7" i="9"/>
  <c r="C5" i="9"/>
  <c r="C4" i="9"/>
  <c r="C3" i="9"/>
  <c r="C9" i="8"/>
  <c r="C8" i="8"/>
  <c r="C7" i="8"/>
  <c r="C5" i="8"/>
  <c r="C4" i="8"/>
  <c r="C3" i="8"/>
  <c r="I17" i="18"/>
  <c r="K17" i="18" s="1"/>
  <c r="I16" i="18"/>
  <c r="I19" i="17"/>
  <c r="K19" i="17" s="1"/>
  <c r="I16" i="17"/>
  <c r="I17" i="16"/>
  <c r="K17" i="16" s="1"/>
  <c r="I16" i="16"/>
  <c r="K16" i="16" s="1"/>
  <c r="I16" i="15"/>
  <c r="I19" i="14"/>
  <c r="K19" i="14" s="1"/>
  <c r="I17" i="14"/>
  <c r="K17" i="14" s="1"/>
  <c r="I16" i="14"/>
  <c r="I19" i="13"/>
  <c r="K19" i="13" s="1"/>
  <c r="I17" i="13"/>
  <c r="K17" i="13" s="1"/>
  <c r="I16" i="13"/>
  <c r="I17" i="15" l="1"/>
  <c r="K17" i="15" s="1"/>
  <c r="I19" i="15"/>
  <c r="K19" i="15" s="1"/>
  <c r="I19" i="16"/>
  <c r="K19" i="16" s="1"/>
  <c r="I17" i="17"/>
  <c r="K17" i="17" s="1"/>
  <c r="I18" i="17"/>
  <c r="K18" i="17" s="1"/>
  <c r="I19" i="18"/>
  <c r="K19" i="18" s="1"/>
  <c r="K16" i="18"/>
  <c r="I18" i="18"/>
  <c r="K18" i="18" s="1"/>
  <c r="K16" i="17"/>
  <c r="I18" i="16"/>
  <c r="K18" i="16" s="1"/>
  <c r="K16" i="15"/>
  <c r="I18" i="15"/>
  <c r="K18" i="15" s="1"/>
  <c r="K16" i="14"/>
  <c r="I18" i="14"/>
  <c r="K18" i="14" s="1"/>
  <c r="K16" i="13"/>
  <c r="I18" i="13"/>
  <c r="K18" i="13" s="1"/>
  <c r="I15" i="14" l="1"/>
  <c r="I14" i="14" s="1"/>
  <c r="I20" i="14" s="1"/>
  <c r="I15" i="16"/>
  <c r="I14" i="16" s="1"/>
  <c r="I20" i="16"/>
  <c r="C24" i="2"/>
  <c r="I15" i="17"/>
  <c r="I14" i="17" s="1"/>
  <c r="I15" i="18"/>
  <c r="I14" i="18" s="1"/>
  <c r="I20" i="18" s="1"/>
  <c r="C26" i="2"/>
  <c r="I15" i="15"/>
  <c r="I14" i="15" s="1"/>
  <c r="I15" i="13"/>
  <c r="I14" i="13" s="1"/>
  <c r="C23" i="2" l="1"/>
  <c r="I20" i="13"/>
  <c r="C21" i="2"/>
  <c r="I20" i="15"/>
  <c r="C22" i="2"/>
  <c r="I20" i="17"/>
  <c r="C25" i="2"/>
  <c r="I43" i="12"/>
  <c r="K43" i="12" s="1"/>
  <c r="I42" i="12"/>
  <c r="K42" i="12" s="1"/>
  <c r="I41" i="12"/>
  <c r="K41" i="12" s="1"/>
  <c r="I40" i="12"/>
  <c r="K40" i="12" s="1"/>
  <c r="I39" i="12"/>
  <c r="K39" i="12" s="1"/>
  <c r="I38" i="12"/>
  <c r="K38" i="12" s="1"/>
  <c r="I37" i="12"/>
  <c r="K37" i="12" s="1"/>
  <c r="I36" i="12"/>
  <c r="I34" i="12"/>
  <c r="K34" i="12" s="1"/>
  <c r="I33" i="12"/>
  <c r="K33" i="12" s="1"/>
  <c r="I32" i="12"/>
  <c r="K32" i="12" s="1"/>
  <c r="I31" i="12"/>
  <c r="K31" i="12" s="1"/>
  <c r="I30" i="12"/>
  <c r="K30" i="12" s="1"/>
  <c r="I29" i="12"/>
  <c r="K29" i="12" s="1"/>
  <c r="I28" i="12"/>
  <c r="K28" i="12" s="1"/>
  <c r="I26" i="12"/>
  <c r="K26" i="12" s="1"/>
  <c r="I25" i="12"/>
  <c r="K25" i="12" s="1"/>
  <c r="I24" i="12"/>
  <c r="I22" i="12"/>
  <c r="K22" i="12" s="1"/>
  <c r="I21" i="12"/>
  <c r="K21" i="12" s="1"/>
  <c r="I20" i="12"/>
  <c r="K20" i="12" s="1"/>
  <c r="I19" i="12"/>
  <c r="K19" i="12" s="1"/>
  <c r="I18" i="12"/>
  <c r="K18" i="12" s="1"/>
  <c r="I17" i="12"/>
  <c r="K17" i="12" s="1"/>
  <c r="I16" i="12"/>
  <c r="I43" i="11"/>
  <c r="K43" i="11" s="1"/>
  <c r="I42" i="11"/>
  <c r="K42" i="11" s="1"/>
  <c r="I41" i="11"/>
  <c r="K41" i="11" s="1"/>
  <c r="I40" i="11"/>
  <c r="K40" i="11" s="1"/>
  <c r="I39" i="11"/>
  <c r="K39" i="11" s="1"/>
  <c r="I38" i="11"/>
  <c r="K38" i="11" s="1"/>
  <c r="I37" i="11"/>
  <c r="K37" i="11" s="1"/>
  <c r="I36" i="11"/>
  <c r="I34" i="11"/>
  <c r="K34" i="11" s="1"/>
  <c r="I33" i="11"/>
  <c r="K33" i="11" s="1"/>
  <c r="I32" i="11"/>
  <c r="K32" i="11" s="1"/>
  <c r="I31" i="11"/>
  <c r="K31" i="11" s="1"/>
  <c r="I30" i="11"/>
  <c r="K30" i="11" s="1"/>
  <c r="I29" i="11"/>
  <c r="K29" i="11" s="1"/>
  <c r="I28" i="11"/>
  <c r="K28" i="11" s="1"/>
  <c r="I27" i="11"/>
  <c r="K27" i="11" s="1"/>
  <c r="I25" i="11"/>
  <c r="K25" i="11" s="1"/>
  <c r="I24" i="11"/>
  <c r="I22" i="11"/>
  <c r="K22" i="11" s="1"/>
  <c r="I21" i="11"/>
  <c r="K21" i="11" s="1"/>
  <c r="I20" i="11"/>
  <c r="K20" i="11" s="1"/>
  <c r="I19" i="11"/>
  <c r="K19" i="11" s="1"/>
  <c r="I18" i="11"/>
  <c r="K18" i="11" s="1"/>
  <c r="I17" i="11"/>
  <c r="K17" i="11" s="1"/>
  <c r="I16" i="11"/>
  <c r="K16" i="11" s="1"/>
  <c r="I44" i="10"/>
  <c r="K44" i="10" s="1"/>
  <c r="I43" i="10"/>
  <c r="K43" i="10" s="1"/>
  <c r="I42" i="10"/>
  <c r="K42" i="10" s="1"/>
  <c r="I41" i="10"/>
  <c r="K41" i="10" s="1"/>
  <c r="I40" i="10"/>
  <c r="K40" i="10" s="1"/>
  <c r="I39" i="10"/>
  <c r="K39" i="10" s="1"/>
  <c r="I38" i="10"/>
  <c r="K38" i="10" s="1"/>
  <c r="I37" i="10"/>
  <c r="I35" i="10"/>
  <c r="K35" i="10" s="1"/>
  <c r="I34" i="10"/>
  <c r="K34" i="10" s="1"/>
  <c r="I33" i="10"/>
  <c r="K33" i="10" s="1"/>
  <c r="I32" i="10"/>
  <c r="K32" i="10" s="1"/>
  <c r="I31" i="10"/>
  <c r="K31" i="10" s="1"/>
  <c r="I30" i="10"/>
  <c r="K30" i="10" s="1"/>
  <c r="I29" i="10"/>
  <c r="K29" i="10" s="1"/>
  <c r="I28" i="10"/>
  <c r="K28" i="10" s="1"/>
  <c r="I26" i="10"/>
  <c r="K26" i="10" s="1"/>
  <c r="I25" i="10"/>
  <c r="K25" i="10" s="1"/>
  <c r="I24" i="10"/>
  <c r="I16" i="10"/>
  <c r="I37" i="9"/>
  <c r="I36" i="9" s="1"/>
  <c r="I24" i="9"/>
  <c r="I16" i="9"/>
  <c r="I43" i="8"/>
  <c r="I37" i="8"/>
  <c r="K37" i="8" s="1"/>
  <c r="I24" i="8"/>
  <c r="I16" i="8"/>
  <c r="I36" i="10" l="1"/>
  <c r="I27" i="10"/>
  <c r="K27" i="10" s="1"/>
  <c r="I26" i="11"/>
  <c r="K26" i="11" s="1"/>
  <c r="I27" i="12"/>
  <c r="K27" i="12" s="1"/>
  <c r="I35" i="12"/>
  <c r="K36" i="12"/>
  <c r="K16" i="12"/>
  <c r="I15" i="12"/>
  <c r="K24" i="12"/>
  <c r="I23" i="12"/>
  <c r="I35" i="11"/>
  <c r="K36" i="11"/>
  <c r="I15" i="11"/>
  <c r="K24" i="11"/>
  <c r="K24" i="10"/>
  <c r="I23" i="10"/>
  <c r="K16" i="10"/>
  <c r="I15" i="10"/>
  <c r="K37" i="10"/>
  <c r="K16" i="9"/>
  <c r="I15" i="9"/>
  <c r="K37" i="9"/>
  <c r="K24" i="9"/>
  <c r="I42" i="8"/>
  <c r="K43" i="8"/>
  <c r="K16" i="8"/>
  <c r="I15" i="8"/>
  <c r="K24" i="8"/>
  <c r="I36" i="8"/>
  <c r="I14" i="10" l="1"/>
  <c r="I45" i="10" s="1"/>
  <c r="I23" i="9"/>
  <c r="I14" i="9" s="1"/>
  <c r="I23" i="11"/>
  <c r="I14" i="11" s="1"/>
  <c r="I14" i="12"/>
  <c r="I23" i="8"/>
  <c r="I14" i="8" s="1"/>
  <c r="C18" i="2" l="1"/>
  <c r="I51" i="8"/>
  <c r="C16" i="2"/>
  <c r="I45" i="9"/>
  <c r="C17" i="2"/>
  <c r="I44" i="11"/>
  <c r="C19" i="2"/>
  <c r="I44" i="12"/>
  <c r="C20" i="2"/>
  <c r="B27" i="2"/>
  <c r="A14" i="2"/>
  <c r="I16" i="3"/>
  <c r="K16" i="3" l="1"/>
  <c r="I15" i="3" l="1"/>
  <c r="I25" i="3" l="1"/>
  <c r="C3" i="3"/>
  <c r="C4" i="3"/>
  <c r="C5" i="3"/>
  <c r="C7" i="3"/>
  <c r="C8" i="3"/>
  <c r="C9" i="3"/>
  <c r="B2" i="2"/>
  <c r="B3" i="2"/>
  <c r="B4" i="2"/>
  <c r="B5" i="2"/>
  <c r="B7" i="2"/>
  <c r="B8" i="2"/>
  <c r="B9" i="2"/>
  <c r="E35" i="1"/>
  <c r="J35" i="1"/>
  <c r="R35" i="1"/>
  <c r="P38" i="1"/>
  <c r="P39" i="1"/>
  <c r="P40" i="1"/>
  <c r="P41" i="1"/>
  <c r="P42" i="1"/>
  <c r="J46" i="1"/>
  <c r="K47" i="1"/>
  <c r="I24" i="3" l="1"/>
  <c r="K25" i="3"/>
  <c r="I14" i="3" l="1"/>
  <c r="C15" i="2" l="1"/>
  <c r="C27" i="2" s="1"/>
  <c r="C14" i="2"/>
  <c r="E44" i="1" s="1"/>
  <c r="I31" i="3"/>
  <c r="E42" i="1"/>
  <c r="E46" i="1" l="1"/>
  <c r="J47" i="1" l="1"/>
  <c r="R38" i="1"/>
  <c r="R41" i="1"/>
  <c r="R46" i="1" l="1"/>
  <c r="R49" i="1" s="1"/>
  <c r="O51" i="1" s="1"/>
  <c r="S49" i="1" l="1"/>
  <c r="S51" i="1"/>
  <c r="R51" i="1"/>
  <c r="O50" i="1"/>
  <c r="S50" i="1" l="1"/>
  <c r="R50" i="1"/>
  <c r="R52" i="1" s="1"/>
</calcChain>
</file>

<file path=xl/sharedStrings.xml><?xml version="1.0" encoding="utf-8"?>
<sst xmlns="http://schemas.openxmlformats.org/spreadsheetml/2006/main" count="1158" uniqueCount="209">
  <si>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</si>
  <si>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</si>
  <si>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</si>
  <si>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</si>
  <si>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</si>
  <si>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</si>
  <si>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</si>
  <si>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</si>
  <si>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</si>
  <si>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</si>
  <si>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</si>
  <si>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</si>
  <si>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</si>
  <si>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</si>
  <si>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</si>
  <si>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</si>
  <si>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</si>
  <si>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</si>
  <si>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</si>
  <si>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</si>
  <si>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</si>
  <si>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</si>
  <si>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</si>
  <si>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</si>
  <si>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</si>
  <si>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</si>
  <si>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</si>
  <si>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</si>
  <si>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</si>
  <si>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</si>
  <si>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</si>
  <si>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</si>
  <si>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</si>
  <si>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</si>
  <si>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</si>
  <si>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</si>
  <si>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</si>
  <si>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</si>
  <si>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</si>
  <si>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</si>
  <si>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</si>
  <si>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</si>
  <si>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</si>
  <si>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</si>
  <si>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</si>
  <si>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</si>
  <si>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</si>
  <si>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</si>
  <si>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</si>
  <si>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</si>
  <si>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</si>
  <si>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</si>
  <si>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</si>
  <si>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</si>
  <si>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</si>
  <si>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</si>
  <si>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</si>
  <si>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</si>
  <si>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</si>
  <si>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</si>
  <si>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</si>
  <si>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</si>
  <si>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</si>
  <si>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</si>
  <si>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</si>
  <si>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</si>
  <si>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</si>
  <si>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</si>
  <si>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</si>
  <si>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</si>
  <si>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</si>
  <si>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</si>
  <si>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</si>
  <si>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</si>
  <si>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</si>
  <si>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</si>
  <si>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</si>
  <si>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</si>
  <si>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</si>
  <si>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</si>
  <si>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kus</t>
  </si>
  <si>
    <t xml:space="preserve">REKAPITULACE </t>
  </si>
  <si>
    <t>KRYCÍ LIST SOUPISU</t>
  </si>
  <si>
    <t>Stolní vizualizér</t>
  </si>
  <si>
    <t>PC ovládací a prezentační stanice pro učitele</t>
  </si>
  <si>
    <t>Kontrolní a prezentační monitor</t>
  </si>
  <si>
    <t>AVT</t>
  </si>
  <si>
    <t>"AVT"</t>
  </si>
  <si>
    <t>ZRN (ř. 1-8)</t>
  </si>
  <si>
    <t>DN (ř. 10-12)</t>
  </si>
  <si>
    <t>VRN (ř. 14-19)</t>
  </si>
  <si>
    <t>Součet 9, 13, 20-23</t>
  </si>
  <si>
    <t>"EL"</t>
  </si>
  <si>
    <t>Projektové práce (DSPS)</t>
  </si>
  <si>
    <t>Cena s DPH (ř. 25-26)</t>
  </si>
  <si>
    <t>Popis / minimální technické parametry</t>
  </si>
  <si>
    <t>Cena celkem s DPH</t>
  </si>
  <si>
    <t>Cena jednotková bez DPH</t>
  </si>
  <si>
    <t>Cena celkem bez DPH</t>
  </si>
  <si>
    <t>Kód položky / název</t>
  </si>
  <si>
    <t>Celkem bez DPH</t>
  </si>
  <si>
    <t>vlastní</t>
  </si>
  <si>
    <t>SOUPIS PRACÍ A DODÁVEK A SLUŽEB vč VÝKAZU VÝMĚR</t>
  </si>
  <si>
    <t>Sebastian Fenyk</t>
  </si>
  <si>
    <t>Repeater aktivní USB</t>
  </si>
  <si>
    <t>Kabel DisplayPort</t>
  </si>
  <si>
    <t>Kabel HDMI a extender</t>
  </si>
  <si>
    <t xml:space="preserve">USB repeater pro prodlužování USB kabelů, délka min. 5 m. Cena včetně dopravy, instalace.
</t>
  </si>
  <si>
    <t xml:space="preserve">Kabel DisplayPort (M/M), min. rozlišení 4K*2K@60Hz, 3 m. Cena včetně dopravy, instalace.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</si>
  <si>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</si>
  <si>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</si>
  <si>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Přípojné místo</t>
  </si>
  <si>
    <t>Interaktivní zobrazovač+ vizualizér</t>
  </si>
  <si>
    <t>Základní škola, Moravský Krumlov, Ivančická 218, okres Znojmo, příspěvková organizace</t>
  </si>
  <si>
    <t>Základní škola, Moravský Krumlov, Ivančická 218</t>
  </si>
  <si>
    <t>IT vybavení</t>
  </si>
  <si>
    <t xml:space="preserve">Kancleářský balík </t>
  </si>
  <si>
    <t>Antivirová ochrana</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</si>
  <si>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</si>
  <si>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Mobilní stojan</t>
  </si>
  <si>
    <t>Kabel DP - HDMI</t>
  </si>
  <si>
    <t xml:space="preserve">Kabel DP - HDMI, min. 2 m, FHD 1080p, min. rozlišení 1920*1080P@60Hz. Cena včetně dopravy, instalace.
</t>
  </si>
  <si>
    <t xml:space="preserve">Elektricky výškově nastavitelný mobilní stojan. Kolečka s brzdou. Rozsah pohybu min. 650 mm. Nosnost 100 kg. Pojistka proti přiskřípnutí. Cena včetně dopravy, instalace.
</t>
  </si>
  <si>
    <t>Přípojné místo HDMI a USB pro mobilní displej.  Cena včetně dopravy, instalace.</t>
  </si>
  <si>
    <t>Interaktivní systém</t>
  </si>
  <si>
    <t xml:space="preserve">Interaktivní displej s úhlopříčkou min. 86" (218cm). Dotyková technologie musí rozpoznat min. 20 současných dotyků. Displej obsahuje vestavěnou aplikaci pro psaní digitálním inkoustem na bílé tabuli, prohlížeč internetových stránek. Zařízení musí mít certifikaci ENERGY STAR. Cena včetně systémové AV kabeláže. Cena včetně dopravy, instalace, nastavení.
</t>
  </si>
  <si>
    <t>Prezentační software</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</si>
  <si>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</si>
  <si>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02/2023</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</si>
  <si>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</si>
  <si>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</si>
  <si>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</si>
  <si>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Kancelářský balík software nástrojů pro vytváření prezentací, textových dokumentů, editor tabulek, správce elektronické pošty, poznámkového elektronického bloku kompatibilní se stávajícím vybavením/platformou Microsoft, trvalá licence nevázaná na HW. Cena včetně dopravy, instalace a nastavení.
</t>
  </si>
  <si>
    <t>Cvičná kuchyň č.I.B-9</t>
  </si>
  <si>
    <t xml:space="preserve">Základní antivirovou ochranu školní zařízení, jež je možné vzdáleně spravovat z jedné webové konzole. Obsahující Antivirus, Antispyware, Anti-phishing, podpora zařízení s OS Android, Windows, Linux, Windows Server, umožňuje vzdálenou správu, možnost modulární instalace. Cena včetně dopravy, instalace a nastavení.
</t>
  </si>
  <si>
    <t>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t>
  </si>
  <si>
    <t>Nástěnný držák s křídly</t>
  </si>
  <si>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Cena včetně dopravy a instalace.
</t>
  </si>
  <si>
    <t xml:space="preserve">Kabel HDMI, min. 4K*2K @ 60Hz, min. 12.5m. Včetně HDMI extenderu pro zesílení signálu podporující přenos na min. 30 m, podpora rozlišení min. 4K*2K @ 60Hz, HDCP kompatibilní. Včetně HDMI kabelu 0,5 m, (M/M), min. rozlišení  4K*2K @ 60Hz. Cena včetně dopravy, instalace.
</t>
  </si>
  <si>
    <t>Pracovní stanice pro studenty</t>
  </si>
  <si>
    <t xml:space="preserve">Konvertibilní zařízení s dotykovým displejem min. 11,6" z tvrzeného skla např. Corning® Gorilla® Glass 3 a LED podsvícením, rozlišení min. 1366 x 768, čelní kamera s rozlišením min.720p, zadní sekundární 5Mpx kamera, výkon CPU min. 2650 bodu dle nezávislého testu cpubenchmark.net, operační paměť min. 4GB DDR3, pevný SSD s kapacitou min. 128GB, Gbit síťová karta, WiFi ac (2x2) + BT, min. video výstup HDMI, USB-C, USB 3.1, klávesnice odolná vůči polití, povrch odolný vůdčí pádům a nárazům, operační systém s podporu AD (domény), včetně rozšiřující servisní služby na 2 roky - oprava zařízení v servisním středisku s odvozem a vrácením zpět. Cena včetně dopravy, instalace, nastavení.
</t>
  </si>
  <si>
    <t>Aktivní pero</t>
  </si>
  <si>
    <t xml:space="preserve">Aktivní pero s náhradním hrotem, průměr hrotu 3 mm, tlaková citlivost 4 096 úrovní , dvě tlačítka, omezení rušení dlaní při psaní. Cena včetně dopravy.
</t>
  </si>
  <si>
    <t>Dobíjecí skříň</t>
  </si>
  <si>
    <t xml:space="preserve">Dobíjecí skříň pro Notebook – prostor pro uložení až 20ks (2in1/tabletu), pro min. 10ks notebooků standardních 13“-15" rozměrů, max. velikost uložených zařízení je až 450 x 355mm (dle tloušťky zařízení), řízení nabíjení - funkce měkkého startu měří náběhové proudy a zabraňuje přetížení, rozložení startu nabíjení zařízení v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20 zařízení ze sítě 230V. Cena včetně dopravy, instalace. 
</t>
  </si>
  <si>
    <t>Access point</t>
  </si>
  <si>
    <t>Stropní bezdrátový přístupový bod (AP), 802.11ax, dvě rádia, duálně optimalizovaná anténa 2x2 MU-MIMO, 2.4GHz a 5GHz, PoE, RJ45, management, hybridní - možnost správy kontrolérem nebo v cloud. Cena včetně dopravy, instalace, nastavení.</t>
  </si>
  <si>
    <t>PoE injektor</t>
  </si>
  <si>
    <t xml:space="preserve">PoE adaptér dodávající elektrickou energii po ethernetovém kabelu (30W). Cena včetně dopravy, instalace.
</t>
  </si>
  <si>
    <t>Datový switch</t>
  </si>
  <si>
    <t xml:space="preserve">Datový switch s 8 porty 10/100/1000Mbit, s pasivním chlazením, s napájecím zdrojem. Cena včetně dopravy a instalace.
</t>
  </si>
  <si>
    <t>Výukové pomůcky robotiky</t>
  </si>
  <si>
    <t>Sestava pro výuku robotiky</t>
  </si>
  <si>
    <t xml:space="preserve">Programovatelný robot pro děti. Programování robota tlačítky na zádech robota, bezdrátovou kódovací tabulkou s příkazy a také programovací aplikací založenou na Scratch. Robot je vybaven optickým senzorem, gyroskopem a nabíjecí baterií. Cena včetně dopravy, instalace a zaškolení uživatele, školení viz. technická zpráva.
</t>
  </si>
  <si>
    <t xml:space="preserve">Robotická výuková stavebnice - sada min. 270 konstrukčních a pohybových dílů, min. 1 motor, min. 2 senzory a mozek robota s nabíjecí baterií. Vše uloženo v plastovém boxu. Součástí dodávky je programovací aplikace založená na Scratch. Cena včetně dopravy, instalace a zaškolení uživatele, školení viz technická zpráva. 
</t>
  </si>
  <si>
    <t xml:space="preserve">Robotická výuková stavebnice - sada min. 500 plastových konstrukčních a pohybových dílů, min. 3 motory, min. 4 senzory,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Scratch a také textové programování založené Python a C++. Cena včetně dopravy, instalace a zaškolení uživatele, školení viz technická zpráva. 
</t>
  </si>
  <si>
    <t>Herní pole</t>
  </si>
  <si>
    <t xml:space="preserve">Pracovní plocha s mantinely o rozměru min. 1,8x2,4m. Cena včetně dopravy.
</t>
  </si>
  <si>
    <t>Herní elementy</t>
  </si>
  <si>
    <t xml:space="preserve">Sada výukových prvků min. 25ks, např. kostky, kroužky, míčky. Cena včetně dopravy.
</t>
  </si>
  <si>
    <t>Standard smíšené výuky</t>
  </si>
  <si>
    <t>Videokamera</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</si>
  <si>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</si>
  <si>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Soundbar</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</si>
  <si>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</si>
  <si>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Profesionální LCD monitor</t>
  </si>
  <si>
    <t xml:space="preserve">LCD profesionální displej 65” IPS panel, DirectLED rozlišení 3840 x 2160, jas 400cd/m2, kontrast 4000:1, odezva 8ms, provoz 16/7, orientace landscape, HDMI, VGA, RS232C, RJ45, USB-C, USB, WiFi, USB Media Player, rámeček T/R/L 14.7mm - B 21.4mm, integrované reproduktory 2x 8W, content management software pro jednoduchou správu a distribuci obsahu, podpora barevné kalibrace. Cena včetně dopravy, instalace, nastavení a AV kabeláže.
</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</si>
  <si>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</si>
  <si>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</si>
  <si>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 xml:space="preserve">Přípojné místo HDMI a USB určené k montáži na katedru. Včetně kabeláže k připojení do prezentačního PC a podružného materiálu. Cena včetně dopravy a instalace.
</t>
  </si>
  <si>
    <t>Výukový software</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</si>
  <si>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</si>
  <si>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</si>
  <si>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 xml:space="preserve">Kancelářský balík </t>
  </si>
  <si>
    <t xml:space="preserve">Dobíjecí skříň pro Notebook - prostor pro uložení až 32ks dle rozměrů (2in1/tabletů), pro 16ks notebooků standardních 15" rozměrů, max. velikost uložených zařízení je až 450 x 355mm (dle tloušťky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ze sítě 230V. Cena včetně dopravy, instalace. 
</t>
  </si>
  <si>
    <t>notebook</t>
  </si>
  <si>
    <t xml:space="preserve">Notebook s FHD IPS matným displejem 15,6" a LED podsvícením s možnosti otevřít naplocho o 180°,min.  šestijádrový CPU s výkonem min. 14500 bodu dle nezávislého testu www.cpubenchmark.net (v10), operační paměť min. 8GB DDR4 s možnosti rozšíření až na 32GB, pevný M.2 SSD s kapacitou min. 256GB, WiFi, LAN, Bluetooth, USB-C s podporu DisplayPort a napájení, USB 3.1, HDMI, čtečka SD karet, HD webkamera, čtečka otisků prstů, podsvícená klávesnice odolná proti polití s numerickou část, kovové nebo carbon víko a rám klávesnice, hmotnost max. 1,8kg, operační systém s podporu AD (domény).  Cena včetně dopravy, instalace, nastavení.
</t>
  </si>
  <si>
    <t xml:space="preserve">Dobíjecí skříň pro Notebook - uzamykatelná, prostor pro uložení až 32ks dle rozměrů (Notebook/tabletů), horizontální uložení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max. velikost uložených zařízení  17" (až 420 x 340 x 40 mm), umožnuje připojit a nabíjet současně až 32 zařízení ze sítě 230V. Cena včetně dopravy, instalace. 
</t>
  </si>
  <si>
    <t xml:space="preserve">
Stropní bezdrátový přístupový bod (AP), 802.11ax, dvě rádia, duálně optimalizovaná anténa 2x2 MU-MIMO, 2.4GHz a 5GHz, PoE, RJ45, management, hybridní - možnost správy kontrolérem nebo v cloud. Cena včetně dopravy, instalace, nastavení.
</t>
  </si>
  <si>
    <t>PC</t>
  </si>
  <si>
    <t>Monitor</t>
  </si>
  <si>
    <t>Učebna polytechniky a robotiky č.II.B-2</t>
  </si>
  <si>
    <t>Jazyková učebna č.III.D-7</t>
  </si>
  <si>
    <t>Jazyková učebna němčina č.II.B-4</t>
  </si>
  <si>
    <t>Učebna informatiky 2 č.II.B-3</t>
  </si>
  <si>
    <t>Učebna informatiky 1 č.II.B-1</t>
  </si>
  <si>
    <t>Kabinet informatika 2 č. II.B-5</t>
  </si>
  <si>
    <t>Kabinet anglického jazyka č. II.A-1</t>
  </si>
  <si>
    <t>Kabinet informatiky č. II.B-9</t>
  </si>
  <si>
    <t>Kabinet jazyky č. II.B-8</t>
  </si>
  <si>
    <t>Kabinet polytechnika č. II.B-7</t>
  </si>
  <si>
    <t>Kabinet cvičná kuchyň č. II.B-6</t>
  </si>
  <si>
    <t>Učebny v ZŠ Moravský Krumlov, Ivančická</t>
  </si>
  <si>
    <t>Koncové prvky ve cvičné kuchyni</t>
  </si>
  <si>
    <t>Koncové prvky v polytechnice</t>
  </si>
  <si>
    <t>Koncové prvky v učebně jazyků III.D-7</t>
  </si>
  <si>
    <t>Koncové prvky v učebně jazyků II.B-4</t>
  </si>
  <si>
    <t>Koncové prvky v informatice 2 II.B-3</t>
  </si>
  <si>
    <t>Koncové prvky v informatice 1 II.B-1</t>
  </si>
  <si>
    <t>Koncové prvky v kabinetu informatiky II.B-5</t>
  </si>
  <si>
    <t>Koncové prvky v kabinetu jazyků II.A-1</t>
  </si>
  <si>
    <t>Koncové prvky v kabinetu informatiky II.B-9</t>
  </si>
  <si>
    <t>Koncové prvky v kabinetu jazyků II.B-8</t>
  </si>
  <si>
    <t>Koncové prvky v kabinetu polytechniky</t>
  </si>
  <si>
    <t>Koncové prvky v kabinetu cvičné kuchyně</t>
  </si>
  <si>
    <t>koncové prvky v učebnách</t>
  </si>
  <si>
    <t>NEOCENĚNÝ SOUPIS PRACÍ A DODÁVEK A SLUŽEB</t>
  </si>
  <si>
    <t>Výrobní označení nabízeného produktu</t>
  </si>
  <si>
    <t>Výrobní označení nabízeného procesoru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</si>
</sst>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0.000"/>
    <numFmt numFmtId="166" formatCode="#,##0\_x0000_"/>
    <numFmt numFmtId="167" formatCode="#,##0.0"/>
    <numFmt numFmtId="168" formatCode="#,##0.0000"/>
    <numFmt numFmtId="169" formatCode="#,##0.00000"/>
  </numFmts>
  <fonts count="26"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b/>
      <sz val="10"/>
      <color rgb="FF0000FF"/>
      <name val="Arial"/>
      <family val="2"/>
      <charset val="238"/>
    </font>
    <font>
      <b/>
      <sz val="10"/>
      <color rgb="FF800080"/>
      <name val="Arial"/>
      <family val="2"/>
      <charset val="238"/>
    </font>
    <font>
      <b/>
      <u/>
      <sz val="10"/>
      <color rgb="FFFA0000"/>
      <name val="Arial"/>
      <family val="2"/>
      <charset val="238"/>
    </font>
    <font>
      <sz val="8"/>
      <color rgb="FFFF0000"/>
      <name val="Arial"/>
      <family val="2"/>
      <charset val="238"/>
    </font>
    <font>
      <sz val="10"/>
      <color rgb="FF00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sz val="10"/>
      <color theme="1"/>
      <name val="Arial"/>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4">
    <xf numFmtId="0" fontId="0" fillId="0" borderId="0"/>
    <xf numFmtId="0" fontId="12" fillId="0" borderId="0"/>
    <xf numFmtId="0" fontId="12" fillId="0" borderId="0"/>
    <xf numFmtId="0" fontId="20" fillId="0" borderId="0"/>
  </cellStyleXfs>
  <cellXfs count="24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9"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49" fontId="4" fillId="2" borderId="0" xfId="0" applyNumberFormat="1" applyFont="1" applyFill="1" applyAlignment="1">
      <alignment vertical="center"/>
    </xf>
    <xf numFmtId="49" fontId="1" fillId="2" borderId="0" xfId="0" applyNumberFormat="1" applyFont="1" applyFill="1" applyAlignment="1">
      <alignment vertical="center"/>
    </xf>
    <xf numFmtId="0" fontId="1" fillId="4" borderId="0" xfId="0" applyFont="1" applyFill="1" applyAlignment="1">
      <alignment horizontal="left" vertical="center"/>
    </xf>
    <xf numFmtId="49" fontId="1" fillId="4" borderId="0" xfId="0" applyNumberFormat="1" applyFont="1" applyFill="1" applyAlignment="1">
      <alignment vertical="center" wrapText="1"/>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166" fontId="16" fillId="0" borderId="0" xfId="0" applyNumberFormat="1" applyFont="1" applyAlignment="1">
      <alignment horizontal="center" vertical="center"/>
    </xf>
    <xf numFmtId="0" fontId="16" fillId="0" borderId="0" xfId="0" applyFont="1" applyAlignment="1">
      <alignment vertical="center" wrapText="1"/>
    </xf>
    <xf numFmtId="4" fontId="16"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0" fontId="4" fillId="0" borderId="0" xfId="0" applyFont="1" applyAlignment="1">
      <alignment vertical="center"/>
    </xf>
    <xf numFmtId="166" fontId="15" fillId="0" borderId="0" xfId="0" applyNumberFormat="1" applyFont="1" applyAlignment="1">
      <alignment horizontal="center" vertical="center"/>
    </xf>
    <xf numFmtId="0" fontId="15" fillId="0" borderId="0" xfId="0" applyFont="1" applyAlignment="1">
      <alignment vertical="center" wrapText="1"/>
    </xf>
    <xf numFmtId="4" fontId="15" fillId="0" borderId="0" xfId="0" applyNumberFormat="1" applyFont="1" applyAlignment="1">
      <alignment horizontal="right" vertical="center"/>
    </xf>
    <xf numFmtId="0" fontId="11"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4" fontId="17" fillId="0" borderId="0" xfId="0" applyNumberFormat="1" applyFont="1" applyAlignment="1">
      <alignment horizontal="right" vertical="center"/>
    </xf>
    <xf numFmtId="0" fontId="1" fillId="0" borderId="0" xfId="0" applyFont="1" applyAlignment="1" applyProtection="1">
      <alignment wrapText="1"/>
      <protection locked="0"/>
    </xf>
    <xf numFmtId="49" fontId="1" fillId="2" borderId="0" xfId="0" applyNumberFormat="1" applyFont="1" applyFill="1"/>
    <xf numFmtId="1" fontId="1" fillId="3" borderId="48" xfId="0" applyNumberFormat="1" applyFont="1" applyFill="1" applyBorder="1" applyAlignment="1">
      <alignment horizontal="center" vertical="center"/>
    </xf>
    <xf numFmtId="4" fontId="1" fillId="5" borderId="0" xfId="0" applyNumberFormat="1" applyFont="1" applyFill="1" applyAlignment="1">
      <alignment horizontal="right" vertical="center"/>
    </xf>
    <xf numFmtId="165" fontId="1" fillId="5" borderId="0" xfId="0" applyNumberFormat="1" applyFont="1" applyFill="1" applyAlignment="1">
      <alignment horizontal="right" vertical="center"/>
    </xf>
    <xf numFmtId="0" fontId="1" fillId="5" borderId="0" xfId="0" applyFont="1" applyFill="1" applyAlignment="1">
      <alignment vertical="center"/>
    </xf>
    <xf numFmtId="0" fontId="0" fillId="0" borderId="0" xfId="0" applyAlignment="1">
      <alignment vertical="center" wrapText="1"/>
    </xf>
    <xf numFmtId="166" fontId="1" fillId="5" borderId="0" xfId="0" applyNumberFormat="1" applyFont="1" applyFill="1" applyAlignment="1">
      <alignment horizontal="center" vertical="center"/>
    </xf>
    <xf numFmtId="164" fontId="18" fillId="0" borderId="38" xfId="0" applyNumberFormat="1" applyFont="1" applyBorder="1" applyAlignment="1">
      <alignment vertical="center"/>
    </xf>
    <xf numFmtId="0" fontId="18" fillId="0" borderId="0" xfId="0" applyFont="1" applyAlignment="1">
      <alignment vertical="center"/>
    </xf>
    <xf numFmtId="0" fontId="18" fillId="0" borderId="7" xfId="0" applyFont="1" applyBorder="1" applyAlignment="1">
      <alignment vertical="center"/>
    </xf>
    <xf numFmtId="49" fontId="1" fillId="2" borderId="0" xfId="0" applyNumberFormat="1" applyFont="1" applyFill="1" applyAlignment="1">
      <alignment vertical="center" wrapText="1"/>
    </xf>
    <xf numFmtId="0" fontId="1" fillId="0" borderId="0" xfId="0" applyFont="1" applyAlignment="1" applyProtection="1">
      <alignment vertical="center" wrapText="1"/>
      <protection locked="0"/>
    </xf>
    <xf numFmtId="49" fontId="1" fillId="0" borderId="0" xfId="0" applyNumberFormat="1" applyFont="1" applyAlignment="1">
      <alignment vertical="center" wrapText="1"/>
    </xf>
    <xf numFmtId="49" fontId="10" fillId="2" borderId="17" xfId="0" applyNumberFormat="1" applyFont="1" applyFill="1" applyBorder="1"/>
    <xf numFmtId="0" fontId="21" fillId="0" borderId="0" xfId="0" applyFont="1" applyProtection="1">
      <protection locked="0"/>
    </xf>
    <xf numFmtId="2" fontId="21" fillId="0" borderId="0" xfId="0" applyNumberFormat="1" applyFont="1" applyProtection="1">
      <protection locked="0"/>
    </xf>
    <xf numFmtId="0" fontId="18" fillId="0" borderId="0" xfId="0" applyFont="1" applyProtection="1">
      <protection locked="0"/>
    </xf>
    <xf numFmtId="2" fontId="18" fillId="0" borderId="0" xfId="0" applyNumberFormat="1" applyFont="1" applyProtection="1">
      <protection locked="0"/>
    </xf>
    <xf numFmtId="0" fontId="2" fillId="0" borderId="0" xfId="0" applyFont="1" applyProtection="1">
      <protection locked="0"/>
    </xf>
    <xf numFmtId="2" fontId="2" fillId="0" borderId="0" xfId="0" applyNumberFormat="1" applyFont="1" applyProtection="1">
      <protection locked="0"/>
    </xf>
    <xf numFmtId="49" fontId="10" fillId="2" borderId="17" xfId="0" applyNumberFormat="1" applyFont="1" applyFill="1" applyBorder="1" applyAlignment="1">
      <alignment vertical="center" wrapText="1"/>
    </xf>
    <xf numFmtId="49" fontId="10" fillId="2" borderId="17" xfId="0" applyNumberFormat="1" applyFont="1" applyFill="1" applyBorder="1" applyAlignment="1">
      <alignment vertical="center"/>
    </xf>
    <xf numFmtId="0" fontId="1" fillId="0" borderId="0" xfId="0" applyFont="1" applyAlignment="1" applyProtection="1">
      <alignment vertical="center"/>
      <protection locked="0"/>
    </xf>
    <xf numFmtId="49" fontId="1" fillId="3" borderId="49" xfId="0" applyNumberFormat="1" applyFont="1" applyFill="1" applyBorder="1" applyAlignment="1">
      <alignment vertical="center" wrapText="1"/>
    </xf>
    <xf numFmtId="1" fontId="1" fillId="3" borderId="32" xfId="0" applyNumberFormat="1" applyFont="1" applyFill="1" applyBorder="1" applyAlignment="1">
      <alignment vertical="center"/>
    </xf>
    <xf numFmtId="166" fontId="1" fillId="0" borderId="0" xfId="0" applyNumberFormat="1" applyFont="1" applyAlignment="1">
      <alignment vertical="center"/>
    </xf>
    <xf numFmtId="0" fontId="16" fillId="0" borderId="0" xfId="0" applyFont="1" applyAlignment="1">
      <alignment horizontal="left" vertical="top" wrapText="1"/>
    </xf>
    <xf numFmtId="49" fontId="1" fillId="2" borderId="0" xfId="0" applyNumberFormat="1" applyFont="1" applyFill="1" applyAlignment="1">
      <alignment horizontal="left" vertical="top" wrapText="1"/>
    </xf>
    <xf numFmtId="49" fontId="1" fillId="4" borderId="0" xfId="0" applyNumberFormat="1" applyFont="1" applyFill="1" applyAlignment="1">
      <alignment horizontal="left" vertical="top" wrapText="1"/>
    </xf>
    <xf numFmtId="1" fontId="1" fillId="3" borderId="48" xfId="0" applyNumberFormat="1" applyFont="1" applyFill="1" applyBorder="1" applyAlignment="1">
      <alignment horizontal="left" vertical="top" wrapText="1"/>
    </xf>
    <xf numFmtId="49" fontId="1" fillId="2" borderId="17" xfId="0" applyNumberFormat="1" applyFont="1" applyFill="1" applyBorder="1" applyAlignment="1">
      <alignment horizontal="left" vertical="top" wrapText="1"/>
    </xf>
    <xf numFmtId="0" fontId="15" fillId="0" borderId="0" xfId="0" applyFont="1" applyAlignment="1">
      <alignment horizontal="left" vertical="top" wrapText="1"/>
    </xf>
    <xf numFmtId="0" fontId="1" fillId="0" borderId="0" xfId="0" applyFont="1" applyAlignment="1">
      <alignment horizontal="left" vertical="top" wrapText="1"/>
    </xf>
    <xf numFmtId="0" fontId="1" fillId="5" borderId="0" xfId="0" applyFont="1" applyFill="1" applyAlignment="1">
      <alignment horizontal="left" vertical="top" wrapText="1"/>
    </xf>
    <xf numFmtId="0" fontId="17" fillId="0" borderId="0" xfId="0" applyFont="1" applyAlignment="1">
      <alignment horizontal="left" vertical="top" wrapText="1"/>
    </xf>
    <xf numFmtId="0" fontId="1" fillId="0" borderId="0" xfId="0" applyFont="1" applyAlignment="1" applyProtection="1">
      <alignment horizontal="left" vertical="top" wrapText="1"/>
      <protection locked="0"/>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166" fontId="23" fillId="0" borderId="0" xfId="0" applyNumberFormat="1" applyFont="1" applyAlignment="1">
      <alignment horizontal="center" vertical="center"/>
    </xf>
    <xf numFmtId="0" fontId="23" fillId="0" borderId="0" xfId="0" applyFont="1" applyAlignment="1">
      <alignment vertical="center"/>
    </xf>
    <xf numFmtId="4" fontId="23" fillId="0" borderId="0" xfId="0" applyNumberFormat="1" applyFont="1" applyAlignment="1">
      <alignment horizontal="right" vertical="center"/>
    </xf>
    <xf numFmtId="0" fontId="23" fillId="0" borderId="0" xfId="0" applyFont="1"/>
    <xf numFmtId="4" fontId="23" fillId="0" borderId="0" xfId="0" applyNumberFormat="1" applyFont="1"/>
    <xf numFmtId="0" fontId="2" fillId="0" borderId="0" xfId="0" applyFont="1"/>
    <xf numFmtId="0" fontId="24" fillId="0" borderId="0" xfId="0" applyFont="1"/>
    <xf numFmtId="4" fontId="24" fillId="0" borderId="0" xfId="0" applyNumberFormat="1" applyFont="1"/>
    <xf numFmtId="49" fontId="1" fillId="0" borderId="0" xfId="0" applyNumberFormat="1" applyFont="1" applyAlignment="1">
      <alignment vertical="top" wrapText="1"/>
    </xf>
    <xf numFmtId="166" fontId="1" fillId="5" borderId="0" xfId="0" applyNumberFormat="1" applyFont="1" applyFill="1" applyAlignment="1">
      <alignment vertical="center"/>
    </xf>
    <xf numFmtId="0" fontId="19" fillId="0" borderId="0" xfId="0" applyFont="1" applyAlignment="1">
      <alignment vertical="center" wrapText="1"/>
    </xf>
    <xf numFmtId="0" fontId="24" fillId="0" borderId="0" xfId="0" applyFont="1" applyAlignment="1">
      <alignment vertical="center"/>
    </xf>
    <xf numFmtId="4" fontId="24" fillId="0" borderId="0" xfId="0" applyNumberFormat="1" applyFont="1" applyAlignment="1">
      <alignment horizontal="right" vertical="center"/>
    </xf>
    <xf numFmtId="169" fontId="1" fillId="0" borderId="0" xfId="0" applyNumberFormat="1" applyFont="1" applyAlignment="1">
      <alignment horizontal="right" vertical="center"/>
    </xf>
    <xf numFmtId="0" fontId="1" fillId="0" borderId="0" xfId="0" applyFont="1" applyAlignment="1">
      <alignment vertical="center" wrapText="1"/>
    </xf>
    <xf numFmtId="0" fontId="1" fillId="0" borderId="0" xfId="0" applyFont="1" applyAlignment="1">
      <alignment vertical="top" wrapText="1"/>
    </xf>
    <xf numFmtId="169" fontId="1" fillId="5" borderId="0" xfId="0" applyNumberFormat="1" applyFont="1" applyFill="1" applyAlignment="1">
      <alignment horizontal="right" vertical="center"/>
    </xf>
    <xf numFmtId="167" fontId="1" fillId="5" borderId="0" xfId="0" applyNumberFormat="1" applyFont="1" applyFill="1" applyAlignment="1">
      <alignment horizontal="right" vertical="center"/>
    </xf>
    <xf numFmtId="49" fontId="1" fillId="0" borderId="0" xfId="0" applyNumberFormat="1" applyFont="1" applyAlignment="1">
      <alignment horizontal="left" vertical="top" wrapText="1"/>
    </xf>
    <xf numFmtId="0" fontId="1" fillId="5" borderId="0" xfId="0" applyFont="1" applyFill="1" applyAlignment="1">
      <alignment vertical="center" wrapText="1"/>
    </xf>
    <xf numFmtId="4" fontId="25" fillId="0" borderId="0" xfId="0" applyNumberFormat="1" applyFont="1" applyAlignment="1">
      <alignment horizontal="right" vertical="center"/>
    </xf>
    <xf numFmtId="166" fontId="1" fillId="0" borderId="0" xfId="0" applyNumberFormat="1" applyFont="1" applyAlignment="1">
      <alignment horizontal="left" vertical="center" wrapText="1"/>
    </xf>
    <xf numFmtId="166" fontId="1" fillId="5" borderId="0" xfId="0" applyNumberFormat="1" applyFont="1" applyFill="1" applyAlignment="1">
      <alignment horizontal="left" vertical="top" wrapText="1"/>
    </xf>
    <xf numFmtId="166" fontId="1" fillId="0" borderId="0" xfId="0" applyNumberFormat="1" applyFont="1" applyAlignment="1">
      <alignment horizontal="left" vertical="top" wrapText="1"/>
    </xf>
    <xf numFmtId="164" fontId="2" fillId="0" borderId="25" xfId="0" applyNumberFormat="1" applyFont="1" applyBorder="1" applyAlignment="1">
      <alignment horizontal="left" vertical="center" wrapText="1"/>
    </xf>
    <xf numFmtId="164" fontId="2" fillId="0" borderId="8" xfId="0" applyNumberFormat="1" applyFont="1" applyBorder="1" applyAlignment="1">
      <alignment horizontal="left" vertical="center" wrapText="1"/>
    </xf>
    <xf numFmtId="164" fontId="2" fillId="0" borderId="5" xfId="0" applyNumberFormat="1" applyFont="1" applyBorder="1" applyAlignment="1">
      <alignment horizontal="left" vertical="center" wrapText="1"/>
    </xf>
    <xf numFmtId="164" fontId="2" fillId="0" borderId="38"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49" fontId="1" fillId="4" borderId="0" xfId="0" applyNumberFormat="1" applyFont="1" applyFill="1" applyAlignment="1">
      <alignment horizontal="left" vertical="center"/>
    </xf>
    <xf numFmtId="0" fontId="1" fillId="0" borderId="0" xfId="0" applyFont="1" applyAlignment="1">
      <alignment vertical="center"/>
    </xf>
    <xf numFmtId="0" fontId="1" fillId="4" borderId="0" xfId="0" applyFont="1" applyFill="1" applyAlignment="1">
      <alignment horizontal="left" vertical="center"/>
    </xf>
    <xf numFmtId="0" fontId="1" fillId="6" borderId="47" xfId="0" applyFont="1" applyFill="1" applyBorder="1" applyAlignment="1" applyProtection="1">
      <alignment horizontal="center" vertical="center" wrapText="1"/>
      <protection locked="0"/>
    </xf>
    <xf numFmtId="0" fontId="1" fillId="6" borderId="50"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protection locked="0"/>
    </xf>
    <xf numFmtId="0" fontId="1" fillId="6" borderId="51" xfId="0" applyFont="1" applyFill="1" applyBorder="1" applyAlignment="1" applyProtection="1">
      <alignment horizontal="center" vertical="center"/>
      <protection locked="0"/>
    </xf>
    <xf numFmtId="0" fontId="1" fillId="0" borderId="17" xfId="0" applyFont="1" applyBorder="1" applyProtection="1">
      <protection locked="0"/>
    </xf>
    <xf numFmtId="166" fontId="1" fillId="6" borderId="0" xfId="0" applyNumberFormat="1" applyFont="1" applyFill="1" applyAlignment="1">
      <alignment horizontal="center" vertical="center"/>
    </xf>
    <xf numFmtId="0" fontId="1" fillId="6" borderId="0" xfId="0" applyFont="1" applyFill="1" applyAlignment="1">
      <alignment vertical="center"/>
    </xf>
    <xf numFmtId="0" fontId="0" fillId="6" borderId="0" xfId="0" applyFill="1" applyAlignment="1">
      <alignment vertical="center"/>
    </xf>
    <xf numFmtId="169" fontId="1" fillId="6" borderId="0" xfId="0" applyNumberFormat="1" applyFont="1" applyFill="1" applyAlignment="1">
      <alignment horizontal="right" vertical="center"/>
    </xf>
  </cellXfs>
  <cellStyles count="4">
    <cellStyle name="Normální" xfId="0" builtinId="0"/>
    <cellStyle name="Normální 14" xfId="1" xr:uid="{00000000-0005-0000-0000-000001000000}"/>
    <cellStyle name="Normální 16" xfId="2" xr:uid="{00000000-0005-0000-0000-000002000000}"/>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28</xdr:row>
      <xdr:rowOff>0</xdr:rowOff>
    </xdr:from>
    <xdr:to>
      <xdr:col>12</xdr:col>
      <xdr:colOff>304800</xdr:colOff>
      <xdr:row>29</xdr:row>
      <xdr:rowOff>779481</xdr:rowOff>
    </xdr:to>
    <xdr:sp macro="" textlink="">
      <xdr:nvSpPr>
        <xdr:cNvPr id="2" name="AutoShape 1" descr="Výsledek obrázku pro kuka ready2educate">
          <a:extLst>
            <a:ext uri="{FF2B5EF4-FFF2-40B4-BE49-F238E27FC236}">
              <a16:creationId xmlns:a16="http://schemas.microsoft.com/office/drawing/2014/main" id="{603A6DB1-EE81-418B-93E2-9752764DE58B}"/>
            </a:ext>
          </a:extLst>
        </xdr:cNvPr>
        <xdr:cNvSpPr>
          <a:spLocks noChangeAspect="1" noChangeArrowheads="1"/>
        </xdr:cNvSpPr>
      </xdr:nvSpPr>
      <xdr:spPr bwMode="auto">
        <a:xfrm>
          <a:off x="13744575" y="12506325"/>
          <a:ext cx="304800" cy="11147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29</xdr:row>
      <xdr:rowOff>779481</xdr:rowOff>
    </xdr:to>
    <xdr:sp macro="" textlink="">
      <xdr:nvSpPr>
        <xdr:cNvPr id="3" name="AutoShape 3" descr="VÃ½sledek obrÃ¡zku pro vex edr booster kit">
          <a:extLst>
            <a:ext uri="{FF2B5EF4-FFF2-40B4-BE49-F238E27FC236}">
              <a16:creationId xmlns:a16="http://schemas.microsoft.com/office/drawing/2014/main" id="{7C0C2647-2789-4BE2-9F94-DB79FB406BD7}"/>
            </a:ext>
          </a:extLst>
        </xdr:cNvPr>
        <xdr:cNvSpPr>
          <a:spLocks noChangeAspect="1" noChangeArrowheads="1"/>
        </xdr:cNvSpPr>
      </xdr:nvSpPr>
      <xdr:spPr bwMode="auto">
        <a:xfrm>
          <a:off x="15525750" y="12506325"/>
          <a:ext cx="304800" cy="11147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28</xdr:row>
      <xdr:rowOff>0</xdr:rowOff>
    </xdr:from>
    <xdr:to>
      <xdr:col>12</xdr:col>
      <xdr:colOff>304800</xdr:colOff>
      <xdr:row>29</xdr:row>
      <xdr:rowOff>783291</xdr:rowOff>
    </xdr:to>
    <xdr:sp macro="" textlink="">
      <xdr:nvSpPr>
        <xdr:cNvPr id="2" name="AutoShape 1" descr="Výsledek obrázku pro kuka ready2educate">
          <a:extLst>
            <a:ext uri="{FF2B5EF4-FFF2-40B4-BE49-F238E27FC236}">
              <a16:creationId xmlns:a16="http://schemas.microsoft.com/office/drawing/2014/main" id="{A57512D3-E290-4F1E-8C57-11222958795C}"/>
            </a:ext>
          </a:extLst>
        </xdr:cNvPr>
        <xdr:cNvSpPr>
          <a:spLocks noChangeAspect="1" noChangeArrowheads="1"/>
        </xdr:cNvSpPr>
      </xdr:nvSpPr>
      <xdr:spPr bwMode="auto">
        <a:xfrm>
          <a:off x="13744575" y="12906375"/>
          <a:ext cx="304800" cy="11147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29</xdr:row>
      <xdr:rowOff>783291</xdr:rowOff>
    </xdr:to>
    <xdr:sp macro="" textlink="">
      <xdr:nvSpPr>
        <xdr:cNvPr id="3" name="AutoShape 3" descr="VÃ½sledek obrÃ¡zku pro vex edr booster kit">
          <a:extLst>
            <a:ext uri="{FF2B5EF4-FFF2-40B4-BE49-F238E27FC236}">
              <a16:creationId xmlns:a16="http://schemas.microsoft.com/office/drawing/2014/main" id="{56D89BFC-5CA9-47CB-A1CA-E128447B70D2}"/>
            </a:ext>
          </a:extLst>
        </xdr:cNvPr>
        <xdr:cNvSpPr>
          <a:spLocks noChangeAspect="1" noChangeArrowheads="1"/>
        </xdr:cNvSpPr>
      </xdr:nvSpPr>
      <xdr:spPr bwMode="auto">
        <a:xfrm>
          <a:off x="15525750" y="12906375"/>
          <a:ext cx="304800" cy="11147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28</xdr:row>
      <xdr:rowOff>0</xdr:rowOff>
    </xdr:from>
    <xdr:to>
      <xdr:col>12</xdr:col>
      <xdr:colOff>304800</xdr:colOff>
      <xdr:row>29</xdr:row>
      <xdr:rowOff>777576</xdr:rowOff>
    </xdr:to>
    <xdr:sp macro="" textlink="">
      <xdr:nvSpPr>
        <xdr:cNvPr id="2" name="AutoShape 1" descr="Výsledek obrázku pro kuka ready2educate">
          <a:extLst>
            <a:ext uri="{FF2B5EF4-FFF2-40B4-BE49-F238E27FC236}">
              <a16:creationId xmlns:a16="http://schemas.microsoft.com/office/drawing/2014/main" id="{0AF6ED50-D0C8-4035-866F-34C50290EEAD}"/>
            </a:ext>
          </a:extLst>
        </xdr:cNvPr>
        <xdr:cNvSpPr>
          <a:spLocks noChangeAspect="1" noChangeArrowheads="1"/>
        </xdr:cNvSpPr>
      </xdr:nvSpPr>
      <xdr:spPr bwMode="auto">
        <a:xfrm>
          <a:off x="13744575" y="12725400"/>
          <a:ext cx="304800" cy="11128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28</xdr:row>
      <xdr:rowOff>0</xdr:rowOff>
    </xdr:from>
    <xdr:to>
      <xdr:col>12</xdr:col>
      <xdr:colOff>304800</xdr:colOff>
      <xdr:row>29</xdr:row>
      <xdr:rowOff>777576</xdr:rowOff>
    </xdr:to>
    <xdr:sp macro="" textlink="">
      <xdr:nvSpPr>
        <xdr:cNvPr id="3" name="AutoShape 3" descr="VÃ½sledek obrÃ¡zku pro vex edr booster kit">
          <a:extLst>
            <a:ext uri="{FF2B5EF4-FFF2-40B4-BE49-F238E27FC236}">
              <a16:creationId xmlns:a16="http://schemas.microsoft.com/office/drawing/2014/main" id="{71D5A75E-C9B8-4821-B842-14C66174981F}"/>
            </a:ext>
          </a:extLst>
        </xdr:cNvPr>
        <xdr:cNvSpPr>
          <a:spLocks noChangeAspect="1" noChangeArrowheads="1"/>
        </xdr:cNvSpPr>
      </xdr:nvSpPr>
      <xdr:spPr bwMode="auto">
        <a:xfrm>
          <a:off x="15525750" y="12725400"/>
          <a:ext cx="304800" cy="11128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2" zoomScaleNormal="100" workbookViewId="0">
      <selection activeCell="E17" sqref="E17"/>
    </sheetView>
  </sheetViews>
  <sheetFormatPr defaultColWidth="9.140625" defaultRowHeight="12.75" x14ac:dyDescent="0.2"/>
  <cols>
    <col min="1" max="1" width="2.42578125" style="83" customWidth="1"/>
    <col min="2" max="2" width="3.140625" style="83" customWidth="1"/>
    <col min="3" max="3" width="2.7109375" style="83" customWidth="1"/>
    <col min="4" max="4" width="6.85546875" style="83" customWidth="1"/>
    <col min="5" max="5" width="13.5703125" style="83" customWidth="1"/>
    <col min="6" max="6" width="0.5703125" style="83" customWidth="1"/>
    <col min="7" max="7" width="2.5703125" style="83" customWidth="1"/>
    <col min="8" max="8" width="2.7109375" style="83" customWidth="1"/>
    <col min="9" max="9" width="9.7109375" style="83" customWidth="1"/>
    <col min="10" max="10" width="13.5703125" style="83" customWidth="1"/>
    <col min="11" max="11" width="0.7109375" style="83" customWidth="1"/>
    <col min="12" max="12" width="2.42578125" style="83" customWidth="1"/>
    <col min="13" max="13" width="2.85546875" style="83" customWidth="1"/>
    <col min="14" max="14" width="2" style="83" customWidth="1"/>
    <col min="15" max="15" width="12.7109375" style="83" customWidth="1"/>
    <col min="16" max="16" width="2.85546875" style="83" customWidth="1"/>
    <col min="17" max="17" width="2" style="83" customWidth="1"/>
    <col min="18" max="18" width="13.5703125" style="83" customWidth="1"/>
    <col min="19" max="19" width="0.5703125" style="83" customWidth="1"/>
    <col min="20" max="16384" width="9.140625" style="83"/>
  </cols>
  <sheetData>
    <row r="1" spans="1:19" ht="12.75" hidden="1" customHeight="1" x14ac:dyDescent="0.2">
      <c r="A1" s="91"/>
      <c r="B1" s="92"/>
      <c r="C1" s="92"/>
      <c r="D1" s="92"/>
      <c r="E1" s="92"/>
      <c r="F1" s="92"/>
      <c r="G1" s="92"/>
      <c r="H1" s="92"/>
      <c r="I1" s="92"/>
      <c r="J1" s="92"/>
      <c r="K1" s="92"/>
      <c r="L1" s="92"/>
      <c r="M1" s="92"/>
      <c r="N1" s="92"/>
      <c r="O1" s="92"/>
      <c r="P1" s="92"/>
      <c r="Q1" s="92"/>
      <c r="R1" s="92"/>
      <c r="S1" s="93"/>
    </row>
    <row r="2" spans="1:19" ht="23.25" customHeight="1" x14ac:dyDescent="0.35">
      <c r="A2" s="91"/>
      <c r="B2" s="92"/>
      <c r="C2" s="92"/>
      <c r="D2" s="92"/>
      <c r="E2" s="92"/>
      <c r="F2" s="92"/>
      <c r="G2" s="94" t="s">
        <v>82</v>
      </c>
      <c r="H2" s="92"/>
      <c r="I2" s="92"/>
      <c r="J2" s="92"/>
      <c r="K2" s="92"/>
      <c r="L2" s="92"/>
      <c r="M2" s="92"/>
      <c r="N2" s="92"/>
      <c r="O2" s="92"/>
      <c r="P2" s="92"/>
      <c r="Q2" s="92"/>
      <c r="R2" s="92"/>
      <c r="S2" s="93"/>
    </row>
    <row r="3" spans="1:19" ht="12" hidden="1" customHeight="1" x14ac:dyDescent="0.2">
      <c r="A3" s="95"/>
      <c r="B3" s="96"/>
      <c r="C3" s="96"/>
      <c r="D3" s="96"/>
      <c r="E3" s="96"/>
      <c r="F3" s="96"/>
      <c r="G3" s="96"/>
      <c r="H3" s="96"/>
      <c r="I3" s="96"/>
      <c r="J3" s="96"/>
      <c r="K3" s="96"/>
      <c r="L3" s="96"/>
      <c r="M3" s="96"/>
      <c r="N3" s="96"/>
      <c r="O3" s="96"/>
      <c r="P3" s="96"/>
      <c r="Q3" s="96"/>
      <c r="R3" s="96"/>
      <c r="S3" s="97"/>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224" t="s">
        <v>192</v>
      </c>
      <c r="F5" s="225"/>
      <c r="G5" s="225"/>
      <c r="H5" s="225"/>
      <c r="I5" s="225"/>
      <c r="J5" s="226"/>
      <c r="K5" s="1"/>
      <c r="L5" s="1"/>
      <c r="M5" s="1"/>
      <c r="N5" s="1"/>
      <c r="O5" s="1" t="s">
        <v>1</v>
      </c>
      <c r="P5" s="98" t="s">
        <v>2</v>
      </c>
      <c r="Q5" s="99"/>
      <c r="R5" s="6"/>
      <c r="S5" s="7"/>
    </row>
    <row r="6" spans="1:19" ht="17.25" hidden="1" customHeight="1" x14ac:dyDescent="0.2">
      <c r="A6" s="5"/>
      <c r="B6" s="1" t="s">
        <v>3</v>
      </c>
      <c r="C6" s="1"/>
      <c r="D6" s="1"/>
      <c r="E6" s="168" t="s">
        <v>4</v>
      </c>
      <c r="F6" s="169"/>
      <c r="G6" s="169"/>
      <c r="H6" s="169"/>
      <c r="I6" s="169"/>
      <c r="J6" s="170"/>
      <c r="K6" s="1"/>
      <c r="L6" s="1"/>
      <c r="M6" s="1"/>
      <c r="N6" s="1"/>
      <c r="O6" s="1"/>
      <c r="P6" s="100"/>
      <c r="Q6" s="101"/>
      <c r="R6" s="8"/>
      <c r="S6" s="7"/>
    </row>
    <row r="7" spans="1:19" ht="24" customHeight="1" x14ac:dyDescent="0.2">
      <c r="A7" s="5"/>
      <c r="B7" s="1" t="s">
        <v>5</v>
      </c>
      <c r="C7" s="1"/>
      <c r="D7" s="1"/>
      <c r="E7" s="227" t="s">
        <v>113</v>
      </c>
      <c r="F7" s="228"/>
      <c r="G7" s="228"/>
      <c r="H7" s="228"/>
      <c r="I7" s="228"/>
      <c r="J7" s="229"/>
      <c r="K7" s="1"/>
      <c r="L7" s="1"/>
      <c r="M7" s="1"/>
      <c r="N7" s="1"/>
      <c r="O7" s="1" t="s">
        <v>6</v>
      </c>
      <c r="P7" s="100" t="s">
        <v>7</v>
      </c>
      <c r="Q7" s="101"/>
      <c r="R7" s="8"/>
      <c r="S7" s="7"/>
    </row>
    <row r="8" spans="1:19" ht="17.25" hidden="1" customHeight="1" x14ac:dyDescent="0.2">
      <c r="A8" s="5"/>
      <c r="B8" s="1" t="s">
        <v>8</v>
      </c>
      <c r="C8" s="1"/>
      <c r="D8" s="1"/>
      <c r="E8" s="100" t="s">
        <v>2</v>
      </c>
      <c r="F8" s="1"/>
      <c r="G8" s="1"/>
      <c r="H8" s="1"/>
      <c r="I8" s="1"/>
      <c r="J8" s="8"/>
      <c r="K8" s="1"/>
      <c r="L8" s="1"/>
      <c r="M8" s="1"/>
      <c r="N8" s="1"/>
      <c r="O8" s="1"/>
      <c r="P8" s="100"/>
      <c r="Q8" s="101"/>
      <c r="R8" s="8"/>
      <c r="S8" s="7"/>
    </row>
    <row r="9" spans="1:19" ht="24" customHeight="1" x14ac:dyDescent="0.2">
      <c r="A9" s="5"/>
      <c r="B9" s="1" t="s">
        <v>9</v>
      </c>
      <c r="C9" s="1"/>
      <c r="D9" s="1"/>
      <c r="E9" s="230" t="s">
        <v>206</v>
      </c>
      <c r="F9" s="231"/>
      <c r="G9" s="231"/>
      <c r="H9" s="231"/>
      <c r="I9" s="231"/>
      <c r="J9" s="232"/>
      <c r="K9" s="1"/>
      <c r="L9" s="1"/>
      <c r="M9" s="1"/>
      <c r="N9" s="1"/>
      <c r="O9" s="1" t="s">
        <v>10</v>
      </c>
      <c r="P9" s="233" t="s">
        <v>7</v>
      </c>
      <c r="Q9" s="234"/>
      <c r="R9" s="235"/>
      <c r="S9" s="7"/>
    </row>
    <row r="10" spans="1:19" ht="17.25" hidden="1" customHeight="1" x14ac:dyDescent="0.2">
      <c r="A10" s="5"/>
      <c r="B10" s="1" t="s">
        <v>11</v>
      </c>
      <c r="C10" s="1"/>
      <c r="D10" s="1"/>
      <c r="E10" s="1" t="s">
        <v>2</v>
      </c>
      <c r="F10" s="1"/>
      <c r="G10" s="1"/>
      <c r="H10" s="1"/>
      <c r="I10" s="1"/>
      <c r="J10" s="1"/>
      <c r="K10" s="1"/>
      <c r="L10" s="1"/>
      <c r="M10" s="1"/>
      <c r="N10" s="1"/>
      <c r="O10" s="1"/>
      <c r="P10" s="101"/>
      <c r="Q10" s="101"/>
      <c r="R10" s="1"/>
      <c r="S10" s="7"/>
    </row>
    <row r="11" spans="1:19" ht="17.25" hidden="1" customHeight="1" x14ac:dyDescent="0.2">
      <c r="A11" s="5"/>
      <c r="B11" s="1" t="s">
        <v>12</v>
      </c>
      <c r="C11" s="1"/>
      <c r="D11" s="1"/>
      <c r="E11" s="1" t="s">
        <v>2</v>
      </c>
      <c r="F11" s="1"/>
      <c r="G11" s="1"/>
      <c r="H11" s="1"/>
      <c r="I11" s="1"/>
      <c r="J11" s="1"/>
      <c r="K11" s="1"/>
      <c r="L11" s="1"/>
      <c r="M11" s="1"/>
      <c r="N11" s="1"/>
      <c r="O11" s="1"/>
      <c r="P11" s="101"/>
      <c r="Q11" s="101"/>
      <c r="R11" s="1"/>
      <c r="S11" s="7"/>
    </row>
    <row r="12" spans="1:19" ht="17.25" hidden="1" customHeight="1" x14ac:dyDescent="0.2">
      <c r="A12" s="5"/>
      <c r="B12" s="1" t="s">
        <v>13</v>
      </c>
      <c r="C12" s="1"/>
      <c r="D12" s="1"/>
      <c r="E12" s="1" t="s">
        <v>2</v>
      </c>
      <c r="F12" s="1"/>
      <c r="G12" s="1"/>
      <c r="H12" s="1"/>
      <c r="I12" s="1"/>
      <c r="J12" s="1"/>
      <c r="K12" s="1"/>
      <c r="L12" s="1"/>
      <c r="M12" s="1"/>
      <c r="N12" s="1"/>
      <c r="O12" s="1"/>
      <c r="P12" s="101"/>
      <c r="Q12" s="101"/>
      <c r="R12" s="1"/>
      <c r="S12" s="7"/>
    </row>
    <row r="13" spans="1:19" ht="17.25" hidden="1" customHeight="1" x14ac:dyDescent="0.2">
      <c r="A13" s="5"/>
      <c r="B13" s="1"/>
      <c r="C13" s="1"/>
      <c r="D13" s="1"/>
      <c r="E13" s="1" t="s">
        <v>2</v>
      </c>
      <c r="F13" s="1"/>
      <c r="G13" s="1"/>
      <c r="H13" s="1"/>
      <c r="I13" s="1"/>
      <c r="J13" s="1"/>
      <c r="K13" s="1"/>
      <c r="L13" s="1"/>
      <c r="M13" s="1"/>
      <c r="N13" s="1"/>
      <c r="O13" s="1"/>
      <c r="P13" s="101"/>
      <c r="Q13" s="101"/>
      <c r="R13" s="1"/>
      <c r="S13" s="7"/>
    </row>
    <row r="14" spans="1:19" ht="17.25" hidden="1" customHeight="1" x14ac:dyDescent="0.2">
      <c r="A14" s="5"/>
      <c r="B14" s="1"/>
      <c r="C14" s="1"/>
      <c r="D14" s="1"/>
      <c r="E14" s="1" t="s">
        <v>2</v>
      </c>
      <c r="F14" s="1"/>
      <c r="G14" s="1"/>
      <c r="H14" s="1"/>
      <c r="I14" s="1"/>
      <c r="J14" s="1"/>
      <c r="K14" s="1"/>
      <c r="L14" s="1"/>
      <c r="M14" s="1"/>
      <c r="N14" s="1"/>
      <c r="O14" s="1"/>
      <c r="P14" s="101"/>
      <c r="Q14" s="101"/>
      <c r="R14" s="1"/>
      <c r="S14" s="7"/>
    </row>
    <row r="15" spans="1:19" ht="17.25" hidden="1" customHeight="1" x14ac:dyDescent="0.2">
      <c r="A15" s="5"/>
      <c r="B15" s="1"/>
      <c r="C15" s="1"/>
      <c r="D15" s="1"/>
      <c r="E15" s="1" t="s">
        <v>2</v>
      </c>
      <c r="F15" s="1"/>
      <c r="G15" s="1"/>
      <c r="H15" s="1"/>
      <c r="I15" s="1"/>
      <c r="J15" s="1"/>
      <c r="K15" s="1"/>
      <c r="L15" s="1"/>
      <c r="M15" s="1"/>
      <c r="N15" s="1"/>
      <c r="O15" s="1"/>
      <c r="P15" s="101"/>
      <c r="Q15" s="101"/>
      <c r="R15" s="1"/>
      <c r="S15" s="7"/>
    </row>
    <row r="16" spans="1:19" ht="17.25" hidden="1" customHeight="1" x14ac:dyDescent="0.2">
      <c r="A16" s="5"/>
      <c r="B16" s="1"/>
      <c r="C16" s="1"/>
      <c r="D16" s="1"/>
      <c r="E16" s="1" t="s">
        <v>2</v>
      </c>
      <c r="F16" s="1"/>
      <c r="G16" s="1"/>
      <c r="H16" s="1"/>
      <c r="I16" s="1"/>
      <c r="J16" s="1"/>
      <c r="K16" s="1"/>
      <c r="L16" s="1"/>
      <c r="M16" s="1"/>
      <c r="N16" s="1"/>
      <c r="O16" s="1"/>
      <c r="P16" s="101"/>
      <c r="Q16" s="101"/>
      <c r="R16" s="1"/>
      <c r="S16" s="7"/>
    </row>
    <row r="17" spans="1:19" ht="17.25" hidden="1" customHeight="1" x14ac:dyDescent="0.2">
      <c r="A17" s="5"/>
      <c r="B17" s="1"/>
      <c r="C17" s="1"/>
      <c r="D17" s="1"/>
      <c r="E17" s="1" t="s">
        <v>2</v>
      </c>
      <c r="F17" s="1"/>
      <c r="G17" s="1"/>
      <c r="H17" s="1"/>
      <c r="I17" s="1"/>
      <c r="J17" s="1"/>
      <c r="K17" s="1"/>
      <c r="L17" s="1"/>
      <c r="M17" s="1"/>
      <c r="N17" s="1"/>
      <c r="O17" s="1"/>
      <c r="P17" s="101"/>
      <c r="Q17" s="101"/>
      <c r="R17" s="1"/>
      <c r="S17" s="7"/>
    </row>
    <row r="18" spans="1:19" ht="17.25" hidden="1" customHeight="1" x14ac:dyDescent="0.2">
      <c r="A18" s="5"/>
      <c r="B18" s="1"/>
      <c r="C18" s="1"/>
      <c r="D18" s="1"/>
      <c r="E18" s="1" t="s">
        <v>2</v>
      </c>
      <c r="F18" s="1"/>
      <c r="G18" s="1"/>
      <c r="H18" s="1"/>
      <c r="I18" s="1"/>
      <c r="J18" s="1"/>
      <c r="K18" s="1"/>
      <c r="L18" s="1"/>
      <c r="M18" s="1"/>
      <c r="N18" s="1"/>
      <c r="O18" s="1"/>
      <c r="P18" s="101"/>
      <c r="Q18" s="101"/>
      <c r="R18" s="1"/>
      <c r="S18" s="7"/>
    </row>
    <row r="19" spans="1:19" ht="17.25" hidden="1" customHeight="1" x14ac:dyDescent="0.2">
      <c r="A19" s="5"/>
      <c r="B19" s="1"/>
      <c r="C19" s="1"/>
      <c r="D19" s="1"/>
      <c r="E19" s="1" t="s">
        <v>2</v>
      </c>
      <c r="F19" s="1"/>
      <c r="G19" s="1"/>
      <c r="H19" s="1"/>
      <c r="I19" s="1"/>
      <c r="J19" s="1"/>
      <c r="K19" s="1"/>
      <c r="L19" s="1"/>
      <c r="M19" s="1"/>
      <c r="N19" s="1"/>
      <c r="O19" s="1"/>
      <c r="P19" s="101"/>
      <c r="Q19" s="101"/>
      <c r="R19" s="1"/>
      <c r="S19" s="7"/>
    </row>
    <row r="20" spans="1:19" ht="17.25" hidden="1" customHeight="1" x14ac:dyDescent="0.2">
      <c r="A20" s="5"/>
      <c r="B20" s="1"/>
      <c r="C20" s="1"/>
      <c r="D20" s="1"/>
      <c r="E20" s="1" t="s">
        <v>2</v>
      </c>
      <c r="F20" s="1"/>
      <c r="G20" s="1"/>
      <c r="H20" s="1"/>
      <c r="I20" s="1"/>
      <c r="J20" s="1"/>
      <c r="K20" s="1"/>
      <c r="L20" s="1"/>
      <c r="M20" s="1"/>
      <c r="N20" s="1"/>
      <c r="O20" s="1"/>
      <c r="P20" s="101"/>
      <c r="Q20" s="101"/>
      <c r="R20" s="1"/>
      <c r="S20" s="7"/>
    </row>
    <row r="21" spans="1:19" ht="17.25" hidden="1" customHeight="1" x14ac:dyDescent="0.2">
      <c r="A21" s="5"/>
      <c r="B21" s="1"/>
      <c r="C21" s="1"/>
      <c r="D21" s="1"/>
      <c r="E21" s="1" t="s">
        <v>2</v>
      </c>
      <c r="F21" s="1"/>
      <c r="G21" s="1"/>
      <c r="H21" s="1"/>
      <c r="I21" s="1"/>
      <c r="J21" s="1"/>
      <c r="K21" s="1"/>
      <c r="L21" s="1"/>
      <c r="M21" s="1"/>
      <c r="N21" s="1"/>
      <c r="O21" s="1"/>
      <c r="P21" s="101"/>
      <c r="Q21" s="101"/>
      <c r="R21" s="1"/>
      <c r="S21" s="7"/>
    </row>
    <row r="22" spans="1:19" ht="17.25" hidden="1" customHeight="1" x14ac:dyDescent="0.2">
      <c r="A22" s="5"/>
      <c r="B22" s="1"/>
      <c r="C22" s="1"/>
      <c r="D22" s="1"/>
      <c r="E22" s="1" t="s">
        <v>2</v>
      </c>
      <c r="F22" s="1"/>
      <c r="G22" s="1"/>
      <c r="H22" s="1"/>
      <c r="I22" s="1"/>
      <c r="J22" s="1"/>
      <c r="K22" s="1"/>
      <c r="L22" s="1"/>
      <c r="M22" s="1"/>
      <c r="N22" s="1"/>
      <c r="O22" s="1"/>
      <c r="P22" s="101"/>
      <c r="Q22" s="101"/>
      <c r="R22" s="1"/>
      <c r="S22" s="7"/>
    </row>
    <row r="23" spans="1:19" ht="17.25" hidden="1" customHeight="1" x14ac:dyDescent="0.2">
      <c r="A23" s="5"/>
      <c r="B23" s="1"/>
      <c r="C23" s="1"/>
      <c r="D23" s="1"/>
      <c r="E23" s="1" t="s">
        <v>2</v>
      </c>
      <c r="F23" s="1"/>
      <c r="G23" s="1"/>
      <c r="H23" s="1"/>
      <c r="I23" s="1"/>
      <c r="J23" s="1"/>
      <c r="K23" s="1"/>
      <c r="L23" s="1"/>
      <c r="M23" s="1"/>
      <c r="N23" s="1"/>
      <c r="O23" s="1"/>
      <c r="P23" s="101"/>
      <c r="Q23" s="101"/>
      <c r="R23" s="1"/>
      <c r="S23" s="7"/>
    </row>
    <row r="24" spans="1:19" ht="17.25" hidden="1" customHeight="1" x14ac:dyDescent="0.2">
      <c r="A24" s="5"/>
      <c r="B24" s="1"/>
      <c r="C24" s="1"/>
      <c r="D24" s="1"/>
      <c r="E24" s="1" t="s">
        <v>2</v>
      </c>
      <c r="F24" s="1"/>
      <c r="G24" s="1"/>
      <c r="H24" s="1"/>
      <c r="I24" s="1"/>
      <c r="J24" s="1"/>
      <c r="K24" s="1"/>
      <c r="L24" s="1"/>
      <c r="M24" s="1"/>
      <c r="N24" s="1"/>
      <c r="O24" s="1"/>
      <c r="P24" s="101"/>
      <c r="Q24" s="101"/>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
      <c r="A26" s="5"/>
      <c r="B26" s="1" t="s">
        <v>16</v>
      </c>
      <c r="C26" s="1"/>
      <c r="D26" s="1"/>
      <c r="E26" s="98" t="s">
        <v>114</v>
      </c>
      <c r="F26" s="9"/>
      <c r="G26" s="9"/>
      <c r="H26" s="9"/>
      <c r="I26" s="9"/>
      <c r="J26" s="6"/>
      <c r="K26" s="1"/>
      <c r="L26" s="1"/>
      <c r="M26" s="1"/>
      <c r="N26" s="1"/>
      <c r="O26" s="102">
        <v>70995087</v>
      </c>
      <c r="P26" s="103" t="s">
        <v>7</v>
      </c>
      <c r="Q26" s="104"/>
      <c r="R26" s="10"/>
      <c r="S26" s="7"/>
    </row>
    <row r="27" spans="1:19" ht="17.850000000000001" customHeight="1" x14ac:dyDescent="0.2">
      <c r="A27" s="5"/>
      <c r="B27" s="1" t="s">
        <v>17</v>
      </c>
      <c r="C27" s="1"/>
      <c r="D27" s="1"/>
      <c r="E27" s="100" t="s">
        <v>103</v>
      </c>
      <c r="F27" s="1"/>
      <c r="G27" s="1"/>
      <c r="H27" s="1"/>
      <c r="I27" s="1"/>
      <c r="J27" s="8"/>
      <c r="K27" s="1"/>
      <c r="L27" s="1"/>
      <c r="M27" s="1"/>
      <c r="N27" s="1"/>
      <c r="O27" s="102" t="s">
        <v>7</v>
      </c>
      <c r="P27" s="103" t="s">
        <v>7</v>
      </c>
      <c r="Q27" s="104"/>
      <c r="R27" s="10"/>
      <c r="S27" s="7"/>
    </row>
    <row r="28" spans="1:19" ht="17.850000000000001" customHeight="1" x14ac:dyDescent="0.2">
      <c r="A28" s="5"/>
      <c r="B28" s="1" t="s">
        <v>18</v>
      </c>
      <c r="C28" s="1"/>
      <c r="D28" s="1"/>
      <c r="E28" s="100" t="s">
        <v>2</v>
      </c>
      <c r="F28" s="1"/>
      <c r="G28" s="1"/>
      <c r="H28" s="1"/>
      <c r="I28" s="1"/>
      <c r="J28" s="8"/>
      <c r="K28" s="1"/>
      <c r="L28" s="1"/>
      <c r="M28" s="1"/>
      <c r="N28" s="1"/>
      <c r="O28" s="102" t="s">
        <v>7</v>
      </c>
      <c r="P28" s="103" t="s">
        <v>7</v>
      </c>
      <c r="Q28" s="104"/>
      <c r="R28" s="10"/>
      <c r="S28" s="7"/>
    </row>
    <row r="29" spans="1:19" ht="17.850000000000001" customHeight="1" x14ac:dyDescent="0.2">
      <c r="A29" s="5"/>
      <c r="B29" s="1"/>
      <c r="C29" s="1"/>
      <c r="D29" s="1"/>
      <c r="E29" s="105" t="s">
        <v>7</v>
      </c>
      <c r="F29" s="11"/>
      <c r="G29" s="11"/>
      <c r="H29" s="11"/>
      <c r="I29" s="11"/>
      <c r="J29" s="12"/>
      <c r="K29" s="1"/>
      <c r="L29" s="1"/>
      <c r="M29" s="1"/>
      <c r="N29" s="1"/>
      <c r="O29" s="101"/>
      <c r="P29" s="101"/>
      <c r="Q29" s="101"/>
      <c r="R29" s="1"/>
      <c r="S29" s="7"/>
    </row>
    <row r="30" spans="1:19" ht="17.850000000000001" customHeight="1" x14ac:dyDescent="0.2">
      <c r="A30" s="5"/>
      <c r="B30" s="1"/>
      <c r="C30" s="1"/>
      <c r="D30" s="1"/>
      <c r="E30" s="101" t="s">
        <v>19</v>
      </c>
      <c r="F30" s="1"/>
      <c r="G30" s="1" t="s">
        <v>20</v>
      </c>
      <c r="H30" s="1"/>
      <c r="I30" s="1"/>
      <c r="J30" s="1"/>
      <c r="K30" s="1"/>
      <c r="L30" s="1"/>
      <c r="M30" s="1"/>
      <c r="N30" s="1"/>
      <c r="O30" s="101" t="s">
        <v>21</v>
      </c>
      <c r="P30" s="101"/>
      <c r="Q30" s="101"/>
      <c r="R30" s="13"/>
      <c r="S30" s="7"/>
    </row>
    <row r="31" spans="1:19" ht="17.850000000000001" customHeight="1" x14ac:dyDescent="0.2">
      <c r="A31" s="5"/>
      <c r="B31" s="1"/>
      <c r="C31" s="1"/>
      <c r="D31" s="1"/>
      <c r="E31" s="102" t="s">
        <v>7</v>
      </c>
      <c r="F31" s="1"/>
      <c r="G31" s="103" t="s">
        <v>103</v>
      </c>
      <c r="H31" s="14"/>
      <c r="I31" s="106"/>
      <c r="J31" s="1"/>
      <c r="K31" s="1"/>
      <c r="L31" s="1"/>
      <c r="M31" s="1"/>
      <c r="N31" s="1"/>
      <c r="O31" s="107" t="s">
        <v>128</v>
      </c>
      <c r="P31" s="101"/>
      <c r="Q31" s="101"/>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8"/>
      <c r="B35" s="109"/>
      <c r="C35" s="109"/>
      <c r="D35" s="110">
        <v>0</v>
      </c>
      <c r="E35" s="111">
        <f>IF(D35=0,0,R49/D35)</f>
        <v>0</v>
      </c>
      <c r="F35" s="112"/>
      <c r="G35" s="113"/>
      <c r="H35" s="109"/>
      <c r="I35" s="110">
        <v>0</v>
      </c>
      <c r="J35" s="111">
        <f>IF(I35=0,0,R49/I35)</f>
        <v>0</v>
      </c>
      <c r="K35" s="114"/>
      <c r="L35" s="113"/>
      <c r="M35" s="109"/>
      <c r="N35" s="109"/>
      <c r="O35" s="110">
        <v>0</v>
      </c>
      <c r="P35" s="113"/>
      <c r="Q35" s="109"/>
      <c r="R35" s="115">
        <f>IF(O35=0,0,R49/O35)</f>
        <v>0</v>
      </c>
      <c r="S35" s="116"/>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t="s">
        <v>37</v>
      </c>
      <c r="C38" s="6"/>
      <c r="D38" s="36"/>
      <c r="E38" s="117">
        <v>0</v>
      </c>
      <c r="F38" s="37"/>
      <c r="G38" s="34">
        <v>10</v>
      </c>
      <c r="H38" s="38" t="s">
        <v>38</v>
      </c>
      <c r="I38" s="10"/>
      <c r="J38" s="118">
        <v>0</v>
      </c>
      <c r="K38" s="119"/>
      <c r="L38" s="34">
        <v>14</v>
      </c>
      <c r="M38" s="103" t="s">
        <v>39</v>
      </c>
      <c r="N38" s="14"/>
      <c r="O38" s="14"/>
      <c r="P38" s="120" t="str">
        <f>M51</f>
        <v>21</v>
      </c>
      <c r="Q38" s="121" t="s">
        <v>41</v>
      </c>
      <c r="R38" s="117">
        <f>(E38+E40+E42)*0.025</f>
        <v>0</v>
      </c>
      <c r="S38" s="39"/>
    </row>
    <row r="39" spans="1:19" ht="20.25" customHeight="1" x14ac:dyDescent="0.2">
      <c r="A39" s="34">
        <v>2</v>
      </c>
      <c r="B39" s="40"/>
      <c r="C39" s="12"/>
      <c r="D39" s="36"/>
      <c r="E39" s="117"/>
      <c r="F39" s="37"/>
      <c r="G39" s="34">
        <v>11</v>
      </c>
      <c r="H39" s="1" t="s">
        <v>42</v>
      </c>
      <c r="I39" s="36"/>
      <c r="J39" s="118">
        <v>0</v>
      </c>
      <c r="K39" s="119"/>
      <c r="L39" s="34">
        <v>15</v>
      </c>
      <c r="M39" s="103" t="s">
        <v>93</v>
      </c>
      <c r="N39" s="14"/>
      <c r="O39" s="14"/>
      <c r="P39" s="120" t="str">
        <f>M51</f>
        <v>21</v>
      </c>
      <c r="Q39" s="121" t="s">
        <v>41</v>
      </c>
      <c r="R39" s="117">
        <v>0</v>
      </c>
      <c r="S39" s="39"/>
    </row>
    <row r="40" spans="1:19" ht="20.25" customHeight="1" x14ac:dyDescent="0.2">
      <c r="A40" s="34">
        <v>3</v>
      </c>
      <c r="B40" s="35" t="s">
        <v>43</v>
      </c>
      <c r="C40" s="6"/>
      <c r="D40" s="36"/>
      <c r="E40" s="117">
        <v>0</v>
      </c>
      <c r="F40" s="37"/>
      <c r="G40" s="34">
        <v>12</v>
      </c>
      <c r="H40" s="38" t="s">
        <v>44</v>
      </c>
      <c r="I40" s="10"/>
      <c r="J40" s="118">
        <v>0</v>
      </c>
      <c r="K40" s="119"/>
      <c r="L40" s="34">
        <v>16</v>
      </c>
      <c r="M40" s="103" t="s">
        <v>45</v>
      </c>
      <c r="N40" s="14"/>
      <c r="O40" s="14"/>
      <c r="P40" s="120" t="str">
        <f>M51</f>
        <v>21</v>
      </c>
      <c r="Q40" s="121" t="s">
        <v>41</v>
      </c>
      <c r="R40" s="117">
        <v>0</v>
      </c>
      <c r="S40" s="39"/>
    </row>
    <row r="41" spans="1:19" ht="20.25" customHeight="1" x14ac:dyDescent="0.2">
      <c r="A41" s="34">
        <v>4</v>
      </c>
      <c r="B41" s="40"/>
      <c r="C41" s="12"/>
      <c r="D41" s="36"/>
      <c r="E41" s="117"/>
      <c r="F41" s="37"/>
      <c r="G41" s="34"/>
      <c r="H41" s="38"/>
      <c r="I41" s="10"/>
      <c r="J41" s="118"/>
      <c r="K41" s="119"/>
      <c r="L41" s="34">
        <v>17</v>
      </c>
      <c r="M41" s="103" t="s">
        <v>46</v>
      </c>
      <c r="N41" s="14"/>
      <c r="O41" s="14"/>
      <c r="P41" s="120" t="str">
        <f>M51</f>
        <v>21</v>
      </c>
      <c r="Q41" s="121" t="s">
        <v>41</v>
      </c>
      <c r="R41" s="117">
        <f>(E38+E40+E42)*0.04</f>
        <v>0</v>
      </c>
      <c r="S41" s="39"/>
    </row>
    <row r="42" spans="1:19" ht="20.25" customHeight="1" x14ac:dyDescent="0.2">
      <c r="A42" s="34">
        <v>5</v>
      </c>
      <c r="B42" s="35" t="s">
        <v>92</v>
      </c>
      <c r="C42" s="6"/>
      <c r="D42" s="36"/>
      <c r="E42" s="117">
        <f>Rekapitulace!C33</f>
        <v>0</v>
      </c>
      <c r="F42" s="71"/>
      <c r="G42" s="41"/>
      <c r="H42" s="14"/>
      <c r="I42" s="10"/>
      <c r="J42" s="122"/>
      <c r="K42" s="123"/>
      <c r="L42" s="34">
        <v>18</v>
      </c>
      <c r="M42" s="103" t="s">
        <v>47</v>
      </c>
      <c r="N42" s="14"/>
      <c r="O42" s="14"/>
      <c r="P42" s="120">
        <f>M53</f>
        <v>0</v>
      </c>
      <c r="Q42" s="121" t="s">
        <v>41</v>
      </c>
      <c r="R42" s="117">
        <v>0</v>
      </c>
      <c r="S42" s="7"/>
    </row>
    <row r="43" spans="1:19" ht="20.25" customHeight="1" x14ac:dyDescent="0.2">
      <c r="A43" s="34">
        <v>6</v>
      </c>
      <c r="B43" s="40"/>
      <c r="C43" s="12"/>
      <c r="D43" s="36"/>
      <c r="E43" s="117"/>
      <c r="F43" s="71"/>
      <c r="G43" s="41"/>
      <c r="H43" s="14"/>
      <c r="I43" s="10"/>
      <c r="J43" s="122"/>
      <c r="K43" s="123"/>
      <c r="L43" s="34">
        <v>19</v>
      </c>
      <c r="M43" s="38" t="s">
        <v>48</v>
      </c>
      <c r="N43" s="14"/>
      <c r="O43" s="14"/>
      <c r="P43" s="14"/>
      <c r="Q43" s="10"/>
      <c r="R43" s="117">
        <v>0</v>
      </c>
      <c r="S43" s="7"/>
    </row>
    <row r="44" spans="1:19" ht="20.25" customHeight="1" x14ac:dyDescent="0.2">
      <c r="A44" s="34">
        <v>7</v>
      </c>
      <c r="B44" s="35" t="s">
        <v>87</v>
      </c>
      <c r="C44" s="6"/>
      <c r="D44" s="36"/>
      <c r="E44" s="117">
        <f>Rekapitulace!C14</f>
        <v>0</v>
      </c>
      <c r="F44" s="71"/>
      <c r="G44" s="41"/>
      <c r="H44" s="14"/>
      <c r="I44" s="10"/>
      <c r="J44" s="122"/>
      <c r="K44" s="123"/>
      <c r="L44" s="34"/>
      <c r="M44" s="38"/>
      <c r="N44" s="14"/>
      <c r="O44" s="14"/>
      <c r="P44" s="14"/>
      <c r="Q44" s="10"/>
      <c r="R44" s="117"/>
      <c r="S44" s="7"/>
    </row>
    <row r="45" spans="1:19" ht="20.25" customHeight="1" x14ac:dyDescent="0.2">
      <c r="A45" s="34">
        <v>8</v>
      </c>
      <c r="B45" s="40"/>
      <c r="C45" s="12"/>
      <c r="D45" s="36"/>
      <c r="E45" s="117"/>
      <c r="F45" s="71"/>
      <c r="G45" s="41"/>
      <c r="H45" s="14"/>
      <c r="I45" s="10"/>
      <c r="J45" s="123"/>
      <c r="K45" s="123"/>
      <c r="L45" s="34"/>
      <c r="M45" s="38"/>
      <c r="N45" s="14"/>
      <c r="O45" s="14"/>
      <c r="P45" s="14"/>
      <c r="Q45" s="10"/>
      <c r="R45" s="117"/>
      <c r="S45" s="7"/>
    </row>
    <row r="46" spans="1:19" ht="20.25" customHeight="1" x14ac:dyDescent="0.2">
      <c r="A46" s="34">
        <v>9</v>
      </c>
      <c r="B46" s="42" t="s">
        <v>88</v>
      </c>
      <c r="C46" s="14"/>
      <c r="D46" s="10"/>
      <c r="E46" s="124">
        <f>SUM(E38:E45)</f>
        <v>0</v>
      </c>
      <c r="F46" s="43"/>
      <c r="G46" s="34">
        <v>13</v>
      </c>
      <c r="H46" s="42" t="s">
        <v>89</v>
      </c>
      <c r="I46" s="10"/>
      <c r="J46" s="125">
        <f>SUM(J38:J41)</f>
        <v>0</v>
      </c>
      <c r="K46" s="126"/>
      <c r="L46" s="34">
        <v>20</v>
      </c>
      <c r="M46" s="35" t="s">
        <v>90</v>
      </c>
      <c r="N46" s="9"/>
      <c r="O46" s="9"/>
      <c r="P46" s="9"/>
      <c r="Q46" s="44"/>
      <c r="R46" s="124">
        <f>SUM(R38:R43)</f>
        <v>0</v>
      </c>
      <c r="S46" s="21"/>
    </row>
    <row r="47" spans="1:19" ht="20.25" customHeight="1" x14ac:dyDescent="0.2">
      <c r="A47" s="45">
        <v>21</v>
      </c>
      <c r="B47" s="46" t="s">
        <v>49</v>
      </c>
      <c r="C47" s="47"/>
      <c r="D47" s="48"/>
      <c r="E47" s="127">
        <v>0</v>
      </c>
      <c r="F47" s="49"/>
      <c r="G47" s="45">
        <v>22</v>
      </c>
      <c r="H47" s="46" t="s">
        <v>50</v>
      </c>
      <c r="I47" s="48"/>
      <c r="J47" s="128">
        <f>(E38+E40+E42)*0.03</f>
        <v>0</v>
      </c>
      <c r="K47" s="129" t="str">
        <f>M51</f>
        <v>21</v>
      </c>
      <c r="L47" s="45">
        <v>23</v>
      </c>
      <c r="M47" s="46" t="s">
        <v>51</v>
      </c>
      <c r="N47" s="47"/>
      <c r="O47" s="47"/>
      <c r="P47" s="47"/>
      <c r="Q47" s="48"/>
      <c r="R47" s="127">
        <v>0</v>
      </c>
      <c r="S47" s="17"/>
    </row>
    <row r="48" spans="1:19" ht="20.25" customHeight="1" x14ac:dyDescent="0.2">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
      <c r="A49" s="5"/>
      <c r="B49" s="1"/>
      <c r="C49" s="1"/>
      <c r="D49" s="1"/>
      <c r="E49" s="1"/>
      <c r="F49" s="8"/>
      <c r="G49" s="54"/>
      <c r="H49" s="1"/>
      <c r="I49" s="1"/>
      <c r="J49" s="1"/>
      <c r="K49" s="1"/>
      <c r="L49" s="34">
        <v>24</v>
      </c>
      <c r="M49" s="38" t="s">
        <v>91</v>
      </c>
      <c r="N49" s="14"/>
      <c r="O49" s="14"/>
      <c r="P49" s="14"/>
      <c r="Q49" s="39"/>
      <c r="R49" s="124">
        <f>ROUND(E46+J46+R46+E47+J47+R47,2)</f>
        <v>0</v>
      </c>
      <c r="S49" s="55">
        <f>E46+J46+R46+E47+J47+R47</f>
        <v>0</v>
      </c>
    </row>
    <row r="50" spans="1:19" ht="20.25" customHeight="1" x14ac:dyDescent="0.2">
      <c r="A50" s="56" t="s">
        <v>54</v>
      </c>
      <c r="B50" s="11"/>
      <c r="C50" s="11"/>
      <c r="D50" s="11"/>
      <c r="E50" s="11"/>
      <c r="F50" s="12"/>
      <c r="G50" s="57" t="s">
        <v>55</v>
      </c>
      <c r="H50" s="11"/>
      <c r="I50" s="11"/>
      <c r="J50" s="11"/>
      <c r="K50" s="11"/>
      <c r="L50" s="34">
        <v>25</v>
      </c>
      <c r="M50" s="130" t="s">
        <v>56</v>
      </c>
      <c r="N50" s="12" t="s">
        <v>41</v>
      </c>
      <c r="O50" s="131">
        <f>ROUND(R49-O51,2)</f>
        <v>0</v>
      </c>
      <c r="P50" s="14" t="s">
        <v>57</v>
      </c>
      <c r="Q50" s="10"/>
      <c r="R50" s="132">
        <f>ROUND(O50*M50/100,2)</f>
        <v>0</v>
      </c>
      <c r="S50" s="58">
        <f>O50*M50/100</f>
        <v>0</v>
      </c>
    </row>
    <row r="51" spans="1:19" ht="20.25" customHeight="1" thickBot="1" x14ac:dyDescent="0.25">
      <c r="A51" s="59" t="s">
        <v>16</v>
      </c>
      <c r="B51" s="9"/>
      <c r="C51" s="9"/>
      <c r="D51" s="9"/>
      <c r="E51" s="9"/>
      <c r="F51" s="6"/>
      <c r="G51" s="60"/>
      <c r="H51" s="9"/>
      <c r="I51" s="9"/>
      <c r="J51" s="9"/>
      <c r="K51" s="9"/>
      <c r="L51" s="34">
        <v>26</v>
      </c>
      <c r="M51" s="133" t="s">
        <v>40</v>
      </c>
      <c r="N51" s="10" t="s">
        <v>41</v>
      </c>
      <c r="O51" s="131">
        <f>R49</f>
        <v>0</v>
      </c>
      <c r="P51" s="14" t="s">
        <v>57</v>
      </c>
      <c r="Q51" s="10"/>
      <c r="R51" s="117">
        <f>ROUND(O51*M51/100,2)</f>
        <v>0</v>
      </c>
      <c r="S51" s="61">
        <f>O51*M51/100</f>
        <v>0</v>
      </c>
    </row>
    <row r="52" spans="1:19" ht="20.25" customHeight="1" thickBot="1" x14ac:dyDescent="0.25">
      <c r="A52" s="5"/>
      <c r="B52" s="1"/>
      <c r="C52" s="1"/>
      <c r="D52" s="1"/>
      <c r="E52" s="1"/>
      <c r="F52" s="8"/>
      <c r="G52" s="54"/>
      <c r="H52" s="1"/>
      <c r="I52" s="1"/>
      <c r="J52" s="1"/>
      <c r="K52" s="1"/>
      <c r="L52" s="45">
        <v>27</v>
      </c>
      <c r="M52" s="62" t="s">
        <v>94</v>
      </c>
      <c r="N52" s="47"/>
      <c r="O52" s="47"/>
      <c r="P52" s="47"/>
      <c r="Q52" s="63"/>
      <c r="R52" s="134">
        <f>R49+R50+R51</f>
        <v>0</v>
      </c>
      <c r="S52" s="64"/>
    </row>
    <row r="53" spans="1:19" ht="20.25" customHeight="1" x14ac:dyDescent="0.2">
      <c r="A53" s="56" t="s">
        <v>54</v>
      </c>
      <c r="B53" s="11"/>
      <c r="C53" s="11"/>
      <c r="D53" s="11"/>
      <c r="E53" s="11"/>
      <c r="F53" s="12"/>
      <c r="G53" s="57" t="s">
        <v>55</v>
      </c>
      <c r="H53" s="11"/>
      <c r="I53" s="11"/>
      <c r="J53" s="11"/>
      <c r="K53" s="11"/>
      <c r="L53" s="53" t="s">
        <v>58</v>
      </c>
      <c r="M53" s="24"/>
      <c r="N53" s="30" t="s">
        <v>59</v>
      </c>
      <c r="O53" s="23"/>
      <c r="P53" s="23"/>
      <c r="Q53" s="23"/>
      <c r="R53" s="135"/>
      <c r="S53" s="26"/>
    </row>
    <row r="54" spans="1:19" ht="20.25" customHeight="1" x14ac:dyDescent="0.2">
      <c r="A54" s="59" t="s">
        <v>18</v>
      </c>
      <c r="B54" s="9"/>
      <c r="C54" s="9"/>
      <c r="D54" s="9"/>
      <c r="E54" s="9"/>
      <c r="F54" s="6"/>
      <c r="G54" s="60"/>
      <c r="H54" s="9"/>
      <c r="I54" s="9"/>
      <c r="J54" s="9"/>
      <c r="K54" s="9"/>
      <c r="L54" s="34">
        <v>28</v>
      </c>
      <c r="M54" s="38" t="s">
        <v>60</v>
      </c>
      <c r="N54" s="14"/>
      <c r="O54" s="14"/>
      <c r="P54" s="14"/>
      <c r="Q54" s="10"/>
      <c r="R54" s="117">
        <v>0</v>
      </c>
      <c r="S54" s="39"/>
    </row>
    <row r="55" spans="1:19" ht="20.25" customHeight="1" x14ac:dyDescent="0.2">
      <c r="A55" s="5"/>
      <c r="B55" s="1"/>
      <c r="C55" s="1"/>
      <c r="D55" s="1"/>
      <c r="E55" s="1"/>
      <c r="F55" s="8"/>
      <c r="G55" s="54"/>
      <c r="H55" s="1"/>
      <c r="I55" s="1"/>
      <c r="J55" s="1"/>
      <c r="K55" s="1"/>
      <c r="L55" s="34">
        <v>29</v>
      </c>
      <c r="M55" s="38" t="s">
        <v>61</v>
      </c>
      <c r="N55" s="14"/>
      <c r="O55" s="14"/>
      <c r="P55" s="14"/>
      <c r="Q55" s="10"/>
      <c r="R55" s="117">
        <v>0</v>
      </c>
      <c r="S55" s="39"/>
    </row>
    <row r="56" spans="1:19" ht="20.25" customHeight="1" x14ac:dyDescent="0.2">
      <c r="A56" s="65" t="s">
        <v>54</v>
      </c>
      <c r="B56" s="16"/>
      <c r="C56" s="16"/>
      <c r="D56" s="16"/>
      <c r="E56" s="16"/>
      <c r="F56" s="66"/>
      <c r="G56" s="67" t="s">
        <v>55</v>
      </c>
      <c r="H56" s="16"/>
      <c r="I56" s="16"/>
      <c r="J56" s="16"/>
      <c r="K56" s="16"/>
      <c r="L56" s="45">
        <v>30</v>
      </c>
      <c r="M56" s="46" t="s">
        <v>62</v>
      </c>
      <c r="N56" s="47"/>
      <c r="O56" s="47"/>
      <c r="P56" s="47"/>
      <c r="Q56" s="48"/>
      <c r="R56" s="111">
        <v>0</v>
      </c>
      <c r="S56" s="68"/>
    </row>
    <row r="59" spans="1:19" ht="27" customHeight="1" x14ac:dyDescent="0.2">
      <c r="A59" s="236"/>
      <c r="B59" s="236"/>
      <c r="C59" s="236"/>
      <c r="D59" s="236"/>
      <c r="E59" s="236"/>
      <c r="F59" s="236"/>
      <c r="G59" s="236"/>
      <c r="H59" s="236"/>
      <c r="I59" s="236"/>
      <c r="J59" s="236"/>
      <c r="K59" s="236"/>
      <c r="L59" s="236"/>
      <c r="M59" s="236"/>
      <c r="N59" s="236"/>
      <c r="O59" s="236"/>
      <c r="P59" s="236"/>
      <c r="Q59" s="236"/>
      <c r="R59" s="236"/>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44"/>
  <sheetViews>
    <sheetView showGridLines="0" workbookViewId="0">
      <selection activeCell="C14" sqref="C14"/>
    </sheetView>
  </sheetViews>
  <sheetFormatPr defaultColWidth="9.140625" defaultRowHeight="11.25" x14ac:dyDescent="0.2"/>
  <cols>
    <col min="1" max="1" width="11.7109375" style="179" customWidth="1"/>
    <col min="2" max="2" width="62.85546875" style="179" customWidth="1"/>
    <col min="3" max="3" width="13.5703125" style="179" customWidth="1"/>
    <col min="4" max="4" width="9.140625" style="180"/>
    <col min="5" max="16384" width="9.140625" style="179"/>
  </cols>
  <sheetData>
    <row r="1" spans="1:4" s="83" customFormat="1" ht="18" x14ac:dyDescent="0.25">
      <c r="A1" s="74" t="s">
        <v>81</v>
      </c>
      <c r="B1" s="81"/>
      <c r="C1" s="81"/>
      <c r="D1" s="82"/>
    </row>
    <row r="2" spans="1:4" s="83" customFormat="1" ht="12.75" x14ac:dyDescent="0.2">
      <c r="A2" s="75" t="s">
        <v>63</v>
      </c>
      <c r="B2" s="77" t="str">
        <f>'Krycí list'!E5</f>
        <v>Učebny v ZŠ Moravský Krumlov, Ivančická</v>
      </c>
      <c r="C2" s="84"/>
      <c r="D2" s="82"/>
    </row>
    <row r="3" spans="1:4" s="83" customFormat="1" ht="12.75" x14ac:dyDescent="0.2">
      <c r="A3" s="75" t="s">
        <v>64</v>
      </c>
      <c r="B3" s="77" t="str">
        <f>'Krycí list'!E7</f>
        <v>Základní škola, Moravský Krumlov, Ivančická 218, okres Znojmo, příspěvková organizace</v>
      </c>
      <c r="C3" s="85"/>
      <c r="D3" s="82"/>
    </row>
    <row r="4" spans="1:4" s="83" customFormat="1" ht="12.75" x14ac:dyDescent="0.2">
      <c r="A4" s="75" t="s">
        <v>65</v>
      </c>
      <c r="B4" s="77" t="str">
        <f>'Krycí list'!E9</f>
        <v>NEOCENĚNÝ SOUPIS PRACÍ A DODÁVEK A SLUŽEB</v>
      </c>
      <c r="C4" s="85"/>
      <c r="D4" s="82"/>
    </row>
    <row r="5" spans="1:4" s="83" customFormat="1" ht="12.75" x14ac:dyDescent="0.2">
      <c r="A5" s="76" t="s">
        <v>66</v>
      </c>
      <c r="B5" s="77" t="str">
        <f>'Krycí list'!P5</f>
        <v xml:space="preserve"> </v>
      </c>
      <c r="C5" s="85"/>
      <c r="D5" s="82"/>
    </row>
    <row r="6" spans="1:4" s="83" customFormat="1" ht="6" customHeight="1" x14ac:dyDescent="0.2">
      <c r="A6" s="76"/>
      <c r="B6" s="77"/>
      <c r="C6" s="85"/>
      <c r="D6" s="82"/>
    </row>
    <row r="7" spans="1:4" s="83" customFormat="1" ht="12.75" x14ac:dyDescent="0.2">
      <c r="A7" s="86" t="s">
        <v>67</v>
      </c>
      <c r="B7" s="77" t="str">
        <f>'Krycí list'!E26</f>
        <v>Základní škola, Moravský Krumlov, Ivančická 218</v>
      </c>
      <c r="C7" s="85"/>
      <c r="D7" s="82"/>
    </row>
    <row r="8" spans="1:4" s="83" customFormat="1" ht="12.75" x14ac:dyDescent="0.2">
      <c r="A8" s="86" t="s">
        <v>68</v>
      </c>
      <c r="B8" s="77" t="str">
        <f>'Krycí list'!E28</f>
        <v xml:space="preserve"> </v>
      </c>
      <c r="C8" s="85"/>
      <c r="D8" s="82"/>
    </row>
    <row r="9" spans="1:4" s="83" customFormat="1" ht="12.75" x14ac:dyDescent="0.2">
      <c r="A9" s="86" t="s">
        <v>69</v>
      </c>
      <c r="B9" s="78" t="str">
        <f>'Krycí list'!O31</f>
        <v>02/2023</v>
      </c>
      <c r="C9" s="85"/>
      <c r="D9" s="82"/>
    </row>
    <row r="10" spans="1:4" s="83" customFormat="1" ht="6.75" customHeight="1" x14ac:dyDescent="0.2">
      <c r="A10" s="81"/>
      <c r="B10" s="81"/>
      <c r="C10" s="81"/>
      <c r="D10" s="82"/>
    </row>
    <row r="11" spans="1:4" s="83" customFormat="1" ht="12.75" x14ac:dyDescent="0.2">
      <c r="A11" s="79" t="s">
        <v>70</v>
      </c>
      <c r="B11" s="72" t="s">
        <v>71</v>
      </c>
      <c r="C11" s="87" t="s">
        <v>72</v>
      </c>
      <c r="D11" s="82"/>
    </row>
    <row r="12" spans="1:4" s="83" customFormat="1" ht="12.75" x14ac:dyDescent="0.2">
      <c r="A12" s="80">
        <v>1</v>
      </c>
      <c r="B12" s="73">
        <v>2</v>
      </c>
      <c r="C12" s="88">
        <v>3</v>
      </c>
      <c r="D12" s="82"/>
    </row>
    <row r="13" spans="1:4" s="83" customFormat="1" ht="4.5" customHeight="1" x14ac:dyDescent="0.2">
      <c r="A13" s="89"/>
      <c r="B13" s="90"/>
      <c r="C13" s="90"/>
      <c r="D13" s="82"/>
    </row>
    <row r="14" spans="1:4" s="69" customFormat="1" ht="12" customHeight="1" x14ac:dyDescent="0.2">
      <c r="A14" s="197" t="str">
        <f>'Cvičná kuchyň'!$D$14</f>
        <v>AVT</v>
      </c>
      <c r="B14" s="198" t="s">
        <v>205</v>
      </c>
      <c r="C14" s="199">
        <f>'Cvičná kuchyň'!I14+Polytechnika!I14+'Jazyky III.D-7'!I14+'Jazyky II.B-4'!I14+'Informatika 2 II.B-3'!I14+'informatika 1 II.B-1'!I14+'Kabinet informatika II.B-5'!I14+'Kabinet informatiky II.B-9'!I14+'Kabinet jazyků II.A-1'!I14+'Kabinet jazyků II.B-8'!I14+'Kabinet polytechniky'!I14+'Kabinet cvičná kuchyň'!I14</f>
        <v>0</v>
      </c>
    </row>
    <row r="15" spans="1:4" s="70" customFormat="1" ht="12" customHeight="1" x14ac:dyDescent="0.2">
      <c r="A15" s="200"/>
      <c r="B15" s="201" t="str">
        <f>'Cvičná kuchyň'!E14</f>
        <v>Koncové prvky ve cvičné kuchyni</v>
      </c>
      <c r="C15" s="202">
        <f>'Cvičná kuchyň'!I14</f>
        <v>0</v>
      </c>
    </row>
    <row r="16" spans="1:4" s="70" customFormat="1" ht="12" customHeight="1" x14ac:dyDescent="0.2">
      <c r="A16" s="200"/>
      <c r="B16" s="201" t="str">
        <f>Polytechnika!E14</f>
        <v>Koncové prvky v polytechnice</v>
      </c>
      <c r="C16" s="202">
        <f>Polytechnika!I14</f>
        <v>0</v>
      </c>
    </row>
    <row r="17" spans="1:4" s="70" customFormat="1" ht="12" customHeight="1" x14ac:dyDescent="0.2">
      <c r="A17" s="200"/>
      <c r="B17" s="201" t="str">
        <f>'Jazyky III.D-7'!E14</f>
        <v>Koncové prvky v učebně jazyků III.D-7</v>
      </c>
      <c r="C17" s="202">
        <f>'Jazyky III.D-7'!I14</f>
        <v>0</v>
      </c>
    </row>
    <row r="18" spans="1:4" s="70" customFormat="1" ht="12" customHeight="1" x14ac:dyDescent="0.2">
      <c r="A18" s="200"/>
      <c r="B18" s="201" t="str">
        <f>'Jazyky II.B-4'!E14</f>
        <v>Koncové prvky v učebně jazyků II.B-4</v>
      </c>
      <c r="C18" s="202">
        <f>'Jazyky II.B-4'!I14</f>
        <v>0</v>
      </c>
    </row>
    <row r="19" spans="1:4" s="70" customFormat="1" ht="12" customHeight="1" x14ac:dyDescent="0.2">
      <c r="A19" s="200"/>
      <c r="B19" s="201" t="str">
        <f>'Informatika 2 II.B-3'!E14</f>
        <v>Koncové prvky v informatice 2 II.B-3</v>
      </c>
      <c r="C19" s="202">
        <f>'Informatika 2 II.B-3'!I14</f>
        <v>0</v>
      </c>
    </row>
    <row r="20" spans="1:4" s="70" customFormat="1" ht="12" customHeight="1" x14ac:dyDescent="0.2">
      <c r="A20" s="200"/>
      <c r="B20" s="201" t="str">
        <f>'informatika 1 II.B-1'!E14</f>
        <v>Koncové prvky v informatice 1 II.B-1</v>
      </c>
      <c r="C20" s="202">
        <f>'informatika 1 II.B-1'!I14</f>
        <v>0</v>
      </c>
    </row>
    <row r="21" spans="1:4" s="70" customFormat="1" ht="12" customHeight="1" x14ac:dyDescent="0.2">
      <c r="A21" s="200"/>
      <c r="B21" s="201" t="str">
        <f>'Kabinet informatika II.B-5'!E14</f>
        <v>Koncové prvky v kabinetu informatiky II.B-5</v>
      </c>
      <c r="C21" s="202">
        <f>'Kabinet informatika II.B-5'!I14</f>
        <v>0</v>
      </c>
    </row>
    <row r="22" spans="1:4" s="70" customFormat="1" ht="12" customHeight="1" x14ac:dyDescent="0.2">
      <c r="A22" s="200"/>
      <c r="B22" s="201" t="str">
        <f>'Kabinet informatiky II.B-9'!E14</f>
        <v>Koncové prvky v kabinetu informatiky II.B-9</v>
      </c>
      <c r="C22" s="202">
        <f>'Kabinet informatiky II.B-9'!I14</f>
        <v>0</v>
      </c>
    </row>
    <row r="23" spans="1:4" s="70" customFormat="1" ht="12" customHeight="1" x14ac:dyDescent="0.2">
      <c r="A23" s="200"/>
      <c r="B23" s="201" t="str">
        <f>'Kabinet jazyků II.A-1'!E14</f>
        <v>Koncové prvky v kabinetu jazyků II.A-1</v>
      </c>
      <c r="C23" s="202">
        <f>'Kabinet jazyků II.A-1'!I14</f>
        <v>0</v>
      </c>
    </row>
    <row r="24" spans="1:4" s="70" customFormat="1" ht="12" customHeight="1" x14ac:dyDescent="0.2">
      <c r="A24" s="200"/>
      <c r="B24" s="201" t="str">
        <f>'Kabinet jazyků II.B-8'!E14</f>
        <v>Koncové prvky v kabinetu jazyků II.B-8</v>
      </c>
      <c r="C24" s="202">
        <f>'Kabinet jazyků II.B-8'!I14</f>
        <v>0</v>
      </c>
    </row>
    <row r="25" spans="1:4" s="70" customFormat="1" ht="12" customHeight="1" x14ac:dyDescent="0.2">
      <c r="A25" s="200"/>
      <c r="B25" s="201" t="str">
        <f>'Kabinet polytechniky'!E14</f>
        <v>Koncové prvky v kabinetu polytechniky</v>
      </c>
      <c r="C25" s="202">
        <f>'Kabinet polytechniky'!I14</f>
        <v>0</v>
      </c>
    </row>
    <row r="26" spans="1:4" s="175" customFormat="1" ht="12" customHeight="1" x14ac:dyDescent="0.2">
      <c r="A26" s="200"/>
      <c r="B26" s="201" t="str">
        <f>'Kabinet cvičná kuchyň'!E14</f>
        <v>Koncové prvky v kabinetu cvičné kuchyně</v>
      </c>
      <c r="C26" s="202">
        <f>'Kabinet cvičná kuchyň'!I14</f>
        <v>0</v>
      </c>
      <c r="D26" s="176"/>
    </row>
    <row r="27" spans="1:4" s="175" customFormat="1" ht="12" customHeight="1" x14ac:dyDescent="0.2">
      <c r="A27" s="197"/>
      <c r="B27" s="211" t="str">
        <f>'Cvičná kuchyň'!$E$31</f>
        <v>Celkem bez DPH</v>
      </c>
      <c r="C27" s="212">
        <f>SUM(C15:C26)</f>
        <v>0</v>
      </c>
      <c r="D27" s="176"/>
    </row>
    <row r="28" spans="1:4" s="175" customFormat="1" ht="12" customHeight="1" x14ac:dyDescent="0.2">
      <c r="A28" s="200"/>
      <c r="B28" s="201"/>
      <c r="C28" s="202"/>
      <c r="D28" s="176"/>
    </row>
    <row r="29" spans="1:4" s="175" customFormat="1" ht="12" customHeight="1" x14ac:dyDescent="0.2">
      <c r="A29" s="200"/>
      <c r="B29" s="201"/>
      <c r="C29" s="202"/>
      <c r="D29" s="176"/>
    </row>
    <row r="30" spans="1:4" s="175" customFormat="1" ht="12" customHeight="1" x14ac:dyDescent="0.2">
      <c r="A30" s="200"/>
      <c r="B30" s="201"/>
      <c r="C30" s="202"/>
      <c r="D30" s="176"/>
    </row>
    <row r="31" spans="1:4" s="177" customFormat="1" ht="12" customHeight="1" x14ac:dyDescent="0.2">
      <c r="A31" s="200"/>
      <c r="B31" s="201"/>
      <c r="C31" s="202"/>
      <c r="D31" s="178"/>
    </row>
    <row r="32" spans="1:4" x14ac:dyDescent="0.2">
      <c r="A32" s="200"/>
      <c r="B32" s="201"/>
      <c r="C32" s="204"/>
    </row>
    <row r="33" spans="1:3" x14ac:dyDescent="0.2">
      <c r="A33" s="197"/>
      <c r="B33" s="198"/>
      <c r="C33" s="199"/>
    </row>
    <row r="34" spans="1:3" x14ac:dyDescent="0.2">
      <c r="A34" s="200"/>
      <c r="B34" s="203"/>
      <c r="C34" s="204"/>
    </row>
    <row r="35" spans="1:3" x14ac:dyDescent="0.2">
      <c r="A35" s="200"/>
      <c r="B35" s="203"/>
      <c r="C35" s="204"/>
    </row>
    <row r="36" spans="1:3" x14ac:dyDescent="0.2">
      <c r="A36" s="200"/>
      <c r="B36" s="203"/>
      <c r="C36" s="204"/>
    </row>
    <row r="37" spans="1:3" x14ac:dyDescent="0.2">
      <c r="A37" s="197"/>
      <c r="B37" s="198"/>
      <c r="C37" s="199"/>
    </row>
    <row r="38" spans="1:3" x14ac:dyDescent="0.2">
      <c r="A38" s="205"/>
      <c r="B38" s="203"/>
      <c r="C38" s="204"/>
    </row>
    <row r="39" spans="1:3" x14ac:dyDescent="0.2">
      <c r="A39" s="205"/>
      <c r="B39" s="203"/>
      <c r="C39" s="204"/>
    </row>
    <row r="40" spans="1:3" x14ac:dyDescent="0.2">
      <c r="A40" s="205"/>
      <c r="B40" s="203"/>
      <c r="C40" s="204"/>
    </row>
    <row r="41" spans="1:3" x14ac:dyDescent="0.2">
      <c r="A41" s="205"/>
      <c r="B41" s="203"/>
      <c r="C41" s="204"/>
    </row>
    <row r="42" spans="1:3" x14ac:dyDescent="0.2">
      <c r="A42" s="205"/>
      <c r="B42" s="203"/>
      <c r="C42" s="204"/>
    </row>
    <row r="43" spans="1:3" x14ac:dyDescent="0.2">
      <c r="A43" s="205"/>
      <c r="B43" s="203"/>
      <c r="C43" s="204"/>
    </row>
    <row r="44" spans="1:3" x14ac:dyDescent="0.2">
      <c r="A44" s="205"/>
      <c r="B44" s="206"/>
      <c r="C44" s="207"/>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Q31"/>
  <sheetViews>
    <sheetView showGridLines="0" zoomScale="80" zoomScaleNormal="80" workbookViewId="0">
      <selection activeCell="M13" sqref="L11:M13"/>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6.28515625" style="83" customWidth="1"/>
    <col min="13" max="13" width="16.42578125" style="83" customWidth="1"/>
    <col min="14" max="16384" width="9.140625" style="83"/>
  </cols>
  <sheetData>
    <row r="1" spans="1:13" ht="18" x14ac:dyDescent="0.25">
      <c r="A1" s="74" t="s">
        <v>102</v>
      </c>
      <c r="B1" s="138"/>
      <c r="C1" s="138"/>
      <c r="D1" s="171"/>
      <c r="E1" s="188"/>
      <c r="F1" s="161"/>
      <c r="G1" s="161"/>
      <c r="H1" s="161"/>
      <c r="I1" s="161"/>
      <c r="J1" s="161"/>
      <c r="K1" s="161"/>
    </row>
    <row r="2" spans="1:13" x14ac:dyDescent="0.2">
      <c r="A2" s="137" t="s">
        <v>63</v>
      </c>
      <c r="B2" s="138"/>
      <c r="C2" s="139" t="s">
        <v>133</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63.75"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193</v>
      </c>
      <c r="I14" s="155">
        <f>I15+I24</f>
        <v>0</v>
      </c>
      <c r="K14" s="150"/>
    </row>
    <row r="15" spans="1:13" s="136" customFormat="1" x14ac:dyDescent="0.2">
      <c r="A15" s="186"/>
      <c r="B15" s="145"/>
      <c r="C15" s="144"/>
      <c r="D15" s="146"/>
      <c r="E15" s="187" t="s">
        <v>112</v>
      </c>
      <c r="F15" s="144"/>
      <c r="G15" s="144"/>
      <c r="H15" s="144"/>
      <c r="I15" s="147">
        <f>SUM(I16:I23)</f>
        <v>0</v>
      </c>
      <c r="J15" s="151"/>
      <c r="K15" s="150"/>
    </row>
    <row r="16" spans="1:13" s="136" customFormat="1" ht="75" customHeight="1" x14ac:dyDescent="0.2">
      <c r="A16" s="186">
        <v>1</v>
      </c>
      <c r="B16" s="148"/>
      <c r="C16" s="148" t="s">
        <v>101</v>
      </c>
      <c r="D16" s="173" t="s">
        <v>124</v>
      </c>
      <c r="E16" s="194" t="s">
        <v>125</v>
      </c>
      <c r="F16" s="148" t="s">
        <v>80</v>
      </c>
      <c r="G16" s="149">
        <v>1</v>
      </c>
      <c r="H16" s="150"/>
      <c r="I16" s="150">
        <f>ROUND(G16*H16,2)</f>
        <v>0</v>
      </c>
      <c r="J16" s="151">
        <v>21</v>
      </c>
      <c r="K16" s="150">
        <f t="shared" ref="K16:K23" si="0">I16+((I16/100)*J16)</f>
        <v>0</v>
      </c>
      <c r="L16" s="148"/>
    </row>
    <row r="17" spans="1:17" s="136" customFormat="1" ht="89.25" x14ac:dyDescent="0.2">
      <c r="A17" s="186">
        <v>2</v>
      </c>
      <c r="B17" s="148"/>
      <c r="C17" s="148" t="s">
        <v>101</v>
      </c>
      <c r="D17" s="173" t="s">
        <v>126</v>
      </c>
      <c r="E17" s="193" t="s">
        <v>127</v>
      </c>
      <c r="F17" s="148" t="s">
        <v>80</v>
      </c>
      <c r="G17" s="149">
        <v>1</v>
      </c>
      <c r="H17" s="150"/>
      <c r="I17" s="150">
        <f t="shared" ref="I17:I23" si="1">ROUND(G17*H17,2)</f>
        <v>0</v>
      </c>
      <c r="J17" s="151">
        <v>21</v>
      </c>
      <c r="K17" s="150">
        <f t="shared" si="0"/>
        <v>0</v>
      </c>
      <c r="L17" s="148"/>
    </row>
    <row r="18" spans="1:17" s="165" customFormat="1" ht="47.25" customHeight="1" x14ac:dyDescent="0.2">
      <c r="A18" s="209">
        <v>3</v>
      </c>
      <c r="B18" s="167"/>
      <c r="C18" s="167" t="s">
        <v>101</v>
      </c>
      <c r="D18" s="214" t="s">
        <v>106</v>
      </c>
      <c r="E18" s="193" t="s">
        <v>118</v>
      </c>
      <c r="F18" s="167" t="s">
        <v>80</v>
      </c>
      <c r="G18" s="164">
        <v>1</v>
      </c>
      <c r="H18" s="163"/>
      <c r="I18" s="150">
        <f t="shared" si="1"/>
        <v>0</v>
      </c>
      <c r="J18" s="151">
        <v>21</v>
      </c>
      <c r="K18" s="150">
        <f t="shared" si="0"/>
        <v>0</v>
      </c>
      <c r="L18" s="245"/>
    </row>
    <row r="19" spans="1:17" s="165" customFormat="1" ht="38.25" x14ac:dyDescent="0.2">
      <c r="A19" s="209">
        <v>4</v>
      </c>
      <c r="B19" s="167"/>
      <c r="C19" s="167" t="s">
        <v>101</v>
      </c>
      <c r="D19" s="214" t="s">
        <v>119</v>
      </c>
      <c r="E19" s="193" t="s">
        <v>122</v>
      </c>
      <c r="F19" s="167" t="s">
        <v>80</v>
      </c>
      <c r="G19" s="164">
        <v>1</v>
      </c>
      <c r="H19" s="163"/>
      <c r="I19" s="150">
        <f t="shared" si="1"/>
        <v>0</v>
      </c>
      <c r="J19" s="151">
        <v>21</v>
      </c>
      <c r="K19" s="150">
        <f t="shared" si="0"/>
        <v>0</v>
      </c>
    </row>
    <row r="20" spans="1:17" s="165" customFormat="1" ht="24" customHeight="1" x14ac:dyDescent="0.2">
      <c r="A20" s="209">
        <v>5</v>
      </c>
      <c r="B20" s="167"/>
      <c r="C20" s="167" t="s">
        <v>101</v>
      </c>
      <c r="D20" s="214" t="s">
        <v>111</v>
      </c>
      <c r="E20" s="193" t="s">
        <v>123</v>
      </c>
      <c r="F20" s="167" t="s">
        <v>80</v>
      </c>
      <c r="G20" s="164">
        <v>1</v>
      </c>
      <c r="H20" s="163"/>
      <c r="I20" s="150">
        <f t="shared" si="1"/>
        <v>0</v>
      </c>
      <c r="J20" s="151">
        <v>21</v>
      </c>
      <c r="K20" s="150">
        <f t="shared" si="0"/>
        <v>0</v>
      </c>
    </row>
    <row r="21" spans="1:17" s="136" customFormat="1" ht="25.5" x14ac:dyDescent="0.2">
      <c r="A21" s="186">
        <v>6</v>
      </c>
      <c r="B21" s="148"/>
      <c r="C21" s="148" t="s">
        <v>101</v>
      </c>
      <c r="D21" s="166" t="s">
        <v>104</v>
      </c>
      <c r="E21" s="193" t="s">
        <v>107</v>
      </c>
      <c r="F21" s="148" t="s">
        <v>80</v>
      </c>
      <c r="G21" s="164">
        <v>1</v>
      </c>
      <c r="H21" s="150"/>
      <c r="I21" s="150">
        <f t="shared" si="1"/>
        <v>0</v>
      </c>
      <c r="J21" s="151">
        <v>21</v>
      </c>
      <c r="K21" s="150">
        <f t="shared" si="0"/>
        <v>0</v>
      </c>
    </row>
    <row r="22" spans="1:17" s="136" customFormat="1" ht="64.5" customHeight="1" x14ac:dyDescent="0.2">
      <c r="A22" s="186">
        <v>7</v>
      </c>
      <c r="B22" s="148"/>
      <c r="C22" s="148" t="s">
        <v>101</v>
      </c>
      <c r="D22" s="173" t="s">
        <v>109</v>
      </c>
      <c r="E22" s="194" t="s">
        <v>110</v>
      </c>
      <c r="F22" s="148" t="s">
        <v>80</v>
      </c>
      <c r="G22" s="149">
        <v>1</v>
      </c>
      <c r="H22" s="150"/>
      <c r="I22" s="150">
        <f t="shared" si="1"/>
        <v>0</v>
      </c>
      <c r="J22" s="151">
        <v>21</v>
      </c>
      <c r="K22" s="150">
        <f t="shared" si="0"/>
        <v>0</v>
      </c>
    </row>
    <row r="23" spans="1:17" s="136" customFormat="1" ht="51" x14ac:dyDescent="0.2">
      <c r="A23" s="186">
        <v>8</v>
      </c>
      <c r="B23" s="148"/>
      <c r="C23" s="148" t="s">
        <v>101</v>
      </c>
      <c r="D23" s="173" t="s">
        <v>83</v>
      </c>
      <c r="E23" s="193" t="s">
        <v>129</v>
      </c>
      <c r="F23" s="148" t="s">
        <v>80</v>
      </c>
      <c r="G23" s="149">
        <v>1</v>
      </c>
      <c r="H23" s="150"/>
      <c r="I23" s="150">
        <f t="shared" si="1"/>
        <v>0</v>
      </c>
      <c r="J23" s="151">
        <v>21</v>
      </c>
      <c r="K23" s="150">
        <f t="shared" si="0"/>
        <v>0</v>
      </c>
      <c r="L23" s="246"/>
    </row>
    <row r="24" spans="1:17" s="136" customFormat="1" x14ac:dyDescent="0.2">
      <c r="A24" s="186"/>
      <c r="B24" s="148"/>
      <c r="C24" s="145"/>
      <c r="D24" s="144"/>
      <c r="E24" s="187" t="s">
        <v>115</v>
      </c>
      <c r="F24" s="146"/>
      <c r="G24" s="144"/>
      <c r="H24" s="144"/>
      <c r="I24" s="147">
        <f>SUM(I25:I30)</f>
        <v>0</v>
      </c>
      <c r="J24" s="151"/>
      <c r="K24" s="150"/>
    </row>
    <row r="25" spans="1:17" s="136" customFormat="1" ht="102" x14ac:dyDescent="0.2">
      <c r="A25" s="186">
        <v>9</v>
      </c>
      <c r="B25" s="148"/>
      <c r="C25" s="148" t="s">
        <v>101</v>
      </c>
      <c r="D25" s="173" t="s">
        <v>84</v>
      </c>
      <c r="E25" s="215" t="s">
        <v>130</v>
      </c>
      <c r="F25" s="148" t="s">
        <v>80</v>
      </c>
      <c r="G25" s="149">
        <v>1</v>
      </c>
      <c r="H25" s="150"/>
      <c r="I25" s="150">
        <f t="shared" ref="I25:I30" si="2">ROUND(G25*H25,2)</f>
        <v>0</v>
      </c>
      <c r="J25" s="151">
        <v>21</v>
      </c>
      <c r="K25" s="150">
        <f t="shared" ref="K25:K30" si="3">I25+((I25/100)*J25)</f>
        <v>0</v>
      </c>
      <c r="L25" s="247"/>
      <c r="M25" s="246"/>
    </row>
    <row r="26" spans="1:17" s="136" customFormat="1" ht="63.75" x14ac:dyDescent="0.2">
      <c r="A26" s="186">
        <v>10</v>
      </c>
      <c r="B26" s="148"/>
      <c r="C26" s="148" t="s">
        <v>101</v>
      </c>
      <c r="D26" s="173" t="s">
        <v>85</v>
      </c>
      <c r="E26" s="215" t="s">
        <v>131</v>
      </c>
      <c r="F26" s="148" t="s">
        <v>80</v>
      </c>
      <c r="G26" s="149">
        <v>1</v>
      </c>
      <c r="H26" s="163"/>
      <c r="I26" s="150">
        <f t="shared" si="2"/>
        <v>0</v>
      </c>
      <c r="J26" s="151">
        <v>21</v>
      </c>
      <c r="K26" s="150">
        <f t="shared" si="3"/>
        <v>0</v>
      </c>
      <c r="L26" s="246"/>
    </row>
    <row r="27" spans="1:17" s="136" customFormat="1" ht="51" x14ac:dyDescent="0.2">
      <c r="A27" s="186">
        <v>11</v>
      </c>
      <c r="B27" s="148"/>
      <c r="C27" s="148" t="s">
        <v>101</v>
      </c>
      <c r="D27" s="208" t="s">
        <v>116</v>
      </c>
      <c r="E27" s="210" t="s">
        <v>132</v>
      </c>
      <c r="F27" s="148" t="s">
        <v>80</v>
      </c>
      <c r="G27" s="164">
        <v>1</v>
      </c>
      <c r="H27" s="150"/>
      <c r="I27" s="150">
        <f t="shared" si="2"/>
        <v>0</v>
      </c>
      <c r="J27" s="151">
        <v>21</v>
      </c>
      <c r="K27" s="150">
        <f t="shared" si="3"/>
        <v>0</v>
      </c>
    </row>
    <row r="28" spans="1:17" s="136" customFormat="1" ht="63.75" x14ac:dyDescent="0.2">
      <c r="A28" s="186">
        <v>12</v>
      </c>
      <c r="B28" s="148"/>
      <c r="C28" s="148" t="s">
        <v>101</v>
      </c>
      <c r="D28" s="173" t="s">
        <v>117</v>
      </c>
      <c r="E28" s="210" t="s">
        <v>134</v>
      </c>
      <c r="F28" s="148" t="s">
        <v>80</v>
      </c>
      <c r="G28" s="164">
        <v>1</v>
      </c>
      <c r="H28" s="150"/>
      <c r="I28" s="150">
        <f t="shared" si="2"/>
        <v>0</v>
      </c>
      <c r="J28" s="151">
        <v>21</v>
      </c>
      <c r="K28" s="150">
        <f t="shared" si="3"/>
        <v>0</v>
      </c>
    </row>
    <row r="29" spans="1:17" s="136" customFormat="1" ht="25.5" x14ac:dyDescent="0.2">
      <c r="A29" s="186">
        <v>13</v>
      </c>
      <c r="B29" s="148"/>
      <c r="C29" s="148" t="s">
        <v>101</v>
      </c>
      <c r="D29" s="166" t="s">
        <v>105</v>
      </c>
      <c r="E29" s="194" t="s">
        <v>108</v>
      </c>
      <c r="F29" s="148" t="s">
        <v>80</v>
      </c>
      <c r="G29" s="149">
        <v>1</v>
      </c>
      <c r="H29" s="163"/>
      <c r="I29" s="150">
        <f t="shared" si="2"/>
        <v>0</v>
      </c>
      <c r="J29" s="151">
        <v>21</v>
      </c>
      <c r="K29" s="150">
        <f t="shared" si="3"/>
        <v>0</v>
      </c>
      <c r="L29" s="165"/>
    </row>
    <row r="30" spans="1:17" s="136" customFormat="1" ht="25.5" x14ac:dyDescent="0.2">
      <c r="A30" s="186">
        <v>14</v>
      </c>
      <c r="B30" s="148"/>
      <c r="C30" s="148" t="s">
        <v>101</v>
      </c>
      <c r="D30" s="166" t="s">
        <v>120</v>
      </c>
      <c r="E30" s="193" t="s">
        <v>121</v>
      </c>
      <c r="F30" s="148" t="s">
        <v>80</v>
      </c>
      <c r="G30" s="149">
        <v>1</v>
      </c>
      <c r="H30" s="163"/>
      <c r="I30" s="150">
        <f t="shared" si="2"/>
        <v>0</v>
      </c>
      <c r="J30" s="151">
        <v>21</v>
      </c>
      <c r="K30" s="150">
        <f t="shared" si="3"/>
        <v>0</v>
      </c>
      <c r="L30" s="213"/>
      <c r="M30" s="165"/>
      <c r="N30" s="165"/>
      <c r="O30" s="165"/>
      <c r="P30" s="165"/>
      <c r="Q30" s="165"/>
    </row>
    <row r="31" spans="1:17" s="157" customFormat="1" x14ac:dyDescent="0.2">
      <c r="A31" s="156"/>
      <c r="D31" s="158"/>
      <c r="E31" s="195" t="s">
        <v>100</v>
      </c>
      <c r="I31" s="159">
        <f>I14</f>
        <v>0</v>
      </c>
    </row>
  </sheetData>
  <sheetProtection formatCells="0" formatColumns="0" formatRows="0" insertColumns="0" insertRows="0" insertHyperlinks="0" deleteColumns="0" deleteRows="0" sort="0" autoFilter="0" pivotTables="0"/>
  <customSheetViews>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BA7B0-7125-4B24-8BD3-FE50EE10497A}">
  <sheetPr>
    <pageSetUpPr fitToPage="1"/>
  </sheetPr>
  <dimension ref="A1:Q51"/>
  <sheetViews>
    <sheetView showGridLines="0" topLeftCell="A43" zoomScale="80" zoomScaleNormal="80" workbookViewId="0">
      <selection activeCell="L50" sqref="L50"/>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3" width="16.140625" style="83" customWidth="1"/>
    <col min="14" max="16384" width="9.140625" style="83"/>
  </cols>
  <sheetData>
    <row r="1" spans="1:13" ht="17.45" customHeight="1" x14ac:dyDescent="0.25">
      <c r="A1" s="74" t="s">
        <v>102</v>
      </c>
      <c r="B1" s="138"/>
      <c r="C1" s="138"/>
      <c r="D1" s="171"/>
      <c r="E1" s="188"/>
      <c r="F1" s="161"/>
      <c r="G1" s="161"/>
      <c r="H1" s="161"/>
      <c r="I1" s="161"/>
      <c r="J1" s="161"/>
      <c r="K1" s="161"/>
    </row>
    <row r="2" spans="1:13" x14ac:dyDescent="0.2">
      <c r="A2" s="137" t="s">
        <v>63</v>
      </c>
      <c r="B2" s="138"/>
      <c r="C2" s="139" t="s">
        <v>181</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39.6" customHeight="1"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194</v>
      </c>
      <c r="I14" s="155">
        <f>I15+I23+I42+I36</f>
        <v>0</v>
      </c>
      <c r="K14" s="150"/>
    </row>
    <row r="15" spans="1:13" s="136" customFormat="1" x14ac:dyDescent="0.2">
      <c r="A15" s="186"/>
      <c r="B15" s="145"/>
      <c r="C15" s="144"/>
      <c r="D15" s="146"/>
      <c r="E15" s="187" t="s">
        <v>112</v>
      </c>
      <c r="F15" s="144"/>
      <c r="G15" s="144"/>
      <c r="H15" s="144"/>
      <c r="I15" s="147">
        <f>SUM(I16:I22)</f>
        <v>0</v>
      </c>
      <c r="J15" s="151"/>
      <c r="K15" s="150"/>
    </row>
    <row r="16" spans="1:13" s="136" customFormat="1" ht="63.75" x14ac:dyDescent="0.2">
      <c r="A16" s="186">
        <v>1</v>
      </c>
      <c r="B16" s="148"/>
      <c r="C16" s="148" t="s">
        <v>101</v>
      </c>
      <c r="D16" s="173" t="s">
        <v>124</v>
      </c>
      <c r="E16" s="193" t="s">
        <v>125</v>
      </c>
      <c r="F16" s="148" t="s">
        <v>80</v>
      </c>
      <c r="G16" s="149">
        <v>1</v>
      </c>
      <c r="H16" s="150"/>
      <c r="I16" s="150">
        <f t="shared" ref="I16:I22" si="0">ROUND(G16*H16,2)</f>
        <v>0</v>
      </c>
      <c r="J16" s="151">
        <v>21</v>
      </c>
      <c r="K16" s="150">
        <f t="shared" ref="K16:K22" si="1">I16+((I16/100)*J16)</f>
        <v>0</v>
      </c>
      <c r="L16" s="148"/>
    </row>
    <row r="17" spans="1:17" s="136" customFormat="1" ht="74.25" customHeight="1" x14ac:dyDescent="0.2">
      <c r="A17" s="186">
        <v>2</v>
      </c>
      <c r="B17" s="148"/>
      <c r="C17" s="148" t="s">
        <v>101</v>
      </c>
      <c r="D17" s="173" t="s">
        <v>126</v>
      </c>
      <c r="E17" s="193" t="s">
        <v>135</v>
      </c>
      <c r="F17" s="148" t="s">
        <v>80</v>
      </c>
      <c r="G17" s="149">
        <v>1</v>
      </c>
      <c r="H17" s="150"/>
      <c r="I17" s="150">
        <f t="shared" si="0"/>
        <v>0</v>
      </c>
      <c r="J17" s="151">
        <v>21</v>
      </c>
      <c r="K17" s="150">
        <f t="shared" si="1"/>
        <v>0</v>
      </c>
      <c r="L17" s="148"/>
    </row>
    <row r="18" spans="1:17" s="136" customFormat="1" ht="76.5" x14ac:dyDescent="0.2">
      <c r="A18" s="186">
        <v>3</v>
      </c>
      <c r="B18" s="148"/>
      <c r="C18" s="148" t="s">
        <v>101</v>
      </c>
      <c r="D18" s="173" t="s">
        <v>136</v>
      </c>
      <c r="E18" s="193" t="s">
        <v>137</v>
      </c>
      <c r="F18" s="148" t="s">
        <v>80</v>
      </c>
      <c r="G18" s="149">
        <v>1</v>
      </c>
      <c r="H18" s="163"/>
      <c r="I18" s="150">
        <f t="shared" si="0"/>
        <v>0</v>
      </c>
      <c r="J18" s="151">
        <v>21</v>
      </c>
      <c r="K18" s="150">
        <f t="shared" si="1"/>
        <v>0</v>
      </c>
      <c r="L18" s="148"/>
    </row>
    <row r="19" spans="1:17" s="165" customFormat="1" ht="52.9" customHeight="1" x14ac:dyDescent="0.2">
      <c r="A19" s="209">
        <v>4</v>
      </c>
      <c r="B19" s="167"/>
      <c r="C19" s="167" t="s">
        <v>101</v>
      </c>
      <c r="D19" s="173" t="s">
        <v>106</v>
      </c>
      <c r="E19" s="193" t="s">
        <v>138</v>
      </c>
      <c r="F19" s="167" t="s">
        <v>80</v>
      </c>
      <c r="G19" s="164">
        <v>1</v>
      </c>
      <c r="H19" s="163"/>
      <c r="I19" s="150">
        <f t="shared" si="0"/>
        <v>0</v>
      </c>
      <c r="J19" s="151">
        <v>21</v>
      </c>
      <c r="K19" s="150">
        <f t="shared" si="1"/>
        <v>0</v>
      </c>
    </row>
    <row r="20" spans="1:17" s="136" customFormat="1" ht="26.45" customHeight="1" x14ac:dyDescent="0.2">
      <c r="A20" s="186">
        <v>5</v>
      </c>
      <c r="B20" s="148"/>
      <c r="C20" s="148" t="s">
        <v>101</v>
      </c>
      <c r="D20" s="173" t="s">
        <v>104</v>
      </c>
      <c r="E20" s="193" t="s">
        <v>107</v>
      </c>
      <c r="F20" s="148" t="s">
        <v>80</v>
      </c>
      <c r="G20" s="164">
        <v>1</v>
      </c>
      <c r="H20" s="150"/>
      <c r="I20" s="150">
        <f t="shared" si="0"/>
        <v>0</v>
      </c>
      <c r="J20" s="151">
        <v>21</v>
      </c>
      <c r="K20" s="150">
        <f t="shared" si="1"/>
        <v>0</v>
      </c>
    </row>
    <row r="21" spans="1:17" s="136" customFormat="1" ht="79.150000000000006" customHeight="1" x14ac:dyDescent="0.2">
      <c r="A21" s="186">
        <v>6</v>
      </c>
      <c r="B21" s="148"/>
      <c r="C21" s="148" t="s">
        <v>101</v>
      </c>
      <c r="D21" s="173" t="s">
        <v>109</v>
      </c>
      <c r="E21" s="193" t="s">
        <v>110</v>
      </c>
      <c r="F21" s="148" t="s">
        <v>80</v>
      </c>
      <c r="G21" s="149">
        <v>1</v>
      </c>
      <c r="H21" s="150"/>
      <c r="I21" s="150">
        <f t="shared" si="0"/>
        <v>0</v>
      </c>
      <c r="J21" s="151">
        <v>21</v>
      </c>
      <c r="K21" s="150">
        <f t="shared" si="1"/>
        <v>0</v>
      </c>
    </row>
    <row r="22" spans="1:17" s="136" customFormat="1" ht="66" customHeight="1" x14ac:dyDescent="0.2">
      <c r="A22" s="186">
        <v>7</v>
      </c>
      <c r="B22" s="148"/>
      <c r="C22" s="148" t="s">
        <v>101</v>
      </c>
      <c r="D22" s="173" t="s">
        <v>83</v>
      </c>
      <c r="E22" s="193" t="s">
        <v>129</v>
      </c>
      <c r="F22" s="148" t="s">
        <v>80</v>
      </c>
      <c r="G22" s="149">
        <v>1</v>
      </c>
      <c r="H22" s="150"/>
      <c r="I22" s="150">
        <f t="shared" si="0"/>
        <v>0</v>
      </c>
      <c r="J22" s="151">
        <v>21</v>
      </c>
      <c r="K22" s="150">
        <f t="shared" si="1"/>
        <v>0</v>
      </c>
      <c r="L22" s="246"/>
    </row>
    <row r="23" spans="1:17" s="136" customFormat="1" x14ac:dyDescent="0.2">
      <c r="A23" s="186"/>
      <c r="B23" s="148"/>
      <c r="C23" s="145"/>
      <c r="D23" s="144"/>
      <c r="E23" s="187" t="s">
        <v>115</v>
      </c>
      <c r="F23" s="146"/>
      <c r="G23" s="144"/>
      <c r="H23" s="144"/>
      <c r="I23" s="147">
        <f>SUM(I24:I35)</f>
        <v>0</v>
      </c>
      <c r="J23" s="151"/>
      <c r="K23" s="150"/>
    </row>
    <row r="24" spans="1:17" s="136" customFormat="1" ht="105.6" customHeight="1" x14ac:dyDescent="0.2">
      <c r="A24" s="186">
        <v>8</v>
      </c>
      <c r="B24" s="148"/>
      <c r="C24" s="148" t="s">
        <v>101</v>
      </c>
      <c r="D24" s="173" t="s">
        <v>84</v>
      </c>
      <c r="E24" s="193" t="s">
        <v>130</v>
      </c>
      <c r="F24" s="148" t="s">
        <v>80</v>
      </c>
      <c r="G24" s="149">
        <v>1</v>
      </c>
      <c r="H24" s="150"/>
      <c r="I24" s="150">
        <f t="shared" ref="I24:I35" si="2">ROUND(G24*H24,2)</f>
        <v>0</v>
      </c>
      <c r="J24" s="151">
        <v>21</v>
      </c>
      <c r="K24" s="150">
        <f t="shared" ref="K24:K35" si="3">I24+((I24/100)*J24)</f>
        <v>0</v>
      </c>
      <c r="L24" s="247"/>
      <c r="M24" s="246"/>
    </row>
    <row r="25" spans="1:17" s="136" customFormat="1" ht="66" customHeight="1" x14ac:dyDescent="0.2">
      <c r="A25" s="186">
        <v>9</v>
      </c>
      <c r="B25" s="148"/>
      <c r="C25" s="148" t="s">
        <v>101</v>
      </c>
      <c r="D25" s="173" t="s">
        <v>85</v>
      </c>
      <c r="E25" s="193" t="s">
        <v>131</v>
      </c>
      <c r="F25" s="148" t="s">
        <v>80</v>
      </c>
      <c r="G25" s="149">
        <v>1</v>
      </c>
      <c r="H25" s="163"/>
      <c r="I25" s="150">
        <f t="shared" si="2"/>
        <v>0</v>
      </c>
      <c r="J25" s="151">
        <v>21</v>
      </c>
      <c r="K25" s="150">
        <f t="shared" si="3"/>
        <v>0</v>
      </c>
      <c r="L25" s="246"/>
    </row>
    <row r="26" spans="1:17" s="136" customFormat="1" ht="52.9" customHeight="1" x14ac:dyDescent="0.2">
      <c r="A26" s="186">
        <v>10</v>
      </c>
      <c r="B26" s="148"/>
      <c r="C26" s="148" t="s">
        <v>101</v>
      </c>
      <c r="D26" s="173" t="s">
        <v>116</v>
      </c>
      <c r="E26" s="193" t="s">
        <v>132</v>
      </c>
      <c r="F26" s="148" t="s">
        <v>80</v>
      </c>
      <c r="G26" s="164">
        <v>14</v>
      </c>
      <c r="H26" s="150"/>
      <c r="I26" s="150">
        <f t="shared" si="2"/>
        <v>0</v>
      </c>
      <c r="J26" s="151">
        <v>21</v>
      </c>
      <c r="K26" s="150">
        <f t="shared" si="3"/>
        <v>0</v>
      </c>
    </row>
    <row r="27" spans="1:17" s="136" customFormat="1" ht="66" customHeight="1" x14ac:dyDescent="0.2">
      <c r="A27" s="186">
        <v>11</v>
      </c>
      <c r="B27" s="186"/>
      <c r="C27" s="148" t="s">
        <v>101</v>
      </c>
      <c r="D27" s="173" t="s">
        <v>117</v>
      </c>
      <c r="E27" s="193" t="s">
        <v>134</v>
      </c>
      <c r="F27" s="148" t="s">
        <v>80</v>
      </c>
      <c r="G27" s="164">
        <v>14</v>
      </c>
      <c r="H27" s="150"/>
      <c r="I27" s="150">
        <f t="shared" si="2"/>
        <v>0</v>
      </c>
      <c r="J27" s="151">
        <v>21</v>
      </c>
      <c r="K27" s="150">
        <f t="shared" si="3"/>
        <v>0</v>
      </c>
    </row>
    <row r="28" spans="1:17" s="136" customFormat="1" ht="26.45" customHeight="1" x14ac:dyDescent="0.2">
      <c r="A28" s="186">
        <v>12</v>
      </c>
      <c r="B28" s="186"/>
      <c r="C28" s="148" t="s">
        <v>101</v>
      </c>
      <c r="D28" s="173" t="s">
        <v>105</v>
      </c>
      <c r="E28" s="193" t="s">
        <v>108</v>
      </c>
      <c r="F28" s="148" t="s">
        <v>80</v>
      </c>
      <c r="G28" s="149">
        <v>1</v>
      </c>
      <c r="H28" s="163"/>
      <c r="I28" s="150">
        <f t="shared" si="2"/>
        <v>0</v>
      </c>
      <c r="J28" s="151">
        <v>21</v>
      </c>
      <c r="K28" s="150">
        <f t="shared" si="3"/>
        <v>0</v>
      </c>
      <c r="L28" s="165"/>
    </row>
    <row r="29" spans="1:17" s="136" customFormat="1" ht="26.45" customHeight="1" x14ac:dyDescent="0.2">
      <c r="A29" s="186">
        <v>13</v>
      </c>
      <c r="B29" s="186"/>
      <c r="C29" s="148" t="s">
        <v>101</v>
      </c>
      <c r="D29" s="173" t="s">
        <v>120</v>
      </c>
      <c r="E29" s="193" t="s">
        <v>121</v>
      </c>
      <c r="F29" s="148" t="s">
        <v>80</v>
      </c>
      <c r="G29" s="149">
        <v>1</v>
      </c>
      <c r="H29" s="163"/>
      <c r="I29" s="150">
        <f t="shared" si="2"/>
        <v>0</v>
      </c>
      <c r="J29" s="151">
        <v>21</v>
      </c>
      <c r="K29" s="150">
        <f t="shared" si="3"/>
        <v>0</v>
      </c>
      <c r="L29" s="213"/>
      <c r="M29" s="165"/>
      <c r="N29" s="165"/>
      <c r="O29" s="165"/>
      <c r="P29" s="165"/>
      <c r="Q29" s="165"/>
    </row>
    <row r="30" spans="1:17" s="136" customFormat="1" ht="105.6" customHeight="1" x14ac:dyDescent="0.2">
      <c r="A30" s="186">
        <v>14</v>
      </c>
      <c r="B30" s="186"/>
      <c r="C30" s="148" t="s">
        <v>101</v>
      </c>
      <c r="D30" s="173" t="s">
        <v>139</v>
      </c>
      <c r="E30" s="193" t="s">
        <v>140</v>
      </c>
      <c r="F30" s="148" t="s">
        <v>80</v>
      </c>
      <c r="G30" s="149">
        <v>13</v>
      </c>
      <c r="H30" s="150"/>
      <c r="I30" s="150">
        <f t="shared" si="2"/>
        <v>0</v>
      </c>
      <c r="J30" s="151">
        <v>21</v>
      </c>
      <c r="K30" s="150">
        <f t="shared" si="3"/>
        <v>0</v>
      </c>
      <c r="L30" s="248"/>
      <c r="M30" s="246"/>
    </row>
    <row r="31" spans="1:17" s="136" customFormat="1" ht="39.6" customHeight="1" x14ac:dyDescent="0.2">
      <c r="A31" s="186">
        <v>15</v>
      </c>
      <c r="B31" s="186"/>
      <c r="C31" s="148" t="s">
        <v>101</v>
      </c>
      <c r="D31" s="173" t="s">
        <v>141</v>
      </c>
      <c r="E31" s="193" t="s">
        <v>142</v>
      </c>
      <c r="F31" s="148" t="s">
        <v>80</v>
      </c>
      <c r="G31" s="149">
        <v>13</v>
      </c>
      <c r="H31" s="150"/>
      <c r="I31" s="150">
        <f t="shared" si="2"/>
        <v>0</v>
      </c>
      <c r="J31" s="151">
        <v>21</v>
      </c>
      <c r="K31" s="150">
        <f t="shared" si="3"/>
        <v>0</v>
      </c>
      <c r="L31" s="213"/>
    </row>
    <row r="32" spans="1:17" ht="105.6" customHeight="1" x14ac:dyDescent="0.2">
      <c r="A32" s="186">
        <v>16</v>
      </c>
      <c r="B32" s="186"/>
      <c r="C32" s="148" t="s">
        <v>101</v>
      </c>
      <c r="D32" s="173" t="s">
        <v>143</v>
      </c>
      <c r="E32" s="193" t="s">
        <v>144</v>
      </c>
      <c r="F32" s="148" t="s">
        <v>80</v>
      </c>
      <c r="G32" s="149">
        <v>1</v>
      </c>
      <c r="H32" s="163"/>
      <c r="I32" s="150">
        <f t="shared" si="2"/>
        <v>0</v>
      </c>
      <c r="J32" s="151">
        <v>21</v>
      </c>
      <c r="K32" s="150">
        <f t="shared" si="3"/>
        <v>0</v>
      </c>
      <c r="L32" s="216"/>
    </row>
    <row r="33" spans="1:12" s="136" customFormat="1" ht="66" customHeight="1" x14ac:dyDescent="0.2">
      <c r="A33" s="186">
        <v>17</v>
      </c>
      <c r="B33" s="186"/>
      <c r="C33" s="148" t="s">
        <v>101</v>
      </c>
      <c r="D33" s="173" t="s">
        <v>145</v>
      </c>
      <c r="E33" s="193" t="s">
        <v>146</v>
      </c>
      <c r="F33" s="148" t="s">
        <v>80</v>
      </c>
      <c r="G33" s="149">
        <v>1</v>
      </c>
      <c r="H33" s="150"/>
      <c r="I33" s="150">
        <f t="shared" si="2"/>
        <v>0</v>
      </c>
      <c r="J33" s="151">
        <v>21</v>
      </c>
      <c r="K33" s="150">
        <f t="shared" si="3"/>
        <v>0</v>
      </c>
    </row>
    <row r="34" spans="1:12" s="136" customFormat="1" ht="26.45" customHeight="1" x14ac:dyDescent="0.2">
      <c r="A34" s="186">
        <v>18</v>
      </c>
      <c r="B34" s="186"/>
      <c r="C34" s="148" t="s">
        <v>101</v>
      </c>
      <c r="D34" s="173" t="s">
        <v>147</v>
      </c>
      <c r="E34" s="193" t="s">
        <v>148</v>
      </c>
      <c r="F34" s="148" t="s">
        <v>80</v>
      </c>
      <c r="G34" s="149">
        <v>1</v>
      </c>
      <c r="H34" s="150"/>
      <c r="I34" s="150">
        <f t="shared" si="2"/>
        <v>0</v>
      </c>
      <c r="J34" s="151">
        <v>21</v>
      </c>
      <c r="K34" s="150">
        <f t="shared" si="3"/>
        <v>0</v>
      </c>
    </row>
    <row r="35" spans="1:12" s="136" customFormat="1" ht="39.6" customHeight="1" x14ac:dyDescent="0.2">
      <c r="A35" s="186">
        <v>19</v>
      </c>
      <c r="B35" s="186"/>
      <c r="C35" s="148" t="s">
        <v>101</v>
      </c>
      <c r="D35" s="173" t="s">
        <v>149</v>
      </c>
      <c r="E35" s="193" t="s">
        <v>150</v>
      </c>
      <c r="F35" s="148" t="s">
        <v>80</v>
      </c>
      <c r="G35" s="149">
        <v>1</v>
      </c>
      <c r="H35" s="163"/>
      <c r="I35" s="150">
        <f t="shared" si="2"/>
        <v>0</v>
      </c>
      <c r="J35" s="151">
        <v>21</v>
      </c>
      <c r="K35" s="150">
        <f t="shared" si="3"/>
        <v>0</v>
      </c>
      <c r="L35" s="165"/>
    </row>
    <row r="36" spans="1:12" x14ac:dyDescent="0.2">
      <c r="A36" s="186"/>
      <c r="B36" s="186"/>
      <c r="C36" s="148"/>
      <c r="D36" s="208"/>
      <c r="E36" s="146" t="s">
        <v>151</v>
      </c>
      <c r="F36" s="144"/>
      <c r="G36" s="144"/>
      <c r="H36" s="144"/>
      <c r="I36" s="147">
        <f>SUM(I37:I41)</f>
        <v>0</v>
      </c>
      <c r="J36" s="216"/>
      <c r="K36" s="164"/>
      <c r="L36" s="216"/>
    </row>
    <row r="37" spans="1:12" ht="66" customHeight="1" x14ac:dyDescent="0.2">
      <c r="A37" s="186">
        <v>20</v>
      </c>
      <c r="B37" s="186"/>
      <c r="C37" s="148" t="s">
        <v>101</v>
      </c>
      <c r="D37" s="173" t="s">
        <v>152</v>
      </c>
      <c r="E37" s="193" t="s">
        <v>153</v>
      </c>
      <c r="F37" s="167" t="s">
        <v>80</v>
      </c>
      <c r="G37" s="164">
        <v>12</v>
      </c>
      <c r="H37" s="163"/>
      <c r="I37" s="150">
        <f t="shared" ref="I37:I41" si="4">ROUND(G37*H37,2)</f>
        <v>0</v>
      </c>
      <c r="J37" s="151">
        <v>21</v>
      </c>
      <c r="K37" s="150">
        <f t="shared" ref="K37:K41" si="5">I37+((I37/100)*J37)</f>
        <v>0</v>
      </c>
      <c r="L37" s="216"/>
    </row>
    <row r="38" spans="1:12" s="136" customFormat="1" ht="66" customHeight="1" x14ac:dyDescent="0.2">
      <c r="A38" s="186">
        <v>21</v>
      </c>
      <c r="B38" s="186"/>
      <c r="C38" s="148" t="s">
        <v>101</v>
      </c>
      <c r="D38" s="173" t="s">
        <v>152</v>
      </c>
      <c r="E38" s="193" t="s">
        <v>154</v>
      </c>
      <c r="F38" s="167" t="s">
        <v>80</v>
      </c>
      <c r="G38" s="164">
        <v>10</v>
      </c>
      <c r="H38" s="163"/>
      <c r="I38" s="150">
        <f t="shared" si="4"/>
        <v>0</v>
      </c>
      <c r="J38" s="151">
        <v>21</v>
      </c>
      <c r="K38" s="150">
        <f t="shared" si="5"/>
        <v>0</v>
      </c>
      <c r="L38" s="216"/>
    </row>
    <row r="39" spans="1:12" s="136" customFormat="1" ht="99.75" customHeight="1" x14ac:dyDescent="0.2">
      <c r="A39" s="186">
        <v>22</v>
      </c>
      <c r="B39" s="186"/>
      <c r="C39" s="148" t="s">
        <v>101</v>
      </c>
      <c r="D39" s="173" t="s">
        <v>152</v>
      </c>
      <c r="E39" s="193" t="s">
        <v>155</v>
      </c>
      <c r="F39" s="167" t="s">
        <v>80</v>
      </c>
      <c r="G39" s="164">
        <v>10</v>
      </c>
      <c r="H39" s="163"/>
      <c r="I39" s="150">
        <f t="shared" si="4"/>
        <v>0</v>
      </c>
      <c r="J39" s="151">
        <v>21</v>
      </c>
      <c r="K39" s="150">
        <f t="shared" si="5"/>
        <v>0</v>
      </c>
      <c r="L39" s="216"/>
    </row>
    <row r="40" spans="1:12" ht="26.45" customHeight="1" x14ac:dyDescent="0.2">
      <c r="A40" s="186">
        <v>23</v>
      </c>
      <c r="B40" s="186"/>
      <c r="C40" s="148" t="s">
        <v>101</v>
      </c>
      <c r="D40" s="173" t="s">
        <v>156</v>
      </c>
      <c r="E40" s="193" t="s">
        <v>157</v>
      </c>
      <c r="F40" s="167" t="s">
        <v>80</v>
      </c>
      <c r="G40" s="164">
        <v>1</v>
      </c>
      <c r="H40" s="163"/>
      <c r="I40" s="150">
        <f t="shared" si="4"/>
        <v>0</v>
      </c>
      <c r="J40" s="151">
        <v>21</v>
      </c>
      <c r="K40" s="150">
        <f t="shared" si="5"/>
        <v>0</v>
      </c>
      <c r="L40" s="216"/>
    </row>
    <row r="41" spans="1:12" ht="28.5" customHeight="1" x14ac:dyDescent="0.2">
      <c r="A41" s="186">
        <v>24</v>
      </c>
      <c r="B41" s="186"/>
      <c r="C41" s="148" t="s">
        <v>101</v>
      </c>
      <c r="D41" s="173" t="s">
        <v>158</v>
      </c>
      <c r="E41" s="193" t="s">
        <v>159</v>
      </c>
      <c r="F41" s="167" t="s">
        <v>80</v>
      </c>
      <c r="G41" s="164">
        <v>1</v>
      </c>
      <c r="H41" s="163"/>
      <c r="I41" s="150">
        <f t="shared" si="4"/>
        <v>0</v>
      </c>
      <c r="J41" s="151">
        <v>21</v>
      </c>
      <c r="K41" s="150">
        <f t="shared" si="5"/>
        <v>0</v>
      </c>
      <c r="L41" s="216"/>
    </row>
    <row r="42" spans="1:12" s="136" customFormat="1" x14ac:dyDescent="0.2">
      <c r="A42" s="186"/>
      <c r="B42" s="186"/>
      <c r="C42" s="148"/>
      <c r="D42" s="173"/>
      <c r="E42" s="187" t="s">
        <v>160</v>
      </c>
      <c r="F42" s="146"/>
      <c r="G42" s="144"/>
      <c r="H42" s="144"/>
      <c r="I42" s="147">
        <f>SUM(I43:I50)</f>
        <v>0</v>
      </c>
      <c r="J42" s="151"/>
      <c r="K42" s="150"/>
    </row>
    <row r="43" spans="1:12" s="136" customFormat="1" ht="92.45" customHeight="1" x14ac:dyDescent="0.2">
      <c r="A43" s="186">
        <v>25</v>
      </c>
      <c r="B43" s="186"/>
      <c r="C43" s="148" t="s">
        <v>101</v>
      </c>
      <c r="D43" s="173" t="s">
        <v>161</v>
      </c>
      <c r="E43" s="193" t="s">
        <v>162</v>
      </c>
      <c r="F43" s="148" t="s">
        <v>80</v>
      </c>
      <c r="G43" s="149">
        <v>1</v>
      </c>
      <c r="H43" s="150"/>
      <c r="I43" s="150">
        <f t="shared" ref="I43:I50" si="6">ROUND(G43*H43,2)</f>
        <v>0</v>
      </c>
      <c r="J43" s="151">
        <v>21</v>
      </c>
      <c r="K43" s="150">
        <f t="shared" ref="K43:K50" si="7">I43+((I43/100)*J43)</f>
        <v>0</v>
      </c>
    </row>
    <row r="44" spans="1:12" s="136" customFormat="1" ht="106.5" customHeight="1" x14ac:dyDescent="0.2">
      <c r="A44" s="186">
        <v>26</v>
      </c>
      <c r="B44" s="186"/>
      <c r="C44" s="148" t="s">
        <v>101</v>
      </c>
      <c r="D44" s="173" t="s">
        <v>163</v>
      </c>
      <c r="E44" s="193" t="s">
        <v>164</v>
      </c>
      <c r="F44" s="148" t="s">
        <v>80</v>
      </c>
      <c r="G44" s="149">
        <v>1</v>
      </c>
      <c r="H44" s="150"/>
      <c r="I44" s="150">
        <f t="shared" si="6"/>
        <v>0</v>
      </c>
      <c r="J44" s="151">
        <v>21</v>
      </c>
      <c r="K44" s="150">
        <f t="shared" si="7"/>
        <v>0</v>
      </c>
    </row>
    <row r="45" spans="1:12" s="136" customFormat="1" ht="76.5" customHeight="1" x14ac:dyDescent="0.2">
      <c r="A45" s="186">
        <v>27</v>
      </c>
      <c r="B45" s="186"/>
      <c r="C45" s="148" t="s">
        <v>101</v>
      </c>
      <c r="D45" s="173" t="s">
        <v>165</v>
      </c>
      <c r="E45" s="193" t="s">
        <v>166</v>
      </c>
      <c r="F45" s="148" t="s">
        <v>80</v>
      </c>
      <c r="G45" s="149">
        <v>1</v>
      </c>
      <c r="H45" s="150"/>
      <c r="I45" s="150">
        <f t="shared" si="6"/>
        <v>0</v>
      </c>
      <c r="J45" s="151">
        <v>21</v>
      </c>
      <c r="K45" s="150">
        <f t="shared" si="7"/>
        <v>0</v>
      </c>
      <c r="L45" s="246"/>
    </row>
    <row r="46" spans="1:12" s="136" customFormat="1" ht="105.6" customHeight="1" x14ac:dyDescent="0.2">
      <c r="A46" s="186">
        <v>28</v>
      </c>
      <c r="B46" s="186"/>
      <c r="C46" s="148" t="s">
        <v>101</v>
      </c>
      <c r="D46" s="173" t="s">
        <v>167</v>
      </c>
      <c r="E46" s="193" t="s">
        <v>168</v>
      </c>
      <c r="F46" s="148" t="s">
        <v>80</v>
      </c>
      <c r="G46" s="164">
        <v>1</v>
      </c>
      <c r="H46" s="150"/>
      <c r="I46" s="150">
        <f t="shared" si="6"/>
        <v>0</v>
      </c>
      <c r="J46" s="151">
        <v>21</v>
      </c>
      <c r="K46" s="150">
        <f t="shared" si="7"/>
        <v>0</v>
      </c>
    </row>
    <row r="47" spans="1:12" s="136" customFormat="1" ht="39.6" customHeight="1" x14ac:dyDescent="0.2">
      <c r="A47" s="186">
        <v>29</v>
      </c>
      <c r="B47" s="148"/>
      <c r="C47" s="148" t="s">
        <v>101</v>
      </c>
      <c r="D47" s="173" t="s">
        <v>111</v>
      </c>
      <c r="E47" s="193" t="s">
        <v>169</v>
      </c>
      <c r="F47" s="148" t="s">
        <v>80</v>
      </c>
      <c r="G47" s="164">
        <v>1</v>
      </c>
      <c r="H47" s="150"/>
      <c r="I47" s="150">
        <f t="shared" si="6"/>
        <v>0</v>
      </c>
      <c r="J47" s="151">
        <v>21</v>
      </c>
      <c r="K47" s="150">
        <f t="shared" si="7"/>
        <v>0</v>
      </c>
    </row>
    <row r="48" spans="1:12" s="136" customFormat="1" ht="52.9" customHeight="1" x14ac:dyDescent="0.2">
      <c r="A48" s="186">
        <v>30</v>
      </c>
      <c r="B48" s="148"/>
      <c r="C48" s="167" t="s">
        <v>101</v>
      </c>
      <c r="D48" s="173" t="s">
        <v>106</v>
      </c>
      <c r="E48" s="193" t="s">
        <v>118</v>
      </c>
      <c r="F48" s="167" t="s">
        <v>80</v>
      </c>
      <c r="G48" s="164">
        <v>1</v>
      </c>
      <c r="H48" s="163"/>
      <c r="I48" s="150">
        <f t="shared" si="6"/>
        <v>0</v>
      </c>
      <c r="J48" s="151">
        <v>21</v>
      </c>
      <c r="K48" s="150">
        <f t="shared" si="7"/>
        <v>0</v>
      </c>
      <c r="L48" s="165"/>
    </row>
    <row r="49" spans="1:12" s="136" customFormat="1" ht="34.5" customHeight="1" x14ac:dyDescent="0.2">
      <c r="A49" s="148">
        <v>31</v>
      </c>
      <c r="B49" s="148"/>
      <c r="C49" s="167" t="s">
        <v>101</v>
      </c>
      <c r="D49" s="173" t="s">
        <v>104</v>
      </c>
      <c r="E49" s="193" t="s">
        <v>107</v>
      </c>
      <c r="F49" s="167" t="s">
        <v>80</v>
      </c>
      <c r="G49" s="164">
        <v>1</v>
      </c>
      <c r="H49" s="163"/>
      <c r="I49" s="150">
        <f t="shared" si="6"/>
        <v>0</v>
      </c>
      <c r="J49" s="151">
        <v>21</v>
      </c>
      <c r="K49" s="150">
        <f t="shared" si="7"/>
        <v>0</v>
      </c>
    </row>
    <row r="50" spans="1:12" s="136" customFormat="1" ht="79.150000000000006" customHeight="1" x14ac:dyDescent="0.2">
      <c r="A50" s="186">
        <v>32</v>
      </c>
      <c r="B50" s="148"/>
      <c r="C50" s="148" t="s">
        <v>101</v>
      </c>
      <c r="D50" s="173" t="s">
        <v>170</v>
      </c>
      <c r="E50" s="193" t="s">
        <v>171</v>
      </c>
      <c r="F50" s="148" t="s">
        <v>80</v>
      </c>
      <c r="G50" s="149">
        <v>1</v>
      </c>
      <c r="H50" s="150"/>
      <c r="I50" s="150">
        <f t="shared" si="6"/>
        <v>0</v>
      </c>
      <c r="J50" s="151">
        <v>21</v>
      </c>
      <c r="K50" s="150">
        <f t="shared" si="7"/>
        <v>0</v>
      </c>
      <c r="L50" s="246"/>
    </row>
    <row r="51" spans="1:12" s="157" customFormat="1" x14ac:dyDescent="0.2">
      <c r="A51" s="156"/>
      <c r="D51" s="158"/>
      <c r="E51" s="195" t="s">
        <v>100</v>
      </c>
      <c r="I51" s="159">
        <f>I14</f>
        <v>0</v>
      </c>
    </row>
  </sheetData>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7D5C1-B89D-49F5-A57D-CE12E1E9B80D}">
  <sheetPr>
    <pageSetUpPr fitToPage="1"/>
  </sheetPr>
  <dimension ref="A1:Q45"/>
  <sheetViews>
    <sheetView showGridLines="0" topLeftCell="A4" zoomScale="80" zoomScaleNormal="80" workbookViewId="0">
      <selection activeCell="L39" sqref="L39"/>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3.85546875" style="83" customWidth="1"/>
    <col min="13" max="13" width="18.5703125" style="83" customWidth="1"/>
    <col min="14" max="16384" width="9.140625" style="83"/>
  </cols>
  <sheetData>
    <row r="1" spans="1:13" ht="17.45" customHeight="1" x14ac:dyDescent="0.25">
      <c r="A1" s="74" t="s">
        <v>102</v>
      </c>
      <c r="B1" s="138"/>
      <c r="C1" s="138"/>
      <c r="D1" s="171"/>
      <c r="E1" s="188"/>
      <c r="F1" s="161"/>
      <c r="G1" s="161"/>
      <c r="H1" s="161"/>
      <c r="I1" s="161"/>
      <c r="J1" s="161"/>
      <c r="K1" s="161"/>
    </row>
    <row r="2" spans="1:13" x14ac:dyDescent="0.2">
      <c r="A2" s="137" t="s">
        <v>63</v>
      </c>
      <c r="B2" s="138"/>
      <c r="C2" s="139" t="s">
        <v>182</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39.6" customHeight="1"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195</v>
      </c>
      <c r="I14" s="155">
        <f>I15+I23+I36</f>
        <v>0</v>
      </c>
      <c r="K14" s="150"/>
    </row>
    <row r="15" spans="1:13" s="136" customFormat="1" x14ac:dyDescent="0.2">
      <c r="A15" s="186"/>
      <c r="B15" s="145"/>
      <c r="C15" s="144"/>
      <c r="D15" s="146"/>
      <c r="E15" s="187" t="s">
        <v>112</v>
      </c>
      <c r="F15" s="144"/>
      <c r="G15" s="144"/>
      <c r="H15" s="144"/>
      <c r="I15" s="147">
        <f>SUM(I16:I22)</f>
        <v>0</v>
      </c>
      <c r="J15" s="151"/>
      <c r="K15" s="150"/>
    </row>
    <row r="16" spans="1:13" s="136" customFormat="1" ht="63.75" x14ac:dyDescent="0.2">
      <c r="A16" s="186">
        <v>1</v>
      </c>
      <c r="B16" s="148"/>
      <c r="C16" s="148" t="s">
        <v>101</v>
      </c>
      <c r="D16" s="173" t="s">
        <v>124</v>
      </c>
      <c r="E16" s="215" t="s">
        <v>125</v>
      </c>
      <c r="F16" s="148" t="s">
        <v>80</v>
      </c>
      <c r="G16" s="149">
        <v>1</v>
      </c>
      <c r="H16" s="150"/>
      <c r="I16" s="150">
        <f t="shared" ref="I16:I22" si="0">ROUND(G16*H16,2)</f>
        <v>0</v>
      </c>
      <c r="J16" s="151">
        <v>21</v>
      </c>
      <c r="K16" s="150">
        <f t="shared" ref="K16:K22" si="1">I16+((I16/100)*J16)</f>
        <v>0</v>
      </c>
      <c r="L16" s="148"/>
    </row>
    <row r="17" spans="1:17" s="136" customFormat="1" ht="63.75" x14ac:dyDescent="0.2">
      <c r="A17" s="186">
        <v>2</v>
      </c>
      <c r="B17" s="148"/>
      <c r="C17" s="148" t="s">
        <v>101</v>
      </c>
      <c r="D17" s="173" t="s">
        <v>126</v>
      </c>
      <c r="E17" s="215" t="s">
        <v>135</v>
      </c>
      <c r="F17" s="148" t="s">
        <v>80</v>
      </c>
      <c r="G17" s="149">
        <v>1</v>
      </c>
      <c r="H17" s="150"/>
      <c r="I17" s="150">
        <f t="shared" si="0"/>
        <v>0</v>
      </c>
      <c r="J17" s="151">
        <v>21</v>
      </c>
      <c r="K17" s="150">
        <f t="shared" si="1"/>
        <v>0</v>
      </c>
      <c r="L17" s="148"/>
    </row>
    <row r="18" spans="1:17" s="136" customFormat="1" ht="66" customHeight="1" x14ac:dyDescent="0.2">
      <c r="A18" s="186">
        <v>3</v>
      </c>
      <c r="B18" s="148"/>
      <c r="C18" s="148" t="s">
        <v>101</v>
      </c>
      <c r="D18" s="173" t="s">
        <v>136</v>
      </c>
      <c r="E18" s="215" t="s">
        <v>137</v>
      </c>
      <c r="F18" s="148" t="s">
        <v>80</v>
      </c>
      <c r="G18" s="149">
        <v>1</v>
      </c>
      <c r="H18" s="163"/>
      <c r="I18" s="150">
        <f t="shared" si="0"/>
        <v>0</v>
      </c>
      <c r="J18" s="151">
        <v>21</v>
      </c>
      <c r="K18" s="150">
        <f t="shared" si="1"/>
        <v>0</v>
      </c>
      <c r="L18" s="148"/>
    </row>
    <row r="19" spans="1:17" s="136" customFormat="1" ht="52.9" customHeight="1" x14ac:dyDescent="0.2">
      <c r="A19" s="186">
        <v>4</v>
      </c>
      <c r="B19" s="148"/>
      <c r="C19" s="167" t="s">
        <v>101</v>
      </c>
      <c r="D19" s="173" t="s">
        <v>106</v>
      </c>
      <c r="E19" s="215" t="s">
        <v>172</v>
      </c>
      <c r="F19" s="167" t="s">
        <v>80</v>
      </c>
      <c r="G19" s="164">
        <v>1</v>
      </c>
      <c r="H19" s="163"/>
      <c r="I19" s="150">
        <f t="shared" si="0"/>
        <v>0</v>
      </c>
      <c r="J19" s="151">
        <v>21</v>
      </c>
      <c r="K19" s="150">
        <f t="shared" si="1"/>
        <v>0</v>
      </c>
      <c r="L19" s="148"/>
    </row>
    <row r="20" spans="1:17" s="136" customFormat="1" ht="26.45" customHeight="1" x14ac:dyDescent="0.2">
      <c r="A20" s="186">
        <v>5</v>
      </c>
      <c r="B20" s="148"/>
      <c r="C20" s="148" t="s">
        <v>101</v>
      </c>
      <c r="D20" s="173" t="s">
        <v>104</v>
      </c>
      <c r="E20" s="215" t="s">
        <v>107</v>
      </c>
      <c r="F20" s="148" t="s">
        <v>80</v>
      </c>
      <c r="G20" s="164">
        <v>1</v>
      </c>
      <c r="H20" s="150"/>
      <c r="I20" s="150">
        <f t="shared" si="0"/>
        <v>0</v>
      </c>
      <c r="J20" s="151">
        <v>21</v>
      </c>
      <c r="K20" s="150">
        <f t="shared" si="1"/>
        <v>0</v>
      </c>
    </row>
    <row r="21" spans="1:17" s="136" customFormat="1" ht="79.150000000000006" customHeight="1" x14ac:dyDescent="0.2">
      <c r="A21" s="186">
        <v>6</v>
      </c>
      <c r="B21" s="148"/>
      <c r="C21" s="148" t="s">
        <v>101</v>
      </c>
      <c r="D21" s="173" t="s">
        <v>109</v>
      </c>
      <c r="E21" s="215" t="s">
        <v>110</v>
      </c>
      <c r="F21" s="148" t="s">
        <v>80</v>
      </c>
      <c r="G21" s="149">
        <v>1</v>
      </c>
      <c r="H21" s="150"/>
      <c r="I21" s="150">
        <f t="shared" si="0"/>
        <v>0</v>
      </c>
      <c r="J21" s="151">
        <v>21</v>
      </c>
      <c r="K21" s="150">
        <f t="shared" si="1"/>
        <v>0</v>
      </c>
    </row>
    <row r="22" spans="1:17" s="136" customFormat="1" ht="66" customHeight="1" x14ac:dyDescent="0.2">
      <c r="A22" s="186">
        <v>7</v>
      </c>
      <c r="B22" s="148"/>
      <c r="C22" s="148" t="s">
        <v>101</v>
      </c>
      <c r="D22" s="173" t="s">
        <v>83</v>
      </c>
      <c r="E22" s="215" t="s">
        <v>129</v>
      </c>
      <c r="F22" s="148" t="s">
        <v>80</v>
      </c>
      <c r="G22" s="149">
        <v>1</v>
      </c>
      <c r="H22" s="150"/>
      <c r="I22" s="150">
        <f t="shared" si="0"/>
        <v>0</v>
      </c>
      <c r="J22" s="151">
        <v>21</v>
      </c>
      <c r="K22" s="150">
        <f t="shared" si="1"/>
        <v>0</v>
      </c>
      <c r="L22" s="246"/>
    </row>
    <row r="23" spans="1:17" s="136" customFormat="1" x14ac:dyDescent="0.2">
      <c r="A23" s="186"/>
      <c r="B23" s="148"/>
      <c r="C23" s="145"/>
      <c r="D23" s="144"/>
      <c r="E23" s="187" t="s">
        <v>115</v>
      </c>
      <c r="F23" s="146"/>
      <c r="G23" s="144"/>
      <c r="H23" s="144"/>
      <c r="I23" s="147">
        <f>SUM(I24:I35)</f>
        <v>0</v>
      </c>
      <c r="J23" s="151"/>
      <c r="K23" s="150"/>
    </row>
    <row r="24" spans="1:17" s="136" customFormat="1" ht="105.6" customHeight="1" x14ac:dyDescent="0.2">
      <c r="A24" s="186">
        <v>8</v>
      </c>
      <c r="B24" s="148"/>
      <c r="C24" s="148" t="s">
        <v>101</v>
      </c>
      <c r="D24" s="173" t="s">
        <v>84</v>
      </c>
      <c r="E24" s="215" t="s">
        <v>130</v>
      </c>
      <c r="F24" s="148" t="s">
        <v>80</v>
      </c>
      <c r="G24" s="149">
        <v>1</v>
      </c>
      <c r="H24" s="150"/>
      <c r="I24" s="150">
        <f t="shared" ref="I24:I35" si="2">ROUND(G24*H24,2)</f>
        <v>0</v>
      </c>
      <c r="J24" s="151">
        <v>21</v>
      </c>
      <c r="K24" s="150">
        <f t="shared" ref="K24:K35" si="3">I24+((I24/100)*J24)</f>
        <v>0</v>
      </c>
      <c r="L24" s="247"/>
      <c r="M24" s="246"/>
    </row>
    <row r="25" spans="1:17" s="136" customFormat="1" ht="66" customHeight="1" x14ac:dyDescent="0.2">
      <c r="A25" s="186">
        <v>9</v>
      </c>
      <c r="B25" s="148"/>
      <c r="C25" s="148" t="s">
        <v>101</v>
      </c>
      <c r="D25" s="173" t="s">
        <v>85</v>
      </c>
      <c r="E25" s="215" t="s">
        <v>131</v>
      </c>
      <c r="F25" s="148" t="s">
        <v>80</v>
      </c>
      <c r="G25" s="149">
        <v>1</v>
      </c>
      <c r="H25" s="163"/>
      <c r="I25" s="150">
        <f t="shared" si="2"/>
        <v>0</v>
      </c>
      <c r="J25" s="151">
        <v>21</v>
      </c>
      <c r="K25" s="150">
        <f t="shared" si="3"/>
        <v>0</v>
      </c>
      <c r="L25" s="246"/>
    </row>
    <row r="26" spans="1:17" s="136" customFormat="1" ht="52.9" customHeight="1" x14ac:dyDescent="0.2">
      <c r="A26" s="186">
        <v>10</v>
      </c>
      <c r="B26" s="148"/>
      <c r="C26" s="148" t="s">
        <v>101</v>
      </c>
      <c r="D26" s="173" t="s">
        <v>116</v>
      </c>
      <c r="E26" s="215" t="s">
        <v>132</v>
      </c>
      <c r="F26" s="148" t="s">
        <v>80</v>
      </c>
      <c r="G26" s="164">
        <v>17</v>
      </c>
      <c r="H26" s="150"/>
      <c r="I26" s="150">
        <f t="shared" si="2"/>
        <v>0</v>
      </c>
      <c r="J26" s="151">
        <v>21</v>
      </c>
      <c r="K26" s="150">
        <f t="shared" si="3"/>
        <v>0</v>
      </c>
    </row>
    <row r="27" spans="1:17" s="136" customFormat="1" ht="66" customHeight="1" x14ac:dyDescent="0.2">
      <c r="A27" s="186">
        <v>11</v>
      </c>
      <c r="B27" s="148"/>
      <c r="C27" s="148" t="s">
        <v>101</v>
      </c>
      <c r="D27" s="173" t="s">
        <v>117</v>
      </c>
      <c r="E27" s="215" t="s">
        <v>134</v>
      </c>
      <c r="F27" s="148" t="s">
        <v>80</v>
      </c>
      <c r="G27" s="149">
        <v>17</v>
      </c>
      <c r="H27" s="150"/>
      <c r="I27" s="150">
        <f t="shared" si="2"/>
        <v>0</v>
      </c>
      <c r="J27" s="151">
        <v>21</v>
      </c>
      <c r="K27" s="150">
        <f t="shared" si="3"/>
        <v>0</v>
      </c>
    </row>
    <row r="28" spans="1:17" s="136" customFormat="1" ht="26.45" customHeight="1" x14ac:dyDescent="0.2">
      <c r="A28" s="186">
        <v>12</v>
      </c>
      <c r="B28" s="148"/>
      <c r="C28" s="148" t="s">
        <v>101</v>
      </c>
      <c r="D28" s="173" t="s">
        <v>105</v>
      </c>
      <c r="E28" s="215" t="s">
        <v>108</v>
      </c>
      <c r="F28" s="148" t="s">
        <v>80</v>
      </c>
      <c r="G28" s="149">
        <v>1</v>
      </c>
      <c r="H28" s="163"/>
      <c r="I28" s="150">
        <f t="shared" si="2"/>
        <v>0</v>
      </c>
      <c r="J28" s="151">
        <v>21</v>
      </c>
      <c r="K28" s="150">
        <f t="shared" si="3"/>
        <v>0</v>
      </c>
      <c r="L28" s="165"/>
    </row>
    <row r="29" spans="1:17" s="136" customFormat="1" ht="26.45" customHeight="1" x14ac:dyDescent="0.2">
      <c r="A29" s="186">
        <v>13</v>
      </c>
      <c r="B29" s="148"/>
      <c r="C29" s="148" t="s">
        <v>101</v>
      </c>
      <c r="D29" s="173" t="s">
        <v>120</v>
      </c>
      <c r="E29" s="215" t="s">
        <v>121</v>
      </c>
      <c r="F29" s="148" t="s">
        <v>80</v>
      </c>
      <c r="G29" s="149">
        <v>1</v>
      </c>
      <c r="H29" s="163"/>
      <c r="I29" s="150">
        <f t="shared" si="2"/>
        <v>0</v>
      </c>
      <c r="J29" s="151">
        <v>21</v>
      </c>
      <c r="K29" s="150">
        <f t="shared" si="3"/>
        <v>0</v>
      </c>
      <c r="L29" s="213"/>
      <c r="M29" s="165"/>
      <c r="N29" s="165"/>
      <c r="O29" s="165"/>
      <c r="P29" s="165"/>
      <c r="Q29" s="165"/>
    </row>
    <row r="30" spans="1:17" s="136" customFormat="1" ht="105.6" customHeight="1" x14ac:dyDescent="0.2">
      <c r="A30" s="186">
        <v>14</v>
      </c>
      <c r="B30" s="148"/>
      <c r="C30" s="148" t="s">
        <v>101</v>
      </c>
      <c r="D30" s="173" t="s">
        <v>139</v>
      </c>
      <c r="E30" s="215" t="s">
        <v>140</v>
      </c>
      <c r="F30" s="148" t="s">
        <v>80</v>
      </c>
      <c r="G30" s="149">
        <v>16</v>
      </c>
      <c r="H30" s="150"/>
      <c r="I30" s="150">
        <f t="shared" si="2"/>
        <v>0</v>
      </c>
      <c r="J30" s="151">
        <v>21</v>
      </c>
      <c r="K30" s="150">
        <f t="shared" si="3"/>
        <v>0</v>
      </c>
      <c r="L30" s="248"/>
      <c r="M30" s="246"/>
    </row>
    <row r="31" spans="1:17" s="136" customFormat="1" ht="39.6" customHeight="1" x14ac:dyDescent="0.2">
      <c r="A31" s="186">
        <v>15</v>
      </c>
      <c r="B31" s="148"/>
      <c r="C31" s="148" t="s">
        <v>101</v>
      </c>
      <c r="D31" s="173" t="s">
        <v>141</v>
      </c>
      <c r="E31" s="215" t="s">
        <v>142</v>
      </c>
      <c r="F31" s="148" t="s">
        <v>80</v>
      </c>
      <c r="G31" s="149">
        <v>16</v>
      </c>
      <c r="H31" s="150"/>
      <c r="I31" s="150">
        <f t="shared" si="2"/>
        <v>0</v>
      </c>
      <c r="J31" s="151">
        <v>21</v>
      </c>
      <c r="K31" s="150">
        <f t="shared" si="3"/>
        <v>0</v>
      </c>
      <c r="L31" s="213"/>
    </row>
    <row r="32" spans="1:17" ht="105.6" customHeight="1" x14ac:dyDescent="0.2">
      <c r="A32" s="186">
        <v>16</v>
      </c>
      <c r="B32" s="83"/>
      <c r="C32" s="148" t="s">
        <v>101</v>
      </c>
      <c r="D32" s="173" t="s">
        <v>143</v>
      </c>
      <c r="E32" s="215" t="s">
        <v>144</v>
      </c>
      <c r="F32" s="148" t="s">
        <v>80</v>
      </c>
      <c r="G32" s="149">
        <v>1</v>
      </c>
      <c r="H32" s="163"/>
      <c r="I32" s="150">
        <f t="shared" si="2"/>
        <v>0</v>
      </c>
      <c r="J32" s="151">
        <v>21</v>
      </c>
      <c r="K32" s="150">
        <f t="shared" si="3"/>
        <v>0</v>
      </c>
      <c r="L32" s="216"/>
    </row>
    <row r="33" spans="1:12" s="136" customFormat="1" ht="66" customHeight="1" x14ac:dyDescent="0.2">
      <c r="A33" s="186">
        <v>17</v>
      </c>
      <c r="B33" s="148"/>
      <c r="C33" s="148" t="s">
        <v>101</v>
      </c>
      <c r="D33" s="173" t="s">
        <v>145</v>
      </c>
      <c r="E33" s="215" t="s">
        <v>146</v>
      </c>
      <c r="F33" s="148" t="s">
        <v>80</v>
      </c>
      <c r="G33" s="149">
        <v>1</v>
      </c>
      <c r="H33" s="150"/>
      <c r="I33" s="150">
        <f t="shared" si="2"/>
        <v>0</v>
      </c>
      <c r="J33" s="151">
        <v>21</v>
      </c>
      <c r="K33" s="150">
        <f t="shared" si="3"/>
        <v>0</v>
      </c>
    </row>
    <row r="34" spans="1:12" s="136" customFormat="1" ht="26.45" customHeight="1" x14ac:dyDescent="0.2">
      <c r="A34" s="186">
        <v>18</v>
      </c>
      <c r="B34" s="148"/>
      <c r="C34" s="148" t="s">
        <v>101</v>
      </c>
      <c r="D34" s="173" t="s">
        <v>147</v>
      </c>
      <c r="E34" s="215" t="s">
        <v>148</v>
      </c>
      <c r="F34" s="148" t="s">
        <v>80</v>
      </c>
      <c r="G34" s="149">
        <v>1</v>
      </c>
      <c r="H34" s="150"/>
      <c r="I34" s="150">
        <f t="shared" si="2"/>
        <v>0</v>
      </c>
      <c r="J34" s="151">
        <v>21</v>
      </c>
      <c r="K34" s="150">
        <f t="shared" si="3"/>
        <v>0</v>
      </c>
    </row>
    <row r="35" spans="1:12" s="136" customFormat="1" ht="39.6" customHeight="1" x14ac:dyDescent="0.2">
      <c r="A35" s="186">
        <v>19</v>
      </c>
      <c r="B35" s="148"/>
      <c r="C35" s="148" t="s">
        <v>101</v>
      </c>
      <c r="D35" s="173" t="s">
        <v>149</v>
      </c>
      <c r="E35" s="215" t="s">
        <v>150</v>
      </c>
      <c r="F35" s="148" t="s">
        <v>80</v>
      </c>
      <c r="G35" s="149">
        <v>1</v>
      </c>
      <c r="H35" s="163"/>
      <c r="I35" s="150">
        <f t="shared" si="2"/>
        <v>0</v>
      </c>
      <c r="J35" s="151">
        <v>21</v>
      </c>
      <c r="K35" s="150">
        <f t="shared" si="3"/>
        <v>0</v>
      </c>
      <c r="L35" s="165"/>
    </row>
    <row r="36" spans="1:12" s="136" customFormat="1" x14ac:dyDescent="0.2">
      <c r="A36" s="186"/>
      <c r="B36" s="148"/>
      <c r="C36" s="148"/>
      <c r="D36" s="173"/>
      <c r="E36" s="187" t="s">
        <v>160</v>
      </c>
      <c r="F36" s="146"/>
      <c r="G36" s="144"/>
      <c r="H36" s="144"/>
      <c r="I36" s="147">
        <f>SUM(I37:I44)</f>
        <v>0</v>
      </c>
      <c r="J36" s="151"/>
      <c r="K36" s="150"/>
    </row>
    <row r="37" spans="1:12" s="136" customFormat="1" ht="92.45" customHeight="1" x14ac:dyDescent="0.2">
      <c r="A37" s="186">
        <v>20</v>
      </c>
      <c r="B37" s="148"/>
      <c r="C37" s="148" t="s">
        <v>101</v>
      </c>
      <c r="D37" s="173" t="s">
        <v>161</v>
      </c>
      <c r="E37" s="215" t="s">
        <v>162</v>
      </c>
      <c r="F37" s="148" t="s">
        <v>80</v>
      </c>
      <c r="G37" s="149">
        <v>1</v>
      </c>
      <c r="H37" s="150"/>
      <c r="I37" s="150">
        <f t="shared" ref="I37:I44" si="4">ROUND(G37*H37,2)</f>
        <v>0</v>
      </c>
      <c r="J37" s="151">
        <v>21</v>
      </c>
      <c r="K37" s="150">
        <f t="shared" ref="K37:K44" si="5">I37+((I37/100)*J37)</f>
        <v>0</v>
      </c>
    </row>
    <row r="38" spans="1:12" s="136" customFormat="1" ht="118.9" customHeight="1" x14ac:dyDescent="0.2">
      <c r="A38" s="186">
        <v>21</v>
      </c>
      <c r="B38" s="148"/>
      <c r="C38" s="148" t="s">
        <v>101</v>
      </c>
      <c r="D38" s="173" t="s">
        <v>163</v>
      </c>
      <c r="E38" s="215" t="s">
        <v>164</v>
      </c>
      <c r="F38" s="148" t="s">
        <v>80</v>
      </c>
      <c r="G38" s="149">
        <v>1</v>
      </c>
      <c r="H38" s="150"/>
      <c r="I38" s="150">
        <f t="shared" si="4"/>
        <v>0</v>
      </c>
      <c r="J38" s="151">
        <v>21</v>
      </c>
      <c r="K38" s="150">
        <f t="shared" si="5"/>
        <v>0</v>
      </c>
    </row>
    <row r="39" spans="1:12" s="136" customFormat="1" ht="74.25" customHeight="1" x14ac:dyDescent="0.2">
      <c r="A39" s="186">
        <v>22</v>
      </c>
      <c r="B39" s="148"/>
      <c r="C39" s="148" t="s">
        <v>101</v>
      </c>
      <c r="D39" s="173" t="s">
        <v>165</v>
      </c>
      <c r="E39" s="215" t="s">
        <v>166</v>
      </c>
      <c r="F39" s="148" t="s">
        <v>80</v>
      </c>
      <c r="G39" s="149">
        <v>1</v>
      </c>
      <c r="H39" s="150"/>
      <c r="I39" s="150">
        <f t="shared" si="4"/>
        <v>0</v>
      </c>
      <c r="J39" s="151">
        <v>21</v>
      </c>
      <c r="K39" s="150">
        <f t="shared" si="5"/>
        <v>0</v>
      </c>
      <c r="L39" s="246"/>
    </row>
    <row r="40" spans="1:12" s="136" customFormat="1" ht="105.6" customHeight="1" x14ac:dyDescent="0.2">
      <c r="A40" s="186">
        <v>23</v>
      </c>
      <c r="B40" s="148"/>
      <c r="C40" s="148" t="s">
        <v>101</v>
      </c>
      <c r="D40" s="173" t="s">
        <v>167</v>
      </c>
      <c r="E40" s="215" t="s">
        <v>168</v>
      </c>
      <c r="F40" s="148" t="s">
        <v>80</v>
      </c>
      <c r="G40" s="164">
        <v>1</v>
      </c>
      <c r="H40" s="150"/>
      <c r="I40" s="150">
        <f t="shared" si="4"/>
        <v>0</v>
      </c>
      <c r="J40" s="151">
        <v>21</v>
      </c>
      <c r="K40" s="150">
        <f t="shared" si="5"/>
        <v>0</v>
      </c>
    </row>
    <row r="41" spans="1:12" s="136" customFormat="1" ht="39" customHeight="1" x14ac:dyDescent="0.2">
      <c r="A41" s="186">
        <v>24</v>
      </c>
      <c r="B41" s="148"/>
      <c r="C41" s="148" t="s">
        <v>101</v>
      </c>
      <c r="D41" s="173" t="s">
        <v>111</v>
      </c>
      <c r="E41" s="215" t="s">
        <v>169</v>
      </c>
      <c r="F41" s="148" t="s">
        <v>80</v>
      </c>
      <c r="G41" s="164">
        <v>1</v>
      </c>
      <c r="H41" s="150"/>
      <c r="I41" s="150">
        <f t="shared" si="4"/>
        <v>0</v>
      </c>
      <c r="J41" s="151">
        <v>21</v>
      </c>
      <c r="K41" s="150">
        <f t="shared" si="5"/>
        <v>0</v>
      </c>
    </row>
    <row r="42" spans="1:12" s="136" customFormat="1" ht="52.9" customHeight="1" x14ac:dyDescent="0.2">
      <c r="A42" s="186">
        <v>25</v>
      </c>
      <c r="B42" s="148"/>
      <c r="C42" s="167" t="s">
        <v>101</v>
      </c>
      <c r="D42" s="173" t="s">
        <v>106</v>
      </c>
      <c r="E42" s="215" t="s">
        <v>118</v>
      </c>
      <c r="F42" s="167" t="s">
        <v>80</v>
      </c>
      <c r="G42" s="164">
        <v>1</v>
      </c>
      <c r="H42" s="163"/>
      <c r="I42" s="150">
        <f t="shared" si="4"/>
        <v>0</v>
      </c>
      <c r="J42" s="151">
        <v>21</v>
      </c>
      <c r="K42" s="150">
        <f t="shared" si="5"/>
        <v>0</v>
      </c>
      <c r="L42" s="165"/>
    </row>
    <row r="43" spans="1:12" s="136" customFormat="1" ht="34.5" customHeight="1" x14ac:dyDescent="0.2">
      <c r="A43" s="148">
        <v>26</v>
      </c>
      <c r="B43" s="148"/>
      <c r="C43" s="167" t="s">
        <v>101</v>
      </c>
      <c r="D43" s="173" t="s">
        <v>104</v>
      </c>
      <c r="E43" s="215" t="s">
        <v>107</v>
      </c>
      <c r="F43" s="167" t="s">
        <v>80</v>
      </c>
      <c r="G43" s="164">
        <v>1</v>
      </c>
      <c r="H43" s="163"/>
      <c r="I43" s="150">
        <f t="shared" si="4"/>
        <v>0</v>
      </c>
      <c r="J43" s="151">
        <v>21</v>
      </c>
      <c r="K43" s="150">
        <f t="shared" si="5"/>
        <v>0</v>
      </c>
    </row>
    <row r="44" spans="1:12" s="136" customFormat="1" ht="79.150000000000006" customHeight="1" x14ac:dyDescent="0.2">
      <c r="A44" s="186">
        <v>27</v>
      </c>
      <c r="B44" s="148"/>
      <c r="C44" s="148" t="s">
        <v>101</v>
      </c>
      <c r="D44" s="173" t="s">
        <v>170</v>
      </c>
      <c r="E44" s="215" t="s">
        <v>171</v>
      </c>
      <c r="F44" s="148" t="s">
        <v>80</v>
      </c>
      <c r="G44" s="149">
        <v>1</v>
      </c>
      <c r="H44" s="150"/>
      <c r="I44" s="150">
        <f t="shared" si="4"/>
        <v>0</v>
      </c>
      <c r="J44" s="151">
        <v>21</v>
      </c>
      <c r="K44" s="150">
        <f t="shared" si="5"/>
        <v>0</v>
      </c>
    </row>
    <row r="45" spans="1:12" s="157" customFormat="1" x14ac:dyDescent="0.2">
      <c r="A45" s="156"/>
      <c r="D45" s="158"/>
      <c r="E45" s="195" t="s">
        <v>100</v>
      </c>
      <c r="I45" s="159">
        <f>I14</f>
        <v>0</v>
      </c>
    </row>
  </sheetData>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9CDC-6C47-486A-9C91-E1E1A65F1113}">
  <sheetPr>
    <pageSetUpPr fitToPage="1"/>
  </sheetPr>
  <dimension ref="A1:Q45"/>
  <sheetViews>
    <sheetView showGridLines="0" topLeftCell="A34" zoomScale="80" zoomScaleNormal="80" workbookViewId="0">
      <selection activeCell="Q42" sqref="Q42"/>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6.28515625" style="83" customWidth="1"/>
    <col min="13" max="13" width="17.140625" style="83" customWidth="1"/>
    <col min="14" max="16384" width="9.140625" style="83"/>
  </cols>
  <sheetData>
    <row r="1" spans="1:13" ht="17.45" customHeight="1" x14ac:dyDescent="0.25">
      <c r="A1" s="74" t="s">
        <v>102</v>
      </c>
      <c r="B1" s="138"/>
      <c r="C1" s="138"/>
      <c r="D1" s="171"/>
      <c r="E1" s="188"/>
      <c r="F1" s="161"/>
      <c r="G1" s="161"/>
      <c r="H1" s="161"/>
      <c r="I1" s="161"/>
      <c r="J1" s="161"/>
      <c r="K1" s="161"/>
    </row>
    <row r="2" spans="1:13" x14ac:dyDescent="0.2">
      <c r="A2" s="137" t="s">
        <v>63</v>
      </c>
      <c r="B2" s="138"/>
      <c r="C2" s="139" t="s">
        <v>183</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39.6" customHeight="1"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196</v>
      </c>
      <c r="I14" s="155">
        <f>I15+I23+I36</f>
        <v>0</v>
      </c>
      <c r="K14" s="150"/>
    </row>
    <row r="15" spans="1:13" s="136" customFormat="1" x14ac:dyDescent="0.2">
      <c r="A15" s="186"/>
      <c r="B15" s="145"/>
      <c r="C15" s="144"/>
      <c r="D15" s="146"/>
      <c r="E15" s="187" t="s">
        <v>112</v>
      </c>
      <c r="F15" s="144"/>
      <c r="G15" s="144"/>
      <c r="H15" s="144"/>
      <c r="I15" s="147">
        <f>SUM(I16:I22)</f>
        <v>0</v>
      </c>
      <c r="J15" s="151"/>
      <c r="K15" s="150"/>
    </row>
    <row r="16" spans="1:13" s="136" customFormat="1" ht="63.75" x14ac:dyDescent="0.2">
      <c r="A16" s="186">
        <v>1</v>
      </c>
      <c r="B16" s="148"/>
      <c r="C16" s="148" t="s">
        <v>101</v>
      </c>
      <c r="D16" s="173" t="s">
        <v>124</v>
      </c>
      <c r="E16" s="218" t="s">
        <v>125</v>
      </c>
      <c r="F16" s="148" t="s">
        <v>80</v>
      </c>
      <c r="G16" s="149">
        <v>1</v>
      </c>
      <c r="H16" s="150"/>
      <c r="I16" s="150">
        <f t="shared" ref="I16:I22" si="0">ROUND(G16*H16,2)</f>
        <v>0</v>
      </c>
      <c r="J16" s="151">
        <v>21</v>
      </c>
      <c r="K16" s="150">
        <f t="shared" ref="K16:K22" si="1">I16+((I16/100)*J16)</f>
        <v>0</v>
      </c>
      <c r="L16" s="148"/>
    </row>
    <row r="17" spans="1:17" s="136" customFormat="1" ht="81" customHeight="1" x14ac:dyDescent="0.2">
      <c r="A17" s="186">
        <v>2</v>
      </c>
      <c r="B17" s="148"/>
      <c r="C17" s="148" t="s">
        <v>101</v>
      </c>
      <c r="D17" s="173" t="s">
        <v>126</v>
      </c>
      <c r="E17" s="218" t="s">
        <v>135</v>
      </c>
      <c r="F17" s="148" t="s">
        <v>80</v>
      </c>
      <c r="G17" s="149">
        <v>1</v>
      </c>
      <c r="H17" s="150"/>
      <c r="I17" s="150">
        <f t="shared" si="0"/>
        <v>0</v>
      </c>
      <c r="J17" s="151">
        <v>21</v>
      </c>
      <c r="K17" s="150">
        <f t="shared" si="1"/>
        <v>0</v>
      </c>
      <c r="L17" s="148"/>
    </row>
    <row r="18" spans="1:17" s="136" customFormat="1" ht="79.5" customHeight="1" x14ac:dyDescent="0.2">
      <c r="A18" s="186">
        <v>3</v>
      </c>
      <c r="B18" s="148"/>
      <c r="C18" s="148" t="s">
        <v>101</v>
      </c>
      <c r="D18" s="173" t="s">
        <v>136</v>
      </c>
      <c r="E18" s="218" t="s">
        <v>137</v>
      </c>
      <c r="F18" s="148" t="s">
        <v>80</v>
      </c>
      <c r="G18" s="149">
        <v>1</v>
      </c>
      <c r="H18" s="163"/>
      <c r="I18" s="150">
        <f t="shared" si="0"/>
        <v>0</v>
      </c>
      <c r="J18" s="151">
        <v>21</v>
      </c>
      <c r="K18" s="150">
        <f t="shared" si="1"/>
        <v>0</v>
      </c>
      <c r="L18" s="148"/>
    </row>
    <row r="19" spans="1:17" s="165" customFormat="1" ht="52.9" customHeight="1" x14ac:dyDescent="0.2">
      <c r="A19" s="186">
        <v>4</v>
      </c>
      <c r="B19" s="167"/>
      <c r="C19" s="167" t="s">
        <v>101</v>
      </c>
      <c r="D19" s="219" t="s">
        <v>106</v>
      </c>
      <c r="E19" s="193" t="s">
        <v>138</v>
      </c>
      <c r="F19" s="167" t="s">
        <v>80</v>
      </c>
      <c r="G19" s="164">
        <v>1</v>
      </c>
      <c r="H19" s="163"/>
      <c r="I19" s="150">
        <f t="shared" si="0"/>
        <v>0</v>
      </c>
      <c r="J19" s="151">
        <v>21</v>
      </c>
      <c r="K19" s="150">
        <f t="shared" si="1"/>
        <v>0</v>
      </c>
    </row>
    <row r="20" spans="1:17" s="136" customFormat="1" ht="26.45" customHeight="1" x14ac:dyDescent="0.2">
      <c r="A20" s="186">
        <v>5</v>
      </c>
      <c r="B20" s="148"/>
      <c r="C20" s="148" t="s">
        <v>101</v>
      </c>
      <c r="D20" s="214" t="s">
        <v>104</v>
      </c>
      <c r="E20" s="193" t="s">
        <v>107</v>
      </c>
      <c r="F20" s="148" t="s">
        <v>80</v>
      </c>
      <c r="G20" s="164">
        <v>1</v>
      </c>
      <c r="H20" s="150"/>
      <c r="I20" s="150">
        <f t="shared" si="0"/>
        <v>0</v>
      </c>
      <c r="J20" s="151">
        <v>21</v>
      </c>
      <c r="K20" s="150">
        <f t="shared" si="1"/>
        <v>0</v>
      </c>
    </row>
    <row r="21" spans="1:17" s="136" customFormat="1" ht="79.150000000000006" customHeight="1" x14ac:dyDescent="0.2">
      <c r="A21" s="186">
        <v>6</v>
      </c>
      <c r="B21" s="148"/>
      <c r="C21" s="148" t="s">
        <v>101</v>
      </c>
      <c r="D21" s="173" t="s">
        <v>109</v>
      </c>
      <c r="E21" s="194" t="s">
        <v>110</v>
      </c>
      <c r="F21" s="148" t="s">
        <v>80</v>
      </c>
      <c r="G21" s="149">
        <v>1</v>
      </c>
      <c r="H21" s="150"/>
      <c r="I21" s="150">
        <f t="shared" si="0"/>
        <v>0</v>
      </c>
      <c r="J21" s="151">
        <v>21</v>
      </c>
      <c r="K21" s="150">
        <f t="shared" si="1"/>
        <v>0</v>
      </c>
    </row>
    <row r="22" spans="1:17" s="136" customFormat="1" ht="66" customHeight="1" x14ac:dyDescent="0.2">
      <c r="A22" s="186">
        <v>7</v>
      </c>
      <c r="B22" s="148"/>
      <c r="C22" s="148" t="s">
        <v>101</v>
      </c>
      <c r="D22" s="173" t="s">
        <v>83</v>
      </c>
      <c r="E22" s="193" t="s">
        <v>129</v>
      </c>
      <c r="F22" s="148" t="s">
        <v>80</v>
      </c>
      <c r="G22" s="149">
        <v>1</v>
      </c>
      <c r="H22" s="150"/>
      <c r="I22" s="150">
        <f t="shared" si="0"/>
        <v>0</v>
      </c>
      <c r="J22" s="151">
        <v>21</v>
      </c>
      <c r="K22" s="150">
        <f t="shared" si="1"/>
        <v>0</v>
      </c>
      <c r="L22" s="246"/>
    </row>
    <row r="23" spans="1:17" s="136" customFormat="1" x14ac:dyDescent="0.2">
      <c r="A23" s="186"/>
      <c r="B23" s="148"/>
      <c r="C23" s="145"/>
      <c r="D23" s="144"/>
      <c r="E23" s="187" t="s">
        <v>115</v>
      </c>
      <c r="F23" s="146"/>
      <c r="G23" s="144"/>
      <c r="H23" s="144"/>
      <c r="I23" s="147">
        <f>SUM(I24:I35)</f>
        <v>0</v>
      </c>
      <c r="J23" s="151"/>
      <c r="K23" s="150"/>
    </row>
    <row r="24" spans="1:17" s="136" customFormat="1" ht="105.6" customHeight="1" x14ac:dyDescent="0.2">
      <c r="A24" s="186">
        <v>8</v>
      </c>
      <c r="B24" s="148"/>
      <c r="C24" s="148" t="s">
        <v>101</v>
      </c>
      <c r="D24" s="173" t="s">
        <v>84</v>
      </c>
      <c r="E24" s="215" t="s">
        <v>130</v>
      </c>
      <c r="F24" s="148" t="s">
        <v>80</v>
      </c>
      <c r="G24" s="149">
        <v>1</v>
      </c>
      <c r="H24" s="150"/>
      <c r="I24" s="220">
        <f t="shared" ref="I24:I35" si="2">ROUND(G24*H24,2)</f>
        <v>0</v>
      </c>
      <c r="J24" s="151">
        <v>21</v>
      </c>
      <c r="K24" s="150">
        <f t="shared" ref="K24:K35" si="3">I24+((I24/100)*J24)</f>
        <v>0</v>
      </c>
      <c r="L24" s="247"/>
      <c r="M24" s="246"/>
    </row>
    <row r="25" spans="1:17" s="136" customFormat="1" ht="79.150000000000006" customHeight="1" x14ac:dyDescent="0.2">
      <c r="A25" s="186">
        <v>9</v>
      </c>
      <c r="B25" s="148"/>
      <c r="C25" s="148" t="s">
        <v>101</v>
      </c>
      <c r="D25" s="173" t="s">
        <v>85</v>
      </c>
      <c r="E25" s="215" t="s">
        <v>131</v>
      </c>
      <c r="F25" s="148" t="s">
        <v>80</v>
      </c>
      <c r="G25" s="149">
        <v>1</v>
      </c>
      <c r="H25" s="163"/>
      <c r="I25" s="220">
        <f t="shared" si="2"/>
        <v>0</v>
      </c>
      <c r="J25" s="151">
        <v>21</v>
      </c>
      <c r="K25" s="150">
        <f t="shared" si="3"/>
        <v>0</v>
      </c>
      <c r="L25" s="246"/>
    </row>
    <row r="26" spans="1:17" s="136" customFormat="1" ht="52.9" customHeight="1" x14ac:dyDescent="0.2">
      <c r="A26" s="186">
        <v>10</v>
      </c>
      <c r="B26" s="148"/>
      <c r="C26" s="148" t="s">
        <v>101</v>
      </c>
      <c r="D26" s="173" t="s">
        <v>173</v>
      </c>
      <c r="E26" s="215" t="s">
        <v>132</v>
      </c>
      <c r="F26" s="148" t="s">
        <v>80</v>
      </c>
      <c r="G26" s="164">
        <v>27</v>
      </c>
      <c r="H26" s="150"/>
      <c r="I26" s="220">
        <f t="shared" si="2"/>
        <v>0</v>
      </c>
      <c r="J26" s="151">
        <v>21</v>
      </c>
      <c r="K26" s="150">
        <f t="shared" si="3"/>
        <v>0</v>
      </c>
    </row>
    <row r="27" spans="1:17" s="136" customFormat="1" ht="66" customHeight="1" x14ac:dyDescent="0.2">
      <c r="A27" s="186">
        <v>11</v>
      </c>
      <c r="B27" s="148"/>
      <c r="C27" s="148" t="s">
        <v>101</v>
      </c>
      <c r="D27" s="173" t="s">
        <v>117</v>
      </c>
      <c r="E27" s="215" t="s">
        <v>134</v>
      </c>
      <c r="F27" s="148" t="s">
        <v>80</v>
      </c>
      <c r="G27" s="149">
        <v>27</v>
      </c>
      <c r="H27" s="150"/>
      <c r="I27" s="220">
        <f t="shared" si="2"/>
        <v>0</v>
      </c>
      <c r="J27" s="151">
        <v>21</v>
      </c>
      <c r="K27" s="150">
        <f t="shared" si="3"/>
        <v>0</v>
      </c>
    </row>
    <row r="28" spans="1:17" s="136" customFormat="1" ht="26.45" customHeight="1" x14ac:dyDescent="0.2">
      <c r="A28" s="186">
        <v>12</v>
      </c>
      <c r="B28" s="148"/>
      <c r="C28" s="148" t="s">
        <v>101</v>
      </c>
      <c r="D28" s="173" t="s">
        <v>105</v>
      </c>
      <c r="E28" s="215" t="s">
        <v>108</v>
      </c>
      <c r="F28" s="148" t="s">
        <v>80</v>
      </c>
      <c r="G28" s="149">
        <v>1</v>
      </c>
      <c r="H28" s="163"/>
      <c r="I28" s="220">
        <f t="shared" si="2"/>
        <v>0</v>
      </c>
      <c r="J28" s="151">
        <v>21</v>
      </c>
      <c r="K28" s="150">
        <f t="shared" si="3"/>
        <v>0</v>
      </c>
      <c r="L28" s="165"/>
    </row>
    <row r="29" spans="1:17" s="136" customFormat="1" ht="26.45" customHeight="1" x14ac:dyDescent="0.2">
      <c r="A29" s="186">
        <v>13</v>
      </c>
      <c r="B29" s="148"/>
      <c r="C29" s="148" t="s">
        <v>101</v>
      </c>
      <c r="D29" s="173" t="s">
        <v>120</v>
      </c>
      <c r="E29" s="215" t="s">
        <v>121</v>
      </c>
      <c r="F29" s="148" t="s">
        <v>80</v>
      </c>
      <c r="G29" s="149">
        <v>1</v>
      </c>
      <c r="H29" s="163"/>
      <c r="I29" s="220">
        <f t="shared" si="2"/>
        <v>0</v>
      </c>
      <c r="J29" s="151">
        <v>21</v>
      </c>
      <c r="K29" s="150">
        <f t="shared" si="3"/>
        <v>0</v>
      </c>
      <c r="L29" s="213"/>
      <c r="M29" s="165"/>
      <c r="N29" s="165"/>
      <c r="O29" s="165"/>
      <c r="P29" s="165"/>
      <c r="Q29" s="165"/>
    </row>
    <row r="30" spans="1:17" s="136" customFormat="1" ht="105.6" customHeight="1" x14ac:dyDescent="0.2">
      <c r="A30" s="186">
        <v>14</v>
      </c>
      <c r="B30" s="148"/>
      <c r="C30" s="148" t="s">
        <v>101</v>
      </c>
      <c r="D30" s="173" t="s">
        <v>139</v>
      </c>
      <c r="E30" s="215" t="s">
        <v>140</v>
      </c>
      <c r="F30" s="148" t="s">
        <v>80</v>
      </c>
      <c r="G30" s="149">
        <v>26</v>
      </c>
      <c r="H30" s="150"/>
      <c r="I30" s="220">
        <f t="shared" si="2"/>
        <v>0</v>
      </c>
      <c r="J30" s="151">
        <v>21</v>
      </c>
      <c r="K30" s="150">
        <f t="shared" si="3"/>
        <v>0</v>
      </c>
      <c r="L30" s="248"/>
      <c r="M30" s="246"/>
    </row>
    <row r="31" spans="1:17" s="136" customFormat="1" ht="39.6" customHeight="1" x14ac:dyDescent="0.2">
      <c r="A31" s="186">
        <v>15</v>
      </c>
      <c r="B31" s="148"/>
      <c r="C31" s="148" t="s">
        <v>101</v>
      </c>
      <c r="D31" s="173" t="s">
        <v>141</v>
      </c>
      <c r="E31" s="215" t="s">
        <v>142</v>
      </c>
      <c r="F31" s="148" t="s">
        <v>80</v>
      </c>
      <c r="G31" s="149">
        <v>26</v>
      </c>
      <c r="H31" s="150"/>
      <c r="I31" s="220">
        <f t="shared" si="2"/>
        <v>0</v>
      </c>
      <c r="J31" s="151">
        <v>21</v>
      </c>
      <c r="K31" s="150">
        <f t="shared" si="3"/>
        <v>0</v>
      </c>
      <c r="L31" s="213"/>
    </row>
    <row r="32" spans="1:17" ht="105.6" customHeight="1" x14ac:dyDescent="0.2">
      <c r="A32" s="186">
        <v>16</v>
      </c>
      <c r="B32" s="83"/>
      <c r="C32" s="148" t="s">
        <v>101</v>
      </c>
      <c r="D32" s="173" t="s">
        <v>143</v>
      </c>
      <c r="E32" s="215" t="s">
        <v>174</v>
      </c>
      <c r="F32" s="148" t="s">
        <v>80</v>
      </c>
      <c r="G32" s="149">
        <v>1</v>
      </c>
      <c r="H32" s="163"/>
      <c r="I32" s="150">
        <f t="shared" si="2"/>
        <v>0</v>
      </c>
      <c r="J32" s="151">
        <v>21</v>
      </c>
      <c r="K32" s="150">
        <f t="shared" si="3"/>
        <v>0</v>
      </c>
      <c r="L32" s="216"/>
    </row>
    <row r="33" spans="1:12" s="136" customFormat="1" ht="66" customHeight="1" x14ac:dyDescent="0.2">
      <c r="A33" s="186">
        <v>17</v>
      </c>
      <c r="B33" s="148"/>
      <c r="C33" s="148" t="s">
        <v>101</v>
      </c>
      <c r="D33" s="173" t="s">
        <v>145</v>
      </c>
      <c r="E33" s="193" t="s">
        <v>146</v>
      </c>
      <c r="F33" s="148" t="s">
        <v>80</v>
      </c>
      <c r="G33" s="149">
        <v>1</v>
      </c>
      <c r="H33" s="150"/>
      <c r="I33" s="150">
        <f t="shared" si="2"/>
        <v>0</v>
      </c>
      <c r="J33" s="151">
        <v>21</v>
      </c>
      <c r="K33" s="150">
        <f t="shared" si="3"/>
        <v>0</v>
      </c>
    </row>
    <row r="34" spans="1:12" s="136" customFormat="1" ht="26.45" customHeight="1" x14ac:dyDescent="0.2">
      <c r="A34" s="186">
        <v>18</v>
      </c>
      <c r="B34" s="148"/>
      <c r="C34" s="148" t="s">
        <v>101</v>
      </c>
      <c r="D34" s="173" t="s">
        <v>147</v>
      </c>
      <c r="E34" s="193" t="s">
        <v>148</v>
      </c>
      <c r="F34" s="148" t="s">
        <v>80</v>
      </c>
      <c r="G34" s="149">
        <v>1</v>
      </c>
      <c r="H34" s="150"/>
      <c r="I34" s="150">
        <f t="shared" si="2"/>
        <v>0</v>
      </c>
      <c r="J34" s="151">
        <v>21</v>
      </c>
      <c r="K34" s="150">
        <f t="shared" si="3"/>
        <v>0</v>
      </c>
    </row>
    <row r="35" spans="1:12" s="136" customFormat="1" ht="39.6" customHeight="1" x14ac:dyDescent="0.2">
      <c r="A35" s="186">
        <v>19</v>
      </c>
      <c r="B35" s="148"/>
      <c r="C35" s="148" t="s">
        <v>101</v>
      </c>
      <c r="D35" s="173" t="s">
        <v>149</v>
      </c>
      <c r="E35" s="193" t="s">
        <v>150</v>
      </c>
      <c r="F35" s="148" t="s">
        <v>80</v>
      </c>
      <c r="G35" s="149">
        <v>1</v>
      </c>
      <c r="H35" s="163"/>
      <c r="I35" s="150">
        <f t="shared" si="2"/>
        <v>0</v>
      </c>
      <c r="J35" s="151">
        <v>21</v>
      </c>
      <c r="K35" s="150">
        <f t="shared" si="3"/>
        <v>0</v>
      </c>
      <c r="L35" s="165"/>
    </row>
    <row r="36" spans="1:12" s="136" customFormat="1" x14ac:dyDescent="0.2">
      <c r="A36" s="186"/>
      <c r="B36" s="148"/>
      <c r="C36" s="148"/>
      <c r="D36" s="173"/>
      <c r="E36" s="187" t="s">
        <v>160</v>
      </c>
      <c r="F36" s="146"/>
      <c r="G36" s="144"/>
      <c r="H36" s="144"/>
      <c r="I36" s="147">
        <f>SUM(I37:I44)</f>
        <v>0</v>
      </c>
      <c r="J36" s="151"/>
      <c r="K36" s="150"/>
    </row>
    <row r="37" spans="1:12" s="136" customFormat="1" ht="92.45" customHeight="1" x14ac:dyDescent="0.2">
      <c r="A37" s="186">
        <v>20</v>
      </c>
      <c r="B37" s="148"/>
      <c r="C37" s="148" t="s">
        <v>101</v>
      </c>
      <c r="D37" s="221" t="s">
        <v>161</v>
      </c>
      <c r="E37" s="222" t="s">
        <v>162</v>
      </c>
      <c r="F37" s="148" t="s">
        <v>80</v>
      </c>
      <c r="G37" s="149">
        <v>1</v>
      </c>
      <c r="H37" s="150"/>
      <c r="I37" s="150">
        <f t="shared" ref="I37:I44" si="4">ROUND(G37*H37,2)</f>
        <v>0</v>
      </c>
      <c r="J37" s="151">
        <v>21</v>
      </c>
      <c r="K37" s="150">
        <f t="shared" ref="K37:K44" si="5">I37+((I37/100)*J37)</f>
        <v>0</v>
      </c>
    </row>
    <row r="38" spans="1:12" s="136" customFormat="1" ht="118.9" customHeight="1" x14ac:dyDescent="0.2">
      <c r="A38" s="186">
        <v>21</v>
      </c>
      <c r="B38" s="148"/>
      <c r="C38" s="148" t="s">
        <v>101</v>
      </c>
      <c r="D38" s="221" t="s">
        <v>163</v>
      </c>
      <c r="E38" s="222" t="s">
        <v>164</v>
      </c>
      <c r="F38" s="148" t="s">
        <v>80</v>
      </c>
      <c r="G38" s="149">
        <v>1</v>
      </c>
      <c r="H38" s="150"/>
      <c r="I38" s="150">
        <f t="shared" si="4"/>
        <v>0</v>
      </c>
      <c r="J38" s="151">
        <v>21</v>
      </c>
      <c r="K38" s="150">
        <f t="shared" si="5"/>
        <v>0</v>
      </c>
    </row>
    <row r="39" spans="1:12" s="136" customFormat="1" ht="75.75" customHeight="1" x14ac:dyDescent="0.2">
      <c r="A39" s="186">
        <v>22</v>
      </c>
      <c r="B39" s="148"/>
      <c r="C39" s="148" t="s">
        <v>101</v>
      </c>
      <c r="D39" s="221" t="s">
        <v>165</v>
      </c>
      <c r="E39" s="223" t="s">
        <v>166</v>
      </c>
      <c r="F39" s="148" t="s">
        <v>80</v>
      </c>
      <c r="G39" s="149">
        <v>1</v>
      </c>
      <c r="H39" s="150"/>
      <c r="I39" s="150">
        <f t="shared" si="4"/>
        <v>0</v>
      </c>
      <c r="J39" s="151">
        <v>21</v>
      </c>
      <c r="K39" s="150">
        <f t="shared" si="5"/>
        <v>0</v>
      </c>
      <c r="L39" s="246"/>
    </row>
    <row r="40" spans="1:12" s="136" customFormat="1" ht="105.6" customHeight="1" x14ac:dyDescent="0.2">
      <c r="A40" s="186">
        <v>23</v>
      </c>
      <c r="B40" s="148"/>
      <c r="C40" s="148" t="s">
        <v>101</v>
      </c>
      <c r="D40" s="221" t="s">
        <v>167</v>
      </c>
      <c r="E40" s="223" t="s">
        <v>168</v>
      </c>
      <c r="F40" s="148" t="s">
        <v>80</v>
      </c>
      <c r="G40" s="164">
        <v>1</v>
      </c>
      <c r="H40" s="150"/>
      <c r="I40" s="150">
        <f t="shared" si="4"/>
        <v>0</v>
      </c>
      <c r="J40" s="151">
        <v>21</v>
      </c>
      <c r="K40" s="150">
        <f t="shared" si="5"/>
        <v>0</v>
      </c>
    </row>
    <row r="41" spans="1:12" s="136" customFormat="1" ht="39.6" customHeight="1" x14ac:dyDescent="0.2">
      <c r="A41" s="186">
        <v>24</v>
      </c>
      <c r="B41" s="148"/>
      <c r="C41" s="148" t="s">
        <v>101</v>
      </c>
      <c r="D41" s="221" t="s">
        <v>111</v>
      </c>
      <c r="E41" s="223" t="s">
        <v>169</v>
      </c>
      <c r="F41" s="148" t="s">
        <v>80</v>
      </c>
      <c r="G41" s="164">
        <v>1</v>
      </c>
      <c r="H41" s="150"/>
      <c r="I41" s="150">
        <f t="shared" si="4"/>
        <v>0</v>
      </c>
      <c r="J41" s="151">
        <v>21</v>
      </c>
      <c r="K41" s="150">
        <f t="shared" si="5"/>
        <v>0</v>
      </c>
    </row>
    <row r="42" spans="1:12" s="136" customFormat="1" ht="52.9" customHeight="1" x14ac:dyDescent="0.2">
      <c r="A42" s="186">
        <v>25</v>
      </c>
      <c r="B42" s="148"/>
      <c r="C42" s="167" t="s">
        <v>101</v>
      </c>
      <c r="D42" s="219" t="s">
        <v>106</v>
      </c>
      <c r="E42" s="193" t="s">
        <v>118</v>
      </c>
      <c r="F42" s="167" t="s">
        <v>80</v>
      </c>
      <c r="G42" s="164">
        <v>1</v>
      </c>
      <c r="H42" s="163"/>
      <c r="I42" s="163">
        <f t="shared" si="4"/>
        <v>0</v>
      </c>
      <c r="J42" s="217">
        <v>21</v>
      </c>
      <c r="K42" s="163">
        <f t="shared" si="5"/>
        <v>0</v>
      </c>
      <c r="L42" s="165"/>
    </row>
    <row r="43" spans="1:12" s="136" customFormat="1" ht="34.5" customHeight="1" x14ac:dyDescent="0.2">
      <c r="A43" s="186">
        <v>26</v>
      </c>
      <c r="B43" s="148"/>
      <c r="C43" s="167" t="s">
        <v>101</v>
      </c>
      <c r="D43" s="166" t="s">
        <v>104</v>
      </c>
      <c r="E43" s="193" t="s">
        <v>107</v>
      </c>
      <c r="F43" s="167" t="s">
        <v>80</v>
      </c>
      <c r="G43" s="164">
        <v>1</v>
      </c>
      <c r="H43" s="163"/>
      <c r="I43" s="163">
        <f t="shared" si="4"/>
        <v>0</v>
      </c>
      <c r="J43" s="217">
        <v>21</v>
      </c>
      <c r="K43" s="163">
        <f t="shared" si="5"/>
        <v>0</v>
      </c>
    </row>
    <row r="44" spans="1:12" s="136" customFormat="1" ht="79.150000000000006" customHeight="1" x14ac:dyDescent="0.2">
      <c r="A44" s="186">
        <v>27</v>
      </c>
      <c r="B44" s="148"/>
      <c r="C44" s="148" t="s">
        <v>101</v>
      </c>
      <c r="D44" s="221" t="s">
        <v>170</v>
      </c>
      <c r="E44" s="222" t="s">
        <v>171</v>
      </c>
      <c r="F44" s="148" t="s">
        <v>80</v>
      </c>
      <c r="G44" s="149">
        <v>1</v>
      </c>
      <c r="H44" s="150"/>
      <c r="I44" s="150">
        <f t="shared" si="4"/>
        <v>0</v>
      </c>
      <c r="J44" s="151">
        <v>21</v>
      </c>
      <c r="K44" s="150">
        <f t="shared" si="5"/>
        <v>0</v>
      </c>
      <c r="L44" s="246"/>
    </row>
    <row r="45" spans="1:12" s="157" customFormat="1" x14ac:dyDescent="0.2">
      <c r="A45" s="156"/>
      <c r="D45" s="158"/>
      <c r="E45" s="195" t="s">
        <v>100</v>
      </c>
      <c r="I45" s="159">
        <f>I14</f>
        <v>0</v>
      </c>
    </row>
  </sheetData>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6163-7C3D-4FFA-BA55-53F9DC089F33}">
  <sheetPr>
    <pageSetUpPr fitToPage="1"/>
  </sheetPr>
  <dimension ref="A1:Q44"/>
  <sheetViews>
    <sheetView showGridLines="0" topLeftCell="A33" zoomScale="80" zoomScaleNormal="80" workbookViewId="0">
      <selection activeCell="L43" sqref="L43"/>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5.42578125" style="83" customWidth="1"/>
    <col min="13" max="13" width="31.140625" style="83" customWidth="1"/>
    <col min="14" max="16384" width="9.140625" style="83"/>
  </cols>
  <sheetData>
    <row r="1" spans="1:13" ht="17.45" customHeight="1" x14ac:dyDescent="0.25">
      <c r="A1" s="74" t="s">
        <v>102</v>
      </c>
      <c r="B1" s="138"/>
      <c r="C1" s="138"/>
      <c r="D1" s="171"/>
      <c r="E1" s="188"/>
      <c r="F1" s="161"/>
      <c r="G1" s="161"/>
      <c r="H1" s="161"/>
      <c r="I1" s="161"/>
      <c r="J1" s="161"/>
      <c r="K1" s="161"/>
    </row>
    <row r="2" spans="1:13" x14ac:dyDescent="0.2">
      <c r="A2" s="137" t="s">
        <v>63</v>
      </c>
      <c r="B2" s="138"/>
      <c r="C2" s="139" t="s">
        <v>184</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39.6" customHeight="1"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197</v>
      </c>
      <c r="I14" s="155">
        <f>I15+I23+I35</f>
        <v>0</v>
      </c>
      <c r="K14" s="150"/>
    </row>
    <row r="15" spans="1:13" s="136" customFormat="1" x14ac:dyDescent="0.2">
      <c r="A15" s="186"/>
      <c r="B15" s="145"/>
      <c r="C15" s="144"/>
      <c r="D15" s="146"/>
      <c r="E15" s="187" t="s">
        <v>112</v>
      </c>
      <c r="F15" s="144"/>
      <c r="G15" s="144"/>
      <c r="H15" s="144"/>
      <c r="I15" s="147">
        <f>SUM(I16:I22)</f>
        <v>0</v>
      </c>
      <c r="J15" s="151"/>
      <c r="K15" s="150"/>
    </row>
    <row r="16" spans="1:13" s="136" customFormat="1" ht="69.75" customHeight="1" x14ac:dyDescent="0.2">
      <c r="A16" s="186">
        <v>1</v>
      </c>
      <c r="B16" s="148"/>
      <c r="C16" s="148" t="s">
        <v>101</v>
      </c>
      <c r="D16" s="219" t="s">
        <v>124</v>
      </c>
      <c r="E16" s="193" t="s">
        <v>125</v>
      </c>
      <c r="F16" s="148" t="s">
        <v>80</v>
      </c>
      <c r="G16" s="149">
        <v>1</v>
      </c>
      <c r="H16" s="150"/>
      <c r="I16" s="150">
        <f>ROUND(G16*H16,2)</f>
        <v>0</v>
      </c>
      <c r="J16" s="151">
        <v>21</v>
      </c>
      <c r="K16" s="150">
        <f t="shared" ref="K16:K22" si="0">I16+((I16/100)*J16)</f>
        <v>0</v>
      </c>
      <c r="L16" s="148"/>
    </row>
    <row r="17" spans="1:17" s="136" customFormat="1" ht="81" customHeight="1" x14ac:dyDescent="0.2">
      <c r="A17" s="186">
        <v>2</v>
      </c>
      <c r="B17" s="148"/>
      <c r="C17" s="148" t="s">
        <v>101</v>
      </c>
      <c r="D17" s="219" t="s">
        <v>126</v>
      </c>
      <c r="E17" s="193" t="s">
        <v>135</v>
      </c>
      <c r="F17" s="148" t="s">
        <v>80</v>
      </c>
      <c r="G17" s="149">
        <v>1</v>
      </c>
      <c r="H17" s="150"/>
      <c r="I17" s="150">
        <f t="shared" ref="I17:I22" si="1">ROUND(G17*H17,2)</f>
        <v>0</v>
      </c>
      <c r="J17" s="151">
        <v>21</v>
      </c>
      <c r="K17" s="150">
        <f t="shared" si="0"/>
        <v>0</v>
      </c>
      <c r="L17" s="148"/>
    </row>
    <row r="18" spans="1:17" s="136" customFormat="1" ht="78.75" customHeight="1" x14ac:dyDescent="0.2">
      <c r="A18" s="186">
        <v>3</v>
      </c>
      <c r="B18" s="148"/>
      <c r="C18" s="148" t="s">
        <v>101</v>
      </c>
      <c r="D18" s="219" t="s">
        <v>136</v>
      </c>
      <c r="E18" s="193" t="s">
        <v>137</v>
      </c>
      <c r="F18" s="148" t="s">
        <v>80</v>
      </c>
      <c r="G18" s="149">
        <v>1</v>
      </c>
      <c r="H18" s="163"/>
      <c r="I18" s="150">
        <f t="shared" si="1"/>
        <v>0</v>
      </c>
      <c r="J18" s="151">
        <v>21</v>
      </c>
      <c r="K18" s="150">
        <f t="shared" si="0"/>
        <v>0</v>
      </c>
      <c r="L18" s="148"/>
    </row>
    <row r="19" spans="1:17" s="165" customFormat="1" ht="52.9" customHeight="1" x14ac:dyDescent="0.2">
      <c r="A19" s="186">
        <v>4</v>
      </c>
      <c r="B19" s="167"/>
      <c r="C19" s="167" t="s">
        <v>101</v>
      </c>
      <c r="D19" s="219" t="s">
        <v>106</v>
      </c>
      <c r="E19" s="193" t="s">
        <v>138</v>
      </c>
      <c r="F19" s="167" t="s">
        <v>80</v>
      </c>
      <c r="G19" s="164">
        <v>1</v>
      </c>
      <c r="H19" s="163"/>
      <c r="I19" s="150">
        <f t="shared" si="1"/>
        <v>0</v>
      </c>
      <c r="J19" s="151">
        <v>21</v>
      </c>
      <c r="K19" s="150">
        <f t="shared" si="0"/>
        <v>0</v>
      </c>
    </row>
    <row r="20" spans="1:17" s="136" customFormat="1" ht="26.45" customHeight="1" x14ac:dyDescent="0.2">
      <c r="A20" s="186">
        <v>5</v>
      </c>
      <c r="B20" s="148"/>
      <c r="C20" s="148" t="s">
        <v>101</v>
      </c>
      <c r="D20" s="219" t="s">
        <v>104</v>
      </c>
      <c r="E20" s="193" t="s">
        <v>107</v>
      </c>
      <c r="F20" s="148" t="s">
        <v>80</v>
      </c>
      <c r="G20" s="164">
        <v>1</v>
      </c>
      <c r="H20" s="150"/>
      <c r="I20" s="150">
        <f t="shared" si="1"/>
        <v>0</v>
      </c>
      <c r="J20" s="151">
        <v>21</v>
      </c>
      <c r="K20" s="150">
        <f t="shared" si="0"/>
        <v>0</v>
      </c>
    </row>
    <row r="21" spans="1:17" s="136" customFormat="1" ht="79.150000000000006" customHeight="1" x14ac:dyDescent="0.2">
      <c r="A21" s="186">
        <v>6</v>
      </c>
      <c r="B21" s="148"/>
      <c r="C21" s="148" t="s">
        <v>101</v>
      </c>
      <c r="D21" s="219" t="s">
        <v>109</v>
      </c>
      <c r="E21" s="193" t="s">
        <v>110</v>
      </c>
      <c r="F21" s="148" t="s">
        <v>80</v>
      </c>
      <c r="G21" s="149">
        <v>1</v>
      </c>
      <c r="H21" s="150"/>
      <c r="I21" s="150">
        <f t="shared" si="1"/>
        <v>0</v>
      </c>
      <c r="J21" s="151">
        <v>21</v>
      </c>
      <c r="K21" s="150">
        <f t="shared" si="0"/>
        <v>0</v>
      </c>
    </row>
    <row r="22" spans="1:17" s="136" customFormat="1" ht="66" customHeight="1" x14ac:dyDescent="0.2">
      <c r="A22" s="186">
        <v>7</v>
      </c>
      <c r="B22" s="148"/>
      <c r="C22" s="148" t="s">
        <v>101</v>
      </c>
      <c r="D22" s="219" t="s">
        <v>83</v>
      </c>
      <c r="E22" s="193" t="s">
        <v>129</v>
      </c>
      <c r="F22" s="148" t="s">
        <v>80</v>
      </c>
      <c r="G22" s="149">
        <v>1</v>
      </c>
      <c r="H22" s="150"/>
      <c r="I22" s="150">
        <f t="shared" si="1"/>
        <v>0</v>
      </c>
      <c r="J22" s="151">
        <v>21</v>
      </c>
      <c r="K22" s="150">
        <f t="shared" si="0"/>
        <v>0</v>
      </c>
      <c r="L22" s="246"/>
    </row>
    <row r="23" spans="1:17" s="136" customFormat="1" x14ac:dyDescent="0.2">
      <c r="A23" s="186"/>
      <c r="B23" s="148"/>
      <c r="C23" s="145"/>
      <c r="D23" s="144"/>
      <c r="E23" s="187" t="s">
        <v>115</v>
      </c>
      <c r="F23" s="146"/>
      <c r="G23" s="144"/>
      <c r="H23" s="144"/>
      <c r="I23" s="147">
        <f>SUM(I24:I34)</f>
        <v>0</v>
      </c>
      <c r="J23" s="151"/>
      <c r="K23" s="150"/>
    </row>
    <row r="24" spans="1:17" s="136" customFormat="1" ht="105.6" customHeight="1" x14ac:dyDescent="0.2">
      <c r="A24" s="186">
        <v>8</v>
      </c>
      <c r="B24" s="148"/>
      <c r="C24" s="148" t="s">
        <v>101</v>
      </c>
      <c r="D24" s="219" t="s">
        <v>84</v>
      </c>
      <c r="E24" s="193" t="s">
        <v>130</v>
      </c>
      <c r="F24" s="148" t="s">
        <v>80</v>
      </c>
      <c r="G24" s="149">
        <v>1</v>
      </c>
      <c r="H24" s="150"/>
      <c r="I24" s="150">
        <f t="shared" ref="I24:I34" si="2">ROUND(G24*H24,2)</f>
        <v>0</v>
      </c>
      <c r="J24" s="151">
        <v>21</v>
      </c>
      <c r="K24" s="150">
        <f t="shared" ref="K24:K34" si="3">I24+((I24/100)*J24)</f>
        <v>0</v>
      </c>
      <c r="L24" s="247"/>
      <c r="M24" s="246"/>
    </row>
    <row r="25" spans="1:17" s="136" customFormat="1" ht="66" customHeight="1" x14ac:dyDescent="0.2">
      <c r="A25" s="186">
        <v>9</v>
      </c>
      <c r="B25" s="148"/>
      <c r="C25" s="148" t="s">
        <v>101</v>
      </c>
      <c r="D25" s="219" t="s">
        <v>85</v>
      </c>
      <c r="E25" s="193" t="s">
        <v>131</v>
      </c>
      <c r="F25" s="148" t="s">
        <v>80</v>
      </c>
      <c r="G25" s="149">
        <v>1</v>
      </c>
      <c r="H25" s="163"/>
      <c r="I25" s="150">
        <f t="shared" si="2"/>
        <v>0</v>
      </c>
      <c r="J25" s="151">
        <v>21</v>
      </c>
      <c r="K25" s="150">
        <f t="shared" si="3"/>
        <v>0</v>
      </c>
      <c r="L25" s="246"/>
    </row>
    <row r="26" spans="1:17" s="136" customFormat="1" ht="52.9" customHeight="1" x14ac:dyDescent="0.2">
      <c r="A26" s="186">
        <v>10</v>
      </c>
      <c r="B26" s="148"/>
      <c r="C26" s="148" t="s">
        <v>101</v>
      </c>
      <c r="D26" s="219" t="s">
        <v>173</v>
      </c>
      <c r="E26" s="193" t="s">
        <v>132</v>
      </c>
      <c r="F26" s="148" t="s">
        <v>80</v>
      </c>
      <c r="G26" s="164">
        <v>27</v>
      </c>
      <c r="H26" s="150"/>
      <c r="I26" s="150">
        <f t="shared" si="2"/>
        <v>0</v>
      </c>
      <c r="J26" s="151">
        <v>21</v>
      </c>
      <c r="K26" s="150">
        <f t="shared" si="3"/>
        <v>0</v>
      </c>
    </row>
    <row r="27" spans="1:17" s="136" customFormat="1" ht="66" customHeight="1" x14ac:dyDescent="0.2">
      <c r="A27" s="186">
        <v>11</v>
      </c>
      <c r="B27" s="148"/>
      <c r="C27" s="148" t="s">
        <v>101</v>
      </c>
      <c r="D27" s="219" t="s">
        <v>117</v>
      </c>
      <c r="E27" s="193" t="s">
        <v>134</v>
      </c>
      <c r="F27" s="148" t="s">
        <v>80</v>
      </c>
      <c r="G27" s="149">
        <v>27</v>
      </c>
      <c r="H27" s="150"/>
      <c r="I27" s="150">
        <f t="shared" si="2"/>
        <v>0</v>
      </c>
      <c r="J27" s="151">
        <v>21</v>
      </c>
      <c r="K27" s="150">
        <f t="shared" si="3"/>
        <v>0</v>
      </c>
    </row>
    <row r="28" spans="1:17" s="136" customFormat="1" ht="26.45" customHeight="1" x14ac:dyDescent="0.2">
      <c r="A28" s="186">
        <v>12</v>
      </c>
      <c r="B28" s="148"/>
      <c r="C28" s="148" t="s">
        <v>101</v>
      </c>
      <c r="D28" s="219" t="s">
        <v>105</v>
      </c>
      <c r="E28" s="193" t="s">
        <v>108</v>
      </c>
      <c r="F28" s="148" t="s">
        <v>80</v>
      </c>
      <c r="G28" s="149">
        <v>1</v>
      </c>
      <c r="H28" s="163"/>
      <c r="I28" s="150">
        <f t="shared" si="2"/>
        <v>0</v>
      </c>
      <c r="J28" s="151">
        <v>21</v>
      </c>
      <c r="K28" s="150">
        <f t="shared" si="3"/>
        <v>0</v>
      </c>
      <c r="L28" s="165"/>
    </row>
    <row r="29" spans="1:17" s="136" customFormat="1" ht="26.45" customHeight="1" x14ac:dyDescent="0.2">
      <c r="A29" s="186">
        <v>13</v>
      </c>
      <c r="B29" s="148"/>
      <c r="C29" s="148" t="s">
        <v>101</v>
      </c>
      <c r="D29" s="219" t="s">
        <v>120</v>
      </c>
      <c r="E29" s="193" t="s">
        <v>121</v>
      </c>
      <c r="F29" s="148" t="s">
        <v>80</v>
      </c>
      <c r="G29" s="149">
        <v>1</v>
      </c>
      <c r="H29" s="163"/>
      <c r="I29" s="150">
        <f t="shared" si="2"/>
        <v>0</v>
      </c>
      <c r="J29" s="151">
        <v>21</v>
      </c>
      <c r="K29" s="150">
        <f t="shared" si="3"/>
        <v>0</v>
      </c>
      <c r="L29" s="213"/>
      <c r="M29" s="165"/>
      <c r="N29" s="165"/>
      <c r="O29" s="165"/>
      <c r="P29" s="165"/>
      <c r="Q29" s="165"/>
    </row>
    <row r="30" spans="1:17" s="136" customFormat="1" ht="118.9" customHeight="1" x14ac:dyDescent="0.2">
      <c r="A30" s="186">
        <v>14</v>
      </c>
      <c r="B30" s="148"/>
      <c r="C30" s="148" t="s">
        <v>101</v>
      </c>
      <c r="D30" s="219" t="s">
        <v>175</v>
      </c>
      <c r="E30" s="193" t="s">
        <v>176</v>
      </c>
      <c r="F30" s="148" t="s">
        <v>80</v>
      </c>
      <c r="G30" s="149">
        <v>26</v>
      </c>
      <c r="H30" s="163"/>
      <c r="I30" s="150">
        <f t="shared" si="2"/>
        <v>0</v>
      </c>
      <c r="J30" s="151">
        <v>21</v>
      </c>
      <c r="K30" s="150">
        <f t="shared" si="3"/>
        <v>0</v>
      </c>
      <c r="L30" s="248"/>
      <c r="M30" s="246"/>
      <c r="N30" s="165"/>
      <c r="O30" s="165"/>
      <c r="P30" s="165"/>
      <c r="Q30" s="165"/>
    </row>
    <row r="31" spans="1:17" s="136" customFormat="1" ht="104.25" customHeight="1" x14ac:dyDescent="0.2">
      <c r="A31" s="186">
        <v>15</v>
      </c>
      <c r="B31" s="148"/>
      <c r="C31" s="148" t="s">
        <v>101</v>
      </c>
      <c r="D31" s="219" t="s">
        <v>143</v>
      </c>
      <c r="E31" s="193" t="s">
        <v>177</v>
      </c>
      <c r="F31" s="148" t="s">
        <v>80</v>
      </c>
      <c r="G31" s="149">
        <v>1</v>
      </c>
      <c r="H31" s="163"/>
      <c r="I31" s="150">
        <f t="shared" si="2"/>
        <v>0</v>
      </c>
      <c r="J31" s="151">
        <v>21</v>
      </c>
      <c r="K31" s="150">
        <f t="shared" si="3"/>
        <v>0</v>
      </c>
      <c r="L31" s="213"/>
      <c r="M31" s="165"/>
      <c r="N31" s="165"/>
      <c r="O31" s="165"/>
      <c r="P31" s="165"/>
      <c r="Q31" s="165"/>
    </row>
    <row r="32" spans="1:17" s="136" customFormat="1" ht="66" customHeight="1" x14ac:dyDescent="0.2">
      <c r="A32" s="186">
        <v>16</v>
      </c>
      <c r="B32" s="148"/>
      <c r="C32" s="148" t="s">
        <v>101</v>
      </c>
      <c r="D32" s="219" t="s">
        <v>145</v>
      </c>
      <c r="E32" s="193" t="s">
        <v>178</v>
      </c>
      <c r="F32" s="148" t="s">
        <v>80</v>
      </c>
      <c r="G32" s="149">
        <v>1</v>
      </c>
      <c r="H32" s="150"/>
      <c r="I32" s="150">
        <f t="shared" si="2"/>
        <v>0</v>
      </c>
      <c r="J32" s="151">
        <v>21</v>
      </c>
      <c r="K32" s="150">
        <f t="shared" si="3"/>
        <v>0</v>
      </c>
    </row>
    <row r="33" spans="1:12" s="136" customFormat="1" ht="26.45" customHeight="1" x14ac:dyDescent="0.2">
      <c r="A33" s="186">
        <v>17</v>
      </c>
      <c r="B33" s="148"/>
      <c r="C33" s="148" t="s">
        <v>101</v>
      </c>
      <c r="D33" s="219" t="s">
        <v>147</v>
      </c>
      <c r="E33" s="193" t="s">
        <v>148</v>
      </c>
      <c r="F33" s="148" t="s">
        <v>80</v>
      </c>
      <c r="G33" s="149">
        <v>1</v>
      </c>
      <c r="H33" s="150"/>
      <c r="I33" s="150">
        <f t="shared" si="2"/>
        <v>0</v>
      </c>
      <c r="J33" s="151">
        <v>21</v>
      </c>
      <c r="K33" s="150">
        <f t="shared" si="3"/>
        <v>0</v>
      </c>
    </row>
    <row r="34" spans="1:12" s="136" customFormat="1" ht="39.6" customHeight="1" x14ac:dyDescent="0.2">
      <c r="A34" s="186">
        <v>18</v>
      </c>
      <c r="B34" s="148"/>
      <c r="C34" s="148" t="s">
        <v>101</v>
      </c>
      <c r="D34" s="219" t="s">
        <v>149</v>
      </c>
      <c r="E34" s="193" t="s">
        <v>150</v>
      </c>
      <c r="F34" s="148" t="s">
        <v>80</v>
      </c>
      <c r="G34" s="149">
        <v>1</v>
      </c>
      <c r="H34" s="163"/>
      <c r="I34" s="150">
        <f t="shared" si="2"/>
        <v>0</v>
      </c>
      <c r="J34" s="151">
        <v>21</v>
      </c>
      <c r="K34" s="150">
        <f t="shared" si="3"/>
        <v>0</v>
      </c>
      <c r="L34" s="165"/>
    </row>
    <row r="35" spans="1:12" s="136" customFormat="1" x14ac:dyDescent="0.2">
      <c r="A35" s="186"/>
      <c r="B35" s="148"/>
      <c r="C35" s="148"/>
      <c r="D35" s="173"/>
      <c r="E35" s="187" t="s">
        <v>160</v>
      </c>
      <c r="F35" s="146"/>
      <c r="G35" s="144"/>
      <c r="H35" s="144"/>
      <c r="I35" s="147">
        <f>SUM(I36:I43)</f>
        <v>0</v>
      </c>
      <c r="J35" s="151"/>
      <c r="K35" s="150"/>
    </row>
    <row r="36" spans="1:12" s="136" customFormat="1" ht="92.45" customHeight="1" x14ac:dyDescent="0.2">
      <c r="A36" s="186">
        <v>19</v>
      </c>
      <c r="B36" s="148"/>
      <c r="C36" s="148" t="s">
        <v>101</v>
      </c>
      <c r="D36" s="221" t="s">
        <v>161</v>
      </c>
      <c r="E36" s="222" t="s">
        <v>162</v>
      </c>
      <c r="F36" s="148" t="s">
        <v>80</v>
      </c>
      <c r="G36" s="149">
        <v>1</v>
      </c>
      <c r="H36" s="150"/>
      <c r="I36" s="150">
        <f t="shared" ref="I36:I43" si="4">ROUND(G36*H36,2)</f>
        <v>0</v>
      </c>
      <c r="J36" s="151">
        <v>21</v>
      </c>
      <c r="K36" s="150">
        <f t="shared" ref="K36:K43" si="5">I36+((I36/100)*J36)</f>
        <v>0</v>
      </c>
    </row>
    <row r="37" spans="1:12" s="136" customFormat="1" ht="118.9" customHeight="1" x14ac:dyDescent="0.2">
      <c r="A37" s="186">
        <v>20</v>
      </c>
      <c r="B37" s="148"/>
      <c r="C37" s="148" t="s">
        <v>101</v>
      </c>
      <c r="D37" s="221" t="s">
        <v>163</v>
      </c>
      <c r="E37" s="222" t="s">
        <v>164</v>
      </c>
      <c r="F37" s="148" t="s">
        <v>80</v>
      </c>
      <c r="G37" s="149">
        <v>1</v>
      </c>
      <c r="H37" s="150"/>
      <c r="I37" s="150">
        <f t="shared" si="4"/>
        <v>0</v>
      </c>
      <c r="J37" s="151">
        <v>21</v>
      </c>
      <c r="K37" s="150">
        <f t="shared" si="5"/>
        <v>0</v>
      </c>
    </row>
    <row r="38" spans="1:12" s="136" customFormat="1" ht="66" customHeight="1" x14ac:dyDescent="0.2">
      <c r="A38" s="186">
        <v>21</v>
      </c>
      <c r="B38" s="148"/>
      <c r="C38" s="148" t="s">
        <v>101</v>
      </c>
      <c r="D38" s="221" t="s">
        <v>165</v>
      </c>
      <c r="E38" s="223" t="s">
        <v>166</v>
      </c>
      <c r="F38" s="148" t="s">
        <v>80</v>
      </c>
      <c r="G38" s="149">
        <v>1</v>
      </c>
      <c r="H38" s="150"/>
      <c r="I38" s="150">
        <f t="shared" si="4"/>
        <v>0</v>
      </c>
      <c r="J38" s="151">
        <v>21</v>
      </c>
      <c r="K38" s="150">
        <f t="shared" si="5"/>
        <v>0</v>
      </c>
      <c r="L38" s="246"/>
    </row>
    <row r="39" spans="1:12" s="136" customFormat="1" ht="105.6" customHeight="1" x14ac:dyDescent="0.2">
      <c r="A39" s="186">
        <v>22</v>
      </c>
      <c r="B39" s="148"/>
      <c r="C39" s="148" t="s">
        <v>101</v>
      </c>
      <c r="D39" s="221" t="s">
        <v>167</v>
      </c>
      <c r="E39" s="223" t="s">
        <v>168</v>
      </c>
      <c r="F39" s="148" t="s">
        <v>80</v>
      </c>
      <c r="G39" s="164">
        <v>1</v>
      </c>
      <c r="H39" s="150"/>
      <c r="I39" s="150">
        <f t="shared" si="4"/>
        <v>0</v>
      </c>
      <c r="J39" s="151">
        <v>21</v>
      </c>
      <c r="K39" s="150">
        <f t="shared" si="5"/>
        <v>0</v>
      </c>
    </row>
    <row r="40" spans="1:12" s="136" customFormat="1" ht="39.6" customHeight="1" x14ac:dyDescent="0.2">
      <c r="A40" s="186">
        <v>23</v>
      </c>
      <c r="B40" s="148"/>
      <c r="C40" s="148" t="s">
        <v>101</v>
      </c>
      <c r="D40" s="221" t="s">
        <v>111</v>
      </c>
      <c r="E40" s="223" t="s">
        <v>169</v>
      </c>
      <c r="F40" s="148" t="s">
        <v>80</v>
      </c>
      <c r="G40" s="164">
        <v>1</v>
      </c>
      <c r="H40" s="150"/>
      <c r="I40" s="150">
        <f t="shared" si="4"/>
        <v>0</v>
      </c>
      <c r="J40" s="151">
        <v>21</v>
      </c>
      <c r="K40" s="150">
        <f t="shared" si="5"/>
        <v>0</v>
      </c>
    </row>
    <row r="41" spans="1:12" s="136" customFormat="1" ht="52.9" customHeight="1" x14ac:dyDescent="0.2">
      <c r="A41" s="186">
        <v>24</v>
      </c>
      <c r="B41" s="148"/>
      <c r="C41" s="167" t="s">
        <v>101</v>
      </c>
      <c r="D41" s="219" t="s">
        <v>106</v>
      </c>
      <c r="E41" s="193" t="s">
        <v>118</v>
      </c>
      <c r="F41" s="167" t="s">
        <v>80</v>
      </c>
      <c r="G41" s="164">
        <v>1</v>
      </c>
      <c r="H41" s="163"/>
      <c r="I41" s="150">
        <f t="shared" si="4"/>
        <v>0</v>
      </c>
      <c r="J41" s="151">
        <v>21</v>
      </c>
      <c r="K41" s="150">
        <f t="shared" si="5"/>
        <v>0</v>
      </c>
      <c r="L41" s="165"/>
    </row>
    <row r="42" spans="1:12" s="136" customFormat="1" ht="34.5" customHeight="1" x14ac:dyDescent="0.2">
      <c r="A42" s="186">
        <v>25</v>
      </c>
      <c r="B42" s="148"/>
      <c r="C42" s="167" t="s">
        <v>101</v>
      </c>
      <c r="D42" s="166" t="s">
        <v>104</v>
      </c>
      <c r="E42" s="193" t="s">
        <v>107</v>
      </c>
      <c r="F42" s="167" t="s">
        <v>80</v>
      </c>
      <c r="G42" s="164">
        <v>1</v>
      </c>
      <c r="H42" s="163"/>
      <c r="I42" s="150">
        <f t="shared" si="4"/>
        <v>0</v>
      </c>
      <c r="J42" s="151">
        <v>21</v>
      </c>
      <c r="K42" s="150">
        <f t="shared" si="5"/>
        <v>0</v>
      </c>
    </row>
    <row r="43" spans="1:12" s="136" customFormat="1" ht="79.150000000000006" customHeight="1" x14ac:dyDescent="0.2">
      <c r="A43" s="186">
        <v>26</v>
      </c>
      <c r="B43" s="148"/>
      <c r="C43" s="148" t="s">
        <v>101</v>
      </c>
      <c r="D43" s="221" t="s">
        <v>170</v>
      </c>
      <c r="E43" s="222" t="s">
        <v>171</v>
      </c>
      <c r="F43" s="148" t="s">
        <v>80</v>
      </c>
      <c r="G43" s="149">
        <v>1</v>
      </c>
      <c r="H43" s="150"/>
      <c r="I43" s="150">
        <f t="shared" si="4"/>
        <v>0</v>
      </c>
      <c r="J43" s="151">
        <v>21</v>
      </c>
      <c r="K43" s="150">
        <f t="shared" si="5"/>
        <v>0</v>
      </c>
      <c r="L43" s="246"/>
    </row>
    <row r="44" spans="1:12" s="157" customFormat="1" x14ac:dyDescent="0.2">
      <c r="A44" s="156"/>
      <c r="D44" s="158"/>
      <c r="E44" s="195" t="s">
        <v>100</v>
      </c>
      <c r="I44" s="159">
        <f>I14</f>
        <v>0</v>
      </c>
    </row>
  </sheetData>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3A10-6EF0-4D87-8C5A-54672AF565E4}">
  <sheetPr>
    <pageSetUpPr fitToPage="1"/>
  </sheetPr>
  <dimension ref="A1:Q44"/>
  <sheetViews>
    <sheetView showGridLines="0" tabSelected="1" topLeftCell="A34" zoomScale="80" zoomScaleNormal="80" workbookViewId="0">
      <selection activeCell="L38" sqref="L38"/>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2.140625" style="83" customWidth="1"/>
    <col min="13" max="13" width="15" style="83" customWidth="1"/>
    <col min="14" max="16384" width="9.140625" style="83"/>
  </cols>
  <sheetData>
    <row r="1" spans="1:13" ht="17.45" customHeight="1" x14ac:dyDescent="0.25">
      <c r="A1" s="74" t="s">
        <v>102</v>
      </c>
      <c r="B1" s="138"/>
      <c r="C1" s="138"/>
      <c r="D1" s="171"/>
      <c r="E1" s="188"/>
      <c r="F1" s="161"/>
      <c r="G1" s="161"/>
      <c r="H1" s="161"/>
      <c r="I1" s="161"/>
      <c r="J1" s="161"/>
      <c r="K1" s="161"/>
    </row>
    <row r="2" spans="1:13" x14ac:dyDescent="0.2">
      <c r="A2" s="137" t="s">
        <v>63</v>
      </c>
      <c r="B2" s="138"/>
      <c r="C2" s="139" t="s">
        <v>185</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39.6" customHeight="1"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198</v>
      </c>
      <c r="I14" s="155">
        <f>I15+I23+I35</f>
        <v>0</v>
      </c>
      <c r="K14" s="150"/>
    </row>
    <row r="15" spans="1:13" s="136" customFormat="1" x14ac:dyDescent="0.2">
      <c r="A15" s="186"/>
      <c r="B15" s="145"/>
      <c r="C15" s="144"/>
      <c r="D15" s="146"/>
      <c r="E15" s="187" t="s">
        <v>112</v>
      </c>
      <c r="F15" s="144"/>
      <c r="G15" s="144"/>
      <c r="H15" s="144"/>
      <c r="I15" s="147">
        <f>SUM(I16:I22)</f>
        <v>0</v>
      </c>
      <c r="J15" s="151"/>
      <c r="K15" s="150"/>
    </row>
    <row r="16" spans="1:13" s="136" customFormat="1" ht="70.5" customHeight="1" x14ac:dyDescent="0.2">
      <c r="A16" s="186">
        <v>1</v>
      </c>
      <c r="B16" s="148"/>
      <c r="C16" s="148" t="s">
        <v>101</v>
      </c>
      <c r="D16" s="173" t="s">
        <v>124</v>
      </c>
      <c r="E16" s="218" t="s">
        <v>125</v>
      </c>
      <c r="F16" s="148" t="s">
        <v>80</v>
      </c>
      <c r="G16" s="149">
        <v>1</v>
      </c>
      <c r="H16" s="150"/>
      <c r="I16" s="150">
        <f t="shared" ref="I16:I22" si="0">ROUND(G16*H16,2)</f>
        <v>0</v>
      </c>
      <c r="J16" s="151">
        <v>21</v>
      </c>
      <c r="K16" s="150">
        <f t="shared" ref="K16:K22" si="1">I16+((I16/100)*J16)</f>
        <v>0</v>
      </c>
      <c r="L16" s="148"/>
    </row>
    <row r="17" spans="1:17" s="136" customFormat="1" ht="72" customHeight="1" x14ac:dyDescent="0.2">
      <c r="A17" s="186">
        <v>2</v>
      </c>
      <c r="B17" s="148"/>
      <c r="C17" s="148" t="s">
        <v>101</v>
      </c>
      <c r="D17" s="173" t="s">
        <v>126</v>
      </c>
      <c r="E17" s="218" t="s">
        <v>135</v>
      </c>
      <c r="F17" s="148" t="s">
        <v>80</v>
      </c>
      <c r="G17" s="149">
        <v>1</v>
      </c>
      <c r="H17" s="150"/>
      <c r="I17" s="150">
        <f t="shared" si="0"/>
        <v>0</v>
      </c>
      <c r="J17" s="151">
        <v>21</v>
      </c>
      <c r="K17" s="150">
        <f t="shared" si="1"/>
        <v>0</v>
      </c>
      <c r="L17" s="148"/>
    </row>
    <row r="18" spans="1:17" s="136" customFormat="1" ht="72.75" customHeight="1" x14ac:dyDescent="0.2">
      <c r="A18" s="186">
        <v>3</v>
      </c>
      <c r="B18" s="148"/>
      <c r="C18" s="148" t="s">
        <v>101</v>
      </c>
      <c r="D18" s="173" t="s">
        <v>136</v>
      </c>
      <c r="E18" s="218" t="s">
        <v>137</v>
      </c>
      <c r="F18" s="148" t="s">
        <v>80</v>
      </c>
      <c r="G18" s="149">
        <v>1</v>
      </c>
      <c r="H18" s="163"/>
      <c r="I18" s="150">
        <f t="shared" si="0"/>
        <v>0</v>
      </c>
      <c r="J18" s="151">
        <v>21</v>
      </c>
      <c r="K18" s="150">
        <f t="shared" si="1"/>
        <v>0</v>
      </c>
      <c r="L18" s="148"/>
    </row>
    <row r="19" spans="1:17" s="165" customFormat="1" ht="52.9" customHeight="1" x14ac:dyDescent="0.2">
      <c r="A19" s="209">
        <v>4</v>
      </c>
      <c r="B19" s="167"/>
      <c r="C19" s="167" t="s">
        <v>101</v>
      </c>
      <c r="D19" s="173" t="s">
        <v>106</v>
      </c>
      <c r="E19" s="218" t="s">
        <v>138</v>
      </c>
      <c r="F19" s="167" t="s">
        <v>80</v>
      </c>
      <c r="G19" s="164">
        <v>1</v>
      </c>
      <c r="H19" s="163"/>
      <c r="I19" s="150">
        <f t="shared" si="0"/>
        <v>0</v>
      </c>
      <c r="J19" s="151">
        <v>21</v>
      </c>
      <c r="K19" s="150">
        <f t="shared" si="1"/>
        <v>0</v>
      </c>
    </row>
    <row r="20" spans="1:17" s="136" customFormat="1" ht="26.45" customHeight="1" x14ac:dyDescent="0.2">
      <c r="A20" s="186">
        <v>5</v>
      </c>
      <c r="B20" s="148"/>
      <c r="C20" s="148" t="s">
        <v>101</v>
      </c>
      <c r="D20" s="173" t="s">
        <v>104</v>
      </c>
      <c r="E20" s="218" t="s">
        <v>107</v>
      </c>
      <c r="F20" s="148" t="s">
        <v>80</v>
      </c>
      <c r="G20" s="164">
        <v>1</v>
      </c>
      <c r="H20" s="150"/>
      <c r="I20" s="150">
        <f t="shared" si="0"/>
        <v>0</v>
      </c>
      <c r="J20" s="151">
        <v>21</v>
      </c>
      <c r="K20" s="150">
        <f t="shared" si="1"/>
        <v>0</v>
      </c>
    </row>
    <row r="21" spans="1:17" s="136" customFormat="1" ht="79.150000000000006" customHeight="1" x14ac:dyDescent="0.2">
      <c r="A21" s="186">
        <v>6</v>
      </c>
      <c r="B21" s="148"/>
      <c r="C21" s="148" t="s">
        <v>101</v>
      </c>
      <c r="D21" s="173" t="s">
        <v>109</v>
      </c>
      <c r="E21" s="218" t="s">
        <v>110</v>
      </c>
      <c r="F21" s="148" t="s">
        <v>80</v>
      </c>
      <c r="G21" s="149">
        <v>1</v>
      </c>
      <c r="H21" s="150"/>
      <c r="I21" s="150">
        <f t="shared" si="0"/>
        <v>0</v>
      </c>
      <c r="J21" s="151">
        <v>21</v>
      </c>
      <c r="K21" s="150">
        <f t="shared" si="1"/>
        <v>0</v>
      </c>
    </row>
    <row r="22" spans="1:17" s="136" customFormat="1" ht="66" customHeight="1" x14ac:dyDescent="0.2">
      <c r="A22" s="186">
        <v>7</v>
      </c>
      <c r="B22" s="148"/>
      <c r="C22" s="148" t="s">
        <v>101</v>
      </c>
      <c r="D22" s="173" t="s">
        <v>83</v>
      </c>
      <c r="E22" s="218" t="s">
        <v>129</v>
      </c>
      <c r="F22" s="148" t="s">
        <v>80</v>
      </c>
      <c r="G22" s="149">
        <v>1</v>
      </c>
      <c r="H22" s="150"/>
      <c r="I22" s="150">
        <f t="shared" si="0"/>
        <v>0</v>
      </c>
      <c r="J22" s="151">
        <v>21</v>
      </c>
      <c r="K22" s="150">
        <f t="shared" si="1"/>
        <v>0</v>
      </c>
      <c r="L22" s="246"/>
    </row>
    <row r="23" spans="1:17" s="136" customFormat="1" x14ac:dyDescent="0.2">
      <c r="A23" s="186"/>
      <c r="B23" s="148"/>
      <c r="C23" s="145"/>
      <c r="D23" s="144"/>
      <c r="E23" s="187" t="s">
        <v>115</v>
      </c>
      <c r="F23" s="146"/>
      <c r="G23" s="144"/>
      <c r="H23" s="144"/>
      <c r="I23" s="147">
        <f>SUM(I24:I34)</f>
        <v>0</v>
      </c>
      <c r="J23" s="151"/>
      <c r="K23" s="150"/>
    </row>
    <row r="24" spans="1:17" s="136" customFormat="1" ht="105.6" customHeight="1" x14ac:dyDescent="0.2">
      <c r="A24" s="186">
        <v>8</v>
      </c>
      <c r="B24" s="148"/>
      <c r="C24" s="148" t="s">
        <v>101</v>
      </c>
      <c r="D24" s="173" t="s">
        <v>84</v>
      </c>
      <c r="E24" s="218" t="s">
        <v>130</v>
      </c>
      <c r="F24" s="148" t="s">
        <v>80</v>
      </c>
      <c r="G24" s="149">
        <v>1</v>
      </c>
      <c r="H24" s="150"/>
      <c r="I24" s="150">
        <f t="shared" ref="I24:I34" si="2">ROUND(G24*H24,2)</f>
        <v>0</v>
      </c>
      <c r="J24" s="151">
        <v>21</v>
      </c>
      <c r="K24" s="150">
        <f t="shared" ref="K24:K34" si="3">I24+((I24/100)*J24)</f>
        <v>0</v>
      </c>
      <c r="L24" s="247"/>
      <c r="M24" s="246"/>
    </row>
    <row r="25" spans="1:17" s="136" customFormat="1" ht="66" customHeight="1" x14ac:dyDescent="0.2">
      <c r="A25" s="186">
        <v>9</v>
      </c>
      <c r="B25" s="148"/>
      <c r="C25" s="148" t="s">
        <v>101</v>
      </c>
      <c r="D25" s="173" t="s">
        <v>85</v>
      </c>
      <c r="E25" s="218" t="s">
        <v>131</v>
      </c>
      <c r="F25" s="148" t="s">
        <v>80</v>
      </c>
      <c r="G25" s="149">
        <v>1</v>
      </c>
      <c r="H25" s="163"/>
      <c r="I25" s="150">
        <f t="shared" si="2"/>
        <v>0</v>
      </c>
      <c r="J25" s="151">
        <v>21</v>
      </c>
      <c r="K25" s="150">
        <f t="shared" si="3"/>
        <v>0</v>
      </c>
      <c r="L25" s="246"/>
    </row>
    <row r="26" spans="1:17" s="136" customFormat="1" ht="52.9" customHeight="1" x14ac:dyDescent="0.2">
      <c r="A26" s="186">
        <v>10</v>
      </c>
      <c r="B26" s="148"/>
      <c r="C26" s="148" t="s">
        <v>101</v>
      </c>
      <c r="D26" s="173" t="s">
        <v>173</v>
      </c>
      <c r="E26" s="218" t="s">
        <v>132</v>
      </c>
      <c r="F26" s="148" t="s">
        <v>80</v>
      </c>
      <c r="G26" s="149">
        <v>27</v>
      </c>
      <c r="H26" s="150"/>
      <c r="I26" s="150">
        <f t="shared" si="2"/>
        <v>0</v>
      </c>
      <c r="J26" s="151">
        <v>21</v>
      </c>
      <c r="K26" s="150">
        <f t="shared" si="3"/>
        <v>0</v>
      </c>
    </row>
    <row r="27" spans="1:17" s="136" customFormat="1" ht="66" customHeight="1" x14ac:dyDescent="0.2">
      <c r="A27" s="186">
        <v>11</v>
      </c>
      <c r="B27" s="148"/>
      <c r="C27" s="148" t="s">
        <v>101</v>
      </c>
      <c r="D27" s="173" t="s">
        <v>117</v>
      </c>
      <c r="E27" s="218" t="s">
        <v>134</v>
      </c>
      <c r="F27" s="148" t="s">
        <v>80</v>
      </c>
      <c r="G27" s="149">
        <v>27</v>
      </c>
      <c r="H27" s="150"/>
      <c r="I27" s="150">
        <f t="shared" si="2"/>
        <v>0</v>
      </c>
      <c r="J27" s="151">
        <v>21</v>
      </c>
      <c r="K27" s="150">
        <f t="shared" si="3"/>
        <v>0</v>
      </c>
    </row>
    <row r="28" spans="1:17" s="136" customFormat="1" ht="26.45" customHeight="1" x14ac:dyDescent="0.2">
      <c r="A28" s="186">
        <v>12</v>
      </c>
      <c r="B28" s="148"/>
      <c r="C28" s="148" t="s">
        <v>101</v>
      </c>
      <c r="D28" s="173" t="s">
        <v>105</v>
      </c>
      <c r="E28" s="218" t="s">
        <v>108</v>
      </c>
      <c r="F28" s="148" t="s">
        <v>80</v>
      </c>
      <c r="G28" s="149">
        <v>1</v>
      </c>
      <c r="H28" s="163"/>
      <c r="I28" s="150">
        <f t="shared" si="2"/>
        <v>0</v>
      </c>
      <c r="J28" s="151">
        <v>21</v>
      </c>
      <c r="K28" s="150">
        <f t="shared" si="3"/>
        <v>0</v>
      </c>
      <c r="L28" s="165"/>
    </row>
    <row r="29" spans="1:17" s="136" customFormat="1" ht="26.45" customHeight="1" x14ac:dyDescent="0.2">
      <c r="A29" s="186">
        <v>13</v>
      </c>
      <c r="B29" s="148"/>
      <c r="C29" s="148" t="s">
        <v>101</v>
      </c>
      <c r="D29" s="173" t="s">
        <v>120</v>
      </c>
      <c r="E29" s="218" t="s">
        <v>121</v>
      </c>
      <c r="F29" s="148" t="s">
        <v>80</v>
      </c>
      <c r="G29" s="149">
        <v>1</v>
      </c>
      <c r="H29" s="163"/>
      <c r="I29" s="150">
        <f t="shared" si="2"/>
        <v>0</v>
      </c>
      <c r="J29" s="151">
        <v>21</v>
      </c>
      <c r="K29" s="150">
        <f t="shared" si="3"/>
        <v>0</v>
      </c>
      <c r="L29" s="213"/>
      <c r="M29" s="165"/>
      <c r="N29" s="165"/>
      <c r="O29" s="165"/>
      <c r="P29" s="165"/>
      <c r="Q29" s="165"/>
    </row>
    <row r="30" spans="1:17" s="136" customFormat="1" ht="118.9" customHeight="1" x14ac:dyDescent="0.2">
      <c r="A30" s="186">
        <v>14</v>
      </c>
      <c r="B30" s="148"/>
      <c r="C30" s="148" t="s">
        <v>101</v>
      </c>
      <c r="D30" s="173" t="s">
        <v>175</v>
      </c>
      <c r="E30" s="218" t="s">
        <v>176</v>
      </c>
      <c r="F30" s="148" t="s">
        <v>80</v>
      </c>
      <c r="G30" s="149">
        <v>26</v>
      </c>
      <c r="H30" s="163"/>
      <c r="I30" s="150">
        <f t="shared" si="2"/>
        <v>0</v>
      </c>
      <c r="J30" s="151">
        <v>21</v>
      </c>
      <c r="K30" s="150">
        <f t="shared" si="3"/>
        <v>0</v>
      </c>
      <c r="L30" s="248"/>
      <c r="M30" s="246"/>
      <c r="N30" s="165"/>
      <c r="O30" s="165"/>
      <c r="P30" s="165"/>
      <c r="Q30" s="165"/>
    </row>
    <row r="31" spans="1:17" s="136" customFormat="1" ht="104.25" customHeight="1" x14ac:dyDescent="0.2">
      <c r="A31" s="186">
        <v>15</v>
      </c>
      <c r="B31" s="148"/>
      <c r="C31" s="148" t="s">
        <v>101</v>
      </c>
      <c r="D31" s="173" t="s">
        <v>143</v>
      </c>
      <c r="E31" s="218" t="s">
        <v>177</v>
      </c>
      <c r="F31" s="148" t="s">
        <v>80</v>
      </c>
      <c r="G31" s="149">
        <v>1</v>
      </c>
      <c r="H31" s="163"/>
      <c r="I31" s="150">
        <f t="shared" si="2"/>
        <v>0</v>
      </c>
      <c r="J31" s="151">
        <v>21</v>
      </c>
      <c r="K31" s="150">
        <f t="shared" si="3"/>
        <v>0</v>
      </c>
      <c r="L31" s="213"/>
      <c r="M31" s="165"/>
      <c r="N31" s="165"/>
      <c r="O31" s="165"/>
      <c r="P31" s="165"/>
      <c r="Q31" s="165"/>
    </row>
    <row r="32" spans="1:17" s="136" customFormat="1" ht="66" customHeight="1" x14ac:dyDescent="0.2">
      <c r="A32" s="186">
        <v>16</v>
      </c>
      <c r="B32" s="148"/>
      <c r="C32" s="148" t="s">
        <v>101</v>
      </c>
      <c r="D32" s="173" t="s">
        <v>145</v>
      </c>
      <c r="E32" s="218" t="s">
        <v>178</v>
      </c>
      <c r="F32" s="148" t="s">
        <v>80</v>
      </c>
      <c r="G32" s="149">
        <v>1</v>
      </c>
      <c r="H32" s="150"/>
      <c r="I32" s="150">
        <f t="shared" si="2"/>
        <v>0</v>
      </c>
      <c r="J32" s="151">
        <v>21</v>
      </c>
      <c r="K32" s="150">
        <f t="shared" si="3"/>
        <v>0</v>
      </c>
    </row>
    <row r="33" spans="1:12" s="136" customFormat="1" ht="26.45" customHeight="1" x14ac:dyDescent="0.2">
      <c r="A33" s="186">
        <v>17</v>
      </c>
      <c r="B33" s="148"/>
      <c r="C33" s="148" t="s">
        <v>101</v>
      </c>
      <c r="D33" s="173" t="s">
        <v>147</v>
      </c>
      <c r="E33" s="218" t="s">
        <v>148</v>
      </c>
      <c r="F33" s="148" t="s">
        <v>80</v>
      </c>
      <c r="G33" s="149">
        <v>1</v>
      </c>
      <c r="H33" s="150"/>
      <c r="I33" s="150">
        <f t="shared" si="2"/>
        <v>0</v>
      </c>
      <c r="J33" s="151">
        <v>21</v>
      </c>
      <c r="K33" s="150">
        <f t="shared" si="3"/>
        <v>0</v>
      </c>
    </row>
    <row r="34" spans="1:12" s="136" customFormat="1" ht="39.6" customHeight="1" x14ac:dyDescent="0.2">
      <c r="A34" s="186">
        <v>18</v>
      </c>
      <c r="B34" s="148"/>
      <c r="C34" s="148" t="s">
        <v>101</v>
      </c>
      <c r="D34" s="173" t="s">
        <v>149</v>
      </c>
      <c r="E34" s="218" t="s">
        <v>150</v>
      </c>
      <c r="F34" s="148" t="s">
        <v>80</v>
      </c>
      <c r="G34" s="149">
        <v>1</v>
      </c>
      <c r="H34" s="163"/>
      <c r="I34" s="150">
        <f t="shared" si="2"/>
        <v>0</v>
      </c>
      <c r="J34" s="151">
        <v>21</v>
      </c>
      <c r="K34" s="150">
        <f t="shared" si="3"/>
        <v>0</v>
      </c>
      <c r="L34" s="165"/>
    </row>
    <row r="35" spans="1:12" s="136" customFormat="1" x14ac:dyDescent="0.2">
      <c r="A35" s="186"/>
      <c r="B35" s="148"/>
      <c r="C35" s="148"/>
      <c r="D35" s="173"/>
      <c r="E35" s="187" t="s">
        <v>160</v>
      </c>
      <c r="F35" s="146"/>
      <c r="G35" s="144"/>
      <c r="H35" s="144"/>
      <c r="I35" s="147">
        <f>SUM(I36:I43)</f>
        <v>0</v>
      </c>
      <c r="J35" s="151"/>
      <c r="K35" s="150"/>
    </row>
    <row r="36" spans="1:12" s="136" customFormat="1" ht="92.45" customHeight="1" x14ac:dyDescent="0.2">
      <c r="A36" s="186">
        <v>19</v>
      </c>
      <c r="B36" s="148"/>
      <c r="C36" s="148" t="s">
        <v>101</v>
      </c>
      <c r="D36" s="173" t="s">
        <v>161</v>
      </c>
      <c r="E36" s="218" t="s">
        <v>162</v>
      </c>
      <c r="F36" s="148" t="s">
        <v>80</v>
      </c>
      <c r="G36" s="149">
        <v>1</v>
      </c>
      <c r="H36" s="150"/>
      <c r="I36" s="150">
        <f t="shared" ref="I36:I43" si="4">ROUND(G36*H36,2)</f>
        <v>0</v>
      </c>
      <c r="J36" s="151">
        <v>21</v>
      </c>
      <c r="K36" s="150">
        <f t="shared" ref="K36:K43" si="5">I36+((I36/100)*J36)</f>
        <v>0</v>
      </c>
    </row>
    <row r="37" spans="1:12" s="136" customFormat="1" ht="118.9" customHeight="1" x14ac:dyDescent="0.2">
      <c r="A37" s="186">
        <v>20</v>
      </c>
      <c r="B37" s="148"/>
      <c r="C37" s="148" t="s">
        <v>101</v>
      </c>
      <c r="D37" s="173" t="s">
        <v>163</v>
      </c>
      <c r="E37" s="218" t="s">
        <v>164</v>
      </c>
      <c r="F37" s="148" t="s">
        <v>80</v>
      </c>
      <c r="G37" s="149">
        <v>1</v>
      </c>
      <c r="H37" s="150"/>
      <c r="I37" s="150">
        <f t="shared" si="4"/>
        <v>0</v>
      </c>
      <c r="J37" s="151">
        <v>21</v>
      </c>
      <c r="K37" s="150">
        <f t="shared" si="5"/>
        <v>0</v>
      </c>
    </row>
    <row r="38" spans="1:12" s="136" customFormat="1" ht="66" customHeight="1" x14ac:dyDescent="0.2">
      <c r="A38" s="186">
        <v>21</v>
      </c>
      <c r="B38" s="148"/>
      <c r="C38" s="148" t="s">
        <v>101</v>
      </c>
      <c r="D38" s="173" t="s">
        <v>165</v>
      </c>
      <c r="E38" s="218" t="s">
        <v>166</v>
      </c>
      <c r="F38" s="148" t="s">
        <v>80</v>
      </c>
      <c r="G38" s="149">
        <v>1</v>
      </c>
      <c r="H38" s="150"/>
      <c r="I38" s="150">
        <f t="shared" si="4"/>
        <v>0</v>
      </c>
      <c r="J38" s="151">
        <v>21</v>
      </c>
      <c r="K38" s="150">
        <f t="shared" si="5"/>
        <v>0</v>
      </c>
      <c r="L38" s="246"/>
    </row>
    <row r="39" spans="1:12" s="136" customFormat="1" ht="105.6" customHeight="1" x14ac:dyDescent="0.2">
      <c r="A39" s="186">
        <v>22</v>
      </c>
      <c r="B39" s="148"/>
      <c r="C39" s="148" t="s">
        <v>101</v>
      </c>
      <c r="D39" s="173" t="s">
        <v>167</v>
      </c>
      <c r="E39" s="218" t="s">
        <v>168</v>
      </c>
      <c r="F39" s="148" t="s">
        <v>80</v>
      </c>
      <c r="G39" s="164">
        <v>1</v>
      </c>
      <c r="H39" s="150"/>
      <c r="I39" s="150">
        <f t="shared" si="4"/>
        <v>0</v>
      </c>
      <c r="J39" s="151">
        <v>21</v>
      </c>
      <c r="K39" s="150">
        <f t="shared" si="5"/>
        <v>0</v>
      </c>
    </row>
    <row r="40" spans="1:12" s="136" customFormat="1" ht="39.6" customHeight="1" x14ac:dyDescent="0.2">
      <c r="A40" s="186">
        <v>23</v>
      </c>
      <c r="B40" s="148"/>
      <c r="C40" s="148" t="s">
        <v>101</v>
      </c>
      <c r="D40" s="173" t="s">
        <v>111</v>
      </c>
      <c r="E40" s="218" t="s">
        <v>169</v>
      </c>
      <c r="F40" s="148" t="s">
        <v>80</v>
      </c>
      <c r="G40" s="164">
        <v>1</v>
      </c>
      <c r="H40" s="150"/>
      <c r="I40" s="150">
        <f t="shared" si="4"/>
        <v>0</v>
      </c>
      <c r="J40" s="151">
        <v>21</v>
      </c>
      <c r="K40" s="150">
        <f t="shared" si="5"/>
        <v>0</v>
      </c>
    </row>
    <row r="41" spans="1:12" s="136" customFormat="1" ht="52.9" customHeight="1" x14ac:dyDescent="0.2">
      <c r="A41" s="186">
        <v>24</v>
      </c>
      <c r="B41" s="148"/>
      <c r="C41" s="167" t="s">
        <v>101</v>
      </c>
      <c r="D41" s="173" t="s">
        <v>106</v>
      </c>
      <c r="E41" s="218" t="s">
        <v>118</v>
      </c>
      <c r="F41" s="167" t="s">
        <v>80</v>
      </c>
      <c r="G41" s="164">
        <v>1</v>
      </c>
      <c r="H41" s="163"/>
      <c r="I41" s="150">
        <f t="shared" si="4"/>
        <v>0</v>
      </c>
      <c r="J41" s="151">
        <v>21</v>
      </c>
      <c r="K41" s="150">
        <f t="shared" si="5"/>
        <v>0</v>
      </c>
      <c r="L41" s="165"/>
    </row>
    <row r="42" spans="1:12" s="136" customFormat="1" ht="34.5" customHeight="1" x14ac:dyDescent="0.2">
      <c r="A42" s="148">
        <v>25</v>
      </c>
      <c r="B42" s="148"/>
      <c r="C42" s="167" t="s">
        <v>101</v>
      </c>
      <c r="D42" s="173" t="s">
        <v>104</v>
      </c>
      <c r="E42" s="218" t="s">
        <v>107</v>
      </c>
      <c r="F42" s="167" t="s">
        <v>80</v>
      </c>
      <c r="G42" s="164">
        <v>1</v>
      </c>
      <c r="H42" s="163"/>
      <c r="I42" s="150">
        <f t="shared" si="4"/>
        <v>0</v>
      </c>
      <c r="J42" s="151">
        <v>21</v>
      </c>
      <c r="K42" s="150">
        <f t="shared" si="5"/>
        <v>0</v>
      </c>
    </row>
    <row r="43" spans="1:12" s="136" customFormat="1" ht="79.150000000000006" customHeight="1" x14ac:dyDescent="0.2">
      <c r="A43" s="186">
        <v>26</v>
      </c>
      <c r="B43" s="148"/>
      <c r="C43" s="148" t="s">
        <v>101</v>
      </c>
      <c r="D43" s="173" t="s">
        <v>170</v>
      </c>
      <c r="E43" s="218" t="s">
        <v>171</v>
      </c>
      <c r="F43" s="148" t="s">
        <v>80</v>
      </c>
      <c r="G43" s="149">
        <v>1</v>
      </c>
      <c r="H43" s="150"/>
      <c r="I43" s="150">
        <f t="shared" si="4"/>
        <v>0</v>
      </c>
      <c r="J43" s="151">
        <v>21</v>
      </c>
      <c r="K43" s="150">
        <f t="shared" si="5"/>
        <v>0</v>
      </c>
      <c r="L43" s="246"/>
    </row>
    <row r="44" spans="1:12" s="157" customFormat="1" x14ac:dyDescent="0.2">
      <c r="A44" s="156"/>
      <c r="D44" s="158"/>
      <c r="E44" s="195" t="s">
        <v>100</v>
      </c>
      <c r="I44" s="159">
        <f>I14</f>
        <v>0</v>
      </c>
    </row>
  </sheetData>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F153-6389-4C43-9C65-AA95A4F3E468}">
  <sheetPr>
    <pageSetUpPr fitToPage="1"/>
  </sheetPr>
  <dimension ref="A1:M20"/>
  <sheetViews>
    <sheetView showGridLines="0" zoomScale="80" zoomScaleNormal="80" workbookViewId="0">
      <selection activeCell="L17" sqref="L17"/>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1.7109375" style="83" customWidth="1"/>
    <col min="13" max="13" width="14" style="83" customWidth="1"/>
    <col min="14" max="16384" width="9.140625" style="83"/>
  </cols>
  <sheetData>
    <row r="1" spans="1:13" ht="18" x14ac:dyDescent="0.25">
      <c r="A1" s="74" t="s">
        <v>102</v>
      </c>
      <c r="B1" s="138"/>
      <c r="C1" s="138"/>
      <c r="D1" s="171"/>
      <c r="E1" s="188"/>
      <c r="F1" s="161"/>
      <c r="G1" s="161"/>
      <c r="H1" s="161"/>
      <c r="I1" s="161"/>
      <c r="J1" s="161"/>
      <c r="K1" s="161"/>
    </row>
    <row r="2" spans="1:13" x14ac:dyDescent="0.2">
      <c r="A2" s="137" t="s">
        <v>63</v>
      </c>
      <c r="B2" s="138"/>
      <c r="C2" s="139" t="s">
        <v>186</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63.75"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199</v>
      </c>
      <c r="I14" s="155">
        <f>I15</f>
        <v>0</v>
      </c>
      <c r="K14" s="150"/>
    </row>
    <row r="15" spans="1:13" s="136" customFormat="1" x14ac:dyDescent="0.2">
      <c r="A15" s="186"/>
      <c r="B15" s="148"/>
      <c r="C15" s="145"/>
      <c r="D15" s="144"/>
      <c r="E15" s="187" t="s">
        <v>115</v>
      </c>
      <c r="F15" s="146"/>
      <c r="G15" s="144"/>
      <c r="H15" s="144"/>
      <c r="I15" s="147">
        <f>SUM(I16:I19)</f>
        <v>0</v>
      </c>
      <c r="J15" s="151"/>
      <c r="K15" s="150"/>
    </row>
    <row r="16" spans="1:13" s="136" customFormat="1" ht="102" x14ac:dyDescent="0.2">
      <c r="A16" s="186">
        <v>1</v>
      </c>
      <c r="B16" s="148"/>
      <c r="C16" s="148" t="s">
        <v>101</v>
      </c>
      <c r="D16" s="173" t="s">
        <v>179</v>
      </c>
      <c r="E16" s="215" t="s">
        <v>130</v>
      </c>
      <c r="F16" s="148" t="s">
        <v>80</v>
      </c>
      <c r="G16" s="149">
        <v>2</v>
      </c>
      <c r="H16" s="150"/>
      <c r="I16" s="220">
        <f t="shared" ref="I16:I19" si="0">ROUND(G16*H16,2)</f>
        <v>0</v>
      </c>
      <c r="J16" s="151">
        <v>21</v>
      </c>
      <c r="K16" s="150">
        <f t="shared" ref="K16:K19" si="1">I16+((I16/100)*J16)</f>
        <v>0</v>
      </c>
      <c r="L16" s="247"/>
      <c r="M16" s="246"/>
    </row>
    <row r="17" spans="1:12" s="136" customFormat="1" ht="63.75" x14ac:dyDescent="0.2">
      <c r="A17" s="186">
        <v>2</v>
      </c>
      <c r="B17" s="148"/>
      <c r="C17" s="148" t="s">
        <v>101</v>
      </c>
      <c r="D17" s="173" t="s">
        <v>180</v>
      </c>
      <c r="E17" s="215" t="s">
        <v>131</v>
      </c>
      <c r="F17" s="148" t="s">
        <v>80</v>
      </c>
      <c r="G17" s="149">
        <v>2</v>
      </c>
      <c r="H17" s="163"/>
      <c r="I17" s="220">
        <f t="shared" si="0"/>
        <v>0</v>
      </c>
      <c r="J17" s="151">
        <v>21</v>
      </c>
      <c r="K17" s="150">
        <f t="shared" si="1"/>
        <v>0</v>
      </c>
      <c r="L17" s="246"/>
    </row>
    <row r="18" spans="1:12" s="136" customFormat="1" ht="51" x14ac:dyDescent="0.2">
      <c r="A18" s="186">
        <v>3</v>
      </c>
      <c r="B18" s="148"/>
      <c r="C18" s="148" t="s">
        <v>101</v>
      </c>
      <c r="D18" s="173" t="s">
        <v>116</v>
      </c>
      <c r="E18" s="215" t="s">
        <v>132</v>
      </c>
      <c r="F18" s="148" t="s">
        <v>80</v>
      </c>
      <c r="G18" s="164">
        <v>2</v>
      </c>
      <c r="H18" s="150"/>
      <c r="I18" s="220">
        <f t="shared" si="0"/>
        <v>0</v>
      </c>
      <c r="J18" s="151">
        <v>21</v>
      </c>
      <c r="K18" s="150">
        <f t="shared" si="1"/>
        <v>0</v>
      </c>
    </row>
    <row r="19" spans="1:12" s="136" customFormat="1" ht="63.75" x14ac:dyDescent="0.2">
      <c r="A19" s="186">
        <v>4</v>
      </c>
      <c r="B19" s="148"/>
      <c r="C19" s="148" t="s">
        <v>101</v>
      </c>
      <c r="D19" s="173" t="s">
        <v>117</v>
      </c>
      <c r="E19" s="215" t="s">
        <v>134</v>
      </c>
      <c r="F19" s="148" t="s">
        <v>80</v>
      </c>
      <c r="G19" s="164">
        <v>2</v>
      </c>
      <c r="H19" s="150"/>
      <c r="I19" s="220">
        <f t="shared" si="0"/>
        <v>0</v>
      </c>
      <c r="J19" s="151">
        <v>21</v>
      </c>
      <c r="K19" s="150">
        <f t="shared" si="1"/>
        <v>0</v>
      </c>
    </row>
    <row r="20" spans="1:12" s="157" customFormat="1" x14ac:dyDescent="0.2">
      <c r="A20" s="156"/>
      <c r="D20" s="158"/>
      <c r="E20" s="195" t="s">
        <v>100</v>
      </c>
      <c r="I20" s="159">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08F50-35BA-4021-A522-1541D0334910}">
  <sheetPr>
    <pageSetUpPr fitToPage="1"/>
  </sheetPr>
  <dimension ref="A1:M20"/>
  <sheetViews>
    <sheetView showGridLines="0" zoomScale="80" zoomScaleNormal="80" workbookViewId="0">
      <selection activeCell="L17" sqref="L17"/>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6.28515625" style="83" customWidth="1"/>
    <col min="13" max="13" width="19.7109375" style="83" customWidth="1"/>
    <col min="14" max="16384" width="9.140625" style="83"/>
  </cols>
  <sheetData>
    <row r="1" spans="1:13" ht="18" x14ac:dyDescent="0.25">
      <c r="A1" s="74" t="s">
        <v>102</v>
      </c>
      <c r="B1" s="138"/>
      <c r="C1" s="138"/>
      <c r="D1" s="171"/>
      <c r="E1" s="188"/>
      <c r="F1" s="161"/>
      <c r="G1" s="161"/>
      <c r="H1" s="161"/>
      <c r="I1" s="161"/>
      <c r="J1" s="161"/>
      <c r="K1" s="161"/>
    </row>
    <row r="2" spans="1:13" x14ac:dyDescent="0.2">
      <c r="A2" s="137" t="s">
        <v>63</v>
      </c>
      <c r="B2" s="138"/>
      <c r="C2" s="139" t="s">
        <v>188</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63.75"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201</v>
      </c>
      <c r="I14" s="155">
        <f>I15</f>
        <v>0</v>
      </c>
      <c r="K14" s="150"/>
    </row>
    <row r="15" spans="1:13" s="136" customFormat="1" x14ac:dyDescent="0.2">
      <c r="A15" s="186"/>
      <c r="B15" s="148"/>
      <c r="C15" s="145"/>
      <c r="D15" s="144"/>
      <c r="E15" s="187" t="s">
        <v>115</v>
      </c>
      <c r="F15" s="146"/>
      <c r="G15" s="144"/>
      <c r="H15" s="144"/>
      <c r="I15" s="147">
        <f>SUM(I16:I19)</f>
        <v>0</v>
      </c>
      <c r="J15" s="151"/>
      <c r="K15" s="150"/>
    </row>
    <row r="16" spans="1:13" s="136" customFormat="1" ht="102" x14ac:dyDescent="0.2">
      <c r="A16" s="186">
        <v>1</v>
      </c>
      <c r="B16" s="148"/>
      <c r="C16" s="148" t="s">
        <v>101</v>
      </c>
      <c r="D16" s="173" t="s">
        <v>179</v>
      </c>
      <c r="E16" s="215" t="s">
        <v>130</v>
      </c>
      <c r="F16" s="148" t="s">
        <v>80</v>
      </c>
      <c r="G16" s="149">
        <v>2</v>
      </c>
      <c r="H16" s="150"/>
      <c r="I16" s="220">
        <f t="shared" ref="I16:I19" si="0">ROUND(G16*H16,2)</f>
        <v>0</v>
      </c>
      <c r="J16" s="151">
        <v>21</v>
      </c>
      <c r="K16" s="150">
        <f t="shared" ref="K16:K19" si="1">I16+((I16/100)*J16)</f>
        <v>0</v>
      </c>
      <c r="L16" s="247"/>
      <c r="M16" s="246"/>
    </row>
    <row r="17" spans="1:12" s="136" customFormat="1" ht="63.75" x14ac:dyDescent="0.2">
      <c r="A17" s="186">
        <v>2</v>
      </c>
      <c r="B17" s="148"/>
      <c r="C17" s="148" t="s">
        <v>101</v>
      </c>
      <c r="D17" s="173" t="s">
        <v>180</v>
      </c>
      <c r="E17" s="215" t="s">
        <v>131</v>
      </c>
      <c r="F17" s="148" t="s">
        <v>80</v>
      </c>
      <c r="G17" s="149">
        <v>2</v>
      </c>
      <c r="H17" s="163"/>
      <c r="I17" s="220">
        <f t="shared" si="0"/>
        <v>0</v>
      </c>
      <c r="J17" s="151">
        <v>21</v>
      </c>
      <c r="K17" s="150">
        <f t="shared" si="1"/>
        <v>0</v>
      </c>
      <c r="L17" s="246"/>
    </row>
    <row r="18" spans="1:12" s="136" customFormat="1" ht="51" x14ac:dyDescent="0.2">
      <c r="A18" s="186">
        <v>3</v>
      </c>
      <c r="B18" s="148"/>
      <c r="C18" s="148" t="s">
        <v>101</v>
      </c>
      <c r="D18" s="173" t="s">
        <v>116</v>
      </c>
      <c r="E18" s="215" t="s">
        <v>132</v>
      </c>
      <c r="F18" s="148" t="s">
        <v>80</v>
      </c>
      <c r="G18" s="164">
        <v>2</v>
      </c>
      <c r="H18" s="150"/>
      <c r="I18" s="220">
        <f t="shared" si="0"/>
        <v>0</v>
      </c>
      <c r="J18" s="151">
        <v>21</v>
      </c>
      <c r="K18" s="150">
        <f t="shared" si="1"/>
        <v>0</v>
      </c>
    </row>
    <row r="19" spans="1:12" s="136" customFormat="1" ht="63.75" x14ac:dyDescent="0.2">
      <c r="A19" s="186">
        <v>4</v>
      </c>
      <c r="B19" s="148"/>
      <c r="C19" s="148" t="s">
        <v>101</v>
      </c>
      <c r="D19" s="173" t="s">
        <v>117</v>
      </c>
      <c r="E19" s="215" t="s">
        <v>134</v>
      </c>
      <c r="F19" s="148" t="s">
        <v>80</v>
      </c>
      <c r="G19" s="164">
        <v>2</v>
      </c>
      <c r="H19" s="150"/>
      <c r="I19" s="220">
        <f t="shared" si="0"/>
        <v>0</v>
      </c>
      <c r="J19" s="151">
        <v>21</v>
      </c>
      <c r="K19" s="150">
        <f t="shared" si="1"/>
        <v>0</v>
      </c>
    </row>
    <row r="20" spans="1:12" s="157" customFormat="1" x14ac:dyDescent="0.2">
      <c r="A20" s="156"/>
      <c r="D20" s="158"/>
      <c r="E20" s="195" t="s">
        <v>100</v>
      </c>
      <c r="I20" s="159">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2CBA-2E7B-4312-B3CF-68EF16C974C0}">
  <sheetPr>
    <pageSetUpPr fitToPage="1"/>
  </sheetPr>
  <dimension ref="A1:M20"/>
  <sheetViews>
    <sheetView showGridLines="0" zoomScale="80" zoomScaleNormal="80" workbookViewId="0">
      <selection activeCell="L17" sqref="L17"/>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7" style="83" customWidth="1"/>
    <col min="13" max="13" width="17.5703125" style="83" customWidth="1"/>
    <col min="14" max="16384" width="9.140625" style="83"/>
  </cols>
  <sheetData>
    <row r="1" spans="1:13" ht="18" x14ac:dyDescent="0.25">
      <c r="A1" s="74" t="s">
        <v>102</v>
      </c>
      <c r="B1" s="138"/>
      <c r="C1" s="138"/>
      <c r="D1" s="171"/>
      <c r="E1" s="188"/>
      <c r="F1" s="161"/>
      <c r="G1" s="161"/>
      <c r="H1" s="161"/>
      <c r="I1" s="161"/>
      <c r="J1" s="161"/>
      <c r="K1" s="161"/>
    </row>
    <row r="2" spans="1:13" x14ac:dyDescent="0.2">
      <c r="A2" s="137" t="s">
        <v>63</v>
      </c>
      <c r="B2" s="138"/>
      <c r="C2" s="139" t="s">
        <v>187</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63.75"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200</v>
      </c>
      <c r="I14" s="155">
        <f>I15</f>
        <v>0</v>
      </c>
      <c r="K14" s="150"/>
    </row>
    <row r="15" spans="1:13" s="136" customFormat="1" x14ac:dyDescent="0.2">
      <c r="A15" s="186"/>
      <c r="B15" s="148"/>
      <c r="C15" s="145"/>
      <c r="D15" s="144"/>
      <c r="E15" s="187" t="s">
        <v>115</v>
      </c>
      <c r="F15" s="146"/>
      <c r="G15" s="144"/>
      <c r="H15" s="144"/>
      <c r="I15" s="147">
        <f>SUM(I16:I19)</f>
        <v>0</v>
      </c>
      <c r="J15" s="151"/>
      <c r="K15" s="150"/>
    </row>
    <row r="16" spans="1:13" s="136" customFormat="1" ht="102" x14ac:dyDescent="0.2">
      <c r="A16" s="186">
        <v>1</v>
      </c>
      <c r="B16" s="148"/>
      <c r="C16" s="148" t="s">
        <v>101</v>
      </c>
      <c r="D16" s="173" t="s">
        <v>179</v>
      </c>
      <c r="E16" s="215" t="s">
        <v>130</v>
      </c>
      <c r="F16" s="148" t="s">
        <v>80</v>
      </c>
      <c r="G16" s="149">
        <v>2</v>
      </c>
      <c r="H16" s="150"/>
      <c r="I16" s="220">
        <f t="shared" ref="I16:I19" si="0">ROUND(G16*H16,2)</f>
        <v>0</v>
      </c>
      <c r="J16" s="151">
        <v>21</v>
      </c>
      <c r="K16" s="150">
        <f t="shared" ref="K16:K19" si="1">I16+((I16/100)*J16)</f>
        <v>0</v>
      </c>
      <c r="L16" s="247"/>
      <c r="M16" s="246"/>
    </row>
    <row r="17" spans="1:12" s="136" customFormat="1" ht="63.75" x14ac:dyDescent="0.2">
      <c r="A17" s="186">
        <v>2</v>
      </c>
      <c r="B17" s="148"/>
      <c r="C17" s="148" t="s">
        <v>101</v>
      </c>
      <c r="D17" s="173" t="s">
        <v>180</v>
      </c>
      <c r="E17" s="215" t="s">
        <v>131</v>
      </c>
      <c r="F17" s="148" t="s">
        <v>80</v>
      </c>
      <c r="G17" s="149">
        <v>2</v>
      </c>
      <c r="H17" s="163"/>
      <c r="I17" s="220">
        <f t="shared" si="0"/>
        <v>0</v>
      </c>
      <c r="J17" s="151">
        <v>21</v>
      </c>
      <c r="K17" s="150">
        <f t="shared" si="1"/>
        <v>0</v>
      </c>
      <c r="L17" s="246"/>
    </row>
    <row r="18" spans="1:12" s="136" customFormat="1" ht="51" x14ac:dyDescent="0.2">
      <c r="A18" s="186">
        <v>3</v>
      </c>
      <c r="B18" s="148"/>
      <c r="C18" s="148" t="s">
        <v>101</v>
      </c>
      <c r="D18" s="173" t="s">
        <v>116</v>
      </c>
      <c r="E18" s="215" t="s">
        <v>132</v>
      </c>
      <c r="F18" s="148" t="s">
        <v>80</v>
      </c>
      <c r="G18" s="164">
        <v>2</v>
      </c>
      <c r="H18" s="150"/>
      <c r="I18" s="220">
        <f t="shared" si="0"/>
        <v>0</v>
      </c>
      <c r="J18" s="151">
        <v>21</v>
      </c>
      <c r="K18" s="150">
        <f t="shared" si="1"/>
        <v>0</v>
      </c>
    </row>
    <row r="19" spans="1:12" s="136" customFormat="1" ht="63.75" x14ac:dyDescent="0.2">
      <c r="A19" s="186">
        <v>4</v>
      </c>
      <c r="B19" s="148"/>
      <c r="C19" s="148" t="s">
        <v>101</v>
      </c>
      <c r="D19" s="173" t="s">
        <v>117</v>
      </c>
      <c r="E19" s="215" t="s">
        <v>134</v>
      </c>
      <c r="F19" s="148" t="s">
        <v>80</v>
      </c>
      <c r="G19" s="164">
        <v>2</v>
      </c>
      <c r="H19" s="150"/>
      <c r="I19" s="220">
        <f t="shared" si="0"/>
        <v>0</v>
      </c>
      <c r="J19" s="151">
        <v>21</v>
      </c>
      <c r="K19" s="150">
        <f t="shared" si="1"/>
        <v>0</v>
      </c>
    </row>
    <row r="20" spans="1:12" s="157" customFormat="1" x14ac:dyDescent="0.2">
      <c r="A20" s="156"/>
      <c r="D20" s="158"/>
      <c r="E20" s="195" t="s">
        <v>100</v>
      </c>
      <c r="I20" s="159">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F7338-E880-45BF-AE8A-3809546CBACC}">
  <sheetPr>
    <pageSetUpPr fitToPage="1"/>
  </sheetPr>
  <dimension ref="A1:M20"/>
  <sheetViews>
    <sheetView showGridLines="0" zoomScale="80" zoomScaleNormal="80" workbookViewId="0">
      <selection activeCell="L17" sqref="L17"/>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4.7109375" style="83" customWidth="1"/>
    <col min="13" max="13" width="16.7109375" style="83" customWidth="1"/>
    <col min="14" max="16384" width="9.140625" style="83"/>
  </cols>
  <sheetData>
    <row r="1" spans="1:13" ht="18" x14ac:dyDescent="0.25">
      <c r="A1" s="74" t="s">
        <v>102</v>
      </c>
      <c r="B1" s="138"/>
      <c r="C1" s="138"/>
      <c r="D1" s="171"/>
      <c r="E1" s="188"/>
      <c r="F1" s="161"/>
      <c r="G1" s="161"/>
      <c r="H1" s="161"/>
      <c r="I1" s="161"/>
      <c r="J1" s="161"/>
      <c r="K1" s="161"/>
    </row>
    <row r="2" spans="1:13" x14ac:dyDescent="0.2">
      <c r="A2" s="137" t="s">
        <v>63</v>
      </c>
      <c r="B2" s="138"/>
      <c r="C2" s="139" t="s">
        <v>189</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63.75"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202</v>
      </c>
      <c r="I14" s="155">
        <f>I15</f>
        <v>0</v>
      </c>
      <c r="K14" s="150"/>
    </row>
    <row r="15" spans="1:13" s="136" customFormat="1" x14ac:dyDescent="0.2">
      <c r="A15" s="186"/>
      <c r="B15" s="148"/>
      <c r="C15" s="145"/>
      <c r="D15" s="144"/>
      <c r="E15" s="187" t="s">
        <v>115</v>
      </c>
      <c r="F15" s="146"/>
      <c r="G15" s="144"/>
      <c r="H15" s="144"/>
      <c r="I15" s="147">
        <f>SUM(I16:I19)</f>
        <v>0</v>
      </c>
      <c r="J15" s="151"/>
      <c r="K15" s="150"/>
    </row>
    <row r="16" spans="1:13" s="136" customFormat="1" ht="102" x14ac:dyDescent="0.2">
      <c r="A16" s="186">
        <v>1</v>
      </c>
      <c r="B16" s="148"/>
      <c r="C16" s="148" t="s">
        <v>101</v>
      </c>
      <c r="D16" s="173" t="s">
        <v>179</v>
      </c>
      <c r="E16" s="215" t="s">
        <v>130</v>
      </c>
      <c r="F16" s="148" t="s">
        <v>80</v>
      </c>
      <c r="G16" s="149">
        <v>2</v>
      </c>
      <c r="H16" s="150"/>
      <c r="I16" s="220">
        <f t="shared" ref="I16:I19" si="0">ROUND(G16*H16,2)</f>
        <v>0</v>
      </c>
      <c r="J16" s="151">
        <v>21</v>
      </c>
      <c r="K16" s="150">
        <f t="shared" ref="K16:K19" si="1">I16+((I16/100)*J16)</f>
        <v>0</v>
      </c>
      <c r="L16" s="247"/>
      <c r="M16" s="246"/>
    </row>
    <row r="17" spans="1:12" s="136" customFormat="1" ht="63.75" x14ac:dyDescent="0.2">
      <c r="A17" s="186">
        <v>2</v>
      </c>
      <c r="B17" s="148"/>
      <c r="C17" s="148" t="s">
        <v>101</v>
      </c>
      <c r="D17" s="173" t="s">
        <v>180</v>
      </c>
      <c r="E17" s="215" t="s">
        <v>131</v>
      </c>
      <c r="F17" s="148" t="s">
        <v>80</v>
      </c>
      <c r="G17" s="149">
        <v>2</v>
      </c>
      <c r="H17" s="163"/>
      <c r="I17" s="220">
        <f t="shared" si="0"/>
        <v>0</v>
      </c>
      <c r="J17" s="151">
        <v>21</v>
      </c>
      <c r="K17" s="150">
        <f t="shared" si="1"/>
        <v>0</v>
      </c>
      <c r="L17" s="246"/>
    </row>
    <row r="18" spans="1:12" s="136" customFormat="1" ht="51" x14ac:dyDescent="0.2">
      <c r="A18" s="186">
        <v>3</v>
      </c>
      <c r="B18" s="148"/>
      <c r="C18" s="148" t="s">
        <v>101</v>
      </c>
      <c r="D18" s="173" t="s">
        <v>116</v>
      </c>
      <c r="E18" s="215" t="s">
        <v>132</v>
      </c>
      <c r="F18" s="148" t="s">
        <v>80</v>
      </c>
      <c r="G18" s="164">
        <v>2</v>
      </c>
      <c r="H18" s="150"/>
      <c r="I18" s="220">
        <f t="shared" si="0"/>
        <v>0</v>
      </c>
      <c r="J18" s="151">
        <v>21</v>
      </c>
      <c r="K18" s="150">
        <f t="shared" si="1"/>
        <v>0</v>
      </c>
    </row>
    <row r="19" spans="1:12" s="136" customFormat="1" ht="63.75" x14ac:dyDescent="0.2">
      <c r="A19" s="186">
        <v>4</v>
      </c>
      <c r="B19" s="148"/>
      <c r="C19" s="148" t="s">
        <v>101</v>
      </c>
      <c r="D19" s="173" t="s">
        <v>117</v>
      </c>
      <c r="E19" s="215" t="s">
        <v>134</v>
      </c>
      <c r="F19" s="148" t="s">
        <v>80</v>
      </c>
      <c r="G19" s="164">
        <v>2</v>
      </c>
      <c r="H19" s="150"/>
      <c r="I19" s="220">
        <f t="shared" si="0"/>
        <v>0</v>
      </c>
      <c r="J19" s="151">
        <v>21</v>
      </c>
      <c r="K19" s="150">
        <f t="shared" si="1"/>
        <v>0</v>
      </c>
    </row>
    <row r="20" spans="1:12" s="157" customFormat="1" x14ac:dyDescent="0.2">
      <c r="A20" s="156"/>
      <c r="D20" s="158"/>
      <c r="E20" s="195" t="s">
        <v>100</v>
      </c>
      <c r="I20" s="159">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B9CC3-1340-4F27-8338-58D764516154}">
  <sheetPr>
    <pageSetUpPr fitToPage="1"/>
  </sheetPr>
  <dimension ref="A1:M20"/>
  <sheetViews>
    <sheetView showGridLines="0" zoomScale="80" zoomScaleNormal="80" workbookViewId="0">
      <selection activeCell="L17" sqref="L17"/>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2.140625" style="83" customWidth="1"/>
    <col min="13" max="13" width="15.28515625" style="83" customWidth="1"/>
    <col min="14" max="16384" width="9.140625" style="83"/>
  </cols>
  <sheetData>
    <row r="1" spans="1:13" ht="18" x14ac:dyDescent="0.25">
      <c r="A1" s="74" t="s">
        <v>102</v>
      </c>
      <c r="B1" s="138"/>
      <c r="C1" s="138"/>
      <c r="D1" s="171"/>
      <c r="E1" s="188"/>
      <c r="F1" s="161"/>
      <c r="G1" s="161"/>
      <c r="H1" s="161"/>
      <c r="I1" s="161"/>
      <c r="J1" s="161"/>
      <c r="K1" s="161"/>
    </row>
    <row r="2" spans="1:13" x14ac:dyDescent="0.2">
      <c r="A2" s="137" t="s">
        <v>63</v>
      </c>
      <c r="B2" s="138"/>
      <c r="C2" s="139" t="s">
        <v>190</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63.75"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203</v>
      </c>
      <c r="I14" s="155">
        <f>I15</f>
        <v>0</v>
      </c>
      <c r="K14" s="150"/>
    </row>
    <row r="15" spans="1:13" s="136" customFormat="1" x14ac:dyDescent="0.2">
      <c r="A15" s="186"/>
      <c r="B15" s="148"/>
      <c r="C15" s="145"/>
      <c r="D15" s="144"/>
      <c r="E15" s="187" t="s">
        <v>115</v>
      </c>
      <c r="F15" s="146"/>
      <c r="G15" s="144"/>
      <c r="H15" s="144"/>
      <c r="I15" s="147">
        <f>SUM(I16:I19)</f>
        <v>0</v>
      </c>
      <c r="J15" s="151"/>
      <c r="K15" s="150"/>
    </row>
    <row r="16" spans="1:13" s="136" customFormat="1" ht="102" x14ac:dyDescent="0.2">
      <c r="A16" s="186">
        <v>1</v>
      </c>
      <c r="B16" s="148"/>
      <c r="C16" s="148" t="s">
        <v>101</v>
      </c>
      <c r="D16" s="173" t="s">
        <v>179</v>
      </c>
      <c r="E16" s="215" t="s">
        <v>130</v>
      </c>
      <c r="F16" s="148" t="s">
        <v>80</v>
      </c>
      <c r="G16" s="149">
        <v>2</v>
      </c>
      <c r="H16" s="150"/>
      <c r="I16" s="220">
        <f t="shared" ref="I16:I19" si="0">ROUND(G16*H16,2)</f>
        <v>0</v>
      </c>
      <c r="J16" s="151">
        <v>21</v>
      </c>
      <c r="K16" s="150">
        <f t="shared" ref="K16:K19" si="1">I16+((I16/100)*J16)</f>
        <v>0</v>
      </c>
      <c r="L16" s="247"/>
      <c r="M16" s="246"/>
    </row>
    <row r="17" spans="1:12" s="136" customFormat="1" ht="63.75" x14ac:dyDescent="0.2">
      <c r="A17" s="186">
        <v>2</v>
      </c>
      <c r="B17" s="148"/>
      <c r="C17" s="148" t="s">
        <v>101</v>
      </c>
      <c r="D17" s="173" t="s">
        <v>180</v>
      </c>
      <c r="E17" s="215" t="s">
        <v>131</v>
      </c>
      <c r="F17" s="148" t="s">
        <v>80</v>
      </c>
      <c r="G17" s="149">
        <v>2</v>
      </c>
      <c r="H17" s="163"/>
      <c r="I17" s="220">
        <f t="shared" si="0"/>
        <v>0</v>
      </c>
      <c r="J17" s="151">
        <v>21</v>
      </c>
      <c r="K17" s="150">
        <f t="shared" si="1"/>
        <v>0</v>
      </c>
      <c r="L17" s="246"/>
    </row>
    <row r="18" spans="1:12" s="136" customFormat="1" ht="51" x14ac:dyDescent="0.2">
      <c r="A18" s="186">
        <v>3</v>
      </c>
      <c r="B18" s="148"/>
      <c r="C18" s="148" t="s">
        <v>101</v>
      </c>
      <c r="D18" s="173" t="s">
        <v>116</v>
      </c>
      <c r="E18" s="215" t="s">
        <v>132</v>
      </c>
      <c r="F18" s="148" t="s">
        <v>80</v>
      </c>
      <c r="G18" s="164">
        <v>2</v>
      </c>
      <c r="H18" s="150"/>
      <c r="I18" s="220">
        <f t="shared" si="0"/>
        <v>0</v>
      </c>
      <c r="J18" s="151">
        <v>21</v>
      </c>
      <c r="K18" s="150">
        <f t="shared" si="1"/>
        <v>0</v>
      </c>
    </row>
    <row r="19" spans="1:12" s="136" customFormat="1" ht="63.75" x14ac:dyDescent="0.2">
      <c r="A19" s="186">
        <v>4</v>
      </c>
      <c r="B19" s="148"/>
      <c r="C19" s="148" t="s">
        <v>101</v>
      </c>
      <c r="D19" s="173" t="s">
        <v>117</v>
      </c>
      <c r="E19" s="215" t="s">
        <v>134</v>
      </c>
      <c r="F19" s="148" t="s">
        <v>80</v>
      </c>
      <c r="G19" s="164">
        <v>2</v>
      </c>
      <c r="H19" s="150"/>
      <c r="I19" s="220">
        <f t="shared" si="0"/>
        <v>0</v>
      </c>
      <c r="J19" s="151">
        <v>21</v>
      </c>
      <c r="K19" s="150">
        <f t="shared" si="1"/>
        <v>0</v>
      </c>
    </row>
    <row r="20" spans="1:12" s="157" customFormat="1" x14ac:dyDescent="0.2">
      <c r="A20" s="156"/>
      <c r="D20" s="158"/>
      <c r="E20" s="195" t="s">
        <v>100</v>
      </c>
      <c r="I20" s="159">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52DE9-85CB-4F64-98EB-150A6E4FD8FB}">
  <sheetPr>
    <pageSetUpPr fitToPage="1"/>
  </sheetPr>
  <dimension ref="A1:M20"/>
  <sheetViews>
    <sheetView showGridLines="0" zoomScale="80" zoomScaleNormal="80" workbookViewId="0">
      <selection activeCell="L17" sqref="L17"/>
    </sheetView>
  </sheetViews>
  <sheetFormatPr defaultColWidth="9.140625" defaultRowHeight="12.75" x14ac:dyDescent="0.2"/>
  <cols>
    <col min="1" max="1" width="5.5703125" style="83" customWidth="1"/>
    <col min="2" max="2" width="4.42578125" style="183" customWidth="1"/>
    <col min="3" max="3" width="6" style="183" customWidth="1"/>
    <col min="4" max="4" width="12.7109375" style="172" customWidth="1"/>
    <col min="5" max="5" width="94.28515625" style="196" customWidth="1"/>
    <col min="6" max="6" width="7.7109375" style="83" customWidth="1"/>
    <col min="7" max="7" width="9.85546875" style="83" customWidth="1"/>
    <col min="8" max="8" width="13.140625" style="83" customWidth="1"/>
    <col min="9" max="9" width="15.5703125" style="83" customWidth="1"/>
    <col min="10" max="10" width="6.7109375" style="83" customWidth="1"/>
    <col min="11" max="11" width="15.5703125" style="83" customWidth="1"/>
    <col min="12" max="12" width="18.140625" style="83" customWidth="1"/>
    <col min="13" max="13" width="12.7109375" style="83" customWidth="1"/>
    <col min="14" max="16384" width="9.140625" style="83"/>
  </cols>
  <sheetData>
    <row r="1" spans="1:13" ht="18" x14ac:dyDescent="0.25">
      <c r="A1" s="74" t="s">
        <v>102</v>
      </c>
      <c r="B1" s="138"/>
      <c r="C1" s="138"/>
      <c r="D1" s="171"/>
      <c r="E1" s="188"/>
      <c r="F1" s="161"/>
      <c r="G1" s="161"/>
      <c r="H1" s="161"/>
      <c r="I1" s="161"/>
      <c r="J1" s="161"/>
      <c r="K1" s="161"/>
    </row>
    <row r="2" spans="1:13" x14ac:dyDescent="0.2">
      <c r="A2" s="137" t="s">
        <v>63</v>
      </c>
      <c r="B2" s="138"/>
      <c r="C2" s="139" t="s">
        <v>191</v>
      </c>
      <c r="D2" s="140"/>
      <c r="E2" s="189"/>
      <c r="F2" s="138"/>
      <c r="G2" s="138"/>
      <c r="H2" s="138"/>
      <c r="I2" s="138"/>
      <c r="J2" s="161"/>
      <c r="K2" s="161"/>
    </row>
    <row r="3" spans="1:13" x14ac:dyDescent="0.2">
      <c r="A3" s="137" t="s">
        <v>64</v>
      </c>
      <c r="B3" s="138"/>
      <c r="C3" s="239" t="str">
        <f>'Krycí list'!E7</f>
        <v>Základní škola, Moravský Krumlov, Ivančická 218, okres Znojmo, příspěvková organizace</v>
      </c>
      <c r="D3" s="238"/>
      <c r="E3" s="238"/>
      <c r="F3" s="138"/>
      <c r="G3" s="138"/>
      <c r="H3" s="138"/>
      <c r="I3" s="139"/>
      <c r="J3" s="161"/>
      <c r="K3" s="161"/>
    </row>
    <row r="4" spans="1:13" x14ac:dyDescent="0.2">
      <c r="A4" s="137" t="s">
        <v>65</v>
      </c>
      <c r="B4" s="138"/>
      <c r="C4" s="139" t="str">
        <f>'Krycí list'!E9</f>
        <v>NEOCENĚNÝ SOUPIS PRACÍ A DODÁVEK A SLUŽEB</v>
      </c>
      <c r="D4" s="140"/>
      <c r="E4" s="189"/>
      <c r="F4" s="138"/>
      <c r="G4" s="138"/>
      <c r="H4" s="138"/>
      <c r="I4" s="139"/>
      <c r="J4" s="161"/>
      <c r="K4" s="161"/>
    </row>
    <row r="5" spans="1:13" x14ac:dyDescent="0.2">
      <c r="A5" s="138" t="s">
        <v>73</v>
      </c>
      <c r="B5" s="138"/>
      <c r="C5" s="139" t="str">
        <f>'Krycí list'!P5</f>
        <v xml:space="preserve"> </v>
      </c>
      <c r="D5" s="140"/>
      <c r="E5" s="189"/>
      <c r="F5" s="138"/>
      <c r="G5" s="138"/>
      <c r="H5" s="138"/>
      <c r="I5" s="139"/>
      <c r="J5" s="161"/>
      <c r="K5" s="161"/>
    </row>
    <row r="6" spans="1:13" x14ac:dyDescent="0.2">
      <c r="A6" s="138"/>
      <c r="B6" s="138"/>
      <c r="C6" s="139"/>
      <c r="D6" s="140"/>
      <c r="E6" s="189"/>
      <c r="F6" s="138"/>
      <c r="G6" s="138"/>
      <c r="H6" s="138"/>
      <c r="I6" s="139"/>
      <c r="J6" s="161"/>
      <c r="K6" s="161"/>
    </row>
    <row r="7" spans="1:13" x14ac:dyDescent="0.2">
      <c r="A7" s="138" t="s">
        <v>67</v>
      </c>
      <c r="B7" s="138"/>
      <c r="C7" s="239" t="str">
        <f>'Krycí list'!E26</f>
        <v>Základní škola, Moravský Krumlov, Ivančická 218</v>
      </c>
      <c r="D7" s="238"/>
      <c r="E7" s="238"/>
      <c r="F7" s="138"/>
      <c r="G7" s="138"/>
      <c r="H7" s="138"/>
      <c r="I7" s="139"/>
      <c r="J7" s="161"/>
      <c r="K7" s="161"/>
    </row>
    <row r="8" spans="1:13" x14ac:dyDescent="0.2">
      <c r="A8" s="138" t="s">
        <v>68</v>
      </c>
      <c r="B8" s="138"/>
      <c r="C8" s="239" t="str">
        <f>'Krycí list'!E28</f>
        <v xml:space="preserve"> </v>
      </c>
      <c r="D8" s="238"/>
      <c r="E8" s="189"/>
      <c r="F8" s="138"/>
      <c r="G8" s="138"/>
      <c r="H8" s="138"/>
      <c r="I8" s="139"/>
      <c r="J8" s="161"/>
      <c r="K8" s="161"/>
    </row>
    <row r="9" spans="1:13" x14ac:dyDescent="0.2">
      <c r="A9" s="138" t="s">
        <v>69</v>
      </c>
      <c r="B9" s="138"/>
      <c r="C9" s="237" t="str">
        <f>'Krycí list'!O31</f>
        <v>02/2023</v>
      </c>
      <c r="D9" s="238"/>
      <c r="E9" s="189"/>
      <c r="F9" s="138"/>
      <c r="G9" s="138"/>
      <c r="H9" s="138"/>
      <c r="I9" s="139"/>
      <c r="J9" s="161"/>
      <c r="K9" s="161"/>
    </row>
    <row r="10" spans="1:13" x14ac:dyDescent="0.2">
      <c r="A10" s="161"/>
      <c r="B10" s="138"/>
      <c r="C10" s="138"/>
      <c r="D10" s="171"/>
      <c r="E10" s="188"/>
      <c r="F10" s="161"/>
      <c r="G10" s="161"/>
      <c r="H10" s="161"/>
      <c r="I10" s="161"/>
      <c r="J10" s="161"/>
      <c r="K10" s="161"/>
    </row>
    <row r="11" spans="1:13" s="160" customFormat="1" ht="63.75" x14ac:dyDescent="0.2">
      <c r="A11" s="184" t="s">
        <v>74</v>
      </c>
      <c r="B11" s="141" t="s">
        <v>75</v>
      </c>
      <c r="C11" s="141" t="s">
        <v>76</v>
      </c>
      <c r="D11" s="141" t="s">
        <v>99</v>
      </c>
      <c r="E11" s="141" t="s">
        <v>95</v>
      </c>
      <c r="F11" s="141" t="s">
        <v>77</v>
      </c>
      <c r="G11" s="141" t="s">
        <v>78</v>
      </c>
      <c r="H11" s="141" t="s">
        <v>97</v>
      </c>
      <c r="I11" s="141" t="s">
        <v>98</v>
      </c>
      <c r="J11" s="141" t="s">
        <v>79</v>
      </c>
      <c r="K11" s="141" t="s">
        <v>96</v>
      </c>
      <c r="L11" s="240" t="s">
        <v>207</v>
      </c>
      <c r="M11" s="241" t="s">
        <v>208</v>
      </c>
    </row>
    <row r="12" spans="1:13" x14ac:dyDescent="0.2">
      <c r="A12" s="185">
        <v>1</v>
      </c>
      <c r="B12" s="162">
        <v>2</v>
      </c>
      <c r="C12" s="162">
        <v>3</v>
      </c>
      <c r="D12" s="142">
        <v>4</v>
      </c>
      <c r="E12" s="190">
        <v>5</v>
      </c>
      <c r="F12" s="162">
        <v>6</v>
      </c>
      <c r="G12" s="162">
        <v>7</v>
      </c>
      <c r="H12" s="162">
        <v>8</v>
      </c>
      <c r="I12" s="162">
        <v>9</v>
      </c>
      <c r="J12" s="162">
        <v>10</v>
      </c>
      <c r="K12" s="162">
        <v>11</v>
      </c>
      <c r="L12" s="242">
        <v>12</v>
      </c>
      <c r="M12" s="243">
        <v>13</v>
      </c>
    </row>
    <row r="13" spans="1:13" x14ac:dyDescent="0.2">
      <c r="A13" s="174"/>
      <c r="B13" s="182"/>
      <c r="C13" s="182"/>
      <c r="D13" s="181"/>
      <c r="E13" s="191"/>
      <c r="F13" s="174"/>
      <c r="G13" s="174"/>
      <c r="H13" s="174"/>
      <c r="I13" s="174"/>
      <c r="J13" s="174"/>
      <c r="K13" s="174"/>
      <c r="L13" s="244"/>
      <c r="M13" s="244"/>
    </row>
    <row r="14" spans="1:13" s="143" customFormat="1" x14ac:dyDescent="0.2">
      <c r="A14" s="152"/>
      <c r="B14" s="153"/>
      <c r="D14" s="154" t="s">
        <v>86</v>
      </c>
      <c r="E14" s="192" t="s">
        <v>204</v>
      </c>
      <c r="I14" s="155">
        <f>+I15</f>
        <v>0</v>
      </c>
      <c r="K14" s="150"/>
    </row>
    <row r="15" spans="1:13" s="136" customFormat="1" x14ac:dyDescent="0.2">
      <c r="A15" s="186"/>
      <c r="B15" s="148"/>
      <c r="C15" s="145"/>
      <c r="D15" s="144"/>
      <c r="E15" s="187" t="s">
        <v>115</v>
      </c>
      <c r="F15" s="146"/>
      <c r="G15" s="144"/>
      <c r="H15" s="144"/>
      <c r="I15" s="147">
        <f>SUM(I16:I19)</f>
        <v>0</v>
      </c>
      <c r="J15" s="151"/>
      <c r="K15" s="150"/>
    </row>
    <row r="16" spans="1:13" s="136" customFormat="1" ht="102" x14ac:dyDescent="0.2">
      <c r="A16" s="186">
        <v>1</v>
      </c>
      <c r="B16" s="148"/>
      <c r="C16" s="148" t="s">
        <v>101</v>
      </c>
      <c r="D16" s="173" t="s">
        <v>179</v>
      </c>
      <c r="E16" s="215" t="s">
        <v>130</v>
      </c>
      <c r="F16" s="148" t="s">
        <v>80</v>
      </c>
      <c r="G16" s="149">
        <v>2</v>
      </c>
      <c r="H16" s="150"/>
      <c r="I16" s="220">
        <f t="shared" ref="I16:I19" si="0">ROUND(G16*H16,2)</f>
        <v>0</v>
      </c>
      <c r="J16" s="151">
        <v>21</v>
      </c>
      <c r="K16" s="150">
        <f t="shared" ref="K16:K19" si="1">I16+((I16/100)*J16)</f>
        <v>0</v>
      </c>
      <c r="L16" s="247"/>
      <c r="M16" s="246"/>
    </row>
    <row r="17" spans="1:12" s="136" customFormat="1" ht="63.75" x14ac:dyDescent="0.2">
      <c r="A17" s="186">
        <v>2</v>
      </c>
      <c r="B17" s="148"/>
      <c r="C17" s="148" t="s">
        <v>101</v>
      </c>
      <c r="D17" s="173" t="s">
        <v>180</v>
      </c>
      <c r="E17" s="215" t="s">
        <v>131</v>
      </c>
      <c r="F17" s="148" t="s">
        <v>80</v>
      </c>
      <c r="G17" s="149">
        <v>2</v>
      </c>
      <c r="H17" s="163"/>
      <c r="I17" s="220">
        <f t="shared" si="0"/>
        <v>0</v>
      </c>
      <c r="J17" s="151">
        <v>21</v>
      </c>
      <c r="K17" s="150">
        <f t="shared" si="1"/>
        <v>0</v>
      </c>
      <c r="L17" s="246"/>
    </row>
    <row r="18" spans="1:12" s="136" customFormat="1" ht="51" x14ac:dyDescent="0.2">
      <c r="A18" s="186">
        <v>3</v>
      </c>
      <c r="B18" s="148"/>
      <c r="C18" s="148" t="s">
        <v>101</v>
      </c>
      <c r="D18" s="173" t="s">
        <v>116</v>
      </c>
      <c r="E18" s="215" t="s">
        <v>132</v>
      </c>
      <c r="F18" s="148" t="s">
        <v>80</v>
      </c>
      <c r="G18" s="164">
        <v>2</v>
      </c>
      <c r="H18" s="150"/>
      <c r="I18" s="220">
        <f t="shared" si="0"/>
        <v>0</v>
      </c>
      <c r="J18" s="151">
        <v>21</v>
      </c>
      <c r="K18" s="150">
        <f t="shared" si="1"/>
        <v>0</v>
      </c>
    </row>
    <row r="19" spans="1:12" s="136" customFormat="1" ht="63.75" x14ac:dyDescent="0.2">
      <c r="A19" s="186">
        <v>4</v>
      </c>
      <c r="B19" s="148"/>
      <c r="C19" s="148" t="s">
        <v>101</v>
      </c>
      <c r="D19" s="173" t="s">
        <v>117</v>
      </c>
      <c r="E19" s="215" t="s">
        <v>134</v>
      </c>
      <c r="F19" s="148" t="s">
        <v>80</v>
      </c>
      <c r="G19" s="164">
        <v>2</v>
      </c>
      <c r="H19" s="150"/>
      <c r="I19" s="220">
        <f t="shared" si="0"/>
        <v>0</v>
      </c>
      <c r="J19" s="151">
        <v>21</v>
      </c>
      <c r="K19" s="150">
        <f t="shared" si="1"/>
        <v>0</v>
      </c>
    </row>
    <row r="20" spans="1:12" s="157" customFormat="1" x14ac:dyDescent="0.2">
      <c r="A20" s="156"/>
      <c r="D20" s="158"/>
      <c r="E20" s="195" t="s">
        <v>100</v>
      </c>
      <c r="I20" s="159">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25</vt:i4>
      </vt:variant>
    </vt:vector>
  </HeadingPairs>
  <TitlesOfParts>
    <vt:vector size="40" baseType="lpstr">
      <vt:lpstr>Krycí list</vt:lpstr>
      <vt:lpstr>Rekapitulace</vt:lpstr>
      <vt:lpstr>Cvičná kuchyň</vt:lpstr>
      <vt:lpstr>Polytechnika</vt:lpstr>
      <vt:lpstr>Jazyky III.D-7</vt:lpstr>
      <vt:lpstr>Jazyky II.B-4</vt:lpstr>
      <vt:lpstr>Informatika 2 II.B-3</vt:lpstr>
      <vt:lpstr>informatika 1 II.B-1</vt:lpstr>
      <vt:lpstr>Kabinet informatika II.B-5</vt:lpstr>
      <vt:lpstr>Kabinet informatiky II.B-9</vt:lpstr>
      <vt:lpstr>Kabinet jazyků II.A-1</vt:lpstr>
      <vt:lpstr>Kabinet jazyků II.B-8</vt:lpstr>
      <vt:lpstr>Kabinet polytechniky</vt:lpstr>
      <vt:lpstr>Kabinet cvičná kuchyň</vt:lpstr>
      <vt:lpstr>#Figury</vt:lpstr>
      <vt:lpstr>'Cvičná kuchyň'!Názvy_tisku</vt:lpstr>
      <vt:lpstr>'informatika 1 II.B-1'!Názvy_tisku</vt:lpstr>
      <vt:lpstr>'Informatika 2 II.B-3'!Názvy_tisku</vt:lpstr>
      <vt:lpstr>'Jazyky II.B-4'!Názvy_tisku</vt:lpstr>
      <vt:lpstr>'Jazyky III.D-7'!Názvy_tisku</vt:lpstr>
      <vt:lpstr>'Kabinet cvičná kuchyň'!Názvy_tisku</vt:lpstr>
      <vt:lpstr>'Kabinet informatika II.B-5'!Názvy_tisku</vt:lpstr>
      <vt:lpstr>'Kabinet informatiky II.B-9'!Názvy_tisku</vt:lpstr>
      <vt:lpstr>'Kabinet jazyků II.A-1'!Názvy_tisku</vt:lpstr>
      <vt:lpstr>'Kabinet jazyků II.B-8'!Názvy_tisku</vt:lpstr>
      <vt:lpstr>'Kabinet polytechniky'!Názvy_tisku</vt:lpstr>
      <vt:lpstr>Polytechnika!Názvy_tisku</vt:lpstr>
      <vt:lpstr>Rekapitulace!Názvy_tisku</vt:lpstr>
      <vt:lpstr>'Cvičná kuchyň'!Oblast_tisku</vt:lpstr>
      <vt:lpstr>'informatika 1 II.B-1'!Oblast_tisku</vt:lpstr>
      <vt:lpstr>'Informatika 2 II.B-3'!Oblast_tisku</vt:lpstr>
      <vt:lpstr>'Jazyky II.B-4'!Oblast_tisku</vt:lpstr>
      <vt:lpstr>'Jazyky III.D-7'!Oblast_tisku</vt:lpstr>
      <vt:lpstr>'Kabinet cvičná kuchyň'!Oblast_tisku</vt:lpstr>
      <vt:lpstr>'Kabinet informatika II.B-5'!Oblast_tisku</vt:lpstr>
      <vt:lpstr>'Kabinet informatiky II.B-9'!Oblast_tisku</vt:lpstr>
      <vt:lpstr>'Kabinet jazyků II.A-1'!Oblast_tisku</vt:lpstr>
      <vt:lpstr>'Kabinet jazyků II.B-8'!Oblast_tisku</vt:lpstr>
      <vt:lpstr>'Kabinet polytechniky'!Oblast_tisku</vt:lpstr>
      <vt:lpstr>Polytechnika!Oblast_tisku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ullreich</cp:lastModifiedBy>
  <cp:lastPrinted>2019-11-21T13:12:23Z</cp:lastPrinted>
  <dcterms:created xsi:type="dcterms:W3CDTF">2006-04-27T05:25:48Z</dcterms:created>
  <dcterms:modified xsi:type="dcterms:W3CDTF">2023-05-17T06:36:53Z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