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5460002 - FVE 20,5kWp s ..." sheetId="2" r:id="rId2"/>
  </sheets>
  <definedNames>
    <definedName name="_xlnm.Print_Area" localSheetId="0">'Rekapitulace stavby'!$D$4:$AO$76,'Rekapitulace stavby'!$C$82:$AQ$96</definedName>
    <definedName name="_xlnm._FilterDatabase" localSheetId="1" hidden="1">'05460002 - FVE 20,5kWp s ...'!$C$125:$K$189</definedName>
    <definedName name="_xlnm.Print_Area" localSheetId="1">'05460002 - FVE 20,5kWp s ...'!$C$4:$J$76,'05460002 - FVE 20,5kWp s ...'!$C$82:$J$107,'05460002 - FVE 20,5kWp s ...'!$C$113:$K$189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<sst xmlns="http://schemas.openxmlformats.org/spreadsheetml/2006/main" count="1023" uniqueCount="306">
  <si>
    <t>Export Komplet</t>
  </si>
  <si>
    <t/>
  </si>
  <si>
    <t>2.0</t>
  </si>
  <si>
    <t>ZAMOK</t>
  </si>
  <si>
    <t>False</t>
  </si>
  <si>
    <t>{8aa0d688-fd1b-49ab-8e92-f4d04c864995}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</si>
  <si>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</si>
  <si>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</si>
  <si>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</si>
  <si>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</si>
  <si>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</si>
  <si>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</si>
  <si>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</si>
  <si>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</si>
  <si>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05460000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</si>
  <si>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</si>
  <si>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</si>
  <si>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EUO na objektu prodejního skladu</t>
  </si>
  <si>
    <t>KSO:</t>
  </si>
  <si>
    <t>CC-CZ:</t>
  </si>
  <si>
    <t>Místo:</t>
  </si>
  <si>
    <t>Polkovice 210</t>
  </si>
  <si>
    <t>Datum:</t>
  </si>
  <si>
    <t>27. 6. 2023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</si>
  <si>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</si>
  <si>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</si>
  <si>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</si>
  <si>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</si>
  <si>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</si>
  <si>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</si>
  <si>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</si>
  <si>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</si>
  <si>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</si>
  <si>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</si>
  <si>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</si>
  <si>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</si>
  <si>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</si>
  <si>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</si>
  <si>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</si>
  <si>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</si>
  <si>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</si>
  <si>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</si>
  <si>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</si>
  <si>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</si>
  <si>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</si>
  <si>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</si>
  <si>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</si>
  <si>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</si>
  <si>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</si>
  <si>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</si>
  <si>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</si>
  <si>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</si>
  <si>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</si>
  <si>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</si>
  <si>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</si>
  <si>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</si>
  <si>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</si>
  <si>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</si>
  <si>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</si>
  <si>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</si>
  <si>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</si>
  <si>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</si>
  <si>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</si>
  <si>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</si>
  <si>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</si>
  <si>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</si>
  <si>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</si>
  <si>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</si>
  <si>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</si>
  <si>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</si>
  <si>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</si>
  <si>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</si>
  <si>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</si>
  <si>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</si>
  <si>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</si>
  <si>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</si>
  <si>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</si>
  <si>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</si>
  <si>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</si>
  <si>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05460002</t>
  </si>
  <si>
    <t>FVE 20,5kWp s akumulací</t>
  </si>
  <si>
    <t>STA</t>
  </si>
  <si>
    <t>1</t>
  </si>
  <si>
    <t>{6ec70d6c-eef1-42f3-848d-604ffaa46e85}</t>
  </si>
  <si>
    <t>2</t>
  </si>
  <si>
    <t>KRYCÍ LIST SOUPISU PRACÍ</t>
  </si>
  <si>
    <t>Objekt:</t>
  </si>
  <si>
    <t>05460002 - FVE 20,5kWp s akumulací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</si>
  <si>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</si>
  <si>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</si>
  <si>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</si>
  <si>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</si>
  <si>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</si>
  <si>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</si>
  <si>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763 - Konstrukce suché výstavby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</si>
  <si>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</si>
  <si>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</si>
  <si>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</si>
  <si>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04-M - Fotovoltaika</t>
  </si>
  <si>
    <t xml:space="preserve">    20-M - Hromosvod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</si>
  <si>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</si>
  <si>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</si>
  <si>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</si>
  <si>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</si>
  <si>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</si>
  <si>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</si>
  <si>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</si>
  <si>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</si>
  <si>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</si>
  <si>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</si>
  <si>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</si>
  <si>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</si>
  <si>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</si>
  <si>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</si>
  <si>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</si>
  <si>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</si>
  <si>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</si>
  <si>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</si>
  <si>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</si>
  <si>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763</t>
  </si>
  <si>
    <t>Konstrukce suché výstavby</t>
  </si>
  <si>
    <t>K</t>
  </si>
  <si>
    <t>763111321</t>
  </si>
  <si>
    <t>SDK příčka tl 80 mm profil CW+UW 50 desky 1xDF 12,5 TI 50 mm EI 45 Rw 41dB</t>
  </si>
  <si>
    <t>m2</t>
  </si>
  <si>
    <t>CS ÚRS 2019 01</t>
  </si>
  <si>
    <t>16</t>
  </si>
  <si>
    <t>-916116837</t>
  </si>
  <si>
    <t>VV</t>
  </si>
  <si>
    <t>1,8*2,2</t>
  </si>
  <si>
    <t>-1,85*0,8</t>
  </si>
  <si>
    <t>Součet</t>
  </si>
  <si>
    <t>4</t>
  </si>
  <si>
    <t>763111328</t>
  </si>
  <si>
    <t>SDK příčka tl 125 mm profil CW+UW 100 desky 1xDF 12,5 TI 40 mm 40 kg/m3 EI 45 Rw 47 dB</t>
  </si>
  <si>
    <t>1430142756</t>
  </si>
  <si>
    <t>(0,38*2+(2,2-0,125*2))*4,65</t>
  </si>
  <si>
    <t>3</t>
  </si>
  <si>
    <t>763171114</t>
  </si>
  <si>
    <t>Montáž revizních klapek SDK kcí vel. do 1 m2 pro příčky a předsazené stěny</t>
  </si>
  <si>
    <t>kus</t>
  </si>
  <si>
    <t>1858901483</t>
  </si>
  <si>
    <t>"2kř. dvířka" 1</t>
  </si>
  <si>
    <t>M</t>
  </si>
  <si>
    <t>59030717</t>
  </si>
  <si>
    <t>dvířka revizní 2kř. s rámem, se zámkem, protipožární EI30, 1850x800mm</t>
  </si>
  <si>
    <t>32</t>
  </si>
  <si>
    <t>-168596927</t>
  </si>
  <si>
    <t>5</t>
  </si>
  <si>
    <t>998763402</t>
  </si>
  <si>
    <t>Přesun hmot procentní pro sádrokartonové konstrukce v objektech v do 12 m</t>
  </si>
  <si>
    <t>%</t>
  </si>
  <si>
    <t>-651034147</t>
  </si>
  <si>
    <t>783</t>
  </si>
  <si>
    <t>Dokončovací práce - nátěry</t>
  </si>
  <si>
    <t>6</t>
  </si>
  <si>
    <t>783301311</t>
  </si>
  <si>
    <t>Odmaštění zámečnických konstrukcí vodou ředitelným odmašťovačem</t>
  </si>
  <si>
    <t>-2090663088</t>
  </si>
  <si>
    <t>"zárubeň"</t>
  </si>
  <si>
    <t>"100/80" (1,0+2,1*2)*(0,06*2+0,08)</t>
  </si>
  <si>
    <t>7</t>
  </si>
  <si>
    <t>783314101</t>
  </si>
  <si>
    <t>Základní jednonásobný syntetický nátěr zámečnických konstrukcí</t>
  </si>
  <si>
    <t>-589248294</t>
  </si>
  <si>
    <t>8</t>
  </si>
  <si>
    <t>783317101</t>
  </si>
  <si>
    <t>Krycí jednonásobný syntetický standardní nátěr zámečnických konstrukcí</t>
  </si>
  <si>
    <t>-834877121</t>
  </si>
  <si>
    <t>"2 cvrstvy" 1,04*2</t>
  </si>
  <si>
    <t>784</t>
  </si>
  <si>
    <t>Dokončovací práce - malby a tapety</t>
  </si>
  <si>
    <t>9</t>
  </si>
  <si>
    <t>784181101</t>
  </si>
  <si>
    <t>Základní akrylátová jednonásobná penetrace podkladu v místnostech výšky do 3,80m</t>
  </si>
  <si>
    <t>136579341</t>
  </si>
  <si>
    <t>2,48*2</t>
  </si>
  <si>
    <t>12,602*2</t>
  </si>
  <si>
    <t>10</t>
  </si>
  <si>
    <t>784221101</t>
  </si>
  <si>
    <t>Dvojnásobné bílé malby ze směsí za sucha dobře otěruvzdorných v místnostech do 3,80 m</t>
  </si>
  <si>
    <t>1178078094</t>
  </si>
  <si>
    <t>Práce a dodávky M</t>
  </si>
  <si>
    <t>04-M</t>
  </si>
  <si>
    <t>Fotovoltaika</t>
  </si>
  <si>
    <t>11</t>
  </si>
  <si>
    <t>Pol1</t>
  </si>
  <si>
    <t>Měnič 10kW DC/AC + AC/DC</t>
  </si>
  <si>
    <t>ks</t>
  </si>
  <si>
    <t>64</t>
  </si>
  <si>
    <t>-1865343184</t>
  </si>
  <si>
    <t>12</t>
  </si>
  <si>
    <t>Pol10</t>
  </si>
  <si>
    <t>Kabel CYKY 5x6  - přesná specifikace viz PD FVE</t>
  </si>
  <si>
    <t>m</t>
  </si>
  <si>
    <t>-681115173</t>
  </si>
  <si>
    <t>13</t>
  </si>
  <si>
    <t>Pol11</t>
  </si>
  <si>
    <t>Kabel CYKY 5x4 - přesná specifikace viz PD FVE</t>
  </si>
  <si>
    <t>-1793233753</t>
  </si>
  <si>
    <t>14</t>
  </si>
  <si>
    <t>Pol12</t>
  </si>
  <si>
    <t>Kabel CYKY 5x1,5  - přesná specifikace viz PD FVE</t>
  </si>
  <si>
    <t>-660566654</t>
  </si>
  <si>
    <t>Pol13</t>
  </si>
  <si>
    <t>Kabel UTP cat 5 PVC  - přesná specifikace viz PD FVE</t>
  </si>
  <si>
    <t>-372914848</t>
  </si>
  <si>
    <t>Pol14</t>
  </si>
  <si>
    <t>CYA 6zž  - přesná specifikace viz PD FVE</t>
  </si>
  <si>
    <t>-2119298085</t>
  </si>
  <si>
    <t>17</t>
  </si>
  <si>
    <t>Pol15</t>
  </si>
  <si>
    <t>CYA 16 zž  - přesná specifikace viz PD FVE</t>
  </si>
  <si>
    <t>-34689448</t>
  </si>
  <si>
    <t>18</t>
  </si>
  <si>
    <t>Pol16</t>
  </si>
  <si>
    <t>HOP svorkovnice s krytem</t>
  </si>
  <si>
    <t>691136468</t>
  </si>
  <si>
    <t>19</t>
  </si>
  <si>
    <t>Pol17</t>
  </si>
  <si>
    <t>Úprava a dozbrojení rozvaděče RH - přesná specifikace viz PD FVE</t>
  </si>
  <si>
    <t>kpl</t>
  </si>
  <si>
    <t>-1884663549</t>
  </si>
  <si>
    <t>20</t>
  </si>
  <si>
    <t>Pol18</t>
  </si>
  <si>
    <t>Rozvaděč FVE DC/AC s přepěťovou ochranou - přesná specifikace viz PD FVE</t>
  </si>
  <si>
    <t>-682640887</t>
  </si>
  <si>
    <t>Pol19</t>
  </si>
  <si>
    <t>Úprava a dozbrojení rozvaděče elektroměrového pro FVE - přesná specifikace viz PD FVE</t>
  </si>
  <si>
    <t>630902524</t>
  </si>
  <si>
    <t>22</t>
  </si>
  <si>
    <t>Pol2</t>
  </si>
  <si>
    <t>Baterie nehořlavé,nevýbušné - přesná specifikace viz PD FVE</t>
  </si>
  <si>
    <t>2086701010</t>
  </si>
  <si>
    <t>23</t>
  </si>
  <si>
    <t>Pol20</t>
  </si>
  <si>
    <t>Kotevní, nosný a spojovací materiál</t>
  </si>
  <si>
    <t>1920601647</t>
  </si>
  <si>
    <t>24</t>
  </si>
  <si>
    <t>Pol21</t>
  </si>
  <si>
    <t>Montáž</t>
  </si>
  <si>
    <t>-261047327</t>
  </si>
  <si>
    <t>25</t>
  </si>
  <si>
    <t>Pol22</t>
  </si>
  <si>
    <t>Doprava</t>
  </si>
  <si>
    <t>1513789149</t>
  </si>
  <si>
    <t>26</t>
  </si>
  <si>
    <t>Pol23</t>
  </si>
  <si>
    <t>Plošina, výtah. lešení</t>
  </si>
  <si>
    <t>2048134159</t>
  </si>
  <si>
    <t>27</t>
  </si>
  <si>
    <t>Pol24</t>
  </si>
  <si>
    <t>Hromosvod, pospojování</t>
  </si>
  <si>
    <t>625933165</t>
  </si>
  <si>
    <t>28</t>
  </si>
  <si>
    <t>Pol25</t>
  </si>
  <si>
    <t>Revize</t>
  </si>
  <si>
    <t>-983600819</t>
  </si>
  <si>
    <t>29</t>
  </si>
  <si>
    <t>Pol26</t>
  </si>
  <si>
    <t>Stavební přípomoce</t>
  </si>
  <si>
    <t>-547330250</t>
  </si>
  <si>
    <t>30</t>
  </si>
  <si>
    <t>Pol4</t>
  </si>
  <si>
    <t>FV panely 410Wp - přesná specifikace viz PD FVE</t>
  </si>
  <si>
    <t>1236552689</t>
  </si>
  <si>
    <t>31</t>
  </si>
  <si>
    <t>Pol9</t>
  </si>
  <si>
    <t>DC kabely,konektory - přesná specifikace viz PD FVE</t>
  </si>
  <si>
    <t>40656279</t>
  </si>
  <si>
    <t>20-M</t>
  </si>
  <si>
    <t>Hromosvod</t>
  </si>
  <si>
    <t>240-005</t>
  </si>
  <si>
    <t>D+MTŽ teleskopického jímače v=1500 mm vč.ukotvení a dopojení na stávající rozvod pomocí spojovacích prvků a montážních prostředků</t>
  </si>
  <si>
    <t>467621192</t>
  </si>
  <si>
    <t>33</t>
  </si>
  <si>
    <t>240-006</t>
  </si>
  <si>
    <t>Revize hromosvodu</t>
  </si>
  <si>
    <t>soub.</t>
  </si>
  <si>
    <t>1755383880</t>
  </si>
  <si>
    <t>VRN</t>
  </si>
  <si>
    <t>Vedlejší rozpočtové náklady</t>
  </si>
  <si>
    <t>VRN1</t>
  </si>
  <si>
    <t>Průzkumné, geodetické a projektové práce</t>
  </si>
  <si>
    <t>34</t>
  </si>
  <si>
    <t>013254000</t>
  </si>
  <si>
    <t>Dokumentace skutečného provedení stavby</t>
  </si>
  <si>
    <t>1024</t>
  </si>
  <si>
    <t>-887596133</t>
  </si>
  <si>
    <t>VRN3</t>
  </si>
  <si>
    <t>Zařízení staveniště</t>
  </si>
  <si>
    <t>35</t>
  </si>
  <si>
    <t>030001000</t>
  </si>
  <si>
    <t>-1149291774</t>
  </si>
  <si>
    <t>36</t>
  </si>
  <si>
    <t>034153000</t>
  </si>
  <si>
    <t>BOZP na staveništi</t>
  </si>
  <si>
    <t>353301442</t>
  </si>
  <si>
    <t>37</t>
  </si>
  <si>
    <t>039103000</t>
  </si>
  <si>
    <t>Rozebrání, bourání a odvoz zařízení staveniště</t>
  </si>
  <si>
    <t>19116350</t>
  </si>
  <si>
    <t>38</t>
  </si>
  <si>
    <t>039203000</t>
  </si>
  <si>
    <t>Úklid po zrušení zařízení staveniště</t>
  </si>
  <si>
    <t>-881538226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</si>
</sst>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38</v>
      </c>
      <c r="E29" s="45"/>
      <c r="F29" s="31" t="s">
        <v>39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40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41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42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49</v>
      </c>
      <c r="AI60" s="40"/>
      <c r="AJ60" s="40"/>
      <c r="AK60" s="40"/>
      <c r="AL60" s="40"/>
      <c r="AM60" s="59" t="s">
        <v>50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52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49</v>
      </c>
      <c r="AI75" s="40"/>
      <c r="AJ75" s="40"/>
      <c r="AK75" s="40"/>
      <c r="AL75" s="40"/>
      <c r="AM75" s="59" t="s">
        <v>50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05460000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EUO na objektu prodejního skladu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Polkovice 210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27. 6. 2023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54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32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55</v>
      </c>
      <c r="D92" s="88"/>
      <c r="E92" s="88"/>
      <c r="F92" s="88"/>
      <c r="G92" s="88"/>
      <c r="H92" s="89"/>
      <c r="I92" s="90" t="s">
        <v>56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57</v>
      </c>
      <c r="AH92" s="88"/>
      <c r="AI92" s="88"/>
      <c r="AJ92" s="88"/>
      <c r="AK92" s="88"/>
      <c r="AL92" s="88"/>
      <c r="AM92" s="88"/>
      <c r="AN92" s="90" t="s">
        <v>58</v>
      </c>
      <c r="AO92" s="88"/>
      <c r="AP92" s="92"/>
      <c r="AQ92" s="93" t="s">
        <v>59</v>
      </c>
      <c r="AR92" s="42"/>
      <c r="AS92" s="94" t="s">
        <v>60</v>
      </c>
      <c r="AT92" s="95" t="s">
        <v>61</v>
      </c>
      <c r="AU92" s="95" t="s">
        <v>62</v>
      </c>
      <c r="AV92" s="95" t="s">
        <v>63</v>
      </c>
      <c r="AW92" s="95" t="s">
        <v>64</v>
      </c>
      <c r="AX92" s="95" t="s">
        <v>65</v>
      </c>
      <c r="AY92" s="95" t="s">
        <v>66</v>
      </c>
      <c r="AZ92" s="95" t="s">
        <v>67</v>
      </c>
      <c r="BA92" s="95" t="s">
        <v>68</v>
      </c>
      <c r="BB92" s="95" t="s">
        <v>69</v>
      </c>
      <c r="BC92" s="95" t="s">
        <v>70</v>
      </c>
      <c r="BD92" s="96" t="s">
        <v>71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72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73</v>
      </c>
      <c r="BT94" s="111" t="s">
        <v>74</v>
      </c>
      <c r="BU94" s="112" t="s">
        <v>75</v>
      </c>
      <c r="BV94" s="111" t="s">
        <v>76</v>
      </c>
      <c r="BW94" s="111" t="s">
        <v>5</v>
      </c>
      <c r="BX94" s="111" t="s">
        <v>77</v>
      </c>
      <c r="CL94" s="111" t="s">
        <v>1</v>
      </c>
    </row>
    <row r="95" spans="1:91" s="6" customFormat="1" ht="27" customHeight="1">
      <c r="A95" s="113" t="s">
        <v>78</v>
      </c>
      <c r="B95" s="114"/>
      <c r="C95" s="115"/>
      <c r="D95" s="116" t="s">
        <v>79</v>
      </c>
      <c r="E95" s="116"/>
      <c r="F95" s="116"/>
      <c r="G95" s="116"/>
      <c r="H95" s="116"/>
      <c r="I95" s="117"/>
      <c r="J95" s="116" t="s">
        <v>80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'05460002 - FVE 20,5kWp s 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81</v>
      </c>
      <c r="AR95" s="120"/>
      <c r="AS95" s="121">
        <v>0</v>
      </c>
      <c r="AT95" s="122">
        <f>ROUND(SUM(AV95:AW95),2)</f>
        <v>0</v>
      </c>
      <c r="AU95" s="123">
        <f>'05460002 - FVE 20,5kWp s ...'!P126</f>
        <v>0</v>
      </c>
      <c r="AV95" s="122">
        <f>'05460002 - FVE 20,5kWp s ...'!J33</f>
        <v>0</v>
      </c>
      <c r="AW95" s="122">
        <f>'05460002 - FVE 20,5kWp s ...'!J34</f>
        <v>0</v>
      </c>
      <c r="AX95" s="122">
        <f>'05460002 - FVE 20,5kWp s ...'!J35</f>
        <v>0</v>
      </c>
      <c r="AY95" s="122">
        <f>'05460002 - FVE 20,5kWp s ...'!J36</f>
        <v>0</v>
      </c>
      <c r="AZ95" s="122">
        <f>'05460002 - FVE 20,5kWp s ...'!F33</f>
        <v>0</v>
      </c>
      <c r="BA95" s="122">
        <f>'05460002 - FVE 20,5kWp s ...'!F34</f>
        <v>0</v>
      </c>
      <c r="BB95" s="122">
        <f>'05460002 - FVE 20,5kWp s ...'!F35</f>
        <v>0</v>
      </c>
      <c r="BC95" s="122">
        <f>'05460002 - FVE 20,5kWp s ...'!F36</f>
        <v>0</v>
      </c>
      <c r="BD95" s="124">
        <f>'05460002 - FVE 20,5kWp s ...'!F37</f>
        <v>0</v>
      </c>
      <c r="BT95" s="125" t="s">
        <v>82</v>
      </c>
      <c r="BV95" s="125" t="s">
        <v>76</v>
      </c>
      <c r="BW95" s="125" t="s">
        <v>83</v>
      </c>
      <c r="BX95" s="125" t="s">
        <v>5</v>
      </c>
      <c r="CL95" s="125" t="s">
        <v>1</v>
      </c>
      <c r="CM95" s="125" t="s">
        <v>84</v>
      </c>
    </row>
    <row r="96" spans="2:44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pans="2:44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5460002 - FVE 20,5kWp s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6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83</v>
      </c>
    </row>
    <row r="3" spans="2:46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84</v>
      </c>
    </row>
    <row r="4" spans="2:46" ht="24.95" customHeight="1">
      <c r="B4" s="19"/>
      <c r="D4" s="130" t="s">
        <v>85</v>
      </c>
      <c r="L4" s="19"/>
      <c r="M4" s="131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2" t="s">
        <v>16</v>
      </c>
      <c r="L6" s="19"/>
    </row>
    <row r="7" spans="2:12" ht="16.5" customHeight="1">
      <c r="B7" s="19"/>
      <c r="E7" s="133" t="str">
        <f>'Rekapitulace stavby'!K6</f>
        <v>EUO na objektu prodejního skladu</v>
      </c>
      <c r="F7" s="132"/>
      <c r="G7" s="132"/>
      <c r="H7" s="132"/>
      <c r="L7" s="19"/>
    </row>
    <row r="8" spans="2:12" s="1" customFormat="1" ht="12" customHeight="1">
      <c r="B8" s="42"/>
      <c r="D8" s="132" t="s">
        <v>86</v>
      </c>
      <c r="I8" s="134"/>
      <c r="L8" s="42"/>
    </row>
    <row r="9" spans="2:12" s="1" customFormat="1" ht="36.95" customHeight="1">
      <c r="B9" s="42"/>
      <c r="E9" s="135" t="s">
        <v>87</v>
      </c>
      <c r="F9" s="1"/>
      <c r="G9" s="1"/>
      <c r="H9" s="1"/>
      <c r="I9" s="134"/>
      <c r="L9" s="42"/>
    </row>
    <row r="10" spans="2:12" s="1" customFormat="1" ht="12">
      <c r="B10" s="42"/>
      <c r="I10" s="134"/>
      <c r="L10" s="42"/>
    </row>
    <row r="11" spans="2:12" s="1" customFormat="1" ht="12" customHeight="1">
      <c r="B11" s="42"/>
      <c r="D11" s="132" t="s">
        <v>18</v>
      </c>
      <c r="F11" s="136" t="s">
        <v>1</v>
      </c>
      <c r="I11" s="137" t="s">
        <v>19</v>
      </c>
      <c r="J11" s="136" t="s">
        <v>1</v>
      </c>
      <c r="L11" s="42"/>
    </row>
    <row r="12" spans="2:12" s="1" customFormat="1" ht="12" customHeight="1">
      <c r="B12" s="42"/>
      <c r="D12" s="132" t="s">
        <v>20</v>
      </c>
      <c r="F12" s="136" t="s">
        <v>21</v>
      </c>
      <c r="I12" s="137" t="s">
        <v>22</v>
      </c>
      <c r="J12" s="138" t="str">
        <f>'Rekapitulace stavby'!AN8</f>
        <v>27. 6. 2023</v>
      </c>
      <c r="L12" s="42"/>
    </row>
    <row r="13" spans="2:12" s="1" customFormat="1" ht="10.8" customHeight="1">
      <c r="B13" s="42"/>
      <c r="I13" s="134"/>
      <c r="L13" s="42"/>
    </row>
    <row r="14" spans="2:12" s="1" customFormat="1" ht="12" customHeight="1">
      <c r="B14" s="42"/>
      <c r="D14" s="132" t="s">
        <v>24</v>
      </c>
      <c r="I14" s="137" t="s">
        <v>25</v>
      </c>
      <c r="J14" s="136" t="str">
        <f>IF('Rekapitulace stavby'!AN10="","",'Rekapitulace stavby'!AN10)</f>
        <v/>
      </c>
      <c r="L14" s="42"/>
    </row>
    <row r="15" spans="2:12" s="1" customFormat="1" ht="18" customHeight="1">
      <c r="B15" s="42"/>
      <c r="E15" s="136" t="str">
        <f>IF('Rekapitulace stavby'!E11="","",'Rekapitulace stavby'!E11)</f>
        <v xml:space="preserve"> </v>
      </c>
      <c r="I15" s="137" t="s">
        <v>27</v>
      </c>
      <c r="J15" s="136" t="str">
        <f>IF('Rekapitulace stavby'!AN11="","",'Rekapitulace stavby'!AN11)</f>
        <v/>
      </c>
      <c r="L15" s="42"/>
    </row>
    <row r="16" spans="2:12" s="1" customFormat="1" ht="6.95" customHeight="1">
      <c r="B16" s="42"/>
      <c r="I16" s="134"/>
      <c r="L16" s="42"/>
    </row>
    <row r="17" spans="2:12" s="1" customFormat="1" ht="12" customHeight="1">
      <c r="B17" s="42"/>
      <c r="D17" s="132" t="s">
        <v>28</v>
      </c>
      <c r="I17" s="137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6"/>
      <c r="G18" s="136"/>
      <c r="H18" s="136"/>
      <c r="I18" s="137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4"/>
      <c r="L19" s="42"/>
    </row>
    <row r="20" spans="2:12" s="1" customFormat="1" ht="12" customHeight="1">
      <c r="B20" s="42"/>
      <c r="D20" s="132" t="s">
        <v>30</v>
      </c>
      <c r="I20" s="137" t="s">
        <v>25</v>
      </c>
      <c r="J20" s="136" t="str">
        <f>IF('Rekapitulace stavby'!AN16="","",'Rekapitulace stavby'!AN16)</f>
        <v/>
      </c>
      <c r="L20" s="42"/>
    </row>
    <row r="21" spans="2:12" s="1" customFormat="1" ht="18" customHeight="1">
      <c r="B21" s="42"/>
      <c r="E21" s="136" t="str">
        <f>IF('Rekapitulace stavby'!E17="","",'Rekapitulace stavby'!E17)</f>
        <v xml:space="preserve"> </v>
      </c>
      <c r="I21" s="137" t="s">
        <v>27</v>
      </c>
      <c r="J21" s="136" t="str">
        <f>IF('Rekapitulace stavby'!AN17="","",'Rekapitulace stavby'!AN17)</f>
        <v/>
      </c>
      <c r="L21" s="42"/>
    </row>
    <row r="22" spans="2:12" s="1" customFormat="1" ht="6.95" customHeight="1">
      <c r="B22" s="42"/>
      <c r="I22" s="134"/>
      <c r="L22" s="42"/>
    </row>
    <row r="23" spans="2:12" s="1" customFormat="1" ht="12" customHeight="1">
      <c r="B23" s="42"/>
      <c r="D23" s="132" t="s">
        <v>32</v>
      </c>
      <c r="I23" s="137" t="s">
        <v>25</v>
      </c>
      <c r="J23" s="136" t="str">
        <f>IF('Rekapitulace stavby'!AN19="","",'Rekapitulace stavby'!AN19)</f>
        <v/>
      </c>
      <c r="L23" s="42"/>
    </row>
    <row r="24" spans="2:12" s="1" customFormat="1" ht="18" customHeight="1">
      <c r="B24" s="42"/>
      <c r="E24" s="136" t="str">
        <f>IF('Rekapitulace stavby'!E20="","",'Rekapitulace stavby'!E20)</f>
        <v xml:space="preserve"> </v>
      </c>
      <c r="I24" s="137" t="s">
        <v>27</v>
      </c>
      <c r="J24" s="136" t="str">
        <f>IF('Rekapitulace stavby'!AN20="","",'Rekapitulace stavby'!AN20)</f>
        <v/>
      </c>
      <c r="L24" s="42"/>
    </row>
    <row r="25" spans="2:12" s="1" customFormat="1" ht="6.95" customHeight="1">
      <c r="B25" s="42"/>
      <c r="I25" s="134"/>
      <c r="L25" s="42"/>
    </row>
    <row r="26" spans="2:12" s="1" customFormat="1" ht="12" customHeight="1">
      <c r="B26" s="42"/>
      <c r="D26" s="132" t="s">
        <v>33</v>
      </c>
      <c r="I26" s="134"/>
      <c r="L26" s="42"/>
    </row>
    <row r="27" spans="2:12" s="7" customFormat="1" ht="16.5" customHeight="1">
      <c r="B27" s="139"/>
      <c r="E27" s="140" t="s">
        <v>1</v>
      </c>
      <c r="F27" s="140"/>
      <c r="G27" s="140"/>
      <c r="H27" s="140"/>
      <c r="I27" s="141"/>
      <c r="L27" s="139"/>
    </row>
    <row r="28" spans="2:12" s="1" customFormat="1" ht="6.95" customHeight="1">
      <c r="B28" s="42"/>
      <c r="I28" s="134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2"/>
      <c r="J29" s="77"/>
      <c r="K29" s="77"/>
      <c r="L29" s="42"/>
    </row>
    <row r="30" spans="2:12" s="1" customFormat="1" ht="25.4" customHeight="1">
      <c r="B30" s="42"/>
      <c r="D30" s="143" t="s">
        <v>34</v>
      </c>
      <c r="I30" s="134"/>
      <c r="J30" s="144">
        <f>ROUND(J126,2)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2"/>
      <c r="J31" s="77"/>
      <c r="K31" s="77"/>
      <c r="L31" s="42"/>
    </row>
    <row r="32" spans="2:12" s="1" customFormat="1" ht="14.4" customHeight="1">
      <c r="B32" s="42"/>
      <c r="F32" s="145" t="s">
        <v>36</v>
      </c>
      <c r="I32" s="146" t="s">
        <v>35</v>
      </c>
      <c r="J32" s="145" t="s">
        <v>37</v>
      </c>
      <c r="L32" s="42"/>
    </row>
    <row r="33" spans="2:12" s="1" customFormat="1" ht="14.4" customHeight="1">
      <c r="B33" s="42"/>
      <c r="D33" s="147" t="s">
        <v>38</v>
      </c>
      <c r="E33" s="132" t="s">
        <v>39</v>
      </c>
      <c r="F33" s="148">
        <f>ROUND((SUM(BE126:BE189)),2)</f>
        <v>0</v>
      </c>
      <c r="I33" s="149">
        <v>0.21</v>
      </c>
      <c r="J33" s="148">
        <f>ROUND(((SUM(BE126:BE189))*I33),2)</f>
        <v>0</v>
      </c>
      <c r="L33" s="42"/>
    </row>
    <row r="34" spans="2:12" s="1" customFormat="1" ht="14.4" customHeight="1">
      <c r="B34" s="42"/>
      <c r="E34" s="132" t="s">
        <v>40</v>
      </c>
      <c r="F34" s="148">
        <f>ROUND((SUM(BF126:BF189)),2)</f>
        <v>0</v>
      </c>
      <c r="I34" s="149">
        <v>0.15</v>
      </c>
      <c r="J34" s="148">
        <f>ROUND(((SUM(BF126:BF189))*I34),2)</f>
        <v>0</v>
      </c>
      <c r="L34" s="42"/>
    </row>
    <row r="35" spans="2:12" s="1" customFormat="1" ht="14.4" customHeight="1" hidden="1">
      <c r="B35" s="42"/>
      <c r="E35" s="132" t="s">
        <v>41</v>
      </c>
      <c r="F35" s="148">
        <f>ROUND((SUM(BG126:BG189)),2)</f>
        <v>0</v>
      </c>
      <c r="I35" s="149">
        <v>0.21</v>
      </c>
      <c r="J35" s="148">
        <f>0</f>
        <v>0</v>
      </c>
      <c r="L35" s="42"/>
    </row>
    <row r="36" spans="2:12" s="1" customFormat="1" ht="14.4" customHeight="1" hidden="1">
      <c r="B36" s="42"/>
      <c r="E36" s="132" t="s">
        <v>42</v>
      </c>
      <c r="F36" s="148">
        <f>ROUND((SUM(BH126:BH189)),2)</f>
        <v>0</v>
      </c>
      <c r="I36" s="149">
        <v>0.15</v>
      </c>
      <c r="J36" s="148">
        <f>0</f>
        <v>0</v>
      </c>
      <c r="L36" s="42"/>
    </row>
    <row r="37" spans="2:12" s="1" customFormat="1" ht="14.4" customHeight="1" hidden="1">
      <c r="B37" s="42"/>
      <c r="E37" s="132" t="s">
        <v>43</v>
      </c>
      <c r="F37" s="148">
        <f>ROUND((SUM(BI126:BI189)),2)</f>
        <v>0</v>
      </c>
      <c r="I37" s="149">
        <v>0</v>
      </c>
      <c r="J37" s="148">
        <f>0</f>
        <v>0</v>
      </c>
      <c r="L37" s="42"/>
    </row>
    <row r="38" spans="2:12" s="1" customFormat="1" ht="6.95" customHeight="1">
      <c r="B38" s="42"/>
      <c r="I38" s="134"/>
      <c r="L38" s="42"/>
    </row>
    <row r="39" spans="2:12" s="1" customFormat="1" ht="25.4" customHeight="1">
      <c r="B39" s="42"/>
      <c r="C39" s="150"/>
      <c r="D39" s="151" t="s">
        <v>44</v>
      </c>
      <c r="E39" s="152"/>
      <c r="F39" s="152"/>
      <c r="G39" s="153" t="s">
        <v>45</v>
      </c>
      <c r="H39" s="154" t="s">
        <v>46</v>
      </c>
      <c r="I39" s="155"/>
      <c r="J39" s="156">
        <f>SUM(J30:J37)</f>
        <v>0</v>
      </c>
      <c r="K39" s="157"/>
      <c r="L39" s="42"/>
    </row>
    <row r="40" spans="2:12" s="1" customFormat="1" ht="14.4" customHeight="1">
      <c r="B40" s="42"/>
      <c r="I40" s="134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58" t="s">
        <v>47</v>
      </c>
      <c r="E50" s="159"/>
      <c r="F50" s="159"/>
      <c r="G50" s="158" t="s">
        <v>48</v>
      </c>
      <c r="H50" s="159"/>
      <c r="I50" s="160"/>
      <c r="J50" s="159"/>
      <c r="K50" s="159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1" t="s">
        <v>49</v>
      </c>
      <c r="E61" s="162"/>
      <c r="F61" s="163" t="s">
        <v>50</v>
      </c>
      <c r="G61" s="161" t="s">
        <v>49</v>
      </c>
      <c r="H61" s="162"/>
      <c r="I61" s="164"/>
      <c r="J61" s="165" t="s">
        <v>50</v>
      </c>
      <c r="K61" s="162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58" t="s">
        <v>51</v>
      </c>
      <c r="E65" s="159"/>
      <c r="F65" s="159"/>
      <c r="G65" s="158" t="s">
        <v>52</v>
      </c>
      <c r="H65" s="159"/>
      <c r="I65" s="160"/>
      <c r="J65" s="159"/>
      <c r="K65" s="159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1" t="s">
        <v>49</v>
      </c>
      <c r="E76" s="162"/>
      <c r="F76" s="163" t="s">
        <v>50</v>
      </c>
      <c r="G76" s="161" t="s">
        <v>49</v>
      </c>
      <c r="H76" s="162"/>
      <c r="I76" s="164"/>
      <c r="J76" s="165" t="s">
        <v>50</v>
      </c>
      <c r="K76" s="162"/>
      <c r="L76" s="42"/>
    </row>
    <row r="77" spans="2:12" s="1" customFormat="1" ht="14.4" customHeight="1">
      <c r="B77" s="166"/>
      <c r="C77" s="167"/>
      <c r="D77" s="167"/>
      <c r="E77" s="167"/>
      <c r="F77" s="167"/>
      <c r="G77" s="167"/>
      <c r="H77" s="167"/>
      <c r="I77" s="168"/>
      <c r="J77" s="167"/>
      <c r="K77" s="167"/>
      <c r="L77" s="42"/>
    </row>
    <row r="81" spans="2:12" s="1" customFormat="1" ht="6.95" customHeight="1">
      <c r="B81" s="169"/>
      <c r="C81" s="170"/>
      <c r="D81" s="170"/>
      <c r="E81" s="170"/>
      <c r="F81" s="170"/>
      <c r="G81" s="170"/>
      <c r="H81" s="170"/>
      <c r="I81" s="171"/>
      <c r="J81" s="170"/>
      <c r="K81" s="170"/>
      <c r="L81" s="42"/>
    </row>
    <row r="82" spans="2:12" s="1" customFormat="1" ht="24.95" customHeight="1">
      <c r="B82" s="37"/>
      <c r="C82" s="22" t="s">
        <v>88</v>
      </c>
      <c r="D82" s="38"/>
      <c r="E82" s="38"/>
      <c r="F82" s="38"/>
      <c r="G82" s="38"/>
      <c r="H82" s="38"/>
      <c r="I82" s="134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4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4"/>
      <c r="J84" s="38"/>
      <c r="K84" s="38"/>
      <c r="L84" s="42"/>
    </row>
    <row r="85" spans="2:12" s="1" customFormat="1" ht="16.5" customHeight="1">
      <c r="B85" s="37"/>
      <c r="C85" s="38"/>
      <c r="D85" s="38"/>
      <c r="E85" s="172" t="str">
        <f>E7</f>
        <v>EUO na objektu prodejního skladu</v>
      </c>
      <c r="F85" s="31"/>
      <c r="G85" s="31"/>
      <c r="H85" s="31"/>
      <c r="I85" s="134"/>
      <c r="J85" s="38"/>
      <c r="K85" s="38"/>
      <c r="L85" s="42"/>
    </row>
    <row r="86" spans="2:12" s="1" customFormat="1" ht="12" customHeight="1">
      <c r="B86" s="37"/>
      <c r="C86" s="31" t="s">
        <v>86</v>
      </c>
      <c r="D86" s="38"/>
      <c r="E86" s="38"/>
      <c r="F86" s="38"/>
      <c r="G86" s="38"/>
      <c r="H86" s="38"/>
      <c r="I86" s="134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05460002 - FVE 20,5kWp s akumulací</v>
      </c>
      <c r="F87" s="38"/>
      <c r="G87" s="38"/>
      <c r="H87" s="38"/>
      <c r="I87" s="134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4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Polkovice 210</v>
      </c>
      <c r="G89" s="38"/>
      <c r="H89" s="38"/>
      <c r="I89" s="137" t="s">
        <v>22</v>
      </c>
      <c r="J89" s="73" t="str">
        <f>IF(J12="","",J12)</f>
        <v>27. 6. 2023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4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37" t="s">
        <v>30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37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4"/>
      <c r="J93" s="38"/>
      <c r="K93" s="38"/>
      <c r="L93" s="42"/>
    </row>
    <row r="94" spans="2:12" s="1" customFormat="1" ht="29.25" customHeight="1">
      <c r="B94" s="37"/>
      <c r="C94" s="173" t="s">
        <v>89</v>
      </c>
      <c r="D94" s="174"/>
      <c r="E94" s="174"/>
      <c r="F94" s="174"/>
      <c r="G94" s="174"/>
      <c r="H94" s="174"/>
      <c r="I94" s="175"/>
      <c r="J94" s="176" t="s">
        <v>90</v>
      </c>
      <c r="K94" s="174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4"/>
      <c r="J95" s="38"/>
      <c r="K95" s="38"/>
      <c r="L95" s="42"/>
    </row>
    <row r="96" spans="2:47" s="1" customFormat="1" ht="22.8" customHeight="1">
      <c r="B96" s="37"/>
      <c r="C96" s="177" t="s">
        <v>91</v>
      </c>
      <c r="D96" s="38"/>
      <c r="E96" s="38"/>
      <c r="F96" s="38"/>
      <c r="G96" s="38"/>
      <c r="H96" s="38"/>
      <c r="I96" s="134"/>
      <c r="J96" s="104">
        <f>J126</f>
        <v>0</v>
      </c>
      <c r="K96" s="38"/>
      <c r="L96" s="42"/>
      <c r="AU96" s="16" t="s">
        <v>92</v>
      </c>
    </row>
    <row r="97" spans="2:12" s="8" customFormat="1" ht="24.95" customHeight="1">
      <c r="B97" s="178"/>
      <c r="C97" s="179"/>
      <c r="D97" s="180" t="s">
        <v>93</v>
      </c>
      <c r="E97" s="181"/>
      <c r="F97" s="181"/>
      <c r="G97" s="181"/>
      <c r="H97" s="181"/>
      <c r="I97" s="182"/>
      <c r="J97" s="183">
        <f>J127</f>
        <v>0</v>
      </c>
      <c r="K97" s="179"/>
      <c r="L97" s="184"/>
    </row>
    <row r="98" spans="2:12" s="9" customFormat="1" ht="19.9" customHeight="1">
      <c r="B98" s="185"/>
      <c r="C98" s="186"/>
      <c r="D98" s="187" t="s">
        <v>94</v>
      </c>
      <c r="E98" s="188"/>
      <c r="F98" s="188"/>
      <c r="G98" s="188"/>
      <c r="H98" s="188"/>
      <c r="I98" s="189"/>
      <c r="J98" s="190">
        <f>J128</f>
        <v>0</v>
      </c>
      <c r="K98" s="186"/>
      <c r="L98" s="191"/>
    </row>
    <row r="99" spans="2:12" s="9" customFormat="1" ht="19.9" customHeight="1">
      <c r="B99" s="185"/>
      <c r="C99" s="186"/>
      <c r="D99" s="187" t="s">
        <v>95</v>
      </c>
      <c r="E99" s="188"/>
      <c r="F99" s="188"/>
      <c r="G99" s="188"/>
      <c r="H99" s="188"/>
      <c r="I99" s="189"/>
      <c r="J99" s="190">
        <f>J141</f>
        <v>0</v>
      </c>
      <c r="K99" s="186"/>
      <c r="L99" s="191"/>
    </row>
    <row r="100" spans="2:12" s="9" customFormat="1" ht="19.9" customHeight="1">
      <c r="B100" s="185"/>
      <c r="C100" s="186"/>
      <c r="D100" s="187" t="s">
        <v>96</v>
      </c>
      <c r="E100" s="188"/>
      <c r="F100" s="188"/>
      <c r="G100" s="188"/>
      <c r="H100" s="188"/>
      <c r="I100" s="189"/>
      <c r="J100" s="190">
        <f>J150</f>
        <v>0</v>
      </c>
      <c r="K100" s="186"/>
      <c r="L100" s="191"/>
    </row>
    <row r="101" spans="2:12" s="8" customFormat="1" ht="24.95" customHeight="1">
      <c r="B101" s="178"/>
      <c r="C101" s="179"/>
      <c r="D101" s="180" t="s">
        <v>97</v>
      </c>
      <c r="E101" s="181"/>
      <c r="F101" s="181"/>
      <c r="G101" s="181"/>
      <c r="H101" s="181"/>
      <c r="I101" s="182"/>
      <c r="J101" s="183">
        <f>J156</f>
        <v>0</v>
      </c>
      <c r="K101" s="179"/>
      <c r="L101" s="184"/>
    </row>
    <row r="102" spans="2:12" s="9" customFormat="1" ht="19.9" customHeight="1">
      <c r="B102" s="185"/>
      <c r="C102" s="186"/>
      <c r="D102" s="187" t="s">
        <v>98</v>
      </c>
      <c r="E102" s="188"/>
      <c r="F102" s="188"/>
      <c r="G102" s="188"/>
      <c r="H102" s="188"/>
      <c r="I102" s="189"/>
      <c r="J102" s="190">
        <f>J157</f>
        <v>0</v>
      </c>
      <c r="K102" s="186"/>
      <c r="L102" s="191"/>
    </row>
    <row r="103" spans="2:12" s="9" customFormat="1" ht="19.9" customHeight="1">
      <c r="B103" s="185"/>
      <c r="C103" s="186"/>
      <c r="D103" s="187" t="s">
        <v>99</v>
      </c>
      <c r="E103" s="188"/>
      <c r="F103" s="188"/>
      <c r="G103" s="188"/>
      <c r="H103" s="188"/>
      <c r="I103" s="189"/>
      <c r="J103" s="190">
        <f>J179</f>
        <v>0</v>
      </c>
      <c r="K103" s="186"/>
      <c r="L103" s="191"/>
    </row>
    <row r="104" spans="2:12" s="8" customFormat="1" ht="24.95" customHeight="1">
      <c r="B104" s="178"/>
      <c r="C104" s="179"/>
      <c r="D104" s="180" t="s">
        <v>100</v>
      </c>
      <c r="E104" s="181"/>
      <c r="F104" s="181"/>
      <c r="G104" s="181"/>
      <c r="H104" s="181"/>
      <c r="I104" s="182"/>
      <c r="J104" s="183">
        <f>J182</f>
        <v>0</v>
      </c>
      <c r="K104" s="179"/>
      <c r="L104" s="184"/>
    </row>
    <row r="105" spans="2:12" s="9" customFormat="1" ht="19.9" customHeight="1">
      <c r="B105" s="185"/>
      <c r="C105" s="186"/>
      <c r="D105" s="187" t="s">
        <v>101</v>
      </c>
      <c r="E105" s="188"/>
      <c r="F105" s="188"/>
      <c r="G105" s="188"/>
      <c r="H105" s="188"/>
      <c r="I105" s="189"/>
      <c r="J105" s="190">
        <f>J183</f>
        <v>0</v>
      </c>
      <c r="K105" s="186"/>
      <c r="L105" s="191"/>
    </row>
    <row r="106" spans="2:12" s="9" customFormat="1" ht="19.9" customHeight="1">
      <c r="B106" s="185"/>
      <c r="C106" s="186"/>
      <c r="D106" s="187" t="s">
        <v>102</v>
      </c>
      <c r="E106" s="188"/>
      <c r="F106" s="188"/>
      <c r="G106" s="188"/>
      <c r="H106" s="188"/>
      <c r="I106" s="189"/>
      <c r="J106" s="190">
        <f>J185</f>
        <v>0</v>
      </c>
      <c r="K106" s="186"/>
      <c r="L106" s="191"/>
    </row>
    <row r="107" spans="2:12" s="1" customFormat="1" ht="21.8" customHeight="1">
      <c r="B107" s="37"/>
      <c r="C107" s="38"/>
      <c r="D107" s="38"/>
      <c r="E107" s="38"/>
      <c r="F107" s="38"/>
      <c r="G107" s="38"/>
      <c r="H107" s="38"/>
      <c r="I107" s="134"/>
      <c r="J107" s="38"/>
      <c r="K107" s="38"/>
      <c r="L107" s="42"/>
    </row>
    <row r="108" spans="2:12" s="1" customFormat="1" ht="6.95" customHeight="1">
      <c r="B108" s="60"/>
      <c r="C108" s="61"/>
      <c r="D108" s="61"/>
      <c r="E108" s="61"/>
      <c r="F108" s="61"/>
      <c r="G108" s="61"/>
      <c r="H108" s="61"/>
      <c r="I108" s="168"/>
      <c r="J108" s="61"/>
      <c r="K108" s="61"/>
      <c r="L108" s="42"/>
    </row>
    <row r="112" spans="2:12" s="1" customFormat="1" ht="6.95" customHeight="1">
      <c r="B112" s="62"/>
      <c r="C112" s="63"/>
      <c r="D112" s="63"/>
      <c r="E112" s="63"/>
      <c r="F112" s="63"/>
      <c r="G112" s="63"/>
      <c r="H112" s="63"/>
      <c r="I112" s="171"/>
      <c r="J112" s="63"/>
      <c r="K112" s="63"/>
      <c r="L112" s="42"/>
    </row>
    <row r="113" spans="2:12" s="1" customFormat="1" ht="24.95" customHeight="1">
      <c r="B113" s="37"/>
      <c r="C113" s="22" t="s">
        <v>103</v>
      </c>
      <c r="D113" s="38"/>
      <c r="E113" s="38"/>
      <c r="F113" s="38"/>
      <c r="G113" s="38"/>
      <c r="H113" s="38"/>
      <c r="I113" s="134"/>
      <c r="J113" s="38"/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34"/>
      <c r="J114" s="38"/>
      <c r="K114" s="38"/>
      <c r="L114" s="42"/>
    </row>
    <row r="115" spans="2:12" s="1" customFormat="1" ht="12" customHeight="1">
      <c r="B115" s="37"/>
      <c r="C115" s="31" t="s">
        <v>16</v>
      </c>
      <c r="D115" s="38"/>
      <c r="E115" s="38"/>
      <c r="F115" s="38"/>
      <c r="G115" s="38"/>
      <c r="H115" s="38"/>
      <c r="I115" s="134"/>
      <c r="J115" s="38"/>
      <c r="K115" s="38"/>
      <c r="L115" s="42"/>
    </row>
    <row r="116" spans="2:12" s="1" customFormat="1" ht="16.5" customHeight="1">
      <c r="B116" s="37"/>
      <c r="C116" s="38"/>
      <c r="D116" s="38"/>
      <c r="E116" s="172" t="str">
        <f>E7</f>
        <v>EUO na objektu prodejního skladu</v>
      </c>
      <c r="F116" s="31"/>
      <c r="G116" s="31"/>
      <c r="H116" s="31"/>
      <c r="I116" s="134"/>
      <c r="J116" s="38"/>
      <c r="K116" s="38"/>
      <c r="L116" s="42"/>
    </row>
    <row r="117" spans="2:12" s="1" customFormat="1" ht="12" customHeight="1">
      <c r="B117" s="37"/>
      <c r="C117" s="31" t="s">
        <v>86</v>
      </c>
      <c r="D117" s="38"/>
      <c r="E117" s="38"/>
      <c r="F117" s="38"/>
      <c r="G117" s="38"/>
      <c r="H117" s="38"/>
      <c r="I117" s="134"/>
      <c r="J117" s="38"/>
      <c r="K117" s="38"/>
      <c r="L117" s="42"/>
    </row>
    <row r="118" spans="2:12" s="1" customFormat="1" ht="16.5" customHeight="1">
      <c r="B118" s="37"/>
      <c r="C118" s="38"/>
      <c r="D118" s="38"/>
      <c r="E118" s="70" t="str">
        <f>E9</f>
        <v>05460002 - FVE 20,5kWp s akumulací</v>
      </c>
      <c r="F118" s="38"/>
      <c r="G118" s="38"/>
      <c r="H118" s="38"/>
      <c r="I118" s="134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34"/>
      <c r="J119" s="38"/>
      <c r="K119" s="38"/>
      <c r="L119" s="42"/>
    </row>
    <row r="120" spans="2:12" s="1" customFormat="1" ht="12" customHeight="1">
      <c r="B120" s="37"/>
      <c r="C120" s="31" t="s">
        <v>20</v>
      </c>
      <c r="D120" s="38"/>
      <c r="E120" s="38"/>
      <c r="F120" s="26" t="str">
        <f>F12</f>
        <v>Polkovice 210</v>
      </c>
      <c r="G120" s="38"/>
      <c r="H120" s="38"/>
      <c r="I120" s="137" t="s">
        <v>22</v>
      </c>
      <c r="J120" s="73" t="str">
        <f>IF(J12="","",J12)</f>
        <v>27. 6. 2023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34"/>
      <c r="J121" s="38"/>
      <c r="K121" s="38"/>
      <c r="L121" s="42"/>
    </row>
    <row r="122" spans="2:12" s="1" customFormat="1" ht="15.15" customHeight="1">
      <c r="B122" s="37"/>
      <c r="C122" s="31" t="s">
        <v>24</v>
      </c>
      <c r="D122" s="38"/>
      <c r="E122" s="38"/>
      <c r="F122" s="26" t="str">
        <f>E15</f>
        <v xml:space="preserve"> </v>
      </c>
      <c r="G122" s="38"/>
      <c r="H122" s="38"/>
      <c r="I122" s="137" t="s">
        <v>30</v>
      </c>
      <c r="J122" s="35" t="str">
        <f>E21</f>
        <v xml:space="preserve"> </v>
      </c>
      <c r="K122" s="38"/>
      <c r="L122" s="42"/>
    </row>
    <row r="123" spans="2:12" s="1" customFormat="1" ht="15.15" customHeight="1">
      <c r="B123" s="37"/>
      <c r="C123" s="31" t="s">
        <v>28</v>
      </c>
      <c r="D123" s="38"/>
      <c r="E123" s="38"/>
      <c r="F123" s="26" t="str">
        <f>IF(E18="","",E18)</f>
        <v>Vyplň údaj</v>
      </c>
      <c r="G123" s="38"/>
      <c r="H123" s="38"/>
      <c r="I123" s="137" t="s">
        <v>32</v>
      </c>
      <c r="J123" s="35" t="str">
        <f>E24</f>
        <v xml:space="preserve"> 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34"/>
      <c r="J124" s="38"/>
      <c r="K124" s="38"/>
      <c r="L124" s="42"/>
    </row>
    <row r="125" spans="2:20" s="10" customFormat="1" ht="29.25" customHeight="1">
      <c r="B125" s="192"/>
      <c r="C125" s="193" t="s">
        <v>104</v>
      </c>
      <c r="D125" s="194" t="s">
        <v>59</v>
      </c>
      <c r="E125" s="194" t="s">
        <v>55</v>
      </c>
      <c r="F125" s="194" t="s">
        <v>56</v>
      </c>
      <c r="G125" s="194" t="s">
        <v>105</v>
      </c>
      <c r="H125" s="194" t="s">
        <v>106</v>
      </c>
      <c r="I125" s="195" t="s">
        <v>107</v>
      </c>
      <c r="J125" s="196" t="s">
        <v>90</v>
      </c>
      <c r="K125" s="197" t="s">
        <v>108</v>
      </c>
      <c r="L125" s="198"/>
      <c r="M125" s="94" t="s">
        <v>1</v>
      </c>
      <c r="N125" s="95" t="s">
        <v>38</v>
      </c>
      <c r="O125" s="95" t="s">
        <v>109</v>
      </c>
      <c r="P125" s="95" t="s">
        <v>110</v>
      </c>
      <c r="Q125" s="95" t="s">
        <v>111</v>
      </c>
      <c r="R125" s="95" t="s">
        <v>112</v>
      </c>
      <c r="S125" s="95" t="s">
        <v>113</v>
      </c>
      <c r="T125" s="96" t="s">
        <v>114</v>
      </c>
    </row>
    <row r="126" spans="2:63" s="1" customFormat="1" ht="22.8" customHeight="1">
      <c r="B126" s="37"/>
      <c r="C126" s="101" t="s">
        <v>115</v>
      </c>
      <c r="D126" s="38"/>
      <c r="E126" s="38"/>
      <c r="F126" s="38"/>
      <c r="G126" s="38"/>
      <c r="H126" s="38"/>
      <c r="I126" s="134"/>
      <c r="J126" s="199">
        <f>BK126</f>
        <v>0</v>
      </c>
      <c r="K126" s="38"/>
      <c r="L126" s="42"/>
      <c r="M126" s="97"/>
      <c r="N126" s="98"/>
      <c r="O126" s="98"/>
      <c r="P126" s="200">
        <f>P127+P156+P182</f>
        <v>0</v>
      </c>
      <c r="Q126" s="98"/>
      <c r="R126" s="200">
        <f>R127+R156+R182</f>
        <v>0.42505677999999997</v>
      </c>
      <c r="S126" s="98"/>
      <c r="T126" s="201">
        <f>T127+T156+T182</f>
        <v>0</v>
      </c>
      <c r="AT126" s="16" t="s">
        <v>73</v>
      </c>
      <c r="AU126" s="16" t="s">
        <v>92</v>
      </c>
      <c r="BK126" s="202">
        <f>BK127+BK156+BK182</f>
        <v>0</v>
      </c>
    </row>
    <row r="127" spans="2:63" s="11" customFormat="1" ht="25.9" customHeight="1">
      <c r="B127" s="203"/>
      <c r="C127" s="204"/>
      <c r="D127" s="205" t="s">
        <v>73</v>
      </c>
      <c r="E127" s="206" t="s">
        <v>116</v>
      </c>
      <c r="F127" s="206" t="s">
        <v>117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P128+P141+P150</f>
        <v>0</v>
      </c>
      <c r="Q127" s="211"/>
      <c r="R127" s="212">
        <f>R128+R141+R150</f>
        <v>0.42505677999999997</v>
      </c>
      <c r="S127" s="211"/>
      <c r="T127" s="213">
        <f>T128+T141+T150</f>
        <v>0</v>
      </c>
      <c r="AR127" s="214" t="s">
        <v>84</v>
      </c>
      <c r="AT127" s="215" t="s">
        <v>73</v>
      </c>
      <c r="AU127" s="215" t="s">
        <v>74</v>
      </c>
      <c r="AY127" s="214" t="s">
        <v>118</v>
      </c>
      <c r="BK127" s="216">
        <f>BK128+BK141+BK150</f>
        <v>0</v>
      </c>
    </row>
    <row r="128" spans="2:63" s="11" customFormat="1" ht="22.8" customHeight="1">
      <c r="B128" s="203"/>
      <c r="C128" s="204"/>
      <c r="D128" s="205" t="s">
        <v>73</v>
      </c>
      <c r="E128" s="217" t="s">
        <v>119</v>
      </c>
      <c r="F128" s="217" t="s">
        <v>120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SUM(P129:P140)</f>
        <v>0</v>
      </c>
      <c r="Q128" s="211"/>
      <c r="R128" s="212">
        <f>SUM(R129:R140)</f>
        <v>0.40947612</v>
      </c>
      <c r="S128" s="211"/>
      <c r="T128" s="213">
        <f>SUM(T129:T140)</f>
        <v>0</v>
      </c>
      <c r="AR128" s="214" t="s">
        <v>84</v>
      </c>
      <c r="AT128" s="215" t="s">
        <v>73</v>
      </c>
      <c r="AU128" s="215" t="s">
        <v>82</v>
      </c>
      <c r="AY128" s="214" t="s">
        <v>118</v>
      </c>
      <c r="BK128" s="216">
        <f>SUM(BK129:BK140)</f>
        <v>0</v>
      </c>
    </row>
    <row r="129" spans="2:65" s="1" customFormat="1" ht="24" customHeight="1">
      <c r="B129" s="37"/>
      <c r="C129" s="219" t="s">
        <v>82</v>
      </c>
      <c r="D129" s="219" t="s">
        <v>121</v>
      </c>
      <c r="E129" s="220" t="s">
        <v>122</v>
      </c>
      <c r="F129" s="221" t="s">
        <v>123</v>
      </c>
      <c r="G129" s="222" t="s">
        <v>124</v>
      </c>
      <c r="H129" s="223">
        <v>2.48</v>
      </c>
      <c r="I129" s="224"/>
      <c r="J129" s="225">
        <f>ROUND(I129*H129,2)</f>
        <v>0</v>
      </c>
      <c r="K129" s="221" t="s">
        <v>125</v>
      </c>
      <c r="L129" s="42"/>
      <c r="M129" s="226" t="s">
        <v>1</v>
      </c>
      <c r="N129" s="227" t="s">
        <v>39</v>
      </c>
      <c r="O129" s="85"/>
      <c r="P129" s="228">
        <f>O129*H129</f>
        <v>0</v>
      </c>
      <c r="Q129" s="228">
        <v>0.02793</v>
      </c>
      <c r="R129" s="228">
        <f>Q129*H129</f>
        <v>0.0692664</v>
      </c>
      <c r="S129" s="228">
        <v>0</v>
      </c>
      <c r="T129" s="229">
        <f>S129*H129</f>
        <v>0</v>
      </c>
      <c r="AR129" s="230" t="s">
        <v>126</v>
      </c>
      <c r="AT129" s="230" t="s">
        <v>121</v>
      </c>
      <c r="AU129" s="230" t="s">
        <v>84</v>
      </c>
      <c r="AY129" s="16" t="s">
        <v>118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82</v>
      </c>
      <c r="BK129" s="231">
        <f>ROUND(I129*H129,2)</f>
        <v>0</v>
      </c>
      <c r="BL129" s="16" t="s">
        <v>126</v>
      </c>
      <c r="BM129" s="230" t="s">
        <v>127</v>
      </c>
    </row>
    <row r="130" spans="2:51" s="12" customFormat="1" ht="12">
      <c r="B130" s="232"/>
      <c r="C130" s="233"/>
      <c r="D130" s="234" t="s">
        <v>128</v>
      </c>
      <c r="E130" s="235" t="s">
        <v>1</v>
      </c>
      <c r="F130" s="236" t="s">
        <v>129</v>
      </c>
      <c r="G130" s="233"/>
      <c r="H130" s="237">
        <v>3.96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128</v>
      </c>
      <c r="AU130" s="243" t="s">
        <v>84</v>
      </c>
      <c r="AV130" s="12" t="s">
        <v>84</v>
      </c>
      <c r="AW130" s="12" t="s">
        <v>31</v>
      </c>
      <c r="AX130" s="12" t="s">
        <v>74</v>
      </c>
      <c r="AY130" s="243" t="s">
        <v>118</v>
      </c>
    </row>
    <row r="131" spans="2:51" s="12" customFormat="1" ht="12">
      <c r="B131" s="232"/>
      <c r="C131" s="233"/>
      <c r="D131" s="234" t="s">
        <v>128</v>
      </c>
      <c r="E131" s="235" t="s">
        <v>1</v>
      </c>
      <c r="F131" s="236" t="s">
        <v>130</v>
      </c>
      <c r="G131" s="233"/>
      <c r="H131" s="237">
        <v>-1.48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128</v>
      </c>
      <c r="AU131" s="243" t="s">
        <v>84</v>
      </c>
      <c r="AV131" s="12" t="s">
        <v>84</v>
      </c>
      <c r="AW131" s="12" t="s">
        <v>31</v>
      </c>
      <c r="AX131" s="12" t="s">
        <v>74</v>
      </c>
      <c r="AY131" s="243" t="s">
        <v>118</v>
      </c>
    </row>
    <row r="132" spans="2:51" s="13" customFormat="1" ht="12">
      <c r="B132" s="244"/>
      <c r="C132" s="245"/>
      <c r="D132" s="234" t="s">
        <v>128</v>
      </c>
      <c r="E132" s="246" t="s">
        <v>1</v>
      </c>
      <c r="F132" s="247" t="s">
        <v>131</v>
      </c>
      <c r="G132" s="245"/>
      <c r="H132" s="248">
        <v>2.48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128</v>
      </c>
      <c r="AU132" s="254" t="s">
        <v>84</v>
      </c>
      <c r="AV132" s="13" t="s">
        <v>132</v>
      </c>
      <c r="AW132" s="13" t="s">
        <v>31</v>
      </c>
      <c r="AX132" s="13" t="s">
        <v>82</v>
      </c>
      <c r="AY132" s="254" t="s">
        <v>118</v>
      </c>
    </row>
    <row r="133" spans="2:65" s="1" customFormat="1" ht="24" customHeight="1">
      <c r="B133" s="37"/>
      <c r="C133" s="219" t="s">
        <v>84</v>
      </c>
      <c r="D133" s="219" t="s">
        <v>121</v>
      </c>
      <c r="E133" s="220" t="s">
        <v>133</v>
      </c>
      <c r="F133" s="221" t="s">
        <v>134</v>
      </c>
      <c r="G133" s="222" t="s">
        <v>124</v>
      </c>
      <c r="H133" s="223">
        <v>12.602</v>
      </c>
      <c r="I133" s="224"/>
      <c r="J133" s="225">
        <f>ROUND(I133*H133,2)</f>
        <v>0</v>
      </c>
      <c r="K133" s="221" t="s">
        <v>125</v>
      </c>
      <c r="L133" s="42"/>
      <c r="M133" s="226" t="s">
        <v>1</v>
      </c>
      <c r="N133" s="227" t="s">
        <v>39</v>
      </c>
      <c r="O133" s="85"/>
      <c r="P133" s="228">
        <f>O133*H133</f>
        <v>0</v>
      </c>
      <c r="Q133" s="228">
        <v>0.02686</v>
      </c>
      <c r="R133" s="228">
        <f>Q133*H133</f>
        <v>0.33848972</v>
      </c>
      <c r="S133" s="228">
        <v>0</v>
      </c>
      <c r="T133" s="229">
        <f>S133*H133</f>
        <v>0</v>
      </c>
      <c r="AR133" s="230" t="s">
        <v>126</v>
      </c>
      <c r="AT133" s="230" t="s">
        <v>121</v>
      </c>
      <c r="AU133" s="230" t="s">
        <v>84</v>
      </c>
      <c r="AY133" s="16" t="s">
        <v>118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82</v>
      </c>
      <c r="BK133" s="231">
        <f>ROUND(I133*H133,2)</f>
        <v>0</v>
      </c>
      <c r="BL133" s="16" t="s">
        <v>126</v>
      </c>
      <c r="BM133" s="230" t="s">
        <v>135</v>
      </c>
    </row>
    <row r="134" spans="2:51" s="12" customFormat="1" ht="12">
      <c r="B134" s="232"/>
      <c r="C134" s="233"/>
      <c r="D134" s="234" t="s">
        <v>128</v>
      </c>
      <c r="E134" s="235" t="s">
        <v>1</v>
      </c>
      <c r="F134" s="236" t="s">
        <v>136</v>
      </c>
      <c r="G134" s="233"/>
      <c r="H134" s="237">
        <v>12.602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128</v>
      </c>
      <c r="AU134" s="243" t="s">
        <v>84</v>
      </c>
      <c r="AV134" s="12" t="s">
        <v>84</v>
      </c>
      <c r="AW134" s="12" t="s">
        <v>31</v>
      </c>
      <c r="AX134" s="12" t="s">
        <v>74</v>
      </c>
      <c r="AY134" s="243" t="s">
        <v>118</v>
      </c>
    </row>
    <row r="135" spans="2:51" s="13" customFormat="1" ht="12">
      <c r="B135" s="244"/>
      <c r="C135" s="245"/>
      <c r="D135" s="234" t="s">
        <v>128</v>
      </c>
      <c r="E135" s="246" t="s">
        <v>1</v>
      </c>
      <c r="F135" s="247" t="s">
        <v>131</v>
      </c>
      <c r="G135" s="245"/>
      <c r="H135" s="248">
        <v>12.602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128</v>
      </c>
      <c r="AU135" s="254" t="s">
        <v>84</v>
      </c>
      <c r="AV135" s="13" t="s">
        <v>132</v>
      </c>
      <c r="AW135" s="13" t="s">
        <v>31</v>
      </c>
      <c r="AX135" s="13" t="s">
        <v>82</v>
      </c>
      <c r="AY135" s="254" t="s">
        <v>118</v>
      </c>
    </row>
    <row r="136" spans="2:65" s="1" customFormat="1" ht="24" customHeight="1">
      <c r="B136" s="37"/>
      <c r="C136" s="219" t="s">
        <v>137</v>
      </c>
      <c r="D136" s="219" t="s">
        <v>121</v>
      </c>
      <c r="E136" s="220" t="s">
        <v>138</v>
      </c>
      <c r="F136" s="221" t="s">
        <v>139</v>
      </c>
      <c r="G136" s="222" t="s">
        <v>140</v>
      </c>
      <c r="H136" s="223">
        <v>1</v>
      </c>
      <c r="I136" s="224"/>
      <c r="J136" s="225">
        <f>ROUND(I136*H136,2)</f>
        <v>0</v>
      </c>
      <c r="K136" s="221" t="s">
        <v>125</v>
      </c>
      <c r="L136" s="42"/>
      <c r="M136" s="226" t="s">
        <v>1</v>
      </c>
      <c r="N136" s="227" t="s">
        <v>39</v>
      </c>
      <c r="O136" s="85"/>
      <c r="P136" s="228">
        <f>O136*H136</f>
        <v>0</v>
      </c>
      <c r="Q136" s="228">
        <v>0.00062</v>
      </c>
      <c r="R136" s="228">
        <f>Q136*H136</f>
        <v>0.00062</v>
      </c>
      <c r="S136" s="228">
        <v>0</v>
      </c>
      <c r="T136" s="229">
        <f>S136*H136</f>
        <v>0</v>
      </c>
      <c r="AR136" s="230" t="s">
        <v>126</v>
      </c>
      <c r="AT136" s="230" t="s">
        <v>121</v>
      </c>
      <c r="AU136" s="230" t="s">
        <v>84</v>
      </c>
      <c r="AY136" s="16" t="s">
        <v>118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82</v>
      </c>
      <c r="BK136" s="231">
        <f>ROUND(I136*H136,2)</f>
        <v>0</v>
      </c>
      <c r="BL136" s="16" t="s">
        <v>126</v>
      </c>
      <c r="BM136" s="230" t="s">
        <v>141</v>
      </c>
    </row>
    <row r="137" spans="2:51" s="12" customFormat="1" ht="12">
      <c r="B137" s="232"/>
      <c r="C137" s="233"/>
      <c r="D137" s="234" t="s">
        <v>128</v>
      </c>
      <c r="E137" s="235" t="s">
        <v>1</v>
      </c>
      <c r="F137" s="236" t="s">
        <v>142</v>
      </c>
      <c r="G137" s="233"/>
      <c r="H137" s="237">
        <v>1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128</v>
      </c>
      <c r="AU137" s="243" t="s">
        <v>84</v>
      </c>
      <c r="AV137" s="12" t="s">
        <v>84</v>
      </c>
      <c r="AW137" s="12" t="s">
        <v>31</v>
      </c>
      <c r="AX137" s="12" t="s">
        <v>74</v>
      </c>
      <c r="AY137" s="243" t="s">
        <v>118</v>
      </c>
    </row>
    <row r="138" spans="2:51" s="13" customFormat="1" ht="12">
      <c r="B138" s="244"/>
      <c r="C138" s="245"/>
      <c r="D138" s="234" t="s">
        <v>128</v>
      </c>
      <c r="E138" s="246" t="s">
        <v>1</v>
      </c>
      <c r="F138" s="247" t="s">
        <v>131</v>
      </c>
      <c r="G138" s="245"/>
      <c r="H138" s="248">
        <v>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128</v>
      </c>
      <c r="AU138" s="254" t="s">
        <v>84</v>
      </c>
      <c r="AV138" s="13" t="s">
        <v>132</v>
      </c>
      <c r="AW138" s="13" t="s">
        <v>31</v>
      </c>
      <c r="AX138" s="13" t="s">
        <v>82</v>
      </c>
      <c r="AY138" s="254" t="s">
        <v>118</v>
      </c>
    </row>
    <row r="139" spans="2:65" s="1" customFormat="1" ht="24" customHeight="1">
      <c r="B139" s="37"/>
      <c r="C139" s="255" t="s">
        <v>132</v>
      </c>
      <c r="D139" s="255" t="s">
        <v>143</v>
      </c>
      <c r="E139" s="256" t="s">
        <v>144</v>
      </c>
      <c r="F139" s="257" t="s">
        <v>145</v>
      </c>
      <c r="G139" s="258" t="s">
        <v>140</v>
      </c>
      <c r="H139" s="259">
        <v>1</v>
      </c>
      <c r="I139" s="260"/>
      <c r="J139" s="261">
        <f>ROUND(I139*H139,2)</f>
        <v>0</v>
      </c>
      <c r="K139" s="257" t="s">
        <v>1</v>
      </c>
      <c r="L139" s="262"/>
      <c r="M139" s="263" t="s">
        <v>1</v>
      </c>
      <c r="N139" s="264" t="s">
        <v>39</v>
      </c>
      <c r="O139" s="85"/>
      <c r="P139" s="228">
        <f>O139*H139</f>
        <v>0</v>
      </c>
      <c r="Q139" s="228">
        <v>0.0011</v>
      </c>
      <c r="R139" s="228">
        <f>Q139*H139</f>
        <v>0.0011</v>
      </c>
      <c r="S139" s="228">
        <v>0</v>
      </c>
      <c r="T139" s="229">
        <f>S139*H139</f>
        <v>0</v>
      </c>
      <c r="AR139" s="230" t="s">
        <v>146</v>
      </c>
      <c r="AT139" s="230" t="s">
        <v>143</v>
      </c>
      <c r="AU139" s="230" t="s">
        <v>84</v>
      </c>
      <c r="AY139" s="16" t="s">
        <v>118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82</v>
      </c>
      <c r="BK139" s="231">
        <f>ROUND(I139*H139,2)</f>
        <v>0</v>
      </c>
      <c r="BL139" s="16" t="s">
        <v>126</v>
      </c>
      <c r="BM139" s="230" t="s">
        <v>147</v>
      </c>
    </row>
    <row r="140" spans="2:65" s="1" customFormat="1" ht="24" customHeight="1">
      <c r="B140" s="37"/>
      <c r="C140" s="219" t="s">
        <v>148</v>
      </c>
      <c r="D140" s="219" t="s">
        <v>121</v>
      </c>
      <c r="E140" s="220" t="s">
        <v>149</v>
      </c>
      <c r="F140" s="221" t="s">
        <v>150</v>
      </c>
      <c r="G140" s="222" t="s">
        <v>151</v>
      </c>
      <c r="H140" s="265"/>
      <c r="I140" s="224"/>
      <c r="J140" s="225">
        <f>ROUND(I140*H140,2)</f>
        <v>0</v>
      </c>
      <c r="K140" s="221" t="s">
        <v>125</v>
      </c>
      <c r="L140" s="42"/>
      <c r="M140" s="226" t="s">
        <v>1</v>
      </c>
      <c r="N140" s="227" t="s">
        <v>39</v>
      </c>
      <c r="O140" s="85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30" t="s">
        <v>126</v>
      </c>
      <c r="AT140" s="230" t="s">
        <v>121</v>
      </c>
      <c r="AU140" s="230" t="s">
        <v>84</v>
      </c>
      <c r="AY140" s="16" t="s">
        <v>118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82</v>
      </c>
      <c r="BK140" s="231">
        <f>ROUND(I140*H140,2)</f>
        <v>0</v>
      </c>
      <c r="BL140" s="16" t="s">
        <v>126</v>
      </c>
      <c r="BM140" s="230" t="s">
        <v>152</v>
      </c>
    </row>
    <row r="141" spans="2:63" s="11" customFormat="1" ht="22.8" customHeight="1">
      <c r="B141" s="203"/>
      <c r="C141" s="204"/>
      <c r="D141" s="205" t="s">
        <v>73</v>
      </c>
      <c r="E141" s="217" t="s">
        <v>153</v>
      </c>
      <c r="F141" s="217" t="s">
        <v>154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SUM(P142:P149)</f>
        <v>0</v>
      </c>
      <c r="Q141" s="211"/>
      <c r="R141" s="212">
        <f>SUM(R142:R149)</f>
        <v>0.0004784</v>
      </c>
      <c r="S141" s="211"/>
      <c r="T141" s="213">
        <f>SUM(T142:T149)</f>
        <v>0</v>
      </c>
      <c r="AR141" s="214" t="s">
        <v>84</v>
      </c>
      <c r="AT141" s="215" t="s">
        <v>73</v>
      </c>
      <c r="AU141" s="215" t="s">
        <v>82</v>
      </c>
      <c r="AY141" s="214" t="s">
        <v>118</v>
      </c>
      <c r="BK141" s="216">
        <f>SUM(BK142:BK149)</f>
        <v>0</v>
      </c>
    </row>
    <row r="142" spans="2:65" s="1" customFormat="1" ht="24" customHeight="1">
      <c r="B142" s="37"/>
      <c r="C142" s="219" t="s">
        <v>155</v>
      </c>
      <c r="D142" s="219" t="s">
        <v>121</v>
      </c>
      <c r="E142" s="220" t="s">
        <v>156</v>
      </c>
      <c r="F142" s="221" t="s">
        <v>157</v>
      </c>
      <c r="G142" s="222" t="s">
        <v>124</v>
      </c>
      <c r="H142" s="223">
        <v>1.04</v>
      </c>
      <c r="I142" s="224"/>
      <c r="J142" s="225">
        <f>ROUND(I142*H142,2)</f>
        <v>0</v>
      </c>
      <c r="K142" s="221" t="s">
        <v>125</v>
      </c>
      <c r="L142" s="42"/>
      <c r="M142" s="226" t="s">
        <v>1</v>
      </c>
      <c r="N142" s="227" t="s">
        <v>39</v>
      </c>
      <c r="O142" s="85"/>
      <c r="P142" s="228">
        <f>O142*H142</f>
        <v>0</v>
      </c>
      <c r="Q142" s="228">
        <v>8E-05</v>
      </c>
      <c r="R142" s="228">
        <f>Q142*H142</f>
        <v>8.32E-05</v>
      </c>
      <c r="S142" s="228">
        <v>0</v>
      </c>
      <c r="T142" s="229">
        <f>S142*H142</f>
        <v>0</v>
      </c>
      <c r="AR142" s="230" t="s">
        <v>126</v>
      </c>
      <c r="AT142" s="230" t="s">
        <v>121</v>
      </c>
      <c r="AU142" s="230" t="s">
        <v>84</v>
      </c>
      <c r="AY142" s="16" t="s">
        <v>118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82</v>
      </c>
      <c r="BK142" s="231">
        <f>ROUND(I142*H142,2)</f>
        <v>0</v>
      </c>
      <c r="BL142" s="16" t="s">
        <v>126</v>
      </c>
      <c r="BM142" s="230" t="s">
        <v>158</v>
      </c>
    </row>
    <row r="143" spans="2:51" s="14" customFormat="1" ht="12">
      <c r="B143" s="266"/>
      <c r="C143" s="267"/>
      <c r="D143" s="234" t="s">
        <v>128</v>
      </c>
      <c r="E143" s="268" t="s">
        <v>1</v>
      </c>
      <c r="F143" s="269" t="s">
        <v>159</v>
      </c>
      <c r="G143" s="267"/>
      <c r="H143" s="268" t="s">
        <v>1</v>
      </c>
      <c r="I143" s="270"/>
      <c r="J143" s="267"/>
      <c r="K143" s="267"/>
      <c r="L143" s="271"/>
      <c r="M143" s="272"/>
      <c r="N143" s="273"/>
      <c r="O143" s="273"/>
      <c r="P143" s="273"/>
      <c r="Q143" s="273"/>
      <c r="R143" s="273"/>
      <c r="S143" s="273"/>
      <c r="T143" s="274"/>
      <c r="AT143" s="275" t="s">
        <v>128</v>
      </c>
      <c r="AU143" s="275" t="s">
        <v>84</v>
      </c>
      <c r="AV143" s="14" t="s">
        <v>82</v>
      </c>
      <c r="AW143" s="14" t="s">
        <v>31</v>
      </c>
      <c r="AX143" s="14" t="s">
        <v>74</v>
      </c>
      <c r="AY143" s="275" t="s">
        <v>118</v>
      </c>
    </row>
    <row r="144" spans="2:51" s="12" customFormat="1" ht="12">
      <c r="B144" s="232"/>
      <c r="C144" s="233"/>
      <c r="D144" s="234" t="s">
        <v>128</v>
      </c>
      <c r="E144" s="235" t="s">
        <v>1</v>
      </c>
      <c r="F144" s="236" t="s">
        <v>160</v>
      </c>
      <c r="G144" s="233"/>
      <c r="H144" s="237">
        <v>1.04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128</v>
      </c>
      <c r="AU144" s="243" t="s">
        <v>84</v>
      </c>
      <c r="AV144" s="12" t="s">
        <v>84</v>
      </c>
      <c r="AW144" s="12" t="s">
        <v>31</v>
      </c>
      <c r="AX144" s="12" t="s">
        <v>74</v>
      </c>
      <c r="AY144" s="243" t="s">
        <v>118</v>
      </c>
    </row>
    <row r="145" spans="2:51" s="13" customFormat="1" ht="12">
      <c r="B145" s="244"/>
      <c r="C145" s="245"/>
      <c r="D145" s="234" t="s">
        <v>128</v>
      </c>
      <c r="E145" s="246" t="s">
        <v>1</v>
      </c>
      <c r="F145" s="247" t="s">
        <v>131</v>
      </c>
      <c r="G145" s="245"/>
      <c r="H145" s="248">
        <v>1.04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128</v>
      </c>
      <c r="AU145" s="254" t="s">
        <v>84</v>
      </c>
      <c r="AV145" s="13" t="s">
        <v>132</v>
      </c>
      <c r="AW145" s="13" t="s">
        <v>31</v>
      </c>
      <c r="AX145" s="13" t="s">
        <v>82</v>
      </c>
      <c r="AY145" s="254" t="s">
        <v>118</v>
      </c>
    </row>
    <row r="146" spans="2:65" s="1" customFormat="1" ht="24" customHeight="1">
      <c r="B146" s="37"/>
      <c r="C146" s="219" t="s">
        <v>161</v>
      </c>
      <c r="D146" s="219" t="s">
        <v>121</v>
      </c>
      <c r="E146" s="220" t="s">
        <v>162</v>
      </c>
      <c r="F146" s="221" t="s">
        <v>163</v>
      </c>
      <c r="G146" s="222" t="s">
        <v>124</v>
      </c>
      <c r="H146" s="223">
        <v>1.04</v>
      </c>
      <c r="I146" s="224"/>
      <c r="J146" s="225">
        <f>ROUND(I146*H146,2)</f>
        <v>0</v>
      </c>
      <c r="K146" s="221" t="s">
        <v>125</v>
      </c>
      <c r="L146" s="42"/>
      <c r="M146" s="226" t="s">
        <v>1</v>
      </c>
      <c r="N146" s="227" t="s">
        <v>39</v>
      </c>
      <c r="O146" s="85"/>
      <c r="P146" s="228">
        <f>O146*H146</f>
        <v>0</v>
      </c>
      <c r="Q146" s="228">
        <v>0.00014</v>
      </c>
      <c r="R146" s="228">
        <f>Q146*H146</f>
        <v>0.0001456</v>
      </c>
      <c r="S146" s="228">
        <v>0</v>
      </c>
      <c r="T146" s="229">
        <f>S146*H146</f>
        <v>0</v>
      </c>
      <c r="AR146" s="230" t="s">
        <v>126</v>
      </c>
      <c r="AT146" s="230" t="s">
        <v>121</v>
      </c>
      <c r="AU146" s="230" t="s">
        <v>84</v>
      </c>
      <c r="AY146" s="16" t="s">
        <v>118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82</v>
      </c>
      <c r="BK146" s="231">
        <f>ROUND(I146*H146,2)</f>
        <v>0</v>
      </c>
      <c r="BL146" s="16" t="s">
        <v>126</v>
      </c>
      <c r="BM146" s="230" t="s">
        <v>164</v>
      </c>
    </row>
    <row r="147" spans="2:65" s="1" customFormat="1" ht="24" customHeight="1">
      <c r="B147" s="37"/>
      <c r="C147" s="219" t="s">
        <v>165</v>
      </c>
      <c r="D147" s="219" t="s">
        <v>121</v>
      </c>
      <c r="E147" s="220" t="s">
        <v>166</v>
      </c>
      <c r="F147" s="221" t="s">
        <v>167</v>
      </c>
      <c r="G147" s="222" t="s">
        <v>124</v>
      </c>
      <c r="H147" s="223">
        <v>2.08</v>
      </c>
      <c r="I147" s="224"/>
      <c r="J147" s="225">
        <f>ROUND(I147*H147,2)</f>
        <v>0</v>
      </c>
      <c r="K147" s="221" t="s">
        <v>125</v>
      </c>
      <c r="L147" s="42"/>
      <c r="M147" s="226" t="s">
        <v>1</v>
      </c>
      <c r="N147" s="227" t="s">
        <v>39</v>
      </c>
      <c r="O147" s="85"/>
      <c r="P147" s="228">
        <f>O147*H147</f>
        <v>0</v>
      </c>
      <c r="Q147" s="228">
        <v>0.00012</v>
      </c>
      <c r="R147" s="228">
        <f>Q147*H147</f>
        <v>0.0002496</v>
      </c>
      <c r="S147" s="228">
        <v>0</v>
      </c>
      <c r="T147" s="229">
        <f>S147*H147</f>
        <v>0</v>
      </c>
      <c r="AR147" s="230" t="s">
        <v>126</v>
      </c>
      <c r="AT147" s="230" t="s">
        <v>121</v>
      </c>
      <c r="AU147" s="230" t="s">
        <v>84</v>
      </c>
      <c r="AY147" s="16" t="s">
        <v>118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82</v>
      </c>
      <c r="BK147" s="231">
        <f>ROUND(I147*H147,2)</f>
        <v>0</v>
      </c>
      <c r="BL147" s="16" t="s">
        <v>126</v>
      </c>
      <c r="BM147" s="230" t="s">
        <v>168</v>
      </c>
    </row>
    <row r="148" spans="2:51" s="12" customFormat="1" ht="12">
      <c r="B148" s="232"/>
      <c r="C148" s="233"/>
      <c r="D148" s="234" t="s">
        <v>128</v>
      </c>
      <c r="E148" s="235" t="s">
        <v>1</v>
      </c>
      <c r="F148" s="236" t="s">
        <v>169</v>
      </c>
      <c r="G148" s="233"/>
      <c r="H148" s="237">
        <v>2.08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128</v>
      </c>
      <c r="AU148" s="243" t="s">
        <v>84</v>
      </c>
      <c r="AV148" s="12" t="s">
        <v>84</v>
      </c>
      <c r="AW148" s="12" t="s">
        <v>31</v>
      </c>
      <c r="AX148" s="12" t="s">
        <v>74</v>
      </c>
      <c r="AY148" s="243" t="s">
        <v>118</v>
      </c>
    </row>
    <row r="149" spans="2:51" s="13" customFormat="1" ht="12">
      <c r="B149" s="244"/>
      <c r="C149" s="245"/>
      <c r="D149" s="234" t="s">
        <v>128</v>
      </c>
      <c r="E149" s="246" t="s">
        <v>1</v>
      </c>
      <c r="F149" s="247" t="s">
        <v>131</v>
      </c>
      <c r="G149" s="245"/>
      <c r="H149" s="248">
        <v>2.08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AT149" s="254" t="s">
        <v>128</v>
      </c>
      <c r="AU149" s="254" t="s">
        <v>84</v>
      </c>
      <c r="AV149" s="13" t="s">
        <v>132</v>
      </c>
      <c r="AW149" s="13" t="s">
        <v>31</v>
      </c>
      <c r="AX149" s="13" t="s">
        <v>82</v>
      </c>
      <c r="AY149" s="254" t="s">
        <v>118</v>
      </c>
    </row>
    <row r="150" spans="2:63" s="11" customFormat="1" ht="22.8" customHeight="1">
      <c r="B150" s="203"/>
      <c r="C150" s="204"/>
      <c r="D150" s="205" t="s">
        <v>73</v>
      </c>
      <c r="E150" s="217" t="s">
        <v>170</v>
      </c>
      <c r="F150" s="217" t="s">
        <v>171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SUM(P151:P155)</f>
        <v>0</v>
      </c>
      <c r="Q150" s="211"/>
      <c r="R150" s="212">
        <f>SUM(R151:R155)</f>
        <v>0.01510226</v>
      </c>
      <c r="S150" s="211"/>
      <c r="T150" s="213">
        <f>SUM(T151:T155)</f>
        <v>0</v>
      </c>
      <c r="AR150" s="214" t="s">
        <v>84</v>
      </c>
      <c r="AT150" s="215" t="s">
        <v>73</v>
      </c>
      <c r="AU150" s="215" t="s">
        <v>82</v>
      </c>
      <c r="AY150" s="214" t="s">
        <v>118</v>
      </c>
      <c r="BK150" s="216">
        <f>SUM(BK151:BK155)</f>
        <v>0</v>
      </c>
    </row>
    <row r="151" spans="2:65" s="1" customFormat="1" ht="24" customHeight="1">
      <c r="B151" s="37"/>
      <c r="C151" s="219" t="s">
        <v>172</v>
      </c>
      <c r="D151" s="219" t="s">
        <v>121</v>
      </c>
      <c r="E151" s="220" t="s">
        <v>173</v>
      </c>
      <c r="F151" s="221" t="s">
        <v>174</v>
      </c>
      <c r="G151" s="222" t="s">
        <v>124</v>
      </c>
      <c r="H151" s="223">
        <v>30.164</v>
      </c>
      <c r="I151" s="224"/>
      <c r="J151" s="225">
        <f>ROUND(I151*H151,2)</f>
        <v>0</v>
      </c>
      <c r="K151" s="221" t="s">
        <v>125</v>
      </c>
      <c r="L151" s="42"/>
      <c r="M151" s="226" t="s">
        <v>1</v>
      </c>
      <c r="N151" s="227" t="s">
        <v>39</v>
      </c>
      <c r="O151" s="85"/>
      <c r="P151" s="228">
        <f>O151*H151</f>
        <v>0</v>
      </c>
      <c r="Q151" s="228">
        <v>0.0002</v>
      </c>
      <c r="R151" s="228">
        <f>Q151*H151</f>
        <v>0.0060328000000000005</v>
      </c>
      <c r="S151" s="228">
        <v>0</v>
      </c>
      <c r="T151" s="229">
        <f>S151*H151</f>
        <v>0</v>
      </c>
      <c r="AR151" s="230" t="s">
        <v>126</v>
      </c>
      <c r="AT151" s="230" t="s">
        <v>121</v>
      </c>
      <c r="AU151" s="230" t="s">
        <v>84</v>
      </c>
      <c r="AY151" s="16" t="s">
        <v>118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82</v>
      </c>
      <c r="BK151" s="231">
        <f>ROUND(I151*H151,2)</f>
        <v>0</v>
      </c>
      <c r="BL151" s="16" t="s">
        <v>126</v>
      </c>
      <c r="BM151" s="230" t="s">
        <v>175</v>
      </c>
    </row>
    <row r="152" spans="2:51" s="12" customFormat="1" ht="12">
      <c r="B152" s="232"/>
      <c r="C152" s="233"/>
      <c r="D152" s="234" t="s">
        <v>128</v>
      </c>
      <c r="E152" s="235" t="s">
        <v>1</v>
      </c>
      <c r="F152" s="236" t="s">
        <v>176</v>
      </c>
      <c r="G152" s="233"/>
      <c r="H152" s="237">
        <v>4.96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128</v>
      </c>
      <c r="AU152" s="243" t="s">
        <v>84</v>
      </c>
      <c r="AV152" s="12" t="s">
        <v>84</v>
      </c>
      <c r="AW152" s="12" t="s">
        <v>31</v>
      </c>
      <c r="AX152" s="12" t="s">
        <v>74</v>
      </c>
      <c r="AY152" s="243" t="s">
        <v>118</v>
      </c>
    </row>
    <row r="153" spans="2:51" s="12" customFormat="1" ht="12">
      <c r="B153" s="232"/>
      <c r="C153" s="233"/>
      <c r="D153" s="234" t="s">
        <v>128</v>
      </c>
      <c r="E153" s="235" t="s">
        <v>1</v>
      </c>
      <c r="F153" s="236" t="s">
        <v>177</v>
      </c>
      <c r="G153" s="233"/>
      <c r="H153" s="237">
        <v>25.204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128</v>
      </c>
      <c r="AU153" s="243" t="s">
        <v>84</v>
      </c>
      <c r="AV153" s="12" t="s">
        <v>84</v>
      </c>
      <c r="AW153" s="12" t="s">
        <v>31</v>
      </c>
      <c r="AX153" s="12" t="s">
        <v>74</v>
      </c>
      <c r="AY153" s="243" t="s">
        <v>118</v>
      </c>
    </row>
    <row r="154" spans="2:51" s="13" customFormat="1" ht="12">
      <c r="B154" s="244"/>
      <c r="C154" s="245"/>
      <c r="D154" s="234" t="s">
        <v>128</v>
      </c>
      <c r="E154" s="246" t="s">
        <v>1</v>
      </c>
      <c r="F154" s="247" t="s">
        <v>131</v>
      </c>
      <c r="G154" s="245"/>
      <c r="H154" s="248">
        <v>30.164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AT154" s="254" t="s">
        <v>128</v>
      </c>
      <c r="AU154" s="254" t="s">
        <v>84</v>
      </c>
      <c r="AV154" s="13" t="s">
        <v>132</v>
      </c>
      <c r="AW154" s="13" t="s">
        <v>31</v>
      </c>
      <c r="AX154" s="13" t="s">
        <v>82</v>
      </c>
      <c r="AY154" s="254" t="s">
        <v>118</v>
      </c>
    </row>
    <row r="155" spans="2:65" s="1" customFormat="1" ht="24" customHeight="1">
      <c r="B155" s="37"/>
      <c r="C155" s="219" t="s">
        <v>178</v>
      </c>
      <c r="D155" s="219" t="s">
        <v>121</v>
      </c>
      <c r="E155" s="220" t="s">
        <v>179</v>
      </c>
      <c r="F155" s="221" t="s">
        <v>180</v>
      </c>
      <c r="G155" s="222" t="s">
        <v>124</v>
      </c>
      <c r="H155" s="223">
        <v>31.274</v>
      </c>
      <c r="I155" s="224"/>
      <c r="J155" s="225">
        <f>ROUND(I155*H155,2)</f>
        <v>0</v>
      </c>
      <c r="K155" s="221" t="s">
        <v>125</v>
      </c>
      <c r="L155" s="42"/>
      <c r="M155" s="226" t="s">
        <v>1</v>
      </c>
      <c r="N155" s="227" t="s">
        <v>39</v>
      </c>
      <c r="O155" s="85"/>
      <c r="P155" s="228">
        <f>O155*H155</f>
        <v>0</v>
      </c>
      <c r="Q155" s="228">
        <v>0.00029</v>
      </c>
      <c r="R155" s="228">
        <f>Q155*H155</f>
        <v>0.00906946</v>
      </c>
      <c r="S155" s="228">
        <v>0</v>
      </c>
      <c r="T155" s="229">
        <f>S155*H155</f>
        <v>0</v>
      </c>
      <c r="AR155" s="230" t="s">
        <v>126</v>
      </c>
      <c r="AT155" s="230" t="s">
        <v>121</v>
      </c>
      <c r="AU155" s="230" t="s">
        <v>84</v>
      </c>
      <c r="AY155" s="16" t="s">
        <v>118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82</v>
      </c>
      <c r="BK155" s="231">
        <f>ROUND(I155*H155,2)</f>
        <v>0</v>
      </c>
      <c r="BL155" s="16" t="s">
        <v>126</v>
      </c>
      <c r="BM155" s="230" t="s">
        <v>181</v>
      </c>
    </row>
    <row r="156" spans="2:63" s="11" customFormat="1" ht="25.9" customHeight="1">
      <c r="B156" s="203"/>
      <c r="C156" s="204"/>
      <c r="D156" s="205" t="s">
        <v>73</v>
      </c>
      <c r="E156" s="206" t="s">
        <v>143</v>
      </c>
      <c r="F156" s="206" t="s">
        <v>182</v>
      </c>
      <c r="G156" s="204"/>
      <c r="H156" s="204"/>
      <c r="I156" s="207"/>
      <c r="J156" s="208">
        <f>BK156</f>
        <v>0</v>
      </c>
      <c r="K156" s="204"/>
      <c r="L156" s="209"/>
      <c r="M156" s="210"/>
      <c r="N156" s="211"/>
      <c r="O156" s="211"/>
      <c r="P156" s="212">
        <f>P157+P179</f>
        <v>0</v>
      </c>
      <c r="Q156" s="211"/>
      <c r="R156" s="212">
        <f>R157+R179</f>
        <v>0</v>
      </c>
      <c r="S156" s="211"/>
      <c r="T156" s="213">
        <f>T157+T179</f>
        <v>0</v>
      </c>
      <c r="AR156" s="214" t="s">
        <v>137</v>
      </c>
      <c r="AT156" s="215" t="s">
        <v>73</v>
      </c>
      <c r="AU156" s="215" t="s">
        <v>74</v>
      </c>
      <c r="AY156" s="214" t="s">
        <v>118</v>
      </c>
      <c r="BK156" s="216">
        <f>BK157+BK179</f>
        <v>0</v>
      </c>
    </row>
    <row r="157" spans="2:63" s="11" customFormat="1" ht="22.8" customHeight="1">
      <c r="B157" s="203"/>
      <c r="C157" s="204"/>
      <c r="D157" s="205" t="s">
        <v>73</v>
      </c>
      <c r="E157" s="217" t="s">
        <v>183</v>
      </c>
      <c r="F157" s="217" t="s">
        <v>184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SUM(P158:P178)</f>
        <v>0</v>
      </c>
      <c r="Q157" s="211"/>
      <c r="R157" s="212">
        <f>SUM(R158:R178)</f>
        <v>0</v>
      </c>
      <c r="S157" s="211"/>
      <c r="T157" s="213">
        <f>SUM(T158:T178)</f>
        <v>0</v>
      </c>
      <c r="AR157" s="214" t="s">
        <v>137</v>
      </c>
      <c r="AT157" s="215" t="s">
        <v>73</v>
      </c>
      <c r="AU157" s="215" t="s">
        <v>82</v>
      </c>
      <c r="AY157" s="214" t="s">
        <v>118</v>
      </c>
      <c r="BK157" s="216">
        <f>SUM(BK158:BK178)</f>
        <v>0</v>
      </c>
    </row>
    <row r="158" spans="2:65" s="1" customFormat="1" ht="16.5" customHeight="1">
      <c r="B158" s="37"/>
      <c r="C158" s="219" t="s">
        <v>185</v>
      </c>
      <c r="D158" s="219" t="s">
        <v>121</v>
      </c>
      <c r="E158" s="220" t="s">
        <v>186</v>
      </c>
      <c r="F158" s="221" t="s">
        <v>187</v>
      </c>
      <c r="G158" s="222" t="s">
        <v>188</v>
      </c>
      <c r="H158" s="223">
        <v>2</v>
      </c>
      <c r="I158" s="224"/>
      <c r="J158" s="225">
        <f>ROUND(I158*H158,2)</f>
        <v>0</v>
      </c>
      <c r="K158" s="221" t="s">
        <v>1</v>
      </c>
      <c r="L158" s="42"/>
      <c r="M158" s="226" t="s">
        <v>1</v>
      </c>
      <c r="N158" s="227" t="s">
        <v>39</v>
      </c>
      <c r="O158" s="85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30" t="s">
        <v>189</v>
      </c>
      <c r="AT158" s="230" t="s">
        <v>121</v>
      </c>
      <c r="AU158" s="230" t="s">
        <v>84</v>
      </c>
      <c r="AY158" s="16" t="s">
        <v>118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82</v>
      </c>
      <c r="BK158" s="231">
        <f>ROUND(I158*H158,2)</f>
        <v>0</v>
      </c>
      <c r="BL158" s="16" t="s">
        <v>189</v>
      </c>
      <c r="BM158" s="230" t="s">
        <v>190</v>
      </c>
    </row>
    <row r="159" spans="2:65" s="1" customFormat="1" ht="16.5" customHeight="1">
      <c r="B159" s="37"/>
      <c r="C159" s="219" t="s">
        <v>191</v>
      </c>
      <c r="D159" s="219" t="s">
        <v>121</v>
      </c>
      <c r="E159" s="220" t="s">
        <v>192</v>
      </c>
      <c r="F159" s="221" t="s">
        <v>193</v>
      </c>
      <c r="G159" s="222" t="s">
        <v>194</v>
      </c>
      <c r="H159" s="223">
        <v>200</v>
      </c>
      <c r="I159" s="224"/>
      <c r="J159" s="225">
        <f>ROUND(I159*H159,2)</f>
        <v>0</v>
      </c>
      <c r="K159" s="221" t="s">
        <v>1</v>
      </c>
      <c r="L159" s="42"/>
      <c r="M159" s="226" t="s">
        <v>1</v>
      </c>
      <c r="N159" s="227" t="s">
        <v>39</v>
      </c>
      <c r="O159" s="85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AR159" s="230" t="s">
        <v>189</v>
      </c>
      <c r="AT159" s="230" t="s">
        <v>121</v>
      </c>
      <c r="AU159" s="230" t="s">
        <v>84</v>
      </c>
      <c r="AY159" s="16" t="s">
        <v>118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82</v>
      </c>
      <c r="BK159" s="231">
        <f>ROUND(I159*H159,2)</f>
        <v>0</v>
      </c>
      <c r="BL159" s="16" t="s">
        <v>189</v>
      </c>
      <c r="BM159" s="230" t="s">
        <v>195</v>
      </c>
    </row>
    <row r="160" spans="2:65" s="1" customFormat="1" ht="16.5" customHeight="1">
      <c r="B160" s="37"/>
      <c r="C160" s="219" t="s">
        <v>196</v>
      </c>
      <c r="D160" s="219" t="s">
        <v>121</v>
      </c>
      <c r="E160" s="220" t="s">
        <v>197</v>
      </c>
      <c r="F160" s="221" t="s">
        <v>198</v>
      </c>
      <c r="G160" s="222" t="s">
        <v>194</v>
      </c>
      <c r="H160" s="223">
        <v>160</v>
      </c>
      <c r="I160" s="224"/>
      <c r="J160" s="225">
        <f>ROUND(I160*H160,2)</f>
        <v>0</v>
      </c>
      <c r="K160" s="221" t="s">
        <v>1</v>
      </c>
      <c r="L160" s="42"/>
      <c r="M160" s="226" t="s">
        <v>1</v>
      </c>
      <c r="N160" s="227" t="s">
        <v>39</v>
      </c>
      <c r="O160" s="85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30" t="s">
        <v>189</v>
      </c>
      <c r="AT160" s="230" t="s">
        <v>121</v>
      </c>
      <c r="AU160" s="230" t="s">
        <v>84</v>
      </c>
      <c r="AY160" s="16" t="s">
        <v>118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82</v>
      </c>
      <c r="BK160" s="231">
        <f>ROUND(I160*H160,2)</f>
        <v>0</v>
      </c>
      <c r="BL160" s="16" t="s">
        <v>189</v>
      </c>
      <c r="BM160" s="230" t="s">
        <v>199</v>
      </c>
    </row>
    <row r="161" spans="2:65" s="1" customFormat="1" ht="16.5" customHeight="1">
      <c r="B161" s="37"/>
      <c r="C161" s="219" t="s">
        <v>200</v>
      </c>
      <c r="D161" s="219" t="s">
        <v>121</v>
      </c>
      <c r="E161" s="220" t="s">
        <v>201</v>
      </c>
      <c r="F161" s="221" t="s">
        <v>202</v>
      </c>
      <c r="G161" s="222" t="s">
        <v>194</v>
      </c>
      <c r="H161" s="223">
        <v>20</v>
      </c>
      <c r="I161" s="224"/>
      <c r="J161" s="225">
        <f>ROUND(I161*H161,2)</f>
        <v>0</v>
      </c>
      <c r="K161" s="221" t="s">
        <v>1</v>
      </c>
      <c r="L161" s="42"/>
      <c r="M161" s="226" t="s">
        <v>1</v>
      </c>
      <c r="N161" s="227" t="s">
        <v>39</v>
      </c>
      <c r="O161" s="85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AR161" s="230" t="s">
        <v>189</v>
      </c>
      <c r="AT161" s="230" t="s">
        <v>121</v>
      </c>
      <c r="AU161" s="230" t="s">
        <v>84</v>
      </c>
      <c r="AY161" s="16" t="s">
        <v>118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82</v>
      </c>
      <c r="BK161" s="231">
        <f>ROUND(I161*H161,2)</f>
        <v>0</v>
      </c>
      <c r="BL161" s="16" t="s">
        <v>189</v>
      </c>
      <c r="BM161" s="230" t="s">
        <v>203</v>
      </c>
    </row>
    <row r="162" spans="2:65" s="1" customFormat="1" ht="16.5" customHeight="1">
      <c r="B162" s="37"/>
      <c r="C162" s="219" t="s">
        <v>8</v>
      </c>
      <c r="D162" s="219" t="s">
        <v>121</v>
      </c>
      <c r="E162" s="220" t="s">
        <v>204</v>
      </c>
      <c r="F162" s="221" t="s">
        <v>205</v>
      </c>
      <c r="G162" s="222" t="s">
        <v>194</v>
      </c>
      <c r="H162" s="223">
        <v>180</v>
      </c>
      <c r="I162" s="224"/>
      <c r="J162" s="225">
        <f>ROUND(I162*H162,2)</f>
        <v>0</v>
      </c>
      <c r="K162" s="221" t="s">
        <v>1</v>
      </c>
      <c r="L162" s="42"/>
      <c r="M162" s="226" t="s">
        <v>1</v>
      </c>
      <c r="N162" s="227" t="s">
        <v>39</v>
      </c>
      <c r="O162" s="85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AR162" s="230" t="s">
        <v>189</v>
      </c>
      <c r="AT162" s="230" t="s">
        <v>121</v>
      </c>
      <c r="AU162" s="230" t="s">
        <v>84</v>
      </c>
      <c r="AY162" s="16" t="s">
        <v>118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82</v>
      </c>
      <c r="BK162" s="231">
        <f>ROUND(I162*H162,2)</f>
        <v>0</v>
      </c>
      <c r="BL162" s="16" t="s">
        <v>189</v>
      </c>
      <c r="BM162" s="230" t="s">
        <v>206</v>
      </c>
    </row>
    <row r="163" spans="2:65" s="1" customFormat="1" ht="16.5" customHeight="1">
      <c r="B163" s="37"/>
      <c r="C163" s="219" t="s">
        <v>126</v>
      </c>
      <c r="D163" s="219" t="s">
        <v>121</v>
      </c>
      <c r="E163" s="220" t="s">
        <v>207</v>
      </c>
      <c r="F163" s="221" t="s">
        <v>208</v>
      </c>
      <c r="G163" s="222" t="s">
        <v>194</v>
      </c>
      <c r="H163" s="223">
        <v>10</v>
      </c>
      <c r="I163" s="224"/>
      <c r="J163" s="225">
        <f>ROUND(I163*H163,2)</f>
        <v>0</v>
      </c>
      <c r="K163" s="221" t="s">
        <v>1</v>
      </c>
      <c r="L163" s="42"/>
      <c r="M163" s="226" t="s">
        <v>1</v>
      </c>
      <c r="N163" s="227" t="s">
        <v>39</v>
      </c>
      <c r="O163" s="85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230" t="s">
        <v>189</v>
      </c>
      <c r="AT163" s="230" t="s">
        <v>121</v>
      </c>
      <c r="AU163" s="230" t="s">
        <v>84</v>
      </c>
      <c r="AY163" s="16" t="s">
        <v>118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82</v>
      </c>
      <c r="BK163" s="231">
        <f>ROUND(I163*H163,2)</f>
        <v>0</v>
      </c>
      <c r="BL163" s="16" t="s">
        <v>189</v>
      </c>
      <c r="BM163" s="230" t="s">
        <v>209</v>
      </c>
    </row>
    <row r="164" spans="2:65" s="1" customFormat="1" ht="16.5" customHeight="1">
      <c r="B164" s="37"/>
      <c r="C164" s="219" t="s">
        <v>210</v>
      </c>
      <c r="D164" s="219" t="s">
        <v>121</v>
      </c>
      <c r="E164" s="220" t="s">
        <v>211</v>
      </c>
      <c r="F164" s="221" t="s">
        <v>212</v>
      </c>
      <c r="G164" s="222" t="s">
        <v>194</v>
      </c>
      <c r="H164" s="223">
        <v>70</v>
      </c>
      <c r="I164" s="224"/>
      <c r="J164" s="225">
        <f>ROUND(I164*H164,2)</f>
        <v>0</v>
      </c>
      <c r="K164" s="221" t="s">
        <v>1</v>
      </c>
      <c r="L164" s="42"/>
      <c r="M164" s="226" t="s">
        <v>1</v>
      </c>
      <c r="N164" s="227" t="s">
        <v>39</v>
      </c>
      <c r="O164" s="85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AR164" s="230" t="s">
        <v>189</v>
      </c>
      <c r="AT164" s="230" t="s">
        <v>121</v>
      </c>
      <c r="AU164" s="230" t="s">
        <v>84</v>
      </c>
      <c r="AY164" s="16" t="s">
        <v>118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82</v>
      </c>
      <c r="BK164" s="231">
        <f>ROUND(I164*H164,2)</f>
        <v>0</v>
      </c>
      <c r="BL164" s="16" t="s">
        <v>189</v>
      </c>
      <c r="BM164" s="230" t="s">
        <v>213</v>
      </c>
    </row>
    <row r="165" spans="2:65" s="1" customFormat="1" ht="16.5" customHeight="1">
      <c r="B165" s="37"/>
      <c r="C165" s="219" t="s">
        <v>214</v>
      </c>
      <c r="D165" s="219" t="s">
        <v>121</v>
      </c>
      <c r="E165" s="220" t="s">
        <v>215</v>
      </c>
      <c r="F165" s="221" t="s">
        <v>216</v>
      </c>
      <c r="G165" s="222" t="s">
        <v>188</v>
      </c>
      <c r="H165" s="223">
        <v>2</v>
      </c>
      <c r="I165" s="224"/>
      <c r="J165" s="225">
        <f>ROUND(I165*H165,2)</f>
        <v>0</v>
      </c>
      <c r="K165" s="221" t="s">
        <v>1</v>
      </c>
      <c r="L165" s="42"/>
      <c r="M165" s="226" t="s">
        <v>1</v>
      </c>
      <c r="N165" s="227" t="s">
        <v>39</v>
      </c>
      <c r="O165" s="85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AR165" s="230" t="s">
        <v>189</v>
      </c>
      <c r="AT165" s="230" t="s">
        <v>121</v>
      </c>
      <c r="AU165" s="230" t="s">
        <v>84</v>
      </c>
      <c r="AY165" s="16" t="s">
        <v>118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82</v>
      </c>
      <c r="BK165" s="231">
        <f>ROUND(I165*H165,2)</f>
        <v>0</v>
      </c>
      <c r="BL165" s="16" t="s">
        <v>189</v>
      </c>
      <c r="BM165" s="230" t="s">
        <v>217</v>
      </c>
    </row>
    <row r="166" spans="2:65" s="1" customFormat="1" ht="24" customHeight="1">
      <c r="B166" s="37"/>
      <c r="C166" s="219" t="s">
        <v>218</v>
      </c>
      <c r="D166" s="219" t="s">
        <v>121</v>
      </c>
      <c r="E166" s="220" t="s">
        <v>219</v>
      </c>
      <c r="F166" s="221" t="s">
        <v>220</v>
      </c>
      <c r="G166" s="222" t="s">
        <v>221</v>
      </c>
      <c r="H166" s="223">
        <v>1</v>
      </c>
      <c r="I166" s="224"/>
      <c r="J166" s="225">
        <f>ROUND(I166*H166,2)</f>
        <v>0</v>
      </c>
      <c r="K166" s="221" t="s">
        <v>1</v>
      </c>
      <c r="L166" s="42"/>
      <c r="M166" s="226" t="s">
        <v>1</v>
      </c>
      <c r="N166" s="227" t="s">
        <v>39</v>
      </c>
      <c r="O166" s="85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30" t="s">
        <v>189</v>
      </c>
      <c r="AT166" s="230" t="s">
        <v>121</v>
      </c>
      <c r="AU166" s="230" t="s">
        <v>84</v>
      </c>
      <c r="AY166" s="16" t="s">
        <v>118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82</v>
      </c>
      <c r="BK166" s="231">
        <f>ROUND(I166*H166,2)</f>
        <v>0</v>
      </c>
      <c r="BL166" s="16" t="s">
        <v>189</v>
      </c>
      <c r="BM166" s="230" t="s">
        <v>222</v>
      </c>
    </row>
    <row r="167" spans="2:65" s="1" customFormat="1" ht="24" customHeight="1">
      <c r="B167" s="37"/>
      <c r="C167" s="219" t="s">
        <v>223</v>
      </c>
      <c r="D167" s="219" t="s">
        <v>121</v>
      </c>
      <c r="E167" s="220" t="s">
        <v>224</v>
      </c>
      <c r="F167" s="221" t="s">
        <v>225</v>
      </c>
      <c r="G167" s="222" t="s">
        <v>221</v>
      </c>
      <c r="H167" s="223">
        <v>2</v>
      </c>
      <c r="I167" s="224"/>
      <c r="J167" s="225">
        <f>ROUND(I167*H167,2)</f>
        <v>0</v>
      </c>
      <c r="K167" s="221" t="s">
        <v>1</v>
      </c>
      <c r="L167" s="42"/>
      <c r="M167" s="226" t="s">
        <v>1</v>
      </c>
      <c r="N167" s="227" t="s">
        <v>39</v>
      </c>
      <c r="O167" s="85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AR167" s="230" t="s">
        <v>189</v>
      </c>
      <c r="AT167" s="230" t="s">
        <v>121</v>
      </c>
      <c r="AU167" s="230" t="s">
        <v>84</v>
      </c>
      <c r="AY167" s="16" t="s">
        <v>118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82</v>
      </c>
      <c r="BK167" s="231">
        <f>ROUND(I167*H167,2)</f>
        <v>0</v>
      </c>
      <c r="BL167" s="16" t="s">
        <v>189</v>
      </c>
      <c r="BM167" s="230" t="s">
        <v>226</v>
      </c>
    </row>
    <row r="168" spans="2:65" s="1" customFormat="1" ht="24" customHeight="1">
      <c r="B168" s="37"/>
      <c r="C168" s="219" t="s">
        <v>7</v>
      </c>
      <c r="D168" s="219" t="s">
        <v>121</v>
      </c>
      <c r="E168" s="220" t="s">
        <v>227</v>
      </c>
      <c r="F168" s="221" t="s">
        <v>228</v>
      </c>
      <c r="G168" s="222" t="s">
        <v>221</v>
      </c>
      <c r="H168" s="223">
        <v>1</v>
      </c>
      <c r="I168" s="224"/>
      <c r="J168" s="225">
        <f>ROUND(I168*H168,2)</f>
        <v>0</v>
      </c>
      <c r="K168" s="221" t="s">
        <v>1</v>
      </c>
      <c r="L168" s="42"/>
      <c r="M168" s="226" t="s">
        <v>1</v>
      </c>
      <c r="N168" s="227" t="s">
        <v>39</v>
      </c>
      <c r="O168" s="8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AR168" s="230" t="s">
        <v>189</v>
      </c>
      <c r="AT168" s="230" t="s">
        <v>121</v>
      </c>
      <c r="AU168" s="230" t="s">
        <v>84</v>
      </c>
      <c r="AY168" s="16" t="s">
        <v>118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82</v>
      </c>
      <c r="BK168" s="231">
        <f>ROUND(I168*H168,2)</f>
        <v>0</v>
      </c>
      <c r="BL168" s="16" t="s">
        <v>189</v>
      </c>
      <c r="BM168" s="230" t="s">
        <v>229</v>
      </c>
    </row>
    <row r="169" spans="2:65" s="1" customFormat="1" ht="24" customHeight="1">
      <c r="B169" s="37"/>
      <c r="C169" s="219" t="s">
        <v>230</v>
      </c>
      <c r="D169" s="219" t="s">
        <v>121</v>
      </c>
      <c r="E169" s="220" t="s">
        <v>231</v>
      </c>
      <c r="F169" s="221" t="s">
        <v>232</v>
      </c>
      <c r="G169" s="222" t="s">
        <v>188</v>
      </c>
      <c r="H169" s="223">
        <v>4</v>
      </c>
      <c r="I169" s="224"/>
      <c r="J169" s="225">
        <f>ROUND(I169*H169,2)</f>
        <v>0</v>
      </c>
      <c r="K169" s="221" t="s">
        <v>1</v>
      </c>
      <c r="L169" s="42"/>
      <c r="M169" s="226" t="s">
        <v>1</v>
      </c>
      <c r="N169" s="227" t="s">
        <v>39</v>
      </c>
      <c r="O169" s="85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AR169" s="230" t="s">
        <v>189</v>
      </c>
      <c r="AT169" s="230" t="s">
        <v>121</v>
      </c>
      <c r="AU169" s="230" t="s">
        <v>84</v>
      </c>
      <c r="AY169" s="16" t="s">
        <v>118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82</v>
      </c>
      <c r="BK169" s="231">
        <f>ROUND(I169*H169,2)</f>
        <v>0</v>
      </c>
      <c r="BL169" s="16" t="s">
        <v>189</v>
      </c>
      <c r="BM169" s="230" t="s">
        <v>233</v>
      </c>
    </row>
    <row r="170" spans="2:65" s="1" customFormat="1" ht="16.5" customHeight="1">
      <c r="B170" s="37"/>
      <c r="C170" s="219" t="s">
        <v>234</v>
      </c>
      <c r="D170" s="219" t="s">
        <v>121</v>
      </c>
      <c r="E170" s="220" t="s">
        <v>235</v>
      </c>
      <c r="F170" s="221" t="s">
        <v>236</v>
      </c>
      <c r="G170" s="222" t="s">
        <v>221</v>
      </c>
      <c r="H170" s="223">
        <v>1</v>
      </c>
      <c r="I170" s="224"/>
      <c r="J170" s="225">
        <f>ROUND(I170*H170,2)</f>
        <v>0</v>
      </c>
      <c r="K170" s="221" t="s">
        <v>1</v>
      </c>
      <c r="L170" s="42"/>
      <c r="M170" s="226" t="s">
        <v>1</v>
      </c>
      <c r="N170" s="227" t="s">
        <v>39</v>
      </c>
      <c r="O170" s="85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AR170" s="230" t="s">
        <v>189</v>
      </c>
      <c r="AT170" s="230" t="s">
        <v>121</v>
      </c>
      <c r="AU170" s="230" t="s">
        <v>84</v>
      </c>
      <c r="AY170" s="16" t="s">
        <v>118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82</v>
      </c>
      <c r="BK170" s="231">
        <f>ROUND(I170*H170,2)</f>
        <v>0</v>
      </c>
      <c r="BL170" s="16" t="s">
        <v>189</v>
      </c>
      <c r="BM170" s="230" t="s">
        <v>237</v>
      </c>
    </row>
    <row r="171" spans="2:65" s="1" customFormat="1" ht="16.5" customHeight="1">
      <c r="B171" s="37"/>
      <c r="C171" s="219" t="s">
        <v>238</v>
      </c>
      <c r="D171" s="219" t="s">
        <v>121</v>
      </c>
      <c r="E171" s="220" t="s">
        <v>239</v>
      </c>
      <c r="F171" s="221" t="s">
        <v>240</v>
      </c>
      <c r="G171" s="222" t="s">
        <v>221</v>
      </c>
      <c r="H171" s="223">
        <v>1</v>
      </c>
      <c r="I171" s="224"/>
      <c r="J171" s="225">
        <f>ROUND(I171*H171,2)</f>
        <v>0</v>
      </c>
      <c r="K171" s="221" t="s">
        <v>1</v>
      </c>
      <c r="L171" s="42"/>
      <c r="M171" s="226" t="s">
        <v>1</v>
      </c>
      <c r="N171" s="227" t="s">
        <v>39</v>
      </c>
      <c r="O171" s="85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AR171" s="230" t="s">
        <v>189</v>
      </c>
      <c r="AT171" s="230" t="s">
        <v>121</v>
      </c>
      <c r="AU171" s="230" t="s">
        <v>84</v>
      </c>
      <c r="AY171" s="16" t="s">
        <v>118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82</v>
      </c>
      <c r="BK171" s="231">
        <f>ROUND(I171*H171,2)</f>
        <v>0</v>
      </c>
      <c r="BL171" s="16" t="s">
        <v>189</v>
      </c>
      <c r="BM171" s="230" t="s">
        <v>241</v>
      </c>
    </row>
    <row r="172" spans="2:65" s="1" customFormat="1" ht="16.5" customHeight="1">
      <c r="B172" s="37"/>
      <c r="C172" s="219" t="s">
        <v>242</v>
      </c>
      <c r="D172" s="219" t="s">
        <v>121</v>
      </c>
      <c r="E172" s="220" t="s">
        <v>243</v>
      </c>
      <c r="F172" s="221" t="s">
        <v>244</v>
      </c>
      <c r="G172" s="222" t="s">
        <v>221</v>
      </c>
      <c r="H172" s="223">
        <v>1</v>
      </c>
      <c r="I172" s="224"/>
      <c r="J172" s="225">
        <f>ROUND(I172*H172,2)</f>
        <v>0</v>
      </c>
      <c r="K172" s="221" t="s">
        <v>1</v>
      </c>
      <c r="L172" s="42"/>
      <c r="M172" s="226" t="s">
        <v>1</v>
      </c>
      <c r="N172" s="227" t="s">
        <v>39</v>
      </c>
      <c r="O172" s="85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AR172" s="230" t="s">
        <v>189</v>
      </c>
      <c r="AT172" s="230" t="s">
        <v>121</v>
      </c>
      <c r="AU172" s="230" t="s">
        <v>84</v>
      </c>
      <c r="AY172" s="16" t="s">
        <v>118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82</v>
      </c>
      <c r="BK172" s="231">
        <f>ROUND(I172*H172,2)</f>
        <v>0</v>
      </c>
      <c r="BL172" s="16" t="s">
        <v>189</v>
      </c>
      <c r="BM172" s="230" t="s">
        <v>245</v>
      </c>
    </row>
    <row r="173" spans="2:65" s="1" customFormat="1" ht="16.5" customHeight="1">
      <c r="B173" s="37"/>
      <c r="C173" s="219" t="s">
        <v>246</v>
      </c>
      <c r="D173" s="219" t="s">
        <v>121</v>
      </c>
      <c r="E173" s="220" t="s">
        <v>247</v>
      </c>
      <c r="F173" s="221" t="s">
        <v>248</v>
      </c>
      <c r="G173" s="222" t="s">
        <v>221</v>
      </c>
      <c r="H173" s="223">
        <v>1</v>
      </c>
      <c r="I173" s="224"/>
      <c r="J173" s="225">
        <f>ROUND(I173*H173,2)</f>
        <v>0</v>
      </c>
      <c r="K173" s="221" t="s">
        <v>1</v>
      </c>
      <c r="L173" s="42"/>
      <c r="M173" s="226" t="s">
        <v>1</v>
      </c>
      <c r="N173" s="227" t="s">
        <v>39</v>
      </c>
      <c r="O173" s="8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AR173" s="230" t="s">
        <v>189</v>
      </c>
      <c r="AT173" s="230" t="s">
        <v>121</v>
      </c>
      <c r="AU173" s="230" t="s">
        <v>84</v>
      </c>
      <c r="AY173" s="16" t="s">
        <v>118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82</v>
      </c>
      <c r="BK173" s="231">
        <f>ROUND(I173*H173,2)</f>
        <v>0</v>
      </c>
      <c r="BL173" s="16" t="s">
        <v>189</v>
      </c>
      <c r="BM173" s="230" t="s">
        <v>249</v>
      </c>
    </row>
    <row r="174" spans="2:65" s="1" customFormat="1" ht="16.5" customHeight="1">
      <c r="B174" s="37"/>
      <c r="C174" s="219" t="s">
        <v>250</v>
      </c>
      <c r="D174" s="219" t="s">
        <v>121</v>
      </c>
      <c r="E174" s="220" t="s">
        <v>251</v>
      </c>
      <c r="F174" s="221" t="s">
        <v>252</v>
      </c>
      <c r="G174" s="222" t="s">
        <v>221</v>
      </c>
      <c r="H174" s="223">
        <v>1</v>
      </c>
      <c r="I174" s="224"/>
      <c r="J174" s="225">
        <f>ROUND(I174*H174,2)</f>
        <v>0</v>
      </c>
      <c r="K174" s="221" t="s">
        <v>1</v>
      </c>
      <c r="L174" s="42"/>
      <c r="M174" s="226" t="s">
        <v>1</v>
      </c>
      <c r="N174" s="227" t="s">
        <v>39</v>
      </c>
      <c r="O174" s="85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AR174" s="230" t="s">
        <v>189</v>
      </c>
      <c r="AT174" s="230" t="s">
        <v>121</v>
      </c>
      <c r="AU174" s="230" t="s">
        <v>84</v>
      </c>
      <c r="AY174" s="16" t="s">
        <v>118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82</v>
      </c>
      <c r="BK174" s="231">
        <f>ROUND(I174*H174,2)</f>
        <v>0</v>
      </c>
      <c r="BL174" s="16" t="s">
        <v>189</v>
      </c>
      <c r="BM174" s="230" t="s">
        <v>253</v>
      </c>
    </row>
    <row r="175" spans="2:65" s="1" customFormat="1" ht="16.5" customHeight="1">
      <c r="B175" s="37"/>
      <c r="C175" s="219" t="s">
        <v>254</v>
      </c>
      <c r="D175" s="219" t="s">
        <v>121</v>
      </c>
      <c r="E175" s="220" t="s">
        <v>255</v>
      </c>
      <c r="F175" s="221" t="s">
        <v>256</v>
      </c>
      <c r="G175" s="222" t="s">
        <v>221</v>
      </c>
      <c r="H175" s="223">
        <v>1</v>
      </c>
      <c r="I175" s="224"/>
      <c r="J175" s="225">
        <f>ROUND(I175*H175,2)</f>
        <v>0</v>
      </c>
      <c r="K175" s="221" t="s">
        <v>1</v>
      </c>
      <c r="L175" s="42"/>
      <c r="M175" s="226" t="s">
        <v>1</v>
      </c>
      <c r="N175" s="227" t="s">
        <v>39</v>
      </c>
      <c r="O175" s="85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AR175" s="230" t="s">
        <v>189</v>
      </c>
      <c r="AT175" s="230" t="s">
        <v>121</v>
      </c>
      <c r="AU175" s="230" t="s">
        <v>84</v>
      </c>
      <c r="AY175" s="16" t="s">
        <v>118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82</v>
      </c>
      <c r="BK175" s="231">
        <f>ROUND(I175*H175,2)</f>
        <v>0</v>
      </c>
      <c r="BL175" s="16" t="s">
        <v>189</v>
      </c>
      <c r="BM175" s="230" t="s">
        <v>257</v>
      </c>
    </row>
    <row r="176" spans="2:65" s="1" customFormat="1" ht="16.5" customHeight="1">
      <c r="B176" s="37"/>
      <c r="C176" s="219" t="s">
        <v>258</v>
      </c>
      <c r="D176" s="219" t="s">
        <v>121</v>
      </c>
      <c r="E176" s="220" t="s">
        <v>259</v>
      </c>
      <c r="F176" s="221" t="s">
        <v>260</v>
      </c>
      <c r="G176" s="222" t="s">
        <v>221</v>
      </c>
      <c r="H176" s="223">
        <v>1</v>
      </c>
      <c r="I176" s="224"/>
      <c r="J176" s="225">
        <f>ROUND(I176*H176,2)</f>
        <v>0</v>
      </c>
      <c r="K176" s="221" t="s">
        <v>1</v>
      </c>
      <c r="L176" s="42"/>
      <c r="M176" s="226" t="s">
        <v>1</v>
      </c>
      <c r="N176" s="227" t="s">
        <v>39</v>
      </c>
      <c r="O176" s="85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30" t="s">
        <v>189</v>
      </c>
      <c r="AT176" s="230" t="s">
        <v>121</v>
      </c>
      <c r="AU176" s="230" t="s">
        <v>84</v>
      </c>
      <c r="AY176" s="16" t="s">
        <v>118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82</v>
      </c>
      <c r="BK176" s="231">
        <f>ROUND(I176*H176,2)</f>
        <v>0</v>
      </c>
      <c r="BL176" s="16" t="s">
        <v>189</v>
      </c>
      <c r="BM176" s="230" t="s">
        <v>261</v>
      </c>
    </row>
    <row r="177" spans="2:65" s="1" customFormat="1" ht="16.5" customHeight="1">
      <c r="B177" s="37"/>
      <c r="C177" s="219" t="s">
        <v>262</v>
      </c>
      <c r="D177" s="219" t="s">
        <v>121</v>
      </c>
      <c r="E177" s="220" t="s">
        <v>263</v>
      </c>
      <c r="F177" s="221" t="s">
        <v>264</v>
      </c>
      <c r="G177" s="222" t="s">
        <v>188</v>
      </c>
      <c r="H177" s="223">
        <v>50</v>
      </c>
      <c r="I177" s="224"/>
      <c r="J177" s="225">
        <f>ROUND(I177*H177,2)</f>
        <v>0</v>
      </c>
      <c r="K177" s="221" t="s">
        <v>1</v>
      </c>
      <c r="L177" s="42"/>
      <c r="M177" s="226" t="s">
        <v>1</v>
      </c>
      <c r="N177" s="227" t="s">
        <v>39</v>
      </c>
      <c r="O177" s="85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AR177" s="230" t="s">
        <v>189</v>
      </c>
      <c r="AT177" s="230" t="s">
        <v>121</v>
      </c>
      <c r="AU177" s="230" t="s">
        <v>84</v>
      </c>
      <c r="AY177" s="16" t="s">
        <v>118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82</v>
      </c>
      <c r="BK177" s="231">
        <f>ROUND(I177*H177,2)</f>
        <v>0</v>
      </c>
      <c r="BL177" s="16" t="s">
        <v>189</v>
      </c>
      <c r="BM177" s="230" t="s">
        <v>265</v>
      </c>
    </row>
    <row r="178" spans="2:65" s="1" customFormat="1" ht="16.5" customHeight="1">
      <c r="B178" s="37"/>
      <c r="C178" s="219" t="s">
        <v>266</v>
      </c>
      <c r="D178" s="219" t="s">
        <v>121</v>
      </c>
      <c r="E178" s="220" t="s">
        <v>267</v>
      </c>
      <c r="F178" s="221" t="s">
        <v>268</v>
      </c>
      <c r="G178" s="222" t="s">
        <v>221</v>
      </c>
      <c r="H178" s="223">
        <v>1</v>
      </c>
      <c r="I178" s="224"/>
      <c r="J178" s="225">
        <f>ROUND(I178*H178,2)</f>
        <v>0</v>
      </c>
      <c r="K178" s="221" t="s">
        <v>1</v>
      </c>
      <c r="L178" s="42"/>
      <c r="M178" s="226" t="s">
        <v>1</v>
      </c>
      <c r="N178" s="227" t="s">
        <v>39</v>
      </c>
      <c r="O178" s="85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AR178" s="230" t="s">
        <v>189</v>
      </c>
      <c r="AT178" s="230" t="s">
        <v>121</v>
      </c>
      <c r="AU178" s="230" t="s">
        <v>84</v>
      </c>
      <c r="AY178" s="16" t="s">
        <v>118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82</v>
      </c>
      <c r="BK178" s="231">
        <f>ROUND(I178*H178,2)</f>
        <v>0</v>
      </c>
      <c r="BL178" s="16" t="s">
        <v>189</v>
      </c>
      <c r="BM178" s="230" t="s">
        <v>269</v>
      </c>
    </row>
    <row r="179" spans="2:63" s="11" customFormat="1" ht="22.8" customHeight="1">
      <c r="B179" s="203"/>
      <c r="C179" s="204"/>
      <c r="D179" s="205" t="s">
        <v>73</v>
      </c>
      <c r="E179" s="217" t="s">
        <v>270</v>
      </c>
      <c r="F179" s="217" t="s">
        <v>271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SUM(P180:P181)</f>
        <v>0</v>
      </c>
      <c r="Q179" s="211"/>
      <c r="R179" s="212">
        <f>SUM(R180:R181)</f>
        <v>0</v>
      </c>
      <c r="S179" s="211"/>
      <c r="T179" s="213">
        <f>SUM(T180:T181)</f>
        <v>0</v>
      </c>
      <c r="AR179" s="214" t="s">
        <v>137</v>
      </c>
      <c r="AT179" s="215" t="s">
        <v>73</v>
      </c>
      <c r="AU179" s="215" t="s">
        <v>82</v>
      </c>
      <c r="AY179" s="214" t="s">
        <v>118</v>
      </c>
      <c r="BK179" s="216">
        <f>SUM(BK180:BK181)</f>
        <v>0</v>
      </c>
    </row>
    <row r="180" spans="2:65" s="1" customFormat="1" ht="36" customHeight="1">
      <c r="B180" s="37"/>
      <c r="C180" s="219" t="s">
        <v>146</v>
      </c>
      <c r="D180" s="219" t="s">
        <v>121</v>
      </c>
      <c r="E180" s="220" t="s">
        <v>272</v>
      </c>
      <c r="F180" s="221" t="s">
        <v>273</v>
      </c>
      <c r="G180" s="222" t="s">
        <v>140</v>
      </c>
      <c r="H180" s="223">
        <v>12</v>
      </c>
      <c r="I180" s="224"/>
      <c r="J180" s="225">
        <f>ROUND(I180*H180,2)</f>
        <v>0</v>
      </c>
      <c r="K180" s="221" t="s">
        <v>1</v>
      </c>
      <c r="L180" s="42"/>
      <c r="M180" s="226" t="s">
        <v>1</v>
      </c>
      <c r="N180" s="227" t="s">
        <v>39</v>
      </c>
      <c r="O180" s="85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AR180" s="230" t="s">
        <v>126</v>
      </c>
      <c r="AT180" s="230" t="s">
        <v>121</v>
      </c>
      <c r="AU180" s="230" t="s">
        <v>84</v>
      </c>
      <c r="AY180" s="16" t="s">
        <v>118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82</v>
      </c>
      <c r="BK180" s="231">
        <f>ROUND(I180*H180,2)</f>
        <v>0</v>
      </c>
      <c r="BL180" s="16" t="s">
        <v>126</v>
      </c>
      <c r="BM180" s="230" t="s">
        <v>274</v>
      </c>
    </row>
    <row r="181" spans="2:65" s="1" customFormat="1" ht="16.5" customHeight="1">
      <c r="B181" s="37"/>
      <c r="C181" s="219" t="s">
        <v>275</v>
      </c>
      <c r="D181" s="219" t="s">
        <v>121</v>
      </c>
      <c r="E181" s="220" t="s">
        <v>276</v>
      </c>
      <c r="F181" s="221" t="s">
        <v>277</v>
      </c>
      <c r="G181" s="222" t="s">
        <v>278</v>
      </c>
      <c r="H181" s="223">
        <v>1</v>
      </c>
      <c r="I181" s="224"/>
      <c r="J181" s="225">
        <f>ROUND(I181*H181,2)</f>
        <v>0</v>
      </c>
      <c r="K181" s="221" t="s">
        <v>1</v>
      </c>
      <c r="L181" s="42"/>
      <c r="M181" s="226" t="s">
        <v>1</v>
      </c>
      <c r="N181" s="227" t="s">
        <v>39</v>
      </c>
      <c r="O181" s="85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AR181" s="230" t="s">
        <v>126</v>
      </c>
      <c r="AT181" s="230" t="s">
        <v>121</v>
      </c>
      <c r="AU181" s="230" t="s">
        <v>84</v>
      </c>
      <c r="AY181" s="16" t="s">
        <v>118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82</v>
      </c>
      <c r="BK181" s="231">
        <f>ROUND(I181*H181,2)</f>
        <v>0</v>
      </c>
      <c r="BL181" s="16" t="s">
        <v>126</v>
      </c>
      <c r="BM181" s="230" t="s">
        <v>279</v>
      </c>
    </row>
    <row r="182" spans="2:63" s="11" customFormat="1" ht="25.9" customHeight="1">
      <c r="B182" s="203"/>
      <c r="C182" s="204"/>
      <c r="D182" s="205" t="s">
        <v>73</v>
      </c>
      <c r="E182" s="206" t="s">
        <v>280</v>
      </c>
      <c r="F182" s="206" t="s">
        <v>281</v>
      </c>
      <c r="G182" s="204"/>
      <c r="H182" s="204"/>
      <c r="I182" s="207"/>
      <c r="J182" s="208">
        <f>BK182</f>
        <v>0</v>
      </c>
      <c r="K182" s="204"/>
      <c r="L182" s="209"/>
      <c r="M182" s="210"/>
      <c r="N182" s="211"/>
      <c r="O182" s="211"/>
      <c r="P182" s="212">
        <f>P183+P185</f>
        <v>0</v>
      </c>
      <c r="Q182" s="211"/>
      <c r="R182" s="212">
        <f>R183+R185</f>
        <v>0</v>
      </c>
      <c r="S182" s="211"/>
      <c r="T182" s="213">
        <f>T183+T185</f>
        <v>0</v>
      </c>
      <c r="AR182" s="214" t="s">
        <v>148</v>
      </c>
      <c r="AT182" s="215" t="s">
        <v>73</v>
      </c>
      <c r="AU182" s="215" t="s">
        <v>74</v>
      </c>
      <c r="AY182" s="214" t="s">
        <v>118</v>
      </c>
      <c r="BK182" s="216">
        <f>BK183+BK185</f>
        <v>0</v>
      </c>
    </row>
    <row r="183" spans="2:63" s="11" customFormat="1" ht="22.8" customHeight="1">
      <c r="B183" s="203"/>
      <c r="C183" s="204"/>
      <c r="D183" s="205" t="s">
        <v>73</v>
      </c>
      <c r="E183" s="217" t="s">
        <v>282</v>
      </c>
      <c r="F183" s="217" t="s">
        <v>283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P184</f>
        <v>0</v>
      </c>
      <c r="Q183" s="211"/>
      <c r="R183" s="212">
        <f>R184</f>
        <v>0</v>
      </c>
      <c r="S183" s="211"/>
      <c r="T183" s="213">
        <f>T184</f>
        <v>0</v>
      </c>
      <c r="AR183" s="214" t="s">
        <v>148</v>
      </c>
      <c r="AT183" s="215" t="s">
        <v>73</v>
      </c>
      <c r="AU183" s="215" t="s">
        <v>82</v>
      </c>
      <c r="AY183" s="214" t="s">
        <v>118</v>
      </c>
      <c r="BK183" s="216">
        <f>BK184</f>
        <v>0</v>
      </c>
    </row>
    <row r="184" spans="2:65" s="1" customFormat="1" ht="16.5" customHeight="1">
      <c r="B184" s="37"/>
      <c r="C184" s="219" t="s">
        <v>284</v>
      </c>
      <c r="D184" s="219" t="s">
        <v>121</v>
      </c>
      <c r="E184" s="220" t="s">
        <v>285</v>
      </c>
      <c r="F184" s="221" t="s">
        <v>286</v>
      </c>
      <c r="G184" s="222" t="s">
        <v>278</v>
      </c>
      <c r="H184" s="223">
        <v>1</v>
      </c>
      <c r="I184" s="224"/>
      <c r="J184" s="225">
        <f>ROUND(I184*H184,2)</f>
        <v>0</v>
      </c>
      <c r="K184" s="221" t="s">
        <v>1</v>
      </c>
      <c r="L184" s="42"/>
      <c r="M184" s="226" t="s">
        <v>1</v>
      </c>
      <c r="N184" s="227" t="s">
        <v>39</v>
      </c>
      <c r="O184" s="85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AR184" s="230" t="s">
        <v>287</v>
      </c>
      <c r="AT184" s="230" t="s">
        <v>121</v>
      </c>
      <c r="AU184" s="230" t="s">
        <v>84</v>
      </c>
      <c r="AY184" s="16" t="s">
        <v>118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82</v>
      </c>
      <c r="BK184" s="231">
        <f>ROUND(I184*H184,2)</f>
        <v>0</v>
      </c>
      <c r="BL184" s="16" t="s">
        <v>287</v>
      </c>
      <c r="BM184" s="230" t="s">
        <v>288</v>
      </c>
    </row>
    <row r="185" spans="2:63" s="11" customFormat="1" ht="22.8" customHeight="1">
      <c r="B185" s="203"/>
      <c r="C185" s="204"/>
      <c r="D185" s="205" t="s">
        <v>73</v>
      </c>
      <c r="E185" s="217" t="s">
        <v>289</v>
      </c>
      <c r="F185" s="217" t="s">
        <v>290</v>
      </c>
      <c r="G185" s="204"/>
      <c r="H185" s="204"/>
      <c r="I185" s="207"/>
      <c r="J185" s="218">
        <f>BK185</f>
        <v>0</v>
      </c>
      <c r="K185" s="204"/>
      <c r="L185" s="209"/>
      <c r="M185" s="210"/>
      <c r="N185" s="211"/>
      <c r="O185" s="211"/>
      <c r="P185" s="212">
        <f>SUM(P186:P189)</f>
        <v>0</v>
      </c>
      <c r="Q185" s="211"/>
      <c r="R185" s="212">
        <f>SUM(R186:R189)</f>
        <v>0</v>
      </c>
      <c r="S185" s="211"/>
      <c r="T185" s="213">
        <f>SUM(T186:T189)</f>
        <v>0</v>
      </c>
      <c r="AR185" s="214" t="s">
        <v>148</v>
      </c>
      <c r="AT185" s="215" t="s">
        <v>73</v>
      </c>
      <c r="AU185" s="215" t="s">
        <v>82</v>
      </c>
      <c r="AY185" s="214" t="s">
        <v>118</v>
      </c>
      <c r="BK185" s="216">
        <f>SUM(BK186:BK189)</f>
        <v>0</v>
      </c>
    </row>
    <row r="186" spans="2:65" s="1" customFormat="1" ht="16.5" customHeight="1">
      <c r="B186" s="37"/>
      <c r="C186" s="219" t="s">
        <v>291</v>
      </c>
      <c r="D186" s="219" t="s">
        <v>121</v>
      </c>
      <c r="E186" s="220" t="s">
        <v>292</v>
      </c>
      <c r="F186" s="221" t="s">
        <v>290</v>
      </c>
      <c r="G186" s="222" t="s">
        <v>278</v>
      </c>
      <c r="H186" s="223">
        <v>1</v>
      </c>
      <c r="I186" s="224"/>
      <c r="J186" s="225">
        <f>ROUND(I186*H186,2)</f>
        <v>0</v>
      </c>
      <c r="K186" s="221" t="s">
        <v>1</v>
      </c>
      <c r="L186" s="42"/>
      <c r="M186" s="226" t="s">
        <v>1</v>
      </c>
      <c r="N186" s="227" t="s">
        <v>39</v>
      </c>
      <c r="O186" s="85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AR186" s="230" t="s">
        <v>287</v>
      </c>
      <c r="AT186" s="230" t="s">
        <v>121</v>
      </c>
      <c r="AU186" s="230" t="s">
        <v>84</v>
      </c>
      <c r="AY186" s="16" t="s">
        <v>118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82</v>
      </c>
      <c r="BK186" s="231">
        <f>ROUND(I186*H186,2)</f>
        <v>0</v>
      </c>
      <c r="BL186" s="16" t="s">
        <v>287</v>
      </c>
      <c r="BM186" s="230" t="s">
        <v>293</v>
      </c>
    </row>
    <row r="187" spans="2:65" s="1" customFormat="1" ht="16.5" customHeight="1">
      <c r="B187" s="37"/>
      <c r="C187" s="219" t="s">
        <v>294</v>
      </c>
      <c r="D187" s="219" t="s">
        <v>121</v>
      </c>
      <c r="E187" s="220" t="s">
        <v>295</v>
      </c>
      <c r="F187" s="221" t="s">
        <v>296</v>
      </c>
      <c r="G187" s="222" t="s">
        <v>278</v>
      </c>
      <c r="H187" s="223">
        <v>1</v>
      </c>
      <c r="I187" s="224"/>
      <c r="J187" s="225">
        <f>ROUND(I187*H187,2)</f>
        <v>0</v>
      </c>
      <c r="K187" s="221" t="s">
        <v>1</v>
      </c>
      <c r="L187" s="42"/>
      <c r="M187" s="226" t="s">
        <v>1</v>
      </c>
      <c r="N187" s="227" t="s">
        <v>39</v>
      </c>
      <c r="O187" s="85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AR187" s="230" t="s">
        <v>287</v>
      </c>
      <c r="AT187" s="230" t="s">
        <v>121</v>
      </c>
      <c r="AU187" s="230" t="s">
        <v>84</v>
      </c>
      <c r="AY187" s="16" t="s">
        <v>118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82</v>
      </c>
      <c r="BK187" s="231">
        <f>ROUND(I187*H187,2)</f>
        <v>0</v>
      </c>
      <c r="BL187" s="16" t="s">
        <v>287</v>
      </c>
      <c r="BM187" s="230" t="s">
        <v>297</v>
      </c>
    </row>
    <row r="188" spans="2:65" s="1" customFormat="1" ht="16.5" customHeight="1">
      <c r="B188" s="37"/>
      <c r="C188" s="219" t="s">
        <v>298</v>
      </c>
      <c r="D188" s="219" t="s">
        <v>121</v>
      </c>
      <c r="E188" s="220" t="s">
        <v>299</v>
      </c>
      <c r="F188" s="221" t="s">
        <v>300</v>
      </c>
      <c r="G188" s="222" t="s">
        <v>278</v>
      </c>
      <c r="H188" s="223">
        <v>1</v>
      </c>
      <c r="I188" s="224"/>
      <c r="J188" s="225">
        <f>ROUND(I188*H188,2)</f>
        <v>0</v>
      </c>
      <c r="K188" s="221" t="s">
        <v>125</v>
      </c>
      <c r="L188" s="42"/>
      <c r="M188" s="226" t="s">
        <v>1</v>
      </c>
      <c r="N188" s="227" t="s">
        <v>39</v>
      </c>
      <c r="O188" s="85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AR188" s="230" t="s">
        <v>287</v>
      </c>
      <c r="AT188" s="230" t="s">
        <v>121</v>
      </c>
      <c r="AU188" s="230" t="s">
        <v>84</v>
      </c>
      <c r="AY188" s="16" t="s">
        <v>118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82</v>
      </c>
      <c r="BK188" s="231">
        <f>ROUND(I188*H188,2)</f>
        <v>0</v>
      </c>
      <c r="BL188" s="16" t="s">
        <v>287</v>
      </c>
      <c r="BM188" s="230" t="s">
        <v>301</v>
      </c>
    </row>
    <row r="189" spans="2:65" s="1" customFormat="1" ht="16.5" customHeight="1">
      <c r="B189" s="37"/>
      <c r="C189" s="219" t="s">
        <v>302</v>
      </c>
      <c r="D189" s="219" t="s">
        <v>121</v>
      </c>
      <c r="E189" s="220" t="s">
        <v>303</v>
      </c>
      <c r="F189" s="221" t="s">
        <v>304</v>
      </c>
      <c r="G189" s="222" t="s">
        <v>278</v>
      </c>
      <c r="H189" s="223">
        <v>1</v>
      </c>
      <c r="I189" s="224"/>
      <c r="J189" s="225">
        <f>ROUND(I189*H189,2)</f>
        <v>0</v>
      </c>
      <c r="K189" s="221" t="s">
        <v>1</v>
      </c>
      <c r="L189" s="42"/>
      <c r="M189" s="276" t="s">
        <v>1</v>
      </c>
      <c r="N189" s="277" t="s">
        <v>39</v>
      </c>
      <c r="O189" s="278"/>
      <c r="P189" s="279">
        <f>O189*H189</f>
        <v>0</v>
      </c>
      <c r="Q189" s="279">
        <v>0</v>
      </c>
      <c r="R189" s="279">
        <f>Q189*H189</f>
        <v>0</v>
      </c>
      <c r="S189" s="279">
        <v>0</v>
      </c>
      <c r="T189" s="280">
        <f>S189*H189</f>
        <v>0</v>
      </c>
      <c r="AR189" s="230" t="s">
        <v>287</v>
      </c>
      <c r="AT189" s="230" t="s">
        <v>121</v>
      </c>
      <c r="AU189" s="230" t="s">
        <v>84</v>
      </c>
      <c r="AY189" s="16" t="s">
        <v>118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82</v>
      </c>
      <c r="BK189" s="231">
        <f>ROUND(I189*H189,2)</f>
        <v>0</v>
      </c>
      <c r="BL189" s="16" t="s">
        <v>287</v>
      </c>
      <c r="BM189" s="230" t="s">
        <v>305</v>
      </c>
    </row>
    <row r="190" spans="2:12" s="1" customFormat="1" ht="6.95" customHeight="1">
      <c r="B190" s="60"/>
      <c r="C190" s="61"/>
      <c r="D190" s="61"/>
      <c r="E190" s="61"/>
      <c r="F190" s="61"/>
      <c r="G190" s="61"/>
      <c r="H190" s="61"/>
      <c r="I190" s="168"/>
      <c r="J190" s="61"/>
      <c r="K190" s="61"/>
      <c r="L190" s="42"/>
    </row>
  </sheetData>
  <sheetProtection password="CC35" sheet="1" objects="1" scenarios="1" formatColumns="0" formatRows="0" autoFilter="0"/>
  <autoFilter ref="C125:K18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2023-06-28T06:55:04Z</dcterms:created>
  <dcterms:modified xsi:type="dcterms:W3CDTF">2023-06-28T06:55:05Z</dcterms:modified>
  <cp:category/>
  <cp:version/>
  <cp:contentType/>
  <cp:contentStatus/>
</cp:coreProperties>
</file>