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5460003 - ÚT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'05460003 - ÚT'!$C$125:$K$266</definedName>
    <definedName name="_xlnm.Print_Area" localSheetId="1">'05460003 - ÚT'!$C$4:$J$76,'05460003 - ÚT'!$C$82:$J$107,'05460003 - ÚT'!$C$113:$K$266</definedName>
    <definedName name="_xlnm.Print_Titles" localSheetId="1">'05460003 - ÚT'!$125:$125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T262"/>
  <c r="R263"/>
  <c r="R262"/>
  <c r="P263"/>
  <c r="P262"/>
  <c r="BK263"/>
  <c r="BK262"/>
  <c r="J262"/>
  <c r="J263"/>
  <c r="BE263"/>
  <c r="J106"/>
  <c r="BI261"/>
  <c r="BH261"/>
  <c r="BG261"/>
  <c r="BF261"/>
  <c r="T261"/>
  <c r="T260"/>
  <c r="T259"/>
  <c r="R261"/>
  <c r="R260"/>
  <c r="R259"/>
  <c r="P261"/>
  <c r="P260"/>
  <c r="P259"/>
  <c r="BK261"/>
  <c r="BK260"/>
  <c r="J260"/>
  <c r="BK259"/>
  <c r="J259"/>
  <c r="J261"/>
  <c r="BE261"/>
  <c r="J105"/>
  <c r="J104"/>
  <c r="BI258"/>
  <c r="BH258"/>
  <c r="BG258"/>
  <c r="BF258"/>
  <c r="T258"/>
  <c r="T257"/>
  <c r="R258"/>
  <c r="R257"/>
  <c r="P258"/>
  <c r="P257"/>
  <c r="BK258"/>
  <c r="BK257"/>
  <c r="J257"/>
  <c r="J258"/>
  <c r="BE258"/>
  <c r="J103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0"/>
  <c r="BH250"/>
  <c r="BG250"/>
  <c r="BF250"/>
  <c r="T250"/>
  <c r="T249"/>
  <c r="R250"/>
  <c r="R249"/>
  <c r="P250"/>
  <c r="P249"/>
  <c r="BK250"/>
  <c r="BK249"/>
  <c r="J249"/>
  <c r="J250"/>
  <c r="BE250"/>
  <c r="J102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T205"/>
  <c r="R206"/>
  <c r="R205"/>
  <c r="P206"/>
  <c r="P205"/>
  <c r="BK206"/>
  <c r="BK205"/>
  <c r="J205"/>
  <c r="J206"/>
  <c r="BE206"/>
  <c r="J101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T171"/>
  <c r="R172"/>
  <c r="R171"/>
  <c r="P172"/>
  <c r="P171"/>
  <c r="BK172"/>
  <c r="BK171"/>
  <c r="J171"/>
  <c r="J172"/>
  <c r="BE172"/>
  <c r="J100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99"/>
  <c r="BI132"/>
  <c r="BH132"/>
  <c r="BG132"/>
  <c r="BF132"/>
  <c r="T132"/>
  <c r="R132"/>
  <c r="P132"/>
  <c r="BK132"/>
  <c r="J132"/>
  <c r="BE132"/>
  <c r="BI129"/>
  <c r="F37"/>
  <c i="1" r="BD95"/>
  <c i="2" r="BH129"/>
  <c r="F36"/>
  <c i="1" r="BC95"/>
  <c i="2" r="BG129"/>
  <c r="F35"/>
  <c i="1" r="BB95"/>
  <c i="2" r="BF129"/>
  <c r="J34"/>
  <c i="1" r="AW95"/>
  <c i="2" r="F34"/>
  <c i="1" r="BA95"/>
  <c i="2" r="T129"/>
  <c r="T128"/>
  <c r="T127"/>
  <c r="T126"/>
  <c r="R129"/>
  <c r="R128"/>
  <c r="R127"/>
  <c r="R126"/>
  <c r="P129"/>
  <c r="P128"/>
  <c r="P127"/>
  <c r="P126"/>
  <c i="1" r="AU95"/>
  <c i="2" r="BK129"/>
  <c r="BK128"/>
  <c r="J128"/>
  <c r="BK127"/>
  <c r="J127"/>
  <c r="BK126"/>
  <c r="J126"/>
  <c r="J96"/>
  <c r="J30"/>
  <c i="1" r="AG95"/>
  <c i="2" r="J129"/>
  <c r="BE129"/>
  <c r="J33"/>
  <c i="1" r="AV95"/>
  <c i="2" r="F33"/>
  <c i="1" r="AZ95"/>
  <c i="2" r="J98"/>
  <c r="J97"/>
  <c r="F120"/>
  <c r="E118"/>
  <c r="F89"/>
  <c r="E87"/>
  <c r="J39"/>
  <c r="J24"/>
  <c r="E24"/>
  <c r="J123"/>
  <c r="J92"/>
  <c r="J23"/>
  <c r="J21"/>
  <c r="E21"/>
  <c r="J122"/>
  <c r="J91"/>
  <c r="J20"/>
  <c r="J18"/>
  <c r="E18"/>
  <c r="F123"/>
  <c r="F92"/>
  <c r="J17"/>
  <c r="J15"/>
  <c r="E15"/>
  <c r="F122"/>
  <c r="F91"/>
  <c r="J14"/>
  <c r="J12"/>
  <c r="J120"/>
  <c r="J89"/>
  <c r="E7"/>
  <c r="E11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<sst xmlns="http://schemas.openxmlformats.org/spreadsheetml/2006/main">
  <si>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</si>
  <si>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</si>
  <si>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</si>
  <si>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</si>
  <si>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</si>
  <si>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{8aa0d688-fd1b-49ab-8e92-f4d04c864995}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</si>
  <si>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</si>
  <si>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</si>
  <si>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</si>
  <si>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</si>
  <si>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</si>
  <si>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</si>
  <si>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</si>
  <si>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</si>
  <si>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05460000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</si>
  <si>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</si>
  <si>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</si>
  <si>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EUO na objektu prodejního skladu</t>
  </si>
  <si>
    <t>KSO:</t>
  </si>
  <si>
    <t>CC-CZ:</t>
  </si>
  <si>
    <t>Místo:</t>
  </si>
  <si>
    <t>Polkovice 210</t>
  </si>
  <si>
    <t>Datum:</t>
  </si>
  <si>
    <t>24. 4. 2023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</si>
  <si>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</si>
  <si>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</si>
  <si>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</si>
  <si>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</si>
  <si>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</si>
  <si>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</si>
  <si>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</si>
  <si>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</si>
  <si>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</si>
  <si>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</si>
  <si>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</si>
  <si>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</si>
  <si>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</si>
  <si>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</si>
  <si>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</si>
  <si>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</si>
  <si>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</si>
  <si>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</si>
  <si>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</si>
  <si>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</si>
  <si>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</si>
  <si>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</si>
  <si>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</si>
  <si>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</si>
  <si>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</si>
  <si>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</si>
  <si>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</si>
  <si>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</si>
  <si>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</si>
  <si>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</si>
  <si>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</si>
  <si>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</si>
  <si>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</si>
  <si>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</si>
  <si>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</si>
  <si>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</si>
  <si>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</si>
  <si>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</si>
  <si>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</si>
  <si>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</si>
  <si>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</si>
  <si>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</si>
  <si>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</si>
  <si>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</si>
  <si>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</si>
  <si>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</si>
  <si>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</si>
  <si>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</si>
  <si>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</si>
  <si>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</si>
  <si>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</si>
  <si>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</si>
  <si>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</si>
  <si>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</si>
  <si>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</si>
  <si>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05460003</t>
  </si>
  <si>
    <t>ÚT</t>
  </si>
  <si>
    <t>STA</t>
  </si>
  <si>
    <t>1</t>
  </si>
  <si>
    <t>{419a5dc4-1cd8-452c-9c8e-0fd25b70a261}</t>
  </si>
  <si>
    <t>2</t>
  </si>
  <si>
    <t>KRYCÍ LIST SOUPISU PRACÍ</t>
  </si>
  <si>
    <t>Objekt:</t>
  </si>
  <si>
    <t>05460003 - ÚT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</si>
  <si>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</si>
  <si>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</si>
  <si>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</si>
  <si>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</si>
  <si>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</si>
  <si>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</si>
  <si>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730 - Ústřední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</si>
  <si>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</si>
  <si>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</si>
  <si>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</si>
  <si>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 Ústřední vytápění - otopná tělesa</t>
  </si>
  <si>
    <t xml:space="preserve">    751 - Vzduchotechnika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</si>
  <si>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</si>
  <si>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</si>
  <si>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</si>
  <si>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</si>
  <si>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</si>
  <si>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</si>
  <si>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</si>
  <si>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</si>
  <si>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</si>
  <si>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</si>
  <si>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</si>
  <si>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</si>
  <si>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</si>
  <si>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</si>
  <si>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</si>
  <si>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</si>
  <si>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</si>
  <si>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</si>
  <si>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</si>
  <si>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730</t>
  </si>
  <si>
    <t>Ústřední vytápění</t>
  </si>
  <si>
    <t>K</t>
  </si>
  <si>
    <t>730-001</t>
  </si>
  <si>
    <t>Zednické přípomoce - sekání drážek, bourání prostupů , zapravení prostupů a drážek</t>
  </si>
  <si>
    <t>hod</t>
  </si>
  <si>
    <t>16</t>
  </si>
  <si>
    <t>1978163008</t>
  </si>
  <si>
    <t>VV</t>
  </si>
  <si>
    <t>30</t>
  </si>
  <si>
    <t>Součet</t>
  </si>
  <si>
    <t>4</t>
  </si>
  <si>
    <t>730-002</t>
  </si>
  <si>
    <t>Pomocné lešení</t>
  </si>
  <si>
    <t>soub.</t>
  </si>
  <si>
    <t>1369301506</t>
  </si>
  <si>
    <t>731</t>
  </si>
  <si>
    <t>Ústřední vytápění - kotelny</t>
  </si>
  <si>
    <t>3</t>
  </si>
  <si>
    <t>731-001</t>
  </si>
  <si>
    <t xml:space="preserve">D+MTŽ tepelného čerpadla vzduch - voda, výkon 10,423kW pro A+7/W35 COP 4,62, příkon 4,20kW/230V/16,8A, chladivo R32 </t>
  </si>
  <si>
    <t>kpl.</t>
  </si>
  <si>
    <t>-211415081</t>
  </si>
  <si>
    <t>731-001a</t>
  </si>
  <si>
    <t>D+MTŽ vnitřní jednotka - oběhové čerpadlo, nerezový výměník, vestavěný elektrokotel 9kW, jen pro vytápění</t>
  </si>
  <si>
    <t>78120228</t>
  </si>
  <si>
    <t>5</t>
  </si>
  <si>
    <t>731-001b</t>
  </si>
  <si>
    <t>D+MTŽ venkovní konzole pro TČ</t>
  </si>
  <si>
    <t>-798364028</t>
  </si>
  <si>
    <t>6</t>
  </si>
  <si>
    <t>731-001c</t>
  </si>
  <si>
    <t>D+MTŽ propojení vnitřní a vnější jednotky chladícím předizolovaným a předplněným potrubím Cu 9,52x+15,88 potrubím</t>
  </si>
  <si>
    <t>m</t>
  </si>
  <si>
    <t>1077511419</t>
  </si>
  <si>
    <t>7</t>
  </si>
  <si>
    <t>731-002</t>
  </si>
  <si>
    <t>D+MTŽ akumulační nádrž, objem 1000l, hrdla DN40</t>
  </si>
  <si>
    <t>kus</t>
  </si>
  <si>
    <t>984161862</t>
  </si>
  <si>
    <t>8</t>
  </si>
  <si>
    <t>731-003</t>
  </si>
  <si>
    <t>D+MTŽ el.topná vložka 6/4" - 7,5kW, s termostatem (do AKU nádrže)</t>
  </si>
  <si>
    <t>1093446557</t>
  </si>
  <si>
    <t>9</t>
  </si>
  <si>
    <t>731-004</t>
  </si>
  <si>
    <t>D+MTŽ prostorový termostat, programovatelný</t>
  </si>
  <si>
    <t>-1363069258</t>
  </si>
  <si>
    <t>10</t>
  </si>
  <si>
    <t>731-005</t>
  </si>
  <si>
    <t>D+MTŽ ekvitermní regulátor vč. čidel</t>
  </si>
  <si>
    <t>-687018934</t>
  </si>
  <si>
    <t>11</t>
  </si>
  <si>
    <t>731-009</t>
  </si>
  <si>
    <t>D+MTŽ kombinovaný rozdělovač, 2 okruhy, přívod od TČ 1", okruhy 1", průtok do 2m3/h</t>
  </si>
  <si>
    <t>-60615000</t>
  </si>
  <si>
    <t>12</t>
  </si>
  <si>
    <t>731-010</t>
  </si>
  <si>
    <t>D+MTŽ čerpalová směšovací stanice DN25 - oběhové čerpadlo, trojcestný směšobač, armatury</t>
  </si>
  <si>
    <t>228606956</t>
  </si>
  <si>
    <t>13</t>
  </si>
  <si>
    <t>731-011</t>
  </si>
  <si>
    <t>D+MTŽ čerpadlová nesměšovací stanice DN25 - oběhové čerpadlo, armatury</t>
  </si>
  <si>
    <t>-1275260261</t>
  </si>
  <si>
    <t>14</t>
  </si>
  <si>
    <t>731-012</t>
  </si>
  <si>
    <t>D+MTŽ tlaková expanzní nádoba, objem 80l</t>
  </si>
  <si>
    <t>-2116589390</t>
  </si>
  <si>
    <t>731-015</t>
  </si>
  <si>
    <t>Napuštění systému upravenou vodou</t>
  </si>
  <si>
    <t>-119214582</t>
  </si>
  <si>
    <t>731-016</t>
  </si>
  <si>
    <t>Revize</t>
  </si>
  <si>
    <t>1850442946</t>
  </si>
  <si>
    <t>17</t>
  </si>
  <si>
    <t>731-017</t>
  </si>
  <si>
    <t>Topná a tlaková zkouška</t>
  </si>
  <si>
    <t>-1521855985</t>
  </si>
  <si>
    <t>48</t>
  </si>
  <si>
    <t>18</t>
  </si>
  <si>
    <t>731-018</t>
  </si>
  <si>
    <t>Uvedení TČ do provozu a zaškolení obsluhy</t>
  </si>
  <si>
    <t>164746683</t>
  </si>
  <si>
    <t>19</t>
  </si>
  <si>
    <t>731-019</t>
  </si>
  <si>
    <t>Doprava</t>
  </si>
  <si>
    <t>-369670113</t>
  </si>
  <si>
    <t>20</t>
  </si>
  <si>
    <t>731-020</t>
  </si>
  <si>
    <t>D+MTŽ orientačních štítků</t>
  </si>
  <si>
    <t>ks</t>
  </si>
  <si>
    <t>-1333428789</t>
  </si>
  <si>
    <t>998731202</t>
  </si>
  <si>
    <t>Přesun hmot procentní pro kotelny v objektech v do 12 m</t>
  </si>
  <si>
    <t>%</t>
  </si>
  <si>
    <t>CS ÚRS 2019 01</t>
  </si>
  <si>
    <t>769744160</t>
  </si>
  <si>
    <t>733</t>
  </si>
  <si>
    <t>Ústřední vytápění - rozvodné potrubí</t>
  </si>
  <si>
    <t>22</t>
  </si>
  <si>
    <t>733223102</t>
  </si>
  <si>
    <t>Potrubí měděné tvrdé spojované měkkým pájením D 15x1</t>
  </si>
  <si>
    <t>-985875001</t>
  </si>
  <si>
    <t>50,0</t>
  </si>
  <si>
    <t>23</t>
  </si>
  <si>
    <t>733223103</t>
  </si>
  <si>
    <t>Potrubí měděné tvrdé spojované měkkým pájením D 18x1</t>
  </si>
  <si>
    <t>1241677396</t>
  </si>
  <si>
    <t>69,0</t>
  </si>
  <si>
    <t>24</t>
  </si>
  <si>
    <t>733223104</t>
  </si>
  <si>
    <t>Potrubí měděné tvrdé spojované měkkým pájením D 22x1</t>
  </si>
  <si>
    <t>-1705395424</t>
  </si>
  <si>
    <t>4,0</t>
  </si>
  <si>
    <t>25</t>
  </si>
  <si>
    <t>733223105</t>
  </si>
  <si>
    <t>Potrubí měděné tvrdé spojované měkkým pájením D 28x1,5</t>
  </si>
  <si>
    <t>-595261796</t>
  </si>
  <si>
    <t>55,0</t>
  </si>
  <si>
    <t>26</t>
  </si>
  <si>
    <t>733223106</t>
  </si>
  <si>
    <t>Potrubí měděné tvrdé spojované měkkým pájením D 35x1,5</t>
  </si>
  <si>
    <t>-72194119</t>
  </si>
  <si>
    <t>32,0</t>
  </si>
  <si>
    <t>27</t>
  </si>
  <si>
    <t>733291101</t>
  </si>
  <si>
    <t>Zkouška těsnosti potrubí měděné do D 35x1,5</t>
  </si>
  <si>
    <t>1729395421</t>
  </si>
  <si>
    <t>50,0+69,0+4,0+55,0+32,0</t>
  </si>
  <si>
    <t>28</t>
  </si>
  <si>
    <t>733390104b</t>
  </si>
  <si>
    <t>Ochrana potrubí primárních okruhů tepelně izolačními trubicemi tl.10 mm pro Cu 18x1</t>
  </si>
  <si>
    <t>1039296464</t>
  </si>
  <si>
    <t>34,0</t>
  </si>
  <si>
    <t>29</t>
  </si>
  <si>
    <t>733390104c</t>
  </si>
  <si>
    <t>Ochrana potrubí primárních okruhů tepelně izolačními trubicemi tl.15 mm pro Cu 22x1</t>
  </si>
  <si>
    <t>-1324497109</t>
  </si>
  <si>
    <t>733390104d</t>
  </si>
  <si>
    <t>Ochrana potrubí primárních okruhů tepelně izolačními trubicemi tl.20 mm pro Cu 28x1</t>
  </si>
  <si>
    <t>1755385338</t>
  </si>
  <si>
    <t>31</t>
  </si>
  <si>
    <t>733390104e</t>
  </si>
  <si>
    <t>Ochrana potrubí primárních okruhů tepelně izolačními trubicemi tl.20 mm pro Cu 35x1,5</t>
  </si>
  <si>
    <t>-975262359</t>
  </si>
  <si>
    <t>32</t>
  </si>
  <si>
    <t>733-004</t>
  </si>
  <si>
    <t xml:space="preserve">DMTŽ  stávajícího topného rsystému ÚT vč.armatur, těles radiátorů, plynových kotlů, rozvodů</t>
  </si>
  <si>
    <t>-1848826754</t>
  </si>
  <si>
    <t>33</t>
  </si>
  <si>
    <t>733-050</t>
  </si>
  <si>
    <t>Manipulace se sutí, odvoz a likvidace demontovaného materiálu ÚT ekologickým způsobem</t>
  </si>
  <si>
    <t>1519132020</t>
  </si>
  <si>
    <t>34</t>
  </si>
  <si>
    <t>998733202</t>
  </si>
  <si>
    <t>Přesun hmot procentní pro rozvody potrubí v objektech v do 12 m</t>
  </si>
  <si>
    <t>-1580158039</t>
  </si>
  <si>
    <t>734</t>
  </si>
  <si>
    <t>Ústřední vytápění - armatury</t>
  </si>
  <si>
    <t>35</t>
  </si>
  <si>
    <t>734-002</t>
  </si>
  <si>
    <t>D+MTŽ kulový uzavírací kohout závitový plnoprůtokový páčka DN20</t>
  </si>
  <si>
    <t>1586308986</t>
  </si>
  <si>
    <t>36</t>
  </si>
  <si>
    <t>734-003</t>
  </si>
  <si>
    <t>D+MTŽ kulový uzavírací kohout závitový plnoprůtokový páčka DN25</t>
  </si>
  <si>
    <t>842388103</t>
  </si>
  <si>
    <t>37</t>
  </si>
  <si>
    <t>734-004</t>
  </si>
  <si>
    <t>D+MTŽ kulový uzavírací kohout závitový plnoprůtokový páčka DN32</t>
  </si>
  <si>
    <t>-563021772</t>
  </si>
  <si>
    <t>38</t>
  </si>
  <si>
    <t>734-005</t>
  </si>
  <si>
    <t>D+MTŽ filtr závitový DN32, nerezová vložka</t>
  </si>
  <si>
    <t>302492846</t>
  </si>
  <si>
    <t>39</t>
  </si>
  <si>
    <t>734-006</t>
  </si>
  <si>
    <t>D+MTŽ filtr magnatický odkalovací s cyklon. nerez. vložkou, DN25</t>
  </si>
  <si>
    <t>-2082146896</t>
  </si>
  <si>
    <t>40</t>
  </si>
  <si>
    <t>734-007</t>
  </si>
  <si>
    <t>D+MTŽ vypouštěcí kulový závitový kohout, páčka DN15</t>
  </si>
  <si>
    <t>-1865654875</t>
  </si>
  <si>
    <t>41</t>
  </si>
  <si>
    <t>734-008</t>
  </si>
  <si>
    <t>D+MTŽ vypouštěcí kulový závitový kohout, páčka DN20</t>
  </si>
  <si>
    <t>1865472261</t>
  </si>
  <si>
    <t>42</t>
  </si>
  <si>
    <t>734-009</t>
  </si>
  <si>
    <t>D+MTŽ automatický odvzdušňovací ventil DN10</t>
  </si>
  <si>
    <t>-1982397442</t>
  </si>
  <si>
    <t>43</t>
  </si>
  <si>
    <t>734-010</t>
  </si>
  <si>
    <t>D+MTŽ automatický odvzdušňovací ventil DN15</t>
  </si>
  <si>
    <t>1269760482</t>
  </si>
  <si>
    <t>44</t>
  </si>
  <si>
    <t>734-011</t>
  </si>
  <si>
    <t>D+MTŽ regulační ventil DN25, Kv=2,5m3/h</t>
  </si>
  <si>
    <t>882072510</t>
  </si>
  <si>
    <t>45</t>
  </si>
  <si>
    <t>734-012</t>
  </si>
  <si>
    <t>D+MTŽ manometr d60, 0-250kPa</t>
  </si>
  <si>
    <t>-1442111122</t>
  </si>
  <si>
    <t>46</t>
  </si>
  <si>
    <t>734-015</t>
  </si>
  <si>
    <t>D+MTŽ dvojité připojovací přímé šroubení 1/2" x 3/4", dvoutrubková soustava</t>
  </si>
  <si>
    <t>624756726</t>
  </si>
  <si>
    <t>8,0</t>
  </si>
  <si>
    <t>47</t>
  </si>
  <si>
    <t>734-016</t>
  </si>
  <si>
    <t>D+MTŽ termostatická kapalinová hlavice M30x1,5</t>
  </si>
  <si>
    <t>499882096</t>
  </si>
  <si>
    <t>734-018</t>
  </si>
  <si>
    <t>D+MTŽ svorkové šroubení 3/4"</t>
  </si>
  <si>
    <t>-1927847492</t>
  </si>
  <si>
    <t>49</t>
  </si>
  <si>
    <t>998734202</t>
  </si>
  <si>
    <t>Přesun hmot procentní pro armatury v objektech v do 12 m</t>
  </si>
  <si>
    <t>-746431265</t>
  </si>
  <si>
    <t>735</t>
  </si>
  <si>
    <t xml:space="preserve"> Ústřední vytápění - otopná tělesa</t>
  </si>
  <si>
    <t>50</t>
  </si>
  <si>
    <t>735152473</t>
  </si>
  <si>
    <t>Otopné těleso panelové VK dvoudeskové 1 přídavná přestupní plocha výška/délka 600/600 mm výkon 773 W</t>
  </si>
  <si>
    <t>-1828357191</t>
  </si>
  <si>
    <t>51</t>
  </si>
  <si>
    <t>735152479</t>
  </si>
  <si>
    <t>Otopné těleso panelové VK dvoudeskové 1 přídavná přestupní plocha výška/délka 600/1200mm výkon 1546W</t>
  </si>
  <si>
    <t>196019761</t>
  </si>
  <si>
    <t>52</t>
  </si>
  <si>
    <t>998735202</t>
  </si>
  <si>
    <t>Přesun hmot procentní pro otopná tělesa v objektech v do 12 m</t>
  </si>
  <si>
    <t>-1784269217</t>
  </si>
  <si>
    <t>751</t>
  </si>
  <si>
    <t>Vzduchotechnika</t>
  </si>
  <si>
    <t>53</t>
  </si>
  <si>
    <t>751-001</t>
  </si>
  <si>
    <t>D+MTŽ vratové clony Lersen IOTA-C, typ IOC-0,445, výkon 9240m2/h, výška clony 4m</t>
  </si>
  <si>
    <t>2093296947</t>
  </si>
  <si>
    <t>VRN</t>
  </si>
  <si>
    <t>Vedlejší rozpočtové náklady</t>
  </si>
  <si>
    <t>VRN1</t>
  </si>
  <si>
    <t>Průzkumné, geodetické a projektové práce</t>
  </si>
  <si>
    <t>54</t>
  </si>
  <si>
    <t>013254000</t>
  </si>
  <si>
    <t>Dokumentace skutečného provedení stavby</t>
  </si>
  <si>
    <t>1024</t>
  </si>
  <si>
    <t>1651376725</t>
  </si>
  <si>
    <t>VRN3</t>
  </si>
  <si>
    <t>Zařízení staveniště</t>
  </si>
  <si>
    <t>55</t>
  </si>
  <si>
    <t>030001000</t>
  </si>
  <si>
    <t>1700152694</t>
  </si>
  <si>
    <t>56</t>
  </si>
  <si>
    <t>034153000</t>
  </si>
  <si>
    <t>BOZP na staveništi</t>
  </si>
  <si>
    <t>518547384</t>
  </si>
  <si>
    <t>57</t>
  </si>
  <si>
    <t>039103000</t>
  </si>
  <si>
    <t>Rozebrání, bourání a odvoz zařízení staveniště</t>
  </si>
  <si>
    <t>-1545323146</t>
  </si>
  <si>
    <t>58</t>
  </si>
  <si>
    <t>039203000</t>
  </si>
  <si>
    <t>Úklid po zrušení zařízení staveniště</t>
  </si>
  <si>
    <t>345289687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</si>
</sst>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38</v>
      </c>
      <c r="E29" s="44"/>
      <c r="F29" s="30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48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49</v>
      </c>
      <c r="AI60" s="39"/>
      <c r="AJ60" s="39"/>
      <c r="AK60" s="39"/>
      <c r="AL60" s="39"/>
      <c r="AM60" s="58" t="s">
        <v>50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52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49</v>
      </c>
      <c r="AI75" s="39"/>
      <c r="AJ75" s="39"/>
      <c r="AK75" s="39"/>
      <c r="AL75" s="39"/>
      <c r="AM75" s="58" t="s">
        <v>50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05460000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EUO na objektu prodejního skladu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>Polkovice 210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24. 4. 2023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54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55</v>
      </c>
      <c r="D92" s="87"/>
      <c r="E92" s="87"/>
      <c r="F92" s="87"/>
      <c r="G92" s="87"/>
      <c r="H92" s="88"/>
      <c r="I92" s="89" t="s">
        <v>56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57</v>
      </c>
      <c r="AH92" s="87"/>
      <c r="AI92" s="87"/>
      <c r="AJ92" s="87"/>
      <c r="AK92" s="87"/>
      <c r="AL92" s="87"/>
      <c r="AM92" s="87"/>
      <c r="AN92" s="89" t="s">
        <v>58</v>
      </c>
      <c r="AO92" s="87"/>
      <c r="AP92" s="91"/>
      <c r="AQ92" s="92" t="s">
        <v>59</v>
      </c>
      <c r="AR92" s="41"/>
      <c r="AS92" s="93" t="s">
        <v>60</v>
      </c>
      <c r="AT92" s="94" t="s">
        <v>61</v>
      </c>
      <c r="AU92" s="94" t="s">
        <v>62</v>
      </c>
      <c r="AV92" s="94" t="s">
        <v>63</v>
      </c>
      <c r="AW92" s="94" t="s">
        <v>64</v>
      </c>
      <c r="AX92" s="94" t="s">
        <v>65</v>
      </c>
      <c r="AY92" s="94" t="s">
        <v>66</v>
      </c>
      <c r="AZ92" s="94" t="s">
        <v>67</v>
      </c>
      <c r="BA92" s="94" t="s">
        <v>68</v>
      </c>
      <c r="BB92" s="94" t="s">
        <v>69</v>
      </c>
      <c r="BC92" s="94" t="s">
        <v>70</v>
      </c>
      <c r="BD92" s="95" t="s">
        <v>71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72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0</v>
      </c>
      <c r="AU94" s="108">
        <f>ROUND(AU95,5)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0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S94" s="110" t="s">
        <v>73</v>
      </c>
      <c r="BT94" s="110" t="s">
        <v>74</v>
      </c>
      <c r="BU94" s="111" t="s">
        <v>75</v>
      </c>
      <c r="BV94" s="110" t="s">
        <v>76</v>
      </c>
      <c r="BW94" s="110" t="s">
        <v>5</v>
      </c>
      <c r="BX94" s="110" t="s">
        <v>77</v>
      </c>
      <c r="CL94" s="110" t="s">
        <v>1</v>
      </c>
    </row>
    <row r="95" s="6" customFormat="1" ht="27" customHeight="1">
      <c r="A95" s="112" t="s">
        <v>78</v>
      </c>
      <c r="B95" s="113"/>
      <c r="C95" s="114"/>
      <c r="D95" s="115" t="s">
        <v>79</v>
      </c>
      <c r="E95" s="115"/>
      <c r="F95" s="115"/>
      <c r="G95" s="115"/>
      <c r="H95" s="115"/>
      <c r="I95" s="116"/>
      <c r="J95" s="115" t="s">
        <v>80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'05460003 - ÚT'!J30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81</v>
      </c>
      <c r="AR95" s="119"/>
      <c r="AS95" s="120">
        <v>0</v>
      </c>
      <c r="AT95" s="121">
        <f>ROUND(SUM(AV95:AW95),2)</f>
        <v>0</v>
      </c>
      <c r="AU95" s="122">
        <f>'05460003 - ÚT'!P126</f>
        <v>0</v>
      </c>
      <c r="AV95" s="121">
        <f>'05460003 - ÚT'!J33</f>
        <v>0</v>
      </c>
      <c r="AW95" s="121">
        <f>'05460003 - ÚT'!J34</f>
        <v>0</v>
      </c>
      <c r="AX95" s="121">
        <f>'05460003 - ÚT'!J35</f>
        <v>0</v>
      </c>
      <c r="AY95" s="121">
        <f>'05460003 - ÚT'!J36</f>
        <v>0</v>
      </c>
      <c r="AZ95" s="121">
        <f>'05460003 - ÚT'!F33</f>
        <v>0</v>
      </c>
      <c r="BA95" s="121">
        <f>'05460003 - ÚT'!F34</f>
        <v>0</v>
      </c>
      <c r="BB95" s="121">
        <f>'05460003 - ÚT'!F35</f>
        <v>0</v>
      </c>
      <c r="BC95" s="121">
        <f>'05460003 - ÚT'!F36</f>
        <v>0</v>
      </c>
      <c r="BD95" s="123">
        <f>'05460003 - ÚT'!F37</f>
        <v>0</v>
      </c>
      <c r="BT95" s="124" t="s">
        <v>82</v>
      </c>
      <c r="BV95" s="124" t="s">
        <v>76</v>
      </c>
      <c r="BW95" s="124" t="s">
        <v>83</v>
      </c>
      <c r="BX95" s="124" t="s">
        <v>5</v>
      </c>
      <c r="CL95" s="124" t="s">
        <v>1</v>
      </c>
      <c r="CM95" s="124" t="s">
        <v>84</v>
      </c>
    </row>
    <row r="96" s="1" customFormat="1" ht="30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</row>
    <row r="97" s="1" customFormat="1" ht="6.96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41"/>
    </row>
  </sheetData>
  <sheetProtection sheet="1" formatColumns="0" formatRows="0" objects="1" scenarios="1" spinCount="100000" saltValue="YN5EFI4hOKuji7YOB2Na4qRTfyESKLUTib/yptBMGPLyiFW3lSr9vFsiLQXRC2ZHpQ5g//cx1bA18oPOtiMJxA==" hashValue="CQgkZqDIJVu3w0ARHZwtvVwxTiSd+fvxBvXVZnIqLIxRxnk6N6XPbzQgilGSmM9JyncCzmZB8RM1cy3VG9Asj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5460003 - Ú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83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8"/>
      <c r="AT3" s="15" t="s">
        <v>84</v>
      </c>
    </row>
    <row r="4" ht="24.96" customHeight="1">
      <c r="B4" s="18"/>
      <c r="D4" s="129" t="s">
        <v>85</v>
      </c>
      <c r="L4" s="18"/>
      <c r="M4" s="130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1" t="s">
        <v>16</v>
      </c>
      <c r="L6" s="18"/>
    </row>
    <row r="7" ht="16.5" customHeight="1">
      <c r="B7" s="18"/>
      <c r="E7" s="132" t="str">
        <f>'Rekapitulace stavby'!K6</f>
        <v>EUO na objektu prodejního skladu</v>
      </c>
      <c r="F7" s="131"/>
      <c r="G7" s="131"/>
      <c r="H7" s="131"/>
      <c r="L7" s="18"/>
    </row>
    <row r="8" s="1" customFormat="1" ht="12" customHeight="1">
      <c r="B8" s="41"/>
      <c r="D8" s="131" t="s">
        <v>86</v>
      </c>
      <c r="I8" s="133"/>
      <c r="L8" s="41"/>
    </row>
    <row r="9" s="1" customFormat="1" ht="36.96" customHeight="1">
      <c r="B9" s="41"/>
      <c r="E9" s="134" t="s">
        <v>87</v>
      </c>
      <c r="F9" s="1"/>
      <c r="G9" s="1"/>
      <c r="H9" s="1"/>
      <c r="I9" s="133"/>
      <c r="L9" s="41"/>
    </row>
    <row r="10" s="1" customFormat="1">
      <c r="B10" s="41"/>
      <c r="I10" s="133"/>
      <c r="L10" s="41"/>
    </row>
    <row r="11" s="1" customFormat="1" ht="12" customHeight="1">
      <c r="B11" s="41"/>
      <c r="D11" s="131" t="s">
        <v>18</v>
      </c>
      <c r="F11" s="135" t="s">
        <v>1</v>
      </c>
      <c r="I11" s="136" t="s">
        <v>19</v>
      </c>
      <c r="J11" s="135" t="s">
        <v>1</v>
      </c>
      <c r="L11" s="41"/>
    </row>
    <row r="12" s="1" customFormat="1" ht="12" customHeight="1">
      <c r="B12" s="41"/>
      <c r="D12" s="131" t="s">
        <v>20</v>
      </c>
      <c r="F12" s="135" t="s">
        <v>21</v>
      </c>
      <c r="I12" s="136" t="s">
        <v>22</v>
      </c>
      <c r="J12" s="137" t="str">
        <f>'Rekapitulace stavby'!AN8</f>
        <v>24. 4. 2023</v>
      </c>
      <c r="L12" s="41"/>
    </row>
    <row r="13" s="1" customFormat="1" ht="10.8" customHeight="1">
      <c r="B13" s="41"/>
      <c r="I13" s="133"/>
      <c r="L13" s="41"/>
    </row>
    <row r="14" s="1" customFormat="1" ht="12" customHeight="1">
      <c r="B14" s="41"/>
      <c r="D14" s="131" t="s">
        <v>24</v>
      </c>
      <c r="I14" s="136" t="s">
        <v>25</v>
      </c>
      <c r="J14" s="135" t="str">
        <f>IF('Rekapitulace stavby'!AN10="","",'Rekapitulace stavby'!AN10)</f>
        <v/>
      </c>
      <c r="L14" s="41"/>
    </row>
    <row r="15" s="1" customFormat="1" ht="18" customHeight="1">
      <c r="B15" s="41"/>
      <c r="E15" s="135" t="str">
        <f>IF('Rekapitulace stavby'!E11="","",'Rekapitulace stavby'!E11)</f>
        <v xml:space="preserve"> </v>
      </c>
      <c r="I15" s="136" t="s">
        <v>27</v>
      </c>
      <c r="J15" s="135" t="str">
        <f>IF('Rekapitulace stavby'!AN11="","",'Rekapitulace stavby'!AN11)</f>
        <v/>
      </c>
      <c r="L15" s="41"/>
    </row>
    <row r="16" s="1" customFormat="1" ht="6.96" customHeight="1">
      <c r="B16" s="41"/>
      <c r="I16" s="133"/>
      <c r="L16" s="41"/>
    </row>
    <row r="17" s="1" customFormat="1" ht="12" customHeight="1">
      <c r="B17" s="41"/>
      <c r="D17" s="131" t="s">
        <v>28</v>
      </c>
      <c r="I17" s="136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5"/>
      <c r="G18" s="135"/>
      <c r="H18" s="135"/>
      <c r="I18" s="136" t="s">
        <v>27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3"/>
      <c r="L19" s="41"/>
    </row>
    <row r="20" s="1" customFormat="1" ht="12" customHeight="1">
      <c r="B20" s="41"/>
      <c r="D20" s="131" t="s">
        <v>30</v>
      </c>
      <c r="I20" s="136" t="s">
        <v>25</v>
      </c>
      <c r="J20" s="135" t="str">
        <f>IF('Rekapitulace stavby'!AN16="","",'Rekapitulace stavby'!AN16)</f>
        <v/>
      </c>
      <c r="L20" s="41"/>
    </row>
    <row r="21" s="1" customFormat="1" ht="18" customHeight="1">
      <c r="B21" s="41"/>
      <c r="E21" s="135" t="str">
        <f>IF('Rekapitulace stavby'!E17="","",'Rekapitulace stavby'!E17)</f>
        <v xml:space="preserve"> </v>
      </c>
      <c r="I21" s="136" t="s">
        <v>27</v>
      </c>
      <c r="J21" s="135" t="str">
        <f>IF('Rekapitulace stavby'!AN17="","",'Rekapitulace stavby'!AN17)</f>
        <v/>
      </c>
      <c r="L21" s="41"/>
    </row>
    <row r="22" s="1" customFormat="1" ht="6.96" customHeight="1">
      <c r="B22" s="41"/>
      <c r="I22" s="133"/>
      <c r="L22" s="41"/>
    </row>
    <row r="23" s="1" customFormat="1" ht="12" customHeight="1">
      <c r="B23" s="41"/>
      <c r="D23" s="131" t="s">
        <v>32</v>
      </c>
      <c r="I23" s="136" t="s">
        <v>25</v>
      </c>
      <c r="J23" s="135" t="str">
        <f>IF('Rekapitulace stavby'!AN19="","",'Rekapitulace stavby'!AN19)</f>
        <v/>
      </c>
      <c r="L23" s="41"/>
    </row>
    <row r="24" s="1" customFormat="1" ht="18" customHeight="1">
      <c r="B24" s="41"/>
      <c r="E24" s="135" t="str">
        <f>IF('Rekapitulace stavby'!E20="","",'Rekapitulace stavby'!E20)</f>
        <v xml:space="preserve"> </v>
      </c>
      <c r="I24" s="136" t="s">
        <v>27</v>
      </c>
      <c r="J24" s="135" t="str">
        <f>IF('Rekapitulace stavby'!AN20="","",'Rekapitulace stavby'!AN20)</f>
        <v/>
      </c>
      <c r="L24" s="41"/>
    </row>
    <row r="25" s="1" customFormat="1" ht="6.96" customHeight="1">
      <c r="B25" s="41"/>
      <c r="I25" s="133"/>
      <c r="L25" s="41"/>
    </row>
    <row r="26" s="1" customFormat="1" ht="12" customHeight="1">
      <c r="B26" s="41"/>
      <c r="D26" s="131" t="s">
        <v>33</v>
      </c>
      <c r="I26" s="133"/>
      <c r="L26" s="41"/>
    </row>
    <row r="27" s="7" customFormat="1" ht="16.5" customHeight="1">
      <c r="B27" s="138"/>
      <c r="E27" s="139" t="s">
        <v>1</v>
      </c>
      <c r="F27" s="139"/>
      <c r="G27" s="139"/>
      <c r="H27" s="139"/>
      <c r="I27" s="140"/>
      <c r="L27" s="138"/>
    </row>
    <row r="28" s="1" customFormat="1" ht="6.96" customHeight="1">
      <c r="B28" s="41"/>
      <c r="I28" s="133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1"/>
      <c r="J29" s="76"/>
      <c r="K29" s="76"/>
      <c r="L29" s="41"/>
    </row>
    <row r="30" s="1" customFormat="1" ht="25.44" customHeight="1">
      <c r="B30" s="41"/>
      <c r="D30" s="142" t="s">
        <v>34</v>
      </c>
      <c r="I30" s="133"/>
      <c r="J30" s="143">
        <f>ROUND(J126,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1"/>
      <c r="J31" s="76"/>
      <c r="K31" s="76"/>
      <c r="L31" s="41"/>
    </row>
    <row r="32" s="1" customFormat="1" ht="14.4" customHeight="1">
      <c r="B32" s="41"/>
      <c r="F32" s="144" t="s">
        <v>36</v>
      </c>
      <c r="I32" s="145" t="s">
        <v>35</v>
      </c>
      <c r="J32" s="144" t="s">
        <v>37</v>
      </c>
      <c r="L32" s="41"/>
    </row>
    <row r="33" s="1" customFormat="1" ht="14.4" customHeight="1">
      <c r="B33" s="41"/>
      <c r="D33" s="146" t="s">
        <v>38</v>
      </c>
      <c r="E33" s="131" t="s">
        <v>39</v>
      </c>
      <c r="F33" s="147">
        <f>ROUND((SUM(BE126:BE266)),  2)</f>
        <v>0</v>
      </c>
      <c r="I33" s="148">
        <v>0.20999999999999999</v>
      </c>
      <c r="J33" s="147">
        <f>ROUND(((SUM(BE126:BE266))*I33),  2)</f>
        <v>0</v>
      </c>
      <c r="L33" s="41"/>
    </row>
    <row r="34" s="1" customFormat="1" ht="14.4" customHeight="1">
      <c r="B34" s="41"/>
      <c r="E34" s="131" t="s">
        <v>40</v>
      </c>
      <c r="F34" s="147">
        <f>ROUND((SUM(BF126:BF266)),  2)</f>
        <v>0</v>
      </c>
      <c r="I34" s="148">
        <v>0.14999999999999999</v>
      </c>
      <c r="J34" s="147">
        <f>ROUND(((SUM(BF126:BF266))*I34),  2)</f>
        <v>0</v>
      </c>
      <c r="L34" s="41"/>
    </row>
    <row r="35" hidden="1" s="1" customFormat="1" ht="14.4" customHeight="1">
      <c r="B35" s="41"/>
      <c r="E35" s="131" t="s">
        <v>41</v>
      </c>
      <c r="F35" s="147">
        <f>ROUND((SUM(BG126:BG266)),  2)</f>
        <v>0</v>
      </c>
      <c r="I35" s="148">
        <v>0.20999999999999999</v>
      </c>
      <c r="J35" s="147">
        <f>0</f>
        <v>0</v>
      </c>
      <c r="L35" s="41"/>
    </row>
    <row r="36" hidden="1" s="1" customFormat="1" ht="14.4" customHeight="1">
      <c r="B36" s="41"/>
      <c r="E36" s="131" t="s">
        <v>42</v>
      </c>
      <c r="F36" s="147">
        <f>ROUND((SUM(BH126:BH266)),  2)</f>
        <v>0</v>
      </c>
      <c r="I36" s="148">
        <v>0.14999999999999999</v>
      </c>
      <c r="J36" s="147">
        <f>0</f>
        <v>0</v>
      </c>
      <c r="L36" s="41"/>
    </row>
    <row r="37" hidden="1" s="1" customFormat="1" ht="14.4" customHeight="1">
      <c r="B37" s="41"/>
      <c r="E37" s="131" t="s">
        <v>43</v>
      </c>
      <c r="F37" s="147">
        <f>ROUND((SUM(BI126:BI266)),  2)</f>
        <v>0</v>
      </c>
      <c r="I37" s="148">
        <v>0</v>
      </c>
      <c r="J37" s="147">
        <f>0</f>
        <v>0</v>
      </c>
      <c r="L37" s="41"/>
    </row>
    <row r="38" s="1" customFormat="1" ht="6.96" customHeight="1">
      <c r="B38" s="41"/>
      <c r="I38" s="133"/>
      <c r="L38" s="41"/>
    </row>
    <row r="39" s="1" customFormat="1" ht="25.44" customHeight="1"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4"/>
      <c r="J39" s="155">
        <f>SUM(J30:J37)</f>
        <v>0</v>
      </c>
      <c r="K39" s="156"/>
      <c r="L39" s="41"/>
    </row>
    <row r="40" s="1" customFormat="1" ht="14.4" customHeight="1">
      <c r="B40" s="41"/>
      <c r="I40" s="133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57" t="s">
        <v>47</v>
      </c>
      <c r="E50" s="158"/>
      <c r="F50" s="158"/>
      <c r="G50" s="157" t="s">
        <v>48</v>
      </c>
      <c r="H50" s="158"/>
      <c r="I50" s="159"/>
      <c r="J50" s="158"/>
      <c r="K50" s="158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0" t="s">
        <v>49</v>
      </c>
      <c r="E61" s="161"/>
      <c r="F61" s="162" t="s">
        <v>50</v>
      </c>
      <c r="G61" s="160" t="s">
        <v>49</v>
      </c>
      <c r="H61" s="161"/>
      <c r="I61" s="163"/>
      <c r="J61" s="164" t="s">
        <v>50</v>
      </c>
      <c r="K61" s="161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57" t="s">
        <v>51</v>
      </c>
      <c r="E65" s="158"/>
      <c r="F65" s="158"/>
      <c r="G65" s="157" t="s">
        <v>52</v>
      </c>
      <c r="H65" s="158"/>
      <c r="I65" s="159"/>
      <c r="J65" s="158"/>
      <c r="K65" s="158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0" t="s">
        <v>49</v>
      </c>
      <c r="E76" s="161"/>
      <c r="F76" s="162" t="s">
        <v>50</v>
      </c>
      <c r="G76" s="160" t="s">
        <v>49</v>
      </c>
      <c r="H76" s="161"/>
      <c r="I76" s="163"/>
      <c r="J76" s="164" t="s">
        <v>50</v>
      </c>
      <c r="K76" s="161"/>
      <c r="L76" s="41"/>
    </row>
    <row r="77" s="1" customFormat="1" ht="14.4" customHeight="1">
      <c r="B77" s="165"/>
      <c r="C77" s="166"/>
      <c r="D77" s="166"/>
      <c r="E77" s="166"/>
      <c r="F77" s="166"/>
      <c r="G77" s="166"/>
      <c r="H77" s="166"/>
      <c r="I77" s="167"/>
      <c r="J77" s="166"/>
      <c r="K77" s="166"/>
      <c r="L77" s="41"/>
    </row>
    <row r="81" s="1" customFormat="1" ht="6.96" customHeight="1">
      <c r="B81" s="168"/>
      <c r="C81" s="169"/>
      <c r="D81" s="169"/>
      <c r="E81" s="169"/>
      <c r="F81" s="169"/>
      <c r="G81" s="169"/>
      <c r="H81" s="169"/>
      <c r="I81" s="170"/>
      <c r="J81" s="169"/>
      <c r="K81" s="169"/>
      <c r="L81" s="41"/>
    </row>
    <row r="82" s="1" customFormat="1" ht="24.96" customHeight="1">
      <c r="B82" s="36"/>
      <c r="C82" s="21" t="s">
        <v>88</v>
      </c>
      <c r="D82" s="37"/>
      <c r="E82" s="37"/>
      <c r="F82" s="37"/>
      <c r="G82" s="37"/>
      <c r="H82" s="37"/>
      <c r="I82" s="133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3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3"/>
      <c r="J84" s="37"/>
      <c r="K84" s="37"/>
      <c r="L84" s="41"/>
    </row>
    <row r="85" s="1" customFormat="1" ht="16.5" customHeight="1">
      <c r="B85" s="36"/>
      <c r="C85" s="37"/>
      <c r="D85" s="37"/>
      <c r="E85" s="171" t="str">
        <f>E7</f>
        <v>EUO na objektu prodejního skladu</v>
      </c>
      <c r="F85" s="30"/>
      <c r="G85" s="30"/>
      <c r="H85" s="30"/>
      <c r="I85" s="133"/>
      <c r="J85" s="37"/>
      <c r="K85" s="37"/>
      <c r="L85" s="41"/>
    </row>
    <row r="86" s="1" customFormat="1" ht="12" customHeight="1">
      <c r="B86" s="36"/>
      <c r="C86" s="30" t="s">
        <v>86</v>
      </c>
      <c r="D86" s="37"/>
      <c r="E86" s="37"/>
      <c r="F86" s="37"/>
      <c r="G86" s="37"/>
      <c r="H86" s="37"/>
      <c r="I86" s="133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05460003 - ÚT</v>
      </c>
      <c r="F87" s="37"/>
      <c r="G87" s="37"/>
      <c r="H87" s="37"/>
      <c r="I87" s="133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3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>Polkovice 210</v>
      </c>
      <c r="G89" s="37"/>
      <c r="H89" s="37"/>
      <c r="I89" s="136" t="s">
        <v>22</v>
      </c>
      <c r="J89" s="72" t="str">
        <f>IF(J12="","",J12)</f>
        <v>24. 4. 2023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3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 xml:space="preserve"> </v>
      </c>
      <c r="G91" s="37"/>
      <c r="H91" s="37"/>
      <c r="I91" s="136" t="s">
        <v>30</v>
      </c>
      <c r="J91" s="34" t="str">
        <f>E21</f>
        <v xml:space="preserve"> </v>
      </c>
      <c r="K91" s="37"/>
      <c r="L91" s="41"/>
    </row>
    <row r="92" s="1" customFormat="1" ht="15.15" customHeight="1">
      <c r="B92" s="36"/>
      <c r="C92" s="30" t="s">
        <v>28</v>
      </c>
      <c r="D92" s="37"/>
      <c r="E92" s="37"/>
      <c r="F92" s="25" t="str">
        <f>IF(E18="","",E18)</f>
        <v>Vyplň údaj</v>
      </c>
      <c r="G92" s="37"/>
      <c r="H92" s="37"/>
      <c r="I92" s="136" t="s">
        <v>32</v>
      </c>
      <c r="J92" s="34" t="str">
        <f>E24</f>
        <v xml:space="preserve"> 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3"/>
      <c r="J93" s="37"/>
      <c r="K93" s="37"/>
      <c r="L93" s="41"/>
    </row>
    <row r="94" s="1" customFormat="1" ht="29.28" customHeight="1">
      <c r="B94" s="36"/>
      <c r="C94" s="172" t="s">
        <v>89</v>
      </c>
      <c r="D94" s="173"/>
      <c r="E94" s="173"/>
      <c r="F94" s="173"/>
      <c r="G94" s="173"/>
      <c r="H94" s="173"/>
      <c r="I94" s="174"/>
      <c r="J94" s="175" t="s">
        <v>90</v>
      </c>
      <c r="K94" s="173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3"/>
      <c r="J95" s="37"/>
      <c r="K95" s="37"/>
      <c r="L95" s="41"/>
    </row>
    <row r="96" s="1" customFormat="1" ht="22.8" customHeight="1">
      <c r="B96" s="36"/>
      <c r="C96" s="176" t="s">
        <v>91</v>
      </c>
      <c r="D96" s="37"/>
      <c r="E96" s="37"/>
      <c r="F96" s="37"/>
      <c r="G96" s="37"/>
      <c r="H96" s="37"/>
      <c r="I96" s="133"/>
      <c r="J96" s="103">
        <f>J126</f>
        <v>0</v>
      </c>
      <c r="K96" s="37"/>
      <c r="L96" s="41"/>
      <c r="AU96" s="15" t="s">
        <v>92</v>
      </c>
    </row>
    <row r="97" s="8" customFormat="1" ht="24.96" customHeight="1">
      <c r="B97" s="177"/>
      <c r="C97" s="178"/>
      <c r="D97" s="179" t="s">
        <v>93</v>
      </c>
      <c r="E97" s="180"/>
      <c r="F97" s="180"/>
      <c r="G97" s="180"/>
      <c r="H97" s="180"/>
      <c r="I97" s="181"/>
      <c r="J97" s="182">
        <f>J127</f>
        <v>0</v>
      </c>
      <c r="K97" s="178"/>
      <c r="L97" s="183"/>
    </row>
    <row r="98" s="9" customFormat="1" ht="19.92" customHeight="1">
      <c r="B98" s="184"/>
      <c r="C98" s="185"/>
      <c r="D98" s="186" t="s">
        <v>94</v>
      </c>
      <c r="E98" s="187"/>
      <c r="F98" s="187"/>
      <c r="G98" s="187"/>
      <c r="H98" s="187"/>
      <c r="I98" s="188"/>
      <c r="J98" s="189">
        <f>J128</f>
        <v>0</v>
      </c>
      <c r="K98" s="185"/>
      <c r="L98" s="190"/>
    </row>
    <row r="99" s="9" customFormat="1" ht="19.92" customHeight="1">
      <c r="B99" s="184"/>
      <c r="C99" s="185"/>
      <c r="D99" s="186" t="s">
        <v>95</v>
      </c>
      <c r="E99" s="187"/>
      <c r="F99" s="187"/>
      <c r="G99" s="187"/>
      <c r="H99" s="187"/>
      <c r="I99" s="188"/>
      <c r="J99" s="189">
        <f>J133</f>
        <v>0</v>
      </c>
      <c r="K99" s="185"/>
      <c r="L99" s="190"/>
    </row>
    <row r="100" s="9" customFormat="1" ht="19.92" customHeight="1">
      <c r="B100" s="184"/>
      <c r="C100" s="185"/>
      <c r="D100" s="186" t="s">
        <v>96</v>
      </c>
      <c r="E100" s="187"/>
      <c r="F100" s="187"/>
      <c r="G100" s="187"/>
      <c r="H100" s="187"/>
      <c r="I100" s="188"/>
      <c r="J100" s="189">
        <f>J171</f>
        <v>0</v>
      </c>
      <c r="K100" s="185"/>
      <c r="L100" s="190"/>
    </row>
    <row r="101" s="9" customFormat="1" ht="19.92" customHeight="1">
      <c r="B101" s="184"/>
      <c r="C101" s="185"/>
      <c r="D101" s="186" t="s">
        <v>97</v>
      </c>
      <c r="E101" s="187"/>
      <c r="F101" s="187"/>
      <c r="G101" s="187"/>
      <c r="H101" s="187"/>
      <c r="I101" s="188"/>
      <c r="J101" s="189">
        <f>J205</f>
        <v>0</v>
      </c>
      <c r="K101" s="185"/>
      <c r="L101" s="190"/>
    </row>
    <row r="102" s="9" customFormat="1" ht="19.92" customHeight="1">
      <c r="B102" s="184"/>
      <c r="C102" s="185"/>
      <c r="D102" s="186" t="s">
        <v>98</v>
      </c>
      <c r="E102" s="187"/>
      <c r="F102" s="187"/>
      <c r="G102" s="187"/>
      <c r="H102" s="187"/>
      <c r="I102" s="188"/>
      <c r="J102" s="189">
        <f>J249</f>
        <v>0</v>
      </c>
      <c r="K102" s="185"/>
      <c r="L102" s="190"/>
    </row>
    <row r="103" s="9" customFormat="1" ht="19.92" customHeight="1">
      <c r="B103" s="184"/>
      <c r="C103" s="185"/>
      <c r="D103" s="186" t="s">
        <v>99</v>
      </c>
      <c r="E103" s="187"/>
      <c r="F103" s="187"/>
      <c r="G103" s="187"/>
      <c r="H103" s="187"/>
      <c r="I103" s="188"/>
      <c r="J103" s="189">
        <f>J257</f>
        <v>0</v>
      </c>
      <c r="K103" s="185"/>
      <c r="L103" s="190"/>
    </row>
    <row r="104" s="8" customFormat="1" ht="24.96" customHeight="1">
      <c r="B104" s="177"/>
      <c r="C104" s="178"/>
      <c r="D104" s="179" t="s">
        <v>100</v>
      </c>
      <c r="E104" s="180"/>
      <c r="F104" s="180"/>
      <c r="G104" s="180"/>
      <c r="H104" s="180"/>
      <c r="I104" s="181"/>
      <c r="J104" s="182">
        <f>J259</f>
        <v>0</v>
      </c>
      <c r="K104" s="178"/>
      <c r="L104" s="183"/>
    </row>
    <row r="105" s="9" customFormat="1" ht="19.92" customHeight="1">
      <c r="B105" s="184"/>
      <c r="C105" s="185"/>
      <c r="D105" s="186" t="s">
        <v>101</v>
      </c>
      <c r="E105" s="187"/>
      <c r="F105" s="187"/>
      <c r="G105" s="187"/>
      <c r="H105" s="187"/>
      <c r="I105" s="188"/>
      <c r="J105" s="189">
        <f>J260</f>
        <v>0</v>
      </c>
      <c r="K105" s="185"/>
      <c r="L105" s="190"/>
    </row>
    <row r="106" s="9" customFormat="1" ht="19.92" customHeight="1">
      <c r="B106" s="184"/>
      <c r="C106" s="185"/>
      <c r="D106" s="186" t="s">
        <v>102</v>
      </c>
      <c r="E106" s="187"/>
      <c r="F106" s="187"/>
      <c r="G106" s="187"/>
      <c r="H106" s="187"/>
      <c r="I106" s="188"/>
      <c r="J106" s="189">
        <f>J262</f>
        <v>0</v>
      </c>
      <c r="K106" s="185"/>
      <c r="L106" s="190"/>
    </row>
    <row r="107" s="1" customFormat="1" ht="21.84" customHeight="1">
      <c r="B107" s="36"/>
      <c r="C107" s="37"/>
      <c r="D107" s="37"/>
      <c r="E107" s="37"/>
      <c r="F107" s="37"/>
      <c r="G107" s="37"/>
      <c r="H107" s="37"/>
      <c r="I107" s="133"/>
      <c r="J107" s="37"/>
      <c r="K107" s="37"/>
      <c r="L107" s="41"/>
    </row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67"/>
      <c r="J108" s="60"/>
      <c r="K108" s="60"/>
      <c r="L108" s="41"/>
    </row>
    <row r="112" s="1" customFormat="1" ht="6.96" customHeight="1">
      <c r="B112" s="61"/>
      <c r="C112" s="62"/>
      <c r="D112" s="62"/>
      <c r="E112" s="62"/>
      <c r="F112" s="62"/>
      <c r="G112" s="62"/>
      <c r="H112" s="62"/>
      <c r="I112" s="170"/>
      <c r="J112" s="62"/>
      <c r="K112" s="62"/>
      <c r="L112" s="41"/>
    </row>
    <row r="113" s="1" customFormat="1" ht="24.96" customHeight="1">
      <c r="B113" s="36"/>
      <c r="C113" s="21" t="s">
        <v>103</v>
      </c>
      <c r="D113" s="37"/>
      <c r="E113" s="37"/>
      <c r="F113" s="37"/>
      <c r="G113" s="37"/>
      <c r="H113" s="37"/>
      <c r="I113" s="133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3"/>
      <c r="J114" s="37"/>
      <c r="K114" s="37"/>
      <c r="L114" s="41"/>
    </row>
    <row r="115" s="1" customFormat="1" ht="12" customHeight="1">
      <c r="B115" s="36"/>
      <c r="C115" s="30" t="s">
        <v>16</v>
      </c>
      <c r="D115" s="37"/>
      <c r="E115" s="37"/>
      <c r="F115" s="37"/>
      <c r="G115" s="37"/>
      <c r="H115" s="37"/>
      <c r="I115" s="133"/>
      <c r="J115" s="37"/>
      <c r="K115" s="37"/>
      <c r="L115" s="41"/>
    </row>
    <row r="116" s="1" customFormat="1" ht="16.5" customHeight="1">
      <c r="B116" s="36"/>
      <c r="C116" s="37"/>
      <c r="D116" s="37"/>
      <c r="E116" s="171" t="str">
        <f>E7</f>
        <v>EUO na objektu prodejního skladu</v>
      </c>
      <c r="F116" s="30"/>
      <c r="G116" s="30"/>
      <c r="H116" s="30"/>
      <c r="I116" s="133"/>
      <c r="J116" s="37"/>
      <c r="K116" s="37"/>
      <c r="L116" s="41"/>
    </row>
    <row r="117" s="1" customFormat="1" ht="12" customHeight="1">
      <c r="B117" s="36"/>
      <c r="C117" s="30" t="s">
        <v>86</v>
      </c>
      <c r="D117" s="37"/>
      <c r="E117" s="37"/>
      <c r="F117" s="37"/>
      <c r="G117" s="37"/>
      <c r="H117" s="37"/>
      <c r="I117" s="133"/>
      <c r="J117" s="37"/>
      <c r="K117" s="37"/>
      <c r="L117" s="41"/>
    </row>
    <row r="118" s="1" customFormat="1" ht="16.5" customHeight="1">
      <c r="B118" s="36"/>
      <c r="C118" s="37"/>
      <c r="D118" s="37"/>
      <c r="E118" s="69" t="str">
        <f>E9</f>
        <v>05460003 - ÚT</v>
      </c>
      <c r="F118" s="37"/>
      <c r="G118" s="37"/>
      <c r="H118" s="37"/>
      <c r="I118" s="133"/>
      <c r="J118" s="37"/>
      <c r="K118" s="37"/>
      <c r="L118" s="41"/>
    </row>
    <row r="119" s="1" customFormat="1" ht="6.96" customHeight="1">
      <c r="B119" s="36"/>
      <c r="C119" s="37"/>
      <c r="D119" s="37"/>
      <c r="E119" s="37"/>
      <c r="F119" s="37"/>
      <c r="G119" s="37"/>
      <c r="H119" s="37"/>
      <c r="I119" s="133"/>
      <c r="J119" s="37"/>
      <c r="K119" s="37"/>
      <c r="L119" s="41"/>
    </row>
    <row r="120" s="1" customFormat="1" ht="12" customHeight="1">
      <c r="B120" s="36"/>
      <c r="C120" s="30" t="s">
        <v>20</v>
      </c>
      <c r="D120" s="37"/>
      <c r="E120" s="37"/>
      <c r="F120" s="25" t="str">
        <f>F12</f>
        <v>Polkovice 210</v>
      </c>
      <c r="G120" s="37"/>
      <c r="H120" s="37"/>
      <c r="I120" s="136" t="s">
        <v>22</v>
      </c>
      <c r="J120" s="72" t="str">
        <f>IF(J12="","",J12)</f>
        <v>24. 4. 2023</v>
      </c>
      <c r="K120" s="37"/>
      <c r="L120" s="41"/>
    </row>
    <row r="121" s="1" customFormat="1" ht="6.96" customHeight="1">
      <c r="B121" s="36"/>
      <c r="C121" s="37"/>
      <c r="D121" s="37"/>
      <c r="E121" s="37"/>
      <c r="F121" s="37"/>
      <c r="G121" s="37"/>
      <c r="H121" s="37"/>
      <c r="I121" s="133"/>
      <c r="J121" s="37"/>
      <c r="K121" s="37"/>
      <c r="L121" s="41"/>
    </row>
    <row r="122" s="1" customFormat="1" ht="15.15" customHeight="1">
      <c r="B122" s="36"/>
      <c r="C122" s="30" t="s">
        <v>24</v>
      </c>
      <c r="D122" s="37"/>
      <c r="E122" s="37"/>
      <c r="F122" s="25" t="str">
        <f>E15</f>
        <v xml:space="preserve"> </v>
      </c>
      <c r="G122" s="37"/>
      <c r="H122" s="37"/>
      <c r="I122" s="136" t="s">
        <v>30</v>
      </c>
      <c r="J122" s="34" t="str">
        <f>E21</f>
        <v xml:space="preserve"> </v>
      </c>
      <c r="K122" s="37"/>
      <c r="L122" s="41"/>
    </row>
    <row r="123" s="1" customFormat="1" ht="15.15" customHeight="1">
      <c r="B123" s="36"/>
      <c r="C123" s="30" t="s">
        <v>28</v>
      </c>
      <c r="D123" s="37"/>
      <c r="E123" s="37"/>
      <c r="F123" s="25" t="str">
        <f>IF(E18="","",E18)</f>
        <v>Vyplň údaj</v>
      </c>
      <c r="G123" s="37"/>
      <c r="H123" s="37"/>
      <c r="I123" s="136" t="s">
        <v>32</v>
      </c>
      <c r="J123" s="34" t="str">
        <f>E24</f>
        <v xml:space="preserve"> </v>
      </c>
      <c r="K123" s="37"/>
      <c r="L123" s="41"/>
    </row>
    <row r="124" s="1" customFormat="1" ht="10.32" customHeight="1">
      <c r="B124" s="36"/>
      <c r="C124" s="37"/>
      <c r="D124" s="37"/>
      <c r="E124" s="37"/>
      <c r="F124" s="37"/>
      <c r="G124" s="37"/>
      <c r="H124" s="37"/>
      <c r="I124" s="133"/>
      <c r="J124" s="37"/>
      <c r="K124" s="37"/>
      <c r="L124" s="41"/>
    </row>
    <row r="125" s="10" customFormat="1" ht="29.28" customHeight="1">
      <c r="B125" s="191"/>
      <c r="C125" s="192" t="s">
        <v>104</v>
      </c>
      <c r="D125" s="193" t="s">
        <v>59</v>
      </c>
      <c r="E125" s="193" t="s">
        <v>55</v>
      </c>
      <c r="F125" s="193" t="s">
        <v>56</v>
      </c>
      <c r="G125" s="193" t="s">
        <v>105</v>
      </c>
      <c r="H125" s="193" t="s">
        <v>106</v>
      </c>
      <c r="I125" s="194" t="s">
        <v>107</v>
      </c>
      <c r="J125" s="195" t="s">
        <v>90</v>
      </c>
      <c r="K125" s="196" t="s">
        <v>108</v>
      </c>
      <c r="L125" s="197"/>
      <c r="M125" s="93" t="s">
        <v>1</v>
      </c>
      <c r="N125" s="94" t="s">
        <v>38</v>
      </c>
      <c r="O125" s="94" t="s">
        <v>109</v>
      </c>
      <c r="P125" s="94" t="s">
        <v>110</v>
      </c>
      <c r="Q125" s="94" t="s">
        <v>111</v>
      </c>
      <c r="R125" s="94" t="s">
        <v>112</v>
      </c>
      <c r="S125" s="94" t="s">
        <v>113</v>
      </c>
      <c r="T125" s="95" t="s">
        <v>114</v>
      </c>
    </row>
    <row r="126" s="1" customFormat="1" ht="22.8" customHeight="1">
      <c r="B126" s="36"/>
      <c r="C126" s="100" t="s">
        <v>115</v>
      </c>
      <c r="D126" s="37"/>
      <c r="E126" s="37"/>
      <c r="F126" s="37"/>
      <c r="G126" s="37"/>
      <c r="H126" s="37"/>
      <c r="I126" s="133"/>
      <c r="J126" s="198">
        <f>BK126</f>
        <v>0</v>
      </c>
      <c r="K126" s="37"/>
      <c r="L126" s="41"/>
      <c r="M126" s="96"/>
      <c r="N126" s="97"/>
      <c r="O126" s="97"/>
      <c r="P126" s="199">
        <f>P127+P259</f>
        <v>0</v>
      </c>
      <c r="Q126" s="97"/>
      <c r="R126" s="199">
        <f>R127+R259</f>
        <v>0.49213999999999991</v>
      </c>
      <c r="S126" s="97"/>
      <c r="T126" s="200">
        <f>T127+T259</f>
        <v>0</v>
      </c>
      <c r="AT126" s="15" t="s">
        <v>73</v>
      </c>
      <c r="AU126" s="15" t="s">
        <v>92</v>
      </c>
      <c r="BK126" s="201">
        <f>BK127+BK259</f>
        <v>0</v>
      </c>
    </row>
    <row r="127" s="11" customFormat="1" ht="25.92" customHeight="1">
      <c r="B127" s="202"/>
      <c r="C127" s="203"/>
      <c r="D127" s="204" t="s">
        <v>73</v>
      </c>
      <c r="E127" s="205" t="s">
        <v>116</v>
      </c>
      <c r="F127" s="205" t="s">
        <v>117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P128+P133+P171+P205+P249+P257</f>
        <v>0</v>
      </c>
      <c r="Q127" s="210"/>
      <c r="R127" s="211">
        <f>R128+R133+R171+R205+R249+R257</f>
        <v>0.49213999999999991</v>
      </c>
      <c r="S127" s="210"/>
      <c r="T127" s="212">
        <f>T128+T133+T171+T205+T249+T257</f>
        <v>0</v>
      </c>
      <c r="AR127" s="213" t="s">
        <v>84</v>
      </c>
      <c r="AT127" s="214" t="s">
        <v>73</v>
      </c>
      <c r="AU127" s="214" t="s">
        <v>74</v>
      </c>
      <c r="AY127" s="213" t="s">
        <v>118</v>
      </c>
      <c r="BK127" s="215">
        <f>BK128+BK133+BK171+BK205+BK249+BK257</f>
        <v>0</v>
      </c>
    </row>
    <row r="128" s="11" customFormat="1" ht="22.8" customHeight="1">
      <c r="B128" s="202"/>
      <c r="C128" s="203"/>
      <c r="D128" s="204" t="s">
        <v>73</v>
      </c>
      <c r="E128" s="216" t="s">
        <v>119</v>
      </c>
      <c r="F128" s="216" t="s">
        <v>120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SUM(P129:P132)</f>
        <v>0</v>
      </c>
      <c r="Q128" s="210"/>
      <c r="R128" s="211">
        <f>SUM(R129:R132)</f>
        <v>0</v>
      </c>
      <c r="S128" s="210"/>
      <c r="T128" s="212">
        <f>SUM(T129:T132)</f>
        <v>0</v>
      </c>
      <c r="AR128" s="213" t="s">
        <v>84</v>
      </c>
      <c r="AT128" s="214" t="s">
        <v>73</v>
      </c>
      <c r="AU128" s="214" t="s">
        <v>82</v>
      </c>
      <c r="AY128" s="213" t="s">
        <v>118</v>
      </c>
      <c r="BK128" s="215">
        <f>SUM(BK129:BK132)</f>
        <v>0</v>
      </c>
    </row>
    <row r="129" s="1" customFormat="1" ht="24" customHeight="1">
      <c r="B129" s="36"/>
      <c r="C129" s="218" t="s">
        <v>82</v>
      </c>
      <c r="D129" s="218" t="s">
        <v>121</v>
      </c>
      <c r="E129" s="219" t="s">
        <v>122</v>
      </c>
      <c r="F129" s="220" t="s">
        <v>123</v>
      </c>
      <c r="G129" s="221" t="s">
        <v>124</v>
      </c>
      <c r="H129" s="222">
        <v>30</v>
      </c>
      <c r="I129" s="223"/>
      <c r="J129" s="224">
        <f>ROUND(I129*H129,2)</f>
        <v>0</v>
      </c>
      <c r="K129" s="220" t="s">
        <v>1</v>
      </c>
      <c r="L129" s="41"/>
      <c r="M129" s="225" t="s">
        <v>1</v>
      </c>
      <c r="N129" s="226" t="s">
        <v>39</v>
      </c>
      <c r="O129" s="84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9" t="s">
        <v>125</v>
      </c>
      <c r="AT129" s="229" t="s">
        <v>121</v>
      </c>
      <c r="AU129" s="229" t="s">
        <v>84</v>
      </c>
      <c r="AY129" s="15" t="s">
        <v>118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82</v>
      </c>
      <c r="BK129" s="230">
        <f>ROUND(I129*H129,2)</f>
        <v>0</v>
      </c>
      <c r="BL129" s="15" t="s">
        <v>125</v>
      </c>
      <c r="BM129" s="229" t="s">
        <v>126</v>
      </c>
    </row>
    <row r="130" s="12" customFormat="1">
      <c r="B130" s="231"/>
      <c r="C130" s="232"/>
      <c r="D130" s="233" t="s">
        <v>127</v>
      </c>
      <c r="E130" s="234" t="s">
        <v>1</v>
      </c>
      <c r="F130" s="235" t="s">
        <v>128</v>
      </c>
      <c r="G130" s="232"/>
      <c r="H130" s="236">
        <v>30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127</v>
      </c>
      <c r="AU130" s="242" t="s">
        <v>84</v>
      </c>
      <c r="AV130" s="12" t="s">
        <v>84</v>
      </c>
      <c r="AW130" s="12" t="s">
        <v>31</v>
      </c>
      <c r="AX130" s="12" t="s">
        <v>74</v>
      </c>
      <c r="AY130" s="242" t="s">
        <v>118</v>
      </c>
    </row>
    <row r="131" s="13" customFormat="1">
      <c r="B131" s="243"/>
      <c r="C131" s="244"/>
      <c r="D131" s="233" t="s">
        <v>127</v>
      </c>
      <c r="E131" s="245" t="s">
        <v>1</v>
      </c>
      <c r="F131" s="246" t="s">
        <v>129</v>
      </c>
      <c r="G131" s="244"/>
      <c r="H131" s="247">
        <v>30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127</v>
      </c>
      <c r="AU131" s="253" t="s">
        <v>84</v>
      </c>
      <c r="AV131" s="13" t="s">
        <v>130</v>
      </c>
      <c r="AW131" s="13" t="s">
        <v>31</v>
      </c>
      <c r="AX131" s="13" t="s">
        <v>82</v>
      </c>
      <c r="AY131" s="253" t="s">
        <v>118</v>
      </c>
    </row>
    <row r="132" s="1" customFormat="1" ht="16.5" customHeight="1">
      <c r="B132" s="36"/>
      <c r="C132" s="218" t="s">
        <v>84</v>
      </c>
      <c r="D132" s="218" t="s">
        <v>121</v>
      </c>
      <c r="E132" s="219" t="s">
        <v>131</v>
      </c>
      <c r="F132" s="220" t="s">
        <v>132</v>
      </c>
      <c r="G132" s="221" t="s">
        <v>133</v>
      </c>
      <c r="H132" s="222">
        <v>1</v>
      </c>
      <c r="I132" s="223"/>
      <c r="J132" s="224">
        <f>ROUND(I132*H132,2)</f>
        <v>0</v>
      </c>
      <c r="K132" s="220" t="s">
        <v>1</v>
      </c>
      <c r="L132" s="41"/>
      <c r="M132" s="225" t="s">
        <v>1</v>
      </c>
      <c r="N132" s="226" t="s">
        <v>39</v>
      </c>
      <c r="O132" s="84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9" t="s">
        <v>125</v>
      </c>
      <c r="AT132" s="229" t="s">
        <v>121</v>
      </c>
      <c r="AU132" s="229" t="s">
        <v>84</v>
      </c>
      <c r="AY132" s="15" t="s">
        <v>118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82</v>
      </c>
      <c r="BK132" s="230">
        <f>ROUND(I132*H132,2)</f>
        <v>0</v>
      </c>
      <c r="BL132" s="15" t="s">
        <v>125</v>
      </c>
      <c r="BM132" s="229" t="s">
        <v>134</v>
      </c>
    </row>
    <row r="133" s="11" customFormat="1" ht="22.8" customHeight="1">
      <c r="B133" s="202"/>
      <c r="C133" s="203"/>
      <c r="D133" s="204" t="s">
        <v>73</v>
      </c>
      <c r="E133" s="216" t="s">
        <v>135</v>
      </c>
      <c r="F133" s="216" t="s">
        <v>136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SUM(P134:P170)</f>
        <v>0</v>
      </c>
      <c r="Q133" s="210"/>
      <c r="R133" s="211">
        <f>SUM(R134:R170)</f>
        <v>0</v>
      </c>
      <c r="S133" s="210"/>
      <c r="T133" s="212">
        <f>SUM(T134:T170)</f>
        <v>0</v>
      </c>
      <c r="AR133" s="213" t="s">
        <v>84</v>
      </c>
      <c r="AT133" s="214" t="s">
        <v>73</v>
      </c>
      <c r="AU133" s="214" t="s">
        <v>82</v>
      </c>
      <c r="AY133" s="213" t="s">
        <v>118</v>
      </c>
      <c r="BK133" s="215">
        <f>SUM(BK134:BK170)</f>
        <v>0</v>
      </c>
    </row>
    <row r="134" s="1" customFormat="1" ht="36" customHeight="1">
      <c r="B134" s="36"/>
      <c r="C134" s="218" t="s">
        <v>137</v>
      </c>
      <c r="D134" s="218" t="s">
        <v>121</v>
      </c>
      <c r="E134" s="219" t="s">
        <v>138</v>
      </c>
      <c r="F134" s="220" t="s">
        <v>139</v>
      </c>
      <c r="G134" s="221" t="s">
        <v>140</v>
      </c>
      <c r="H134" s="222">
        <v>2</v>
      </c>
      <c r="I134" s="223"/>
      <c r="J134" s="224">
        <f>ROUND(I134*H134,2)</f>
        <v>0</v>
      </c>
      <c r="K134" s="220" t="s">
        <v>1</v>
      </c>
      <c r="L134" s="41"/>
      <c r="M134" s="225" t="s">
        <v>1</v>
      </c>
      <c r="N134" s="226" t="s">
        <v>39</v>
      </c>
      <c r="O134" s="84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229" t="s">
        <v>125</v>
      </c>
      <c r="AT134" s="229" t="s">
        <v>121</v>
      </c>
      <c r="AU134" s="229" t="s">
        <v>84</v>
      </c>
      <c r="AY134" s="15" t="s">
        <v>118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82</v>
      </c>
      <c r="BK134" s="230">
        <f>ROUND(I134*H134,2)</f>
        <v>0</v>
      </c>
      <c r="BL134" s="15" t="s">
        <v>125</v>
      </c>
      <c r="BM134" s="229" t="s">
        <v>141</v>
      </c>
    </row>
    <row r="135" s="1" customFormat="1" ht="24" customHeight="1">
      <c r="B135" s="36"/>
      <c r="C135" s="218" t="s">
        <v>130</v>
      </c>
      <c r="D135" s="218" t="s">
        <v>121</v>
      </c>
      <c r="E135" s="219" t="s">
        <v>142</v>
      </c>
      <c r="F135" s="220" t="s">
        <v>143</v>
      </c>
      <c r="G135" s="221" t="s">
        <v>140</v>
      </c>
      <c r="H135" s="222">
        <v>2</v>
      </c>
      <c r="I135" s="223"/>
      <c r="J135" s="224">
        <f>ROUND(I135*H135,2)</f>
        <v>0</v>
      </c>
      <c r="K135" s="220" t="s">
        <v>1</v>
      </c>
      <c r="L135" s="41"/>
      <c r="M135" s="225" t="s">
        <v>1</v>
      </c>
      <c r="N135" s="226" t="s">
        <v>39</v>
      </c>
      <c r="O135" s="84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9" t="s">
        <v>125</v>
      </c>
      <c r="AT135" s="229" t="s">
        <v>121</v>
      </c>
      <c r="AU135" s="229" t="s">
        <v>84</v>
      </c>
      <c r="AY135" s="15" t="s">
        <v>118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82</v>
      </c>
      <c r="BK135" s="230">
        <f>ROUND(I135*H135,2)</f>
        <v>0</v>
      </c>
      <c r="BL135" s="15" t="s">
        <v>125</v>
      </c>
      <c r="BM135" s="229" t="s">
        <v>144</v>
      </c>
    </row>
    <row r="136" s="1" customFormat="1" ht="16.5" customHeight="1">
      <c r="B136" s="36"/>
      <c r="C136" s="218" t="s">
        <v>145</v>
      </c>
      <c r="D136" s="218" t="s">
        <v>121</v>
      </c>
      <c r="E136" s="219" t="s">
        <v>146</v>
      </c>
      <c r="F136" s="220" t="s">
        <v>147</v>
      </c>
      <c r="G136" s="221" t="s">
        <v>140</v>
      </c>
      <c r="H136" s="222">
        <v>2</v>
      </c>
      <c r="I136" s="223"/>
      <c r="J136" s="224">
        <f>ROUND(I136*H136,2)</f>
        <v>0</v>
      </c>
      <c r="K136" s="220" t="s">
        <v>1</v>
      </c>
      <c r="L136" s="41"/>
      <c r="M136" s="225" t="s">
        <v>1</v>
      </c>
      <c r="N136" s="226" t="s">
        <v>39</v>
      </c>
      <c r="O136" s="84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9" t="s">
        <v>125</v>
      </c>
      <c r="AT136" s="229" t="s">
        <v>121</v>
      </c>
      <c r="AU136" s="229" t="s">
        <v>84</v>
      </c>
      <c r="AY136" s="15" t="s">
        <v>118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82</v>
      </c>
      <c r="BK136" s="230">
        <f>ROUND(I136*H136,2)</f>
        <v>0</v>
      </c>
      <c r="BL136" s="15" t="s">
        <v>125</v>
      </c>
      <c r="BM136" s="229" t="s">
        <v>148</v>
      </c>
    </row>
    <row r="137" s="1" customFormat="1" ht="36" customHeight="1">
      <c r="B137" s="36"/>
      <c r="C137" s="218" t="s">
        <v>149</v>
      </c>
      <c r="D137" s="218" t="s">
        <v>121</v>
      </c>
      <c r="E137" s="219" t="s">
        <v>150</v>
      </c>
      <c r="F137" s="220" t="s">
        <v>151</v>
      </c>
      <c r="G137" s="221" t="s">
        <v>152</v>
      </c>
      <c r="H137" s="222">
        <v>6</v>
      </c>
      <c r="I137" s="223"/>
      <c r="J137" s="224">
        <f>ROUND(I137*H137,2)</f>
        <v>0</v>
      </c>
      <c r="K137" s="220" t="s">
        <v>1</v>
      </c>
      <c r="L137" s="41"/>
      <c r="M137" s="225" t="s">
        <v>1</v>
      </c>
      <c r="N137" s="226" t="s">
        <v>39</v>
      </c>
      <c r="O137" s="84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9" t="s">
        <v>125</v>
      </c>
      <c r="AT137" s="229" t="s">
        <v>121</v>
      </c>
      <c r="AU137" s="229" t="s">
        <v>84</v>
      </c>
      <c r="AY137" s="15" t="s">
        <v>118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82</v>
      </c>
      <c r="BK137" s="230">
        <f>ROUND(I137*H137,2)</f>
        <v>0</v>
      </c>
      <c r="BL137" s="15" t="s">
        <v>125</v>
      </c>
      <c r="BM137" s="229" t="s">
        <v>153</v>
      </c>
    </row>
    <row r="138" s="1" customFormat="1" ht="16.5" customHeight="1">
      <c r="B138" s="36"/>
      <c r="C138" s="218" t="s">
        <v>154</v>
      </c>
      <c r="D138" s="218" t="s">
        <v>121</v>
      </c>
      <c r="E138" s="219" t="s">
        <v>155</v>
      </c>
      <c r="F138" s="220" t="s">
        <v>156</v>
      </c>
      <c r="G138" s="221" t="s">
        <v>157</v>
      </c>
      <c r="H138" s="222">
        <v>1</v>
      </c>
      <c r="I138" s="223"/>
      <c r="J138" s="224">
        <f>ROUND(I138*H138,2)</f>
        <v>0</v>
      </c>
      <c r="K138" s="220" t="s">
        <v>1</v>
      </c>
      <c r="L138" s="41"/>
      <c r="M138" s="225" t="s">
        <v>1</v>
      </c>
      <c r="N138" s="226" t="s">
        <v>39</v>
      </c>
      <c r="O138" s="84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9" t="s">
        <v>125</v>
      </c>
      <c r="AT138" s="229" t="s">
        <v>121</v>
      </c>
      <c r="AU138" s="229" t="s">
        <v>84</v>
      </c>
      <c r="AY138" s="15" t="s">
        <v>118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82</v>
      </c>
      <c r="BK138" s="230">
        <f>ROUND(I138*H138,2)</f>
        <v>0</v>
      </c>
      <c r="BL138" s="15" t="s">
        <v>125</v>
      </c>
      <c r="BM138" s="229" t="s">
        <v>158</v>
      </c>
    </row>
    <row r="139" s="12" customFormat="1">
      <c r="B139" s="231"/>
      <c r="C139" s="232"/>
      <c r="D139" s="233" t="s">
        <v>127</v>
      </c>
      <c r="E139" s="234" t="s">
        <v>1</v>
      </c>
      <c r="F139" s="235" t="s">
        <v>82</v>
      </c>
      <c r="G139" s="232"/>
      <c r="H139" s="236">
        <v>1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127</v>
      </c>
      <c r="AU139" s="242" t="s">
        <v>84</v>
      </c>
      <c r="AV139" s="12" t="s">
        <v>84</v>
      </c>
      <c r="AW139" s="12" t="s">
        <v>31</v>
      </c>
      <c r="AX139" s="12" t="s">
        <v>74</v>
      </c>
      <c r="AY139" s="242" t="s">
        <v>118</v>
      </c>
    </row>
    <row r="140" s="13" customFormat="1">
      <c r="B140" s="243"/>
      <c r="C140" s="244"/>
      <c r="D140" s="233" t="s">
        <v>127</v>
      </c>
      <c r="E140" s="245" t="s">
        <v>1</v>
      </c>
      <c r="F140" s="246" t="s">
        <v>129</v>
      </c>
      <c r="G140" s="244"/>
      <c r="H140" s="247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127</v>
      </c>
      <c r="AU140" s="253" t="s">
        <v>84</v>
      </c>
      <c r="AV140" s="13" t="s">
        <v>130</v>
      </c>
      <c r="AW140" s="13" t="s">
        <v>31</v>
      </c>
      <c r="AX140" s="13" t="s">
        <v>82</v>
      </c>
      <c r="AY140" s="253" t="s">
        <v>118</v>
      </c>
    </row>
    <row r="141" s="1" customFormat="1" ht="24" customHeight="1">
      <c r="B141" s="36"/>
      <c r="C141" s="218" t="s">
        <v>159</v>
      </c>
      <c r="D141" s="218" t="s">
        <v>121</v>
      </c>
      <c r="E141" s="219" t="s">
        <v>160</v>
      </c>
      <c r="F141" s="220" t="s">
        <v>161</v>
      </c>
      <c r="G141" s="221" t="s">
        <v>157</v>
      </c>
      <c r="H141" s="222">
        <v>2</v>
      </c>
      <c r="I141" s="223"/>
      <c r="J141" s="224">
        <f>ROUND(I141*H141,2)</f>
        <v>0</v>
      </c>
      <c r="K141" s="220" t="s">
        <v>1</v>
      </c>
      <c r="L141" s="41"/>
      <c r="M141" s="225" t="s">
        <v>1</v>
      </c>
      <c r="N141" s="226" t="s">
        <v>39</v>
      </c>
      <c r="O141" s="84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9" t="s">
        <v>125</v>
      </c>
      <c r="AT141" s="229" t="s">
        <v>121</v>
      </c>
      <c r="AU141" s="229" t="s">
        <v>84</v>
      </c>
      <c r="AY141" s="15" t="s">
        <v>118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5" t="s">
        <v>82</v>
      </c>
      <c r="BK141" s="230">
        <f>ROUND(I141*H141,2)</f>
        <v>0</v>
      </c>
      <c r="BL141" s="15" t="s">
        <v>125</v>
      </c>
      <c r="BM141" s="229" t="s">
        <v>162</v>
      </c>
    </row>
    <row r="142" s="12" customFormat="1">
      <c r="B142" s="231"/>
      <c r="C142" s="232"/>
      <c r="D142" s="233" t="s">
        <v>127</v>
      </c>
      <c r="E142" s="234" t="s">
        <v>1</v>
      </c>
      <c r="F142" s="235" t="s">
        <v>84</v>
      </c>
      <c r="G142" s="232"/>
      <c r="H142" s="236">
        <v>2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127</v>
      </c>
      <c r="AU142" s="242" t="s">
        <v>84</v>
      </c>
      <c r="AV142" s="12" t="s">
        <v>84</v>
      </c>
      <c r="AW142" s="12" t="s">
        <v>31</v>
      </c>
      <c r="AX142" s="12" t="s">
        <v>74</v>
      </c>
      <c r="AY142" s="242" t="s">
        <v>118</v>
      </c>
    </row>
    <row r="143" s="13" customFormat="1">
      <c r="B143" s="243"/>
      <c r="C143" s="244"/>
      <c r="D143" s="233" t="s">
        <v>127</v>
      </c>
      <c r="E143" s="245" t="s">
        <v>1</v>
      </c>
      <c r="F143" s="246" t="s">
        <v>129</v>
      </c>
      <c r="G143" s="244"/>
      <c r="H143" s="247">
        <v>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127</v>
      </c>
      <c r="AU143" s="253" t="s">
        <v>84</v>
      </c>
      <c r="AV143" s="13" t="s">
        <v>130</v>
      </c>
      <c r="AW143" s="13" t="s">
        <v>31</v>
      </c>
      <c r="AX143" s="13" t="s">
        <v>82</v>
      </c>
      <c r="AY143" s="253" t="s">
        <v>118</v>
      </c>
    </row>
    <row r="144" s="1" customFormat="1" ht="16.5" customHeight="1">
      <c r="B144" s="36"/>
      <c r="C144" s="218" t="s">
        <v>163</v>
      </c>
      <c r="D144" s="218" t="s">
        <v>121</v>
      </c>
      <c r="E144" s="219" t="s">
        <v>164</v>
      </c>
      <c r="F144" s="220" t="s">
        <v>165</v>
      </c>
      <c r="G144" s="221" t="s">
        <v>133</v>
      </c>
      <c r="H144" s="222">
        <v>2</v>
      </c>
      <c r="I144" s="223"/>
      <c r="J144" s="224">
        <f>ROUND(I144*H144,2)</f>
        <v>0</v>
      </c>
      <c r="K144" s="220" t="s">
        <v>1</v>
      </c>
      <c r="L144" s="41"/>
      <c r="M144" s="225" t="s">
        <v>1</v>
      </c>
      <c r="N144" s="226" t="s">
        <v>39</v>
      </c>
      <c r="O144" s="84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9" t="s">
        <v>125</v>
      </c>
      <c r="AT144" s="229" t="s">
        <v>121</v>
      </c>
      <c r="AU144" s="229" t="s">
        <v>84</v>
      </c>
      <c r="AY144" s="15" t="s">
        <v>118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5" t="s">
        <v>82</v>
      </c>
      <c r="BK144" s="230">
        <f>ROUND(I144*H144,2)</f>
        <v>0</v>
      </c>
      <c r="BL144" s="15" t="s">
        <v>125</v>
      </c>
      <c r="BM144" s="229" t="s">
        <v>166</v>
      </c>
    </row>
    <row r="145" s="12" customFormat="1">
      <c r="B145" s="231"/>
      <c r="C145" s="232"/>
      <c r="D145" s="233" t="s">
        <v>127</v>
      </c>
      <c r="E145" s="234" t="s">
        <v>1</v>
      </c>
      <c r="F145" s="235" t="s">
        <v>84</v>
      </c>
      <c r="G145" s="232"/>
      <c r="H145" s="236">
        <v>2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127</v>
      </c>
      <c r="AU145" s="242" t="s">
        <v>84</v>
      </c>
      <c r="AV145" s="12" t="s">
        <v>84</v>
      </c>
      <c r="AW145" s="12" t="s">
        <v>31</v>
      </c>
      <c r="AX145" s="12" t="s">
        <v>74</v>
      </c>
      <c r="AY145" s="242" t="s">
        <v>118</v>
      </c>
    </row>
    <row r="146" s="13" customFormat="1">
      <c r="B146" s="243"/>
      <c r="C146" s="244"/>
      <c r="D146" s="233" t="s">
        <v>127</v>
      </c>
      <c r="E146" s="245" t="s">
        <v>1</v>
      </c>
      <c r="F146" s="246" t="s">
        <v>129</v>
      </c>
      <c r="G146" s="244"/>
      <c r="H146" s="247">
        <v>2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127</v>
      </c>
      <c r="AU146" s="253" t="s">
        <v>84</v>
      </c>
      <c r="AV146" s="13" t="s">
        <v>130</v>
      </c>
      <c r="AW146" s="13" t="s">
        <v>31</v>
      </c>
      <c r="AX146" s="13" t="s">
        <v>82</v>
      </c>
      <c r="AY146" s="253" t="s">
        <v>118</v>
      </c>
    </row>
    <row r="147" s="1" customFormat="1" ht="16.5" customHeight="1">
      <c r="B147" s="36"/>
      <c r="C147" s="218" t="s">
        <v>167</v>
      </c>
      <c r="D147" s="218" t="s">
        <v>121</v>
      </c>
      <c r="E147" s="219" t="s">
        <v>168</v>
      </c>
      <c r="F147" s="220" t="s">
        <v>169</v>
      </c>
      <c r="G147" s="221" t="s">
        <v>133</v>
      </c>
      <c r="H147" s="222">
        <v>1</v>
      </c>
      <c r="I147" s="223"/>
      <c r="J147" s="224">
        <f>ROUND(I147*H147,2)</f>
        <v>0</v>
      </c>
      <c r="K147" s="220" t="s">
        <v>1</v>
      </c>
      <c r="L147" s="41"/>
      <c r="M147" s="225" t="s">
        <v>1</v>
      </c>
      <c r="N147" s="226" t="s">
        <v>39</v>
      </c>
      <c r="O147" s="84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9" t="s">
        <v>125</v>
      </c>
      <c r="AT147" s="229" t="s">
        <v>121</v>
      </c>
      <c r="AU147" s="229" t="s">
        <v>84</v>
      </c>
      <c r="AY147" s="15" t="s">
        <v>118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82</v>
      </c>
      <c r="BK147" s="230">
        <f>ROUND(I147*H147,2)</f>
        <v>0</v>
      </c>
      <c r="BL147" s="15" t="s">
        <v>125</v>
      </c>
      <c r="BM147" s="229" t="s">
        <v>170</v>
      </c>
    </row>
    <row r="148" s="12" customFormat="1">
      <c r="B148" s="231"/>
      <c r="C148" s="232"/>
      <c r="D148" s="233" t="s">
        <v>127</v>
      </c>
      <c r="E148" s="234" t="s">
        <v>1</v>
      </c>
      <c r="F148" s="235" t="s">
        <v>82</v>
      </c>
      <c r="G148" s="232"/>
      <c r="H148" s="236">
        <v>1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127</v>
      </c>
      <c r="AU148" s="242" t="s">
        <v>84</v>
      </c>
      <c r="AV148" s="12" t="s">
        <v>84</v>
      </c>
      <c r="AW148" s="12" t="s">
        <v>31</v>
      </c>
      <c r="AX148" s="12" t="s">
        <v>74</v>
      </c>
      <c r="AY148" s="242" t="s">
        <v>118</v>
      </c>
    </row>
    <row r="149" s="13" customFormat="1">
      <c r="B149" s="243"/>
      <c r="C149" s="244"/>
      <c r="D149" s="233" t="s">
        <v>127</v>
      </c>
      <c r="E149" s="245" t="s">
        <v>1</v>
      </c>
      <c r="F149" s="246" t="s">
        <v>129</v>
      </c>
      <c r="G149" s="244"/>
      <c r="H149" s="247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127</v>
      </c>
      <c r="AU149" s="253" t="s">
        <v>84</v>
      </c>
      <c r="AV149" s="13" t="s">
        <v>130</v>
      </c>
      <c r="AW149" s="13" t="s">
        <v>31</v>
      </c>
      <c r="AX149" s="13" t="s">
        <v>82</v>
      </c>
      <c r="AY149" s="253" t="s">
        <v>118</v>
      </c>
    </row>
    <row r="150" s="1" customFormat="1" ht="24" customHeight="1">
      <c r="B150" s="36"/>
      <c r="C150" s="218" t="s">
        <v>171</v>
      </c>
      <c r="D150" s="218" t="s">
        <v>121</v>
      </c>
      <c r="E150" s="219" t="s">
        <v>172</v>
      </c>
      <c r="F150" s="220" t="s">
        <v>173</v>
      </c>
      <c r="G150" s="221" t="s">
        <v>133</v>
      </c>
      <c r="H150" s="222">
        <v>1</v>
      </c>
      <c r="I150" s="223"/>
      <c r="J150" s="224">
        <f>ROUND(I150*H150,2)</f>
        <v>0</v>
      </c>
      <c r="K150" s="220" t="s">
        <v>1</v>
      </c>
      <c r="L150" s="41"/>
      <c r="M150" s="225" t="s">
        <v>1</v>
      </c>
      <c r="N150" s="226" t="s">
        <v>39</v>
      </c>
      <c r="O150" s="84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9" t="s">
        <v>125</v>
      </c>
      <c r="AT150" s="229" t="s">
        <v>121</v>
      </c>
      <c r="AU150" s="229" t="s">
        <v>84</v>
      </c>
      <c r="AY150" s="15" t="s">
        <v>118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5" t="s">
        <v>82</v>
      </c>
      <c r="BK150" s="230">
        <f>ROUND(I150*H150,2)</f>
        <v>0</v>
      </c>
      <c r="BL150" s="15" t="s">
        <v>125</v>
      </c>
      <c r="BM150" s="229" t="s">
        <v>174</v>
      </c>
    </row>
    <row r="151" s="12" customFormat="1">
      <c r="B151" s="231"/>
      <c r="C151" s="232"/>
      <c r="D151" s="233" t="s">
        <v>127</v>
      </c>
      <c r="E151" s="234" t="s">
        <v>1</v>
      </c>
      <c r="F151" s="235" t="s">
        <v>82</v>
      </c>
      <c r="G151" s="232"/>
      <c r="H151" s="236">
        <v>1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127</v>
      </c>
      <c r="AU151" s="242" t="s">
        <v>84</v>
      </c>
      <c r="AV151" s="12" t="s">
        <v>84</v>
      </c>
      <c r="AW151" s="12" t="s">
        <v>31</v>
      </c>
      <c r="AX151" s="12" t="s">
        <v>74</v>
      </c>
      <c r="AY151" s="242" t="s">
        <v>118</v>
      </c>
    </row>
    <row r="152" s="13" customFormat="1">
      <c r="B152" s="243"/>
      <c r="C152" s="244"/>
      <c r="D152" s="233" t="s">
        <v>127</v>
      </c>
      <c r="E152" s="245" t="s">
        <v>1</v>
      </c>
      <c r="F152" s="246" t="s">
        <v>129</v>
      </c>
      <c r="G152" s="244"/>
      <c r="H152" s="247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AT152" s="253" t="s">
        <v>127</v>
      </c>
      <c r="AU152" s="253" t="s">
        <v>84</v>
      </c>
      <c r="AV152" s="13" t="s">
        <v>130</v>
      </c>
      <c r="AW152" s="13" t="s">
        <v>31</v>
      </c>
      <c r="AX152" s="13" t="s">
        <v>82</v>
      </c>
      <c r="AY152" s="253" t="s">
        <v>118</v>
      </c>
    </row>
    <row r="153" s="1" customFormat="1" ht="24" customHeight="1">
      <c r="B153" s="36"/>
      <c r="C153" s="218" t="s">
        <v>175</v>
      </c>
      <c r="D153" s="218" t="s">
        <v>121</v>
      </c>
      <c r="E153" s="219" t="s">
        <v>176</v>
      </c>
      <c r="F153" s="220" t="s">
        <v>177</v>
      </c>
      <c r="G153" s="221" t="s">
        <v>133</v>
      </c>
      <c r="H153" s="222">
        <v>1</v>
      </c>
      <c r="I153" s="223"/>
      <c r="J153" s="224">
        <f>ROUND(I153*H153,2)</f>
        <v>0</v>
      </c>
      <c r="K153" s="220" t="s">
        <v>1</v>
      </c>
      <c r="L153" s="41"/>
      <c r="M153" s="225" t="s">
        <v>1</v>
      </c>
      <c r="N153" s="226" t="s">
        <v>39</v>
      </c>
      <c r="O153" s="84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229" t="s">
        <v>125</v>
      </c>
      <c r="AT153" s="229" t="s">
        <v>121</v>
      </c>
      <c r="AU153" s="229" t="s">
        <v>84</v>
      </c>
      <c r="AY153" s="15" t="s">
        <v>118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82</v>
      </c>
      <c r="BK153" s="230">
        <f>ROUND(I153*H153,2)</f>
        <v>0</v>
      </c>
      <c r="BL153" s="15" t="s">
        <v>125</v>
      </c>
      <c r="BM153" s="229" t="s">
        <v>178</v>
      </c>
    </row>
    <row r="154" s="12" customFormat="1">
      <c r="B154" s="231"/>
      <c r="C154" s="232"/>
      <c r="D154" s="233" t="s">
        <v>127</v>
      </c>
      <c r="E154" s="234" t="s">
        <v>1</v>
      </c>
      <c r="F154" s="235" t="s">
        <v>82</v>
      </c>
      <c r="G154" s="232"/>
      <c r="H154" s="236">
        <v>1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127</v>
      </c>
      <c r="AU154" s="242" t="s">
        <v>84</v>
      </c>
      <c r="AV154" s="12" t="s">
        <v>84</v>
      </c>
      <c r="AW154" s="12" t="s">
        <v>31</v>
      </c>
      <c r="AX154" s="12" t="s">
        <v>74</v>
      </c>
      <c r="AY154" s="242" t="s">
        <v>118</v>
      </c>
    </row>
    <row r="155" s="13" customFormat="1">
      <c r="B155" s="243"/>
      <c r="C155" s="244"/>
      <c r="D155" s="233" t="s">
        <v>127</v>
      </c>
      <c r="E155" s="245" t="s">
        <v>1</v>
      </c>
      <c r="F155" s="246" t="s">
        <v>129</v>
      </c>
      <c r="G155" s="244"/>
      <c r="H155" s="247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AT155" s="253" t="s">
        <v>127</v>
      </c>
      <c r="AU155" s="253" t="s">
        <v>84</v>
      </c>
      <c r="AV155" s="13" t="s">
        <v>130</v>
      </c>
      <c r="AW155" s="13" t="s">
        <v>31</v>
      </c>
      <c r="AX155" s="13" t="s">
        <v>82</v>
      </c>
      <c r="AY155" s="253" t="s">
        <v>118</v>
      </c>
    </row>
    <row r="156" s="1" customFormat="1" ht="24" customHeight="1">
      <c r="B156" s="36"/>
      <c r="C156" s="218" t="s">
        <v>179</v>
      </c>
      <c r="D156" s="218" t="s">
        <v>121</v>
      </c>
      <c r="E156" s="219" t="s">
        <v>180</v>
      </c>
      <c r="F156" s="220" t="s">
        <v>181</v>
      </c>
      <c r="G156" s="221" t="s">
        <v>133</v>
      </c>
      <c r="H156" s="222">
        <v>1</v>
      </c>
      <c r="I156" s="223"/>
      <c r="J156" s="224">
        <f>ROUND(I156*H156,2)</f>
        <v>0</v>
      </c>
      <c r="K156" s="220" t="s">
        <v>1</v>
      </c>
      <c r="L156" s="41"/>
      <c r="M156" s="225" t="s">
        <v>1</v>
      </c>
      <c r="N156" s="226" t="s">
        <v>39</v>
      </c>
      <c r="O156" s="84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9" t="s">
        <v>125</v>
      </c>
      <c r="AT156" s="229" t="s">
        <v>121</v>
      </c>
      <c r="AU156" s="229" t="s">
        <v>84</v>
      </c>
      <c r="AY156" s="15" t="s">
        <v>118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82</v>
      </c>
      <c r="BK156" s="230">
        <f>ROUND(I156*H156,2)</f>
        <v>0</v>
      </c>
      <c r="BL156" s="15" t="s">
        <v>125</v>
      </c>
      <c r="BM156" s="229" t="s">
        <v>182</v>
      </c>
    </row>
    <row r="157" s="12" customFormat="1">
      <c r="B157" s="231"/>
      <c r="C157" s="232"/>
      <c r="D157" s="233" t="s">
        <v>127</v>
      </c>
      <c r="E157" s="234" t="s">
        <v>1</v>
      </c>
      <c r="F157" s="235" t="s">
        <v>82</v>
      </c>
      <c r="G157" s="232"/>
      <c r="H157" s="236">
        <v>1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127</v>
      </c>
      <c r="AU157" s="242" t="s">
        <v>84</v>
      </c>
      <c r="AV157" s="12" t="s">
        <v>84</v>
      </c>
      <c r="AW157" s="12" t="s">
        <v>31</v>
      </c>
      <c r="AX157" s="12" t="s">
        <v>74</v>
      </c>
      <c r="AY157" s="242" t="s">
        <v>118</v>
      </c>
    </row>
    <row r="158" s="13" customFormat="1">
      <c r="B158" s="243"/>
      <c r="C158" s="244"/>
      <c r="D158" s="233" t="s">
        <v>127</v>
      </c>
      <c r="E158" s="245" t="s">
        <v>1</v>
      </c>
      <c r="F158" s="246" t="s">
        <v>129</v>
      </c>
      <c r="G158" s="244"/>
      <c r="H158" s="247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127</v>
      </c>
      <c r="AU158" s="253" t="s">
        <v>84</v>
      </c>
      <c r="AV158" s="13" t="s">
        <v>130</v>
      </c>
      <c r="AW158" s="13" t="s">
        <v>31</v>
      </c>
      <c r="AX158" s="13" t="s">
        <v>82</v>
      </c>
      <c r="AY158" s="253" t="s">
        <v>118</v>
      </c>
    </row>
    <row r="159" s="1" customFormat="1" ht="16.5" customHeight="1">
      <c r="B159" s="36"/>
      <c r="C159" s="218" t="s">
        <v>183</v>
      </c>
      <c r="D159" s="218" t="s">
        <v>121</v>
      </c>
      <c r="E159" s="219" t="s">
        <v>184</v>
      </c>
      <c r="F159" s="220" t="s">
        <v>185</v>
      </c>
      <c r="G159" s="221" t="s">
        <v>133</v>
      </c>
      <c r="H159" s="222">
        <v>1</v>
      </c>
      <c r="I159" s="223"/>
      <c r="J159" s="224">
        <f>ROUND(I159*H159,2)</f>
        <v>0</v>
      </c>
      <c r="K159" s="220" t="s">
        <v>1</v>
      </c>
      <c r="L159" s="41"/>
      <c r="M159" s="225" t="s">
        <v>1</v>
      </c>
      <c r="N159" s="226" t="s">
        <v>39</v>
      </c>
      <c r="O159" s="84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9" t="s">
        <v>125</v>
      </c>
      <c r="AT159" s="229" t="s">
        <v>121</v>
      </c>
      <c r="AU159" s="229" t="s">
        <v>84</v>
      </c>
      <c r="AY159" s="15" t="s">
        <v>118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82</v>
      </c>
      <c r="BK159" s="230">
        <f>ROUND(I159*H159,2)</f>
        <v>0</v>
      </c>
      <c r="BL159" s="15" t="s">
        <v>125</v>
      </c>
      <c r="BM159" s="229" t="s">
        <v>186</v>
      </c>
    </row>
    <row r="160" s="12" customFormat="1">
      <c r="B160" s="231"/>
      <c r="C160" s="232"/>
      <c r="D160" s="233" t="s">
        <v>127</v>
      </c>
      <c r="E160" s="234" t="s">
        <v>1</v>
      </c>
      <c r="F160" s="235" t="s">
        <v>82</v>
      </c>
      <c r="G160" s="232"/>
      <c r="H160" s="236">
        <v>1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127</v>
      </c>
      <c r="AU160" s="242" t="s">
        <v>84</v>
      </c>
      <c r="AV160" s="12" t="s">
        <v>84</v>
      </c>
      <c r="AW160" s="12" t="s">
        <v>31</v>
      </c>
      <c r="AX160" s="12" t="s">
        <v>74</v>
      </c>
      <c r="AY160" s="242" t="s">
        <v>118</v>
      </c>
    </row>
    <row r="161" s="13" customFormat="1">
      <c r="B161" s="243"/>
      <c r="C161" s="244"/>
      <c r="D161" s="233" t="s">
        <v>127</v>
      </c>
      <c r="E161" s="245" t="s">
        <v>1</v>
      </c>
      <c r="F161" s="246" t="s">
        <v>129</v>
      </c>
      <c r="G161" s="244"/>
      <c r="H161" s="247">
        <v>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127</v>
      </c>
      <c r="AU161" s="253" t="s">
        <v>84</v>
      </c>
      <c r="AV161" s="13" t="s">
        <v>130</v>
      </c>
      <c r="AW161" s="13" t="s">
        <v>31</v>
      </c>
      <c r="AX161" s="13" t="s">
        <v>82</v>
      </c>
      <c r="AY161" s="253" t="s">
        <v>118</v>
      </c>
    </row>
    <row r="162" s="1" customFormat="1" ht="16.5" customHeight="1">
      <c r="B162" s="36"/>
      <c r="C162" s="218" t="s">
        <v>8</v>
      </c>
      <c r="D162" s="218" t="s">
        <v>121</v>
      </c>
      <c r="E162" s="219" t="s">
        <v>187</v>
      </c>
      <c r="F162" s="220" t="s">
        <v>188</v>
      </c>
      <c r="G162" s="221" t="s">
        <v>133</v>
      </c>
      <c r="H162" s="222">
        <v>1</v>
      </c>
      <c r="I162" s="223"/>
      <c r="J162" s="224">
        <f>ROUND(I162*H162,2)</f>
        <v>0</v>
      </c>
      <c r="K162" s="220" t="s">
        <v>1</v>
      </c>
      <c r="L162" s="41"/>
      <c r="M162" s="225" t="s">
        <v>1</v>
      </c>
      <c r="N162" s="226" t="s">
        <v>39</v>
      </c>
      <c r="O162" s="84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9" t="s">
        <v>125</v>
      </c>
      <c r="AT162" s="229" t="s">
        <v>121</v>
      </c>
      <c r="AU162" s="229" t="s">
        <v>84</v>
      </c>
      <c r="AY162" s="15" t="s">
        <v>118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82</v>
      </c>
      <c r="BK162" s="230">
        <f>ROUND(I162*H162,2)</f>
        <v>0</v>
      </c>
      <c r="BL162" s="15" t="s">
        <v>125</v>
      </c>
      <c r="BM162" s="229" t="s">
        <v>189</v>
      </c>
    </row>
    <row r="163" s="1" customFormat="1" ht="16.5" customHeight="1">
      <c r="B163" s="36"/>
      <c r="C163" s="218" t="s">
        <v>125</v>
      </c>
      <c r="D163" s="218" t="s">
        <v>121</v>
      </c>
      <c r="E163" s="219" t="s">
        <v>190</v>
      </c>
      <c r="F163" s="220" t="s">
        <v>191</v>
      </c>
      <c r="G163" s="221" t="s">
        <v>133</v>
      </c>
      <c r="H163" s="222">
        <v>1</v>
      </c>
      <c r="I163" s="223"/>
      <c r="J163" s="224">
        <f>ROUND(I163*H163,2)</f>
        <v>0</v>
      </c>
      <c r="K163" s="220" t="s">
        <v>1</v>
      </c>
      <c r="L163" s="41"/>
      <c r="M163" s="225" t="s">
        <v>1</v>
      </c>
      <c r="N163" s="226" t="s">
        <v>39</v>
      </c>
      <c r="O163" s="84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29" t="s">
        <v>125</v>
      </c>
      <c r="AT163" s="229" t="s">
        <v>121</v>
      </c>
      <c r="AU163" s="229" t="s">
        <v>84</v>
      </c>
      <c r="AY163" s="15" t="s">
        <v>118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5" t="s">
        <v>82</v>
      </c>
      <c r="BK163" s="230">
        <f>ROUND(I163*H163,2)</f>
        <v>0</v>
      </c>
      <c r="BL163" s="15" t="s">
        <v>125</v>
      </c>
      <c r="BM163" s="229" t="s">
        <v>192</v>
      </c>
    </row>
    <row r="164" s="1" customFormat="1" ht="16.5" customHeight="1">
      <c r="B164" s="36"/>
      <c r="C164" s="218" t="s">
        <v>193</v>
      </c>
      <c r="D164" s="218" t="s">
        <v>121</v>
      </c>
      <c r="E164" s="219" t="s">
        <v>194</v>
      </c>
      <c r="F164" s="220" t="s">
        <v>195</v>
      </c>
      <c r="G164" s="221" t="s">
        <v>124</v>
      </c>
      <c r="H164" s="222">
        <v>48</v>
      </c>
      <c r="I164" s="223"/>
      <c r="J164" s="224">
        <f>ROUND(I164*H164,2)</f>
        <v>0</v>
      </c>
      <c r="K164" s="220" t="s">
        <v>1</v>
      </c>
      <c r="L164" s="41"/>
      <c r="M164" s="225" t="s">
        <v>1</v>
      </c>
      <c r="N164" s="226" t="s">
        <v>39</v>
      </c>
      <c r="O164" s="84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9" t="s">
        <v>125</v>
      </c>
      <c r="AT164" s="229" t="s">
        <v>121</v>
      </c>
      <c r="AU164" s="229" t="s">
        <v>84</v>
      </c>
      <c r="AY164" s="15" t="s">
        <v>118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5" t="s">
        <v>82</v>
      </c>
      <c r="BK164" s="230">
        <f>ROUND(I164*H164,2)</f>
        <v>0</v>
      </c>
      <c r="BL164" s="15" t="s">
        <v>125</v>
      </c>
      <c r="BM164" s="229" t="s">
        <v>196</v>
      </c>
    </row>
    <row r="165" s="12" customFormat="1">
      <c r="B165" s="231"/>
      <c r="C165" s="232"/>
      <c r="D165" s="233" t="s">
        <v>127</v>
      </c>
      <c r="E165" s="234" t="s">
        <v>1</v>
      </c>
      <c r="F165" s="235" t="s">
        <v>197</v>
      </c>
      <c r="G165" s="232"/>
      <c r="H165" s="236">
        <v>48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127</v>
      </c>
      <c r="AU165" s="242" t="s">
        <v>84</v>
      </c>
      <c r="AV165" s="12" t="s">
        <v>84</v>
      </c>
      <c r="AW165" s="12" t="s">
        <v>31</v>
      </c>
      <c r="AX165" s="12" t="s">
        <v>74</v>
      </c>
      <c r="AY165" s="242" t="s">
        <v>118</v>
      </c>
    </row>
    <row r="166" s="13" customFormat="1">
      <c r="B166" s="243"/>
      <c r="C166" s="244"/>
      <c r="D166" s="233" t="s">
        <v>127</v>
      </c>
      <c r="E166" s="245" t="s">
        <v>1</v>
      </c>
      <c r="F166" s="246" t="s">
        <v>129</v>
      </c>
      <c r="G166" s="244"/>
      <c r="H166" s="247">
        <v>48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127</v>
      </c>
      <c r="AU166" s="253" t="s">
        <v>84</v>
      </c>
      <c r="AV166" s="13" t="s">
        <v>130</v>
      </c>
      <c r="AW166" s="13" t="s">
        <v>31</v>
      </c>
      <c r="AX166" s="13" t="s">
        <v>82</v>
      </c>
      <c r="AY166" s="253" t="s">
        <v>118</v>
      </c>
    </row>
    <row r="167" s="1" customFormat="1" ht="16.5" customHeight="1">
      <c r="B167" s="36"/>
      <c r="C167" s="218" t="s">
        <v>198</v>
      </c>
      <c r="D167" s="218" t="s">
        <v>121</v>
      </c>
      <c r="E167" s="219" t="s">
        <v>199</v>
      </c>
      <c r="F167" s="220" t="s">
        <v>200</v>
      </c>
      <c r="G167" s="221" t="s">
        <v>133</v>
      </c>
      <c r="H167" s="222">
        <v>1</v>
      </c>
      <c r="I167" s="223"/>
      <c r="J167" s="224">
        <f>ROUND(I167*H167,2)</f>
        <v>0</v>
      </c>
      <c r="K167" s="220" t="s">
        <v>1</v>
      </c>
      <c r="L167" s="41"/>
      <c r="M167" s="225" t="s">
        <v>1</v>
      </c>
      <c r="N167" s="226" t="s">
        <v>39</v>
      </c>
      <c r="O167" s="84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9" t="s">
        <v>125</v>
      </c>
      <c r="AT167" s="229" t="s">
        <v>121</v>
      </c>
      <c r="AU167" s="229" t="s">
        <v>84</v>
      </c>
      <c r="AY167" s="15" t="s">
        <v>118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82</v>
      </c>
      <c r="BK167" s="230">
        <f>ROUND(I167*H167,2)</f>
        <v>0</v>
      </c>
      <c r="BL167" s="15" t="s">
        <v>125</v>
      </c>
      <c r="BM167" s="229" t="s">
        <v>201</v>
      </c>
    </row>
    <row r="168" s="1" customFormat="1" ht="16.5" customHeight="1">
      <c r="B168" s="36"/>
      <c r="C168" s="218" t="s">
        <v>202</v>
      </c>
      <c r="D168" s="218" t="s">
        <v>121</v>
      </c>
      <c r="E168" s="219" t="s">
        <v>203</v>
      </c>
      <c r="F168" s="220" t="s">
        <v>204</v>
      </c>
      <c r="G168" s="221" t="s">
        <v>133</v>
      </c>
      <c r="H168" s="222">
        <v>1</v>
      </c>
      <c r="I168" s="223"/>
      <c r="J168" s="224">
        <f>ROUND(I168*H168,2)</f>
        <v>0</v>
      </c>
      <c r="K168" s="220" t="s">
        <v>1</v>
      </c>
      <c r="L168" s="41"/>
      <c r="M168" s="225" t="s">
        <v>1</v>
      </c>
      <c r="N168" s="226" t="s">
        <v>39</v>
      </c>
      <c r="O168" s="84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9" t="s">
        <v>125</v>
      </c>
      <c r="AT168" s="229" t="s">
        <v>121</v>
      </c>
      <c r="AU168" s="229" t="s">
        <v>84</v>
      </c>
      <c r="AY168" s="15" t="s">
        <v>118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82</v>
      </c>
      <c r="BK168" s="230">
        <f>ROUND(I168*H168,2)</f>
        <v>0</v>
      </c>
      <c r="BL168" s="15" t="s">
        <v>125</v>
      </c>
      <c r="BM168" s="229" t="s">
        <v>205</v>
      </c>
    </row>
    <row r="169" s="1" customFormat="1" ht="16.5" customHeight="1">
      <c r="B169" s="36"/>
      <c r="C169" s="218" t="s">
        <v>206</v>
      </c>
      <c r="D169" s="218" t="s">
        <v>121</v>
      </c>
      <c r="E169" s="219" t="s">
        <v>207</v>
      </c>
      <c r="F169" s="220" t="s">
        <v>208</v>
      </c>
      <c r="G169" s="221" t="s">
        <v>209</v>
      </c>
      <c r="H169" s="222">
        <v>20</v>
      </c>
      <c r="I169" s="223"/>
      <c r="J169" s="224">
        <f>ROUND(I169*H169,2)</f>
        <v>0</v>
      </c>
      <c r="K169" s="220" t="s">
        <v>1</v>
      </c>
      <c r="L169" s="41"/>
      <c r="M169" s="225" t="s">
        <v>1</v>
      </c>
      <c r="N169" s="226" t="s">
        <v>39</v>
      </c>
      <c r="O169" s="84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29" t="s">
        <v>125</v>
      </c>
      <c r="AT169" s="229" t="s">
        <v>121</v>
      </c>
      <c r="AU169" s="229" t="s">
        <v>84</v>
      </c>
      <c r="AY169" s="15" t="s">
        <v>118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82</v>
      </c>
      <c r="BK169" s="230">
        <f>ROUND(I169*H169,2)</f>
        <v>0</v>
      </c>
      <c r="BL169" s="15" t="s">
        <v>125</v>
      </c>
      <c r="BM169" s="229" t="s">
        <v>210</v>
      </c>
    </row>
    <row r="170" s="1" customFormat="1" ht="24" customHeight="1">
      <c r="B170" s="36"/>
      <c r="C170" s="218" t="s">
        <v>7</v>
      </c>
      <c r="D170" s="218" t="s">
        <v>121</v>
      </c>
      <c r="E170" s="219" t="s">
        <v>211</v>
      </c>
      <c r="F170" s="220" t="s">
        <v>212</v>
      </c>
      <c r="G170" s="221" t="s">
        <v>213</v>
      </c>
      <c r="H170" s="254"/>
      <c r="I170" s="223"/>
      <c r="J170" s="224">
        <f>ROUND(I170*H170,2)</f>
        <v>0</v>
      </c>
      <c r="K170" s="220" t="s">
        <v>214</v>
      </c>
      <c r="L170" s="41"/>
      <c r="M170" s="225" t="s">
        <v>1</v>
      </c>
      <c r="N170" s="226" t="s">
        <v>39</v>
      </c>
      <c r="O170" s="84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229" t="s">
        <v>125</v>
      </c>
      <c r="AT170" s="229" t="s">
        <v>121</v>
      </c>
      <c r="AU170" s="229" t="s">
        <v>84</v>
      </c>
      <c r="AY170" s="15" t="s">
        <v>118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82</v>
      </c>
      <c r="BK170" s="230">
        <f>ROUND(I170*H170,2)</f>
        <v>0</v>
      </c>
      <c r="BL170" s="15" t="s">
        <v>125</v>
      </c>
      <c r="BM170" s="229" t="s">
        <v>215</v>
      </c>
    </row>
    <row r="171" s="11" customFormat="1" ht="22.8" customHeight="1">
      <c r="B171" s="202"/>
      <c r="C171" s="203"/>
      <c r="D171" s="204" t="s">
        <v>73</v>
      </c>
      <c r="E171" s="216" t="s">
        <v>216</v>
      </c>
      <c r="F171" s="216" t="s">
        <v>217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SUM(P172:P204)</f>
        <v>0</v>
      </c>
      <c r="Q171" s="210"/>
      <c r="R171" s="211">
        <f>SUM(R172:R204)</f>
        <v>0.21623999999999996</v>
      </c>
      <c r="S171" s="210"/>
      <c r="T171" s="212">
        <f>SUM(T172:T204)</f>
        <v>0</v>
      </c>
      <c r="AR171" s="213" t="s">
        <v>84</v>
      </c>
      <c r="AT171" s="214" t="s">
        <v>73</v>
      </c>
      <c r="AU171" s="214" t="s">
        <v>82</v>
      </c>
      <c r="AY171" s="213" t="s">
        <v>118</v>
      </c>
      <c r="BK171" s="215">
        <f>SUM(BK172:BK204)</f>
        <v>0</v>
      </c>
    </row>
    <row r="172" s="1" customFormat="1" ht="24" customHeight="1">
      <c r="B172" s="36"/>
      <c r="C172" s="218" t="s">
        <v>218</v>
      </c>
      <c r="D172" s="218" t="s">
        <v>121</v>
      </c>
      <c r="E172" s="219" t="s">
        <v>219</v>
      </c>
      <c r="F172" s="220" t="s">
        <v>220</v>
      </c>
      <c r="G172" s="221" t="s">
        <v>152</v>
      </c>
      <c r="H172" s="222">
        <v>50</v>
      </c>
      <c r="I172" s="223"/>
      <c r="J172" s="224">
        <f>ROUND(I172*H172,2)</f>
        <v>0</v>
      </c>
      <c r="K172" s="220" t="s">
        <v>214</v>
      </c>
      <c r="L172" s="41"/>
      <c r="M172" s="225" t="s">
        <v>1</v>
      </c>
      <c r="N172" s="226" t="s">
        <v>39</v>
      </c>
      <c r="O172" s="84"/>
      <c r="P172" s="227">
        <f>O172*H172</f>
        <v>0</v>
      </c>
      <c r="Q172" s="227">
        <v>0.00044999999999999999</v>
      </c>
      <c r="R172" s="227">
        <f>Q172*H172</f>
        <v>0.022499999999999999</v>
      </c>
      <c r="S172" s="227">
        <v>0</v>
      </c>
      <c r="T172" s="228">
        <f>S172*H172</f>
        <v>0</v>
      </c>
      <c r="AR172" s="229" t="s">
        <v>125</v>
      </c>
      <c r="AT172" s="229" t="s">
        <v>121</v>
      </c>
      <c r="AU172" s="229" t="s">
        <v>84</v>
      </c>
      <c r="AY172" s="15" t="s">
        <v>118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82</v>
      </c>
      <c r="BK172" s="230">
        <f>ROUND(I172*H172,2)</f>
        <v>0</v>
      </c>
      <c r="BL172" s="15" t="s">
        <v>125</v>
      </c>
      <c r="BM172" s="229" t="s">
        <v>221</v>
      </c>
    </row>
    <row r="173" s="12" customFormat="1">
      <c r="B173" s="231"/>
      <c r="C173" s="232"/>
      <c r="D173" s="233" t="s">
        <v>127</v>
      </c>
      <c r="E173" s="234" t="s">
        <v>1</v>
      </c>
      <c r="F173" s="235" t="s">
        <v>222</v>
      </c>
      <c r="G173" s="232"/>
      <c r="H173" s="236">
        <v>50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127</v>
      </c>
      <c r="AU173" s="242" t="s">
        <v>84</v>
      </c>
      <c r="AV173" s="12" t="s">
        <v>84</v>
      </c>
      <c r="AW173" s="12" t="s">
        <v>31</v>
      </c>
      <c r="AX173" s="12" t="s">
        <v>74</v>
      </c>
      <c r="AY173" s="242" t="s">
        <v>118</v>
      </c>
    </row>
    <row r="174" s="13" customFormat="1">
      <c r="B174" s="243"/>
      <c r="C174" s="244"/>
      <c r="D174" s="233" t="s">
        <v>127</v>
      </c>
      <c r="E174" s="245" t="s">
        <v>1</v>
      </c>
      <c r="F174" s="246" t="s">
        <v>129</v>
      </c>
      <c r="G174" s="244"/>
      <c r="H174" s="247">
        <v>50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127</v>
      </c>
      <c r="AU174" s="253" t="s">
        <v>84</v>
      </c>
      <c r="AV174" s="13" t="s">
        <v>130</v>
      </c>
      <c r="AW174" s="13" t="s">
        <v>31</v>
      </c>
      <c r="AX174" s="13" t="s">
        <v>82</v>
      </c>
      <c r="AY174" s="253" t="s">
        <v>118</v>
      </c>
    </row>
    <row r="175" s="1" customFormat="1" ht="24" customHeight="1">
      <c r="B175" s="36"/>
      <c r="C175" s="218" t="s">
        <v>223</v>
      </c>
      <c r="D175" s="218" t="s">
        <v>121</v>
      </c>
      <c r="E175" s="219" t="s">
        <v>224</v>
      </c>
      <c r="F175" s="220" t="s">
        <v>225</v>
      </c>
      <c r="G175" s="221" t="s">
        <v>152</v>
      </c>
      <c r="H175" s="222">
        <v>69</v>
      </c>
      <c r="I175" s="223"/>
      <c r="J175" s="224">
        <f>ROUND(I175*H175,2)</f>
        <v>0</v>
      </c>
      <c r="K175" s="220" t="s">
        <v>214</v>
      </c>
      <c r="L175" s="41"/>
      <c r="M175" s="225" t="s">
        <v>1</v>
      </c>
      <c r="N175" s="226" t="s">
        <v>39</v>
      </c>
      <c r="O175" s="84"/>
      <c r="P175" s="227">
        <f>O175*H175</f>
        <v>0</v>
      </c>
      <c r="Q175" s="227">
        <v>0.00069999999999999999</v>
      </c>
      <c r="R175" s="227">
        <f>Q175*H175</f>
        <v>0.048300000000000003</v>
      </c>
      <c r="S175" s="227">
        <v>0</v>
      </c>
      <c r="T175" s="228">
        <f>S175*H175</f>
        <v>0</v>
      </c>
      <c r="AR175" s="229" t="s">
        <v>125</v>
      </c>
      <c r="AT175" s="229" t="s">
        <v>121</v>
      </c>
      <c r="AU175" s="229" t="s">
        <v>84</v>
      </c>
      <c r="AY175" s="15" t="s">
        <v>118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82</v>
      </c>
      <c r="BK175" s="230">
        <f>ROUND(I175*H175,2)</f>
        <v>0</v>
      </c>
      <c r="BL175" s="15" t="s">
        <v>125</v>
      </c>
      <c r="BM175" s="229" t="s">
        <v>226</v>
      </c>
    </row>
    <row r="176" s="12" customFormat="1">
      <c r="B176" s="231"/>
      <c r="C176" s="232"/>
      <c r="D176" s="233" t="s">
        <v>127</v>
      </c>
      <c r="E176" s="234" t="s">
        <v>1</v>
      </c>
      <c r="F176" s="235" t="s">
        <v>227</v>
      </c>
      <c r="G176" s="232"/>
      <c r="H176" s="236">
        <v>69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127</v>
      </c>
      <c r="AU176" s="242" t="s">
        <v>84</v>
      </c>
      <c r="AV176" s="12" t="s">
        <v>84</v>
      </c>
      <c r="AW176" s="12" t="s">
        <v>31</v>
      </c>
      <c r="AX176" s="12" t="s">
        <v>74</v>
      </c>
      <c r="AY176" s="242" t="s">
        <v>118</v>
      </c>
    </row>
    <row r="177" s="13" customFormat="1">
      <c r="B177" s="243"/>
      <c r="C177" s="244"/>
      <c r="D177" s="233" t="s">
        <v>127</v>
      </c>
      <c r="E177" s="245" t="s">
        <v>1</v>
      </c>
      <c r="F177" s="246" t="s">
        <v>129</v>
      </c>
      <c r="G177" s="244"/>
      <c r="H177" s="247">
        <v>69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127</v>
      </c>
      <c r="AU177" s="253" t="s">
        <v>84</v>
      </c>
      <c r="AV177" s="13" t="s">
        <v>130</v>
      </c>
      <c r="AW177" s="13" t="s">
        <v>31</v>
      </c>
      <c r="AX177" s="13" t="s">
        <v>82</v>
      </c>
      <c r="AY177" s="253" t="s">
        <v>118</v>
      </c>
    </row>
    <row r="178" s="1" customFormat="1" ht="24" customHeight="1">
      <c r="B178" s="36"/>
      <c r="C178" s="218" t="s">
        <v>228</v>
      </c>
      <c r="D178" s="218" t="s">
        <v>121</v>
      </c>
      <c r="E178" s="219" t="s">
        <v>229</v>
      </c>
      <c r="F178" s="220" t="s">
        <v>230</v>
      </c>
      <c r="G178" s="221" t="s">
        <v>152</v>
      </c>
      <c r="H178" s="222">
        <v>4</v>
      </c>
      <c r="I178" s="223"/>
      <c r="J178" s="224">
        <f>ROUND(I178*H178,2)</f>
        <v>0</v>
      </c>
      <c r="K178" s="220" t="s">
        <v>214</v>
      </c>
      <c r="L178" s="41"/>
      <c r="M178" s="225" t="s">
        <v>1</v>
      </c>
      <c r="N178" s="226" t="s">
        <v>39</v>
      </c>
      <c r="O178" s="84"/>
      <c r="P178" s="227">
        <f>O178*H178</f>
        <v>0</v>
      </c>
      <c r="Q178" s="227">
        <v>0.00068999999999999997</v>
      </c>
      <c r="R178" s="227">
        <f>Q178*H178</f>
        <v>0.0027599999999999999</v>
      </c>
      <c r="S178" s="227">
        <v>0</v>
      </c>
      <c r="T178" s="228">
        <f>S178*H178</f>
        <v>0</v>
      </c>
      <c r="AR178" s="229" t="s">
        <v>125</v>
      </c>
      <c r="AT178" s="229" t="s">
        <v>121</v>
      </c>
      <c r="AU178" s="229" t="s">
        <v>84</v>
      </c>
      <c r="AY178" s="15" t="s">
        <v>118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5" t="s">
        <v>82</v>
      </c>
      <c r="BK178" s="230">
        <f>ROUND(I178*H178,2)</f>
        <v>0</v>
      </c>
      <c r="BL178" s="15" t="s">
        <v>125</v>
      </c>
      <c r="BM178" s="229" t="s">
        <v>231</v>
      </c>
    </row>
    <row r="179" s="12" customFormat="1">
      <c r="B179" s="231"/>
      <c r="C179" s="232"/>
      <c r="D179" s="233" t="s">
        <v>127</v>
      </c>
      <c r="E179" s="234" t="s">
        <v>1</v>
      </c>
      <c r="F179" s="235" t="s">
        <v>232</v>
      </c>
      <c r="G179" s="232"/>
      <c r="H179" s="236">
        <v>4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127</v>
      </c>
      <c r="AU179" s="242" t="s">
        <v>84</v>
      </c>
      <c r="AV179" s="12" t="s">
        <v>84</v>
      </c>
      <c r="AW179" s="12" t="s">
        <v>31</v>
      </c>
      <c r="AX179" s="12" t="s">
        <v>74</v>
      </c>
      <c r="AY179" s="242" t="s">
        <v>118</v>
      </c>
    </row>
    <row r="180" s="13" customFormat="1">
      <c r="B180" s="243"/>
      <c r="C180" s="244"/>
      <c r="D180" s="233" t="s">
        <v>127</v>
      </c>
      <c r="E180" s="245" t="s">
        <v>1</v>
      </c>
      <c r="F180" s="246" t="s">
        <v>129</v>
      </c>
      <c r="G180" s="244"/>
      <c r="H180" s="247">
        <v>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AT180" s="253" t="s">
        <v>127</v>
      </c>
      <c r="AU180" s="253" t="s">
        <v>84</v>
      </c>
      <c r="AV180" s="13" t="s">
        <v>130</v>
      </c>
      <c r="AW180" s="13" t="s">
        <v>31</v>
      </c>
      <c r="AX180" s="13" t="s">
        <v>82</v>
      </c>
      <c r="AY180" s="253" t="s">
        <v>118</v>
      </c>
    </row>
    <row r="181" s="1" customFormat="1" ht="24" customHeight="1">
      <c r="B181" s="36"/>
      <c r="C181" s="218" t="s">
        <v>233</v>
      </c>
      <c r="D181" s="218" t="s">
        <v>121</v>
      </c>
      <c r="E181" s="219" t="s">
        <v>234</v>
      </c>
      <c r="F181" s="220" t="s">
        <v>235</v>
      </c>
      <c r="G181" s="221" t="s">
        <v>152</v>
      </c>
      <c r="H181" s="222">
        <v>55</v>
      </c>
      <c r="I181" s="223"/>
      <c r="J181" s="224">
        <f>ROUND(I181*H181,2)</f>
        <v>0</v>
      </c>
      <c r="K181" s="220" t="s">
        <v>214</v>
      </c>
      <c r="L181" s="41"/>
      <c r="M181" s="225" t="s">
        <v>1</v>
      </c>
      <c r="N181" s="226" t="s">
        <v>39</v>
      </c>
      <c r="O181" s="84"/>
      <c r="P181" s="227">
        <f>O181*H181</f>
        <v>0</v>
      </c>
      <c r="Q181" s="227">
        <v>0.0012600000000000001</v>
      </c>
      <c r="R181" s="227">
        <f>Q181*H181</f>
        <v>0.0693</v>
      </c>
      <c r="S181" s="227">
        <v>0</v>
      </c>
      <c r="T181" s="228">
        <f>S181*H181</f>
        <v>0</v>
      </c>
      <c r="AR181" s="229" t="s">
        <v>125</v>
      </c>
      <c r="AT181" s="229" t="s">
        <v>121</v>
      </c>
      <c r="AU181" s="229" t="s">
        <v>84</v>
      </c>
      <c r="AY181" s="15" t="s">
        <v>118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82</v>
      </c>
      <c r="BK181" s="230">
        <f>ROUND(I181*H181,2)</f>
        <v>0</v>
      </c>
      <c r="BL181" s="15" t="s">
        <v>125</v>
      </c>
      <c r="BM181" s="229" t="s">
        <v>236</v>
      </c>
    </row>
    <row r="182" s="12" customFormat="1">
      <c r="B182" s="231"/>
      <c r="C182" s="232"/>
      <c r="D182" s="233" t="s">
        <v>127</v>
      </c>
      <c r="E182" s="234" t="s">
        <v>1</v>
      </c>
      <c r="F182" s="235" t="s">
        <v>237</v>
      </c>
      <c r="G182" s="232"/>
      <c r="H182" s="236">
        <v>55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127</v>
      </c>
      <c r="AU182" s="242" t="s">
        <v>84</v>
      </c>
      <c r="AV182" s="12" t="s">
        <v>84</v>
      </c>
      <c r="AW182" s="12" t="s">
        <v>31</v>
      </c>
      <c r="AX182" s="12" t="s">
        <v>74</v>
      </c>
      <c r="AY182" s="242" t="s">
        <v>118</v>
      </c>
    </row>
    <row r="183" s="13" customFormat="1">
      <c r="B183" s="243"/>
      <c r="C183" s="244"/>
      <c r="D183" s="233" t="s">
        <v>127</v>
      </c>
      <c r="E183" s="245" t="s">
        <v>1</v>
      </c>
      <c r="F183" s="246" t="s">
        <v>129</v>
      </c>
      <c r="G183" s="244"/>
      <c r="H183" s="247">
        <v>55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127</v>
      </c>
      <c r="AU183" s="253" t="s">
        <v>84</v>
      </c>
      <c r="AV183" s="13" t="s">
        <v>130</v>
      </c>
      <c r="AW183" s="13" t="s">
        <v>31</v>
      </c>
      <c r="AX183" s="13" t="s">
        <v>82</v>
      </c>
      <c r="AY183" s="253" t="s">
        <v>118</v>
      </c>
    </row>
    <row r="184" s="1" customFormat="1" ht="24" customHeight="1">
      <c r="B184" s="36"/>
      <c r="C184" s="218" t="s">
        <v>238</v>
      </c>
      <c r="D184" s="218" t="s">
        <v>121</v>
      </c>
      <c r="E184" s="219" t="s">
        <v>239</v>
      </c>
      <c r="F184" s="220" t="s">
        <v>240</v>
      </c>
      <c r="G184" s="221" t="s">
        <v>152</v>
      </c>
      <c r="H184" s="222">
        <v>32</v>
      </c>
      <c r="I184" s="223"/>
      <c r="J184" s="224">
        <f>ROUND(I184*H184,2)</f>
        <v>0</v>
      </c>
      <c r="K184" s="220" t="s">
        <v>214</v>
      </c>
      <c r="L184" s="41"/>
      <c r="M184" s="225" t="s">
        <v>1</v>
      </c>
      <c r="N184" s="226" t="s">
        <v>39</v>
      </c>
      <c r="O184" s="84"/>
      <c r="P184" s="227">
        <f>O184*H184</f>
        <v>0</v>
      </c>
      <c r="Q184" s="227">
        <v>0.0015900000000000001</v>
      </c>
      <c r="R184" s="227">
        <f>Q184*H184</f>
        <v>0.050880000000000002</v>
      </c>
      <c r="S184" s="227">
        <v>0</v>
      </c>
      <c r="T184" s="228">
        <f>S184*H184</f>
        <v>0</v>
      </c>
      <c r="AR184" s="229" t="s">
        <v>125</v>
      </c>
      <c r="AT184" s="229" t="s">
        <v>121</v>
      </c>
      <c r="AU184" s="229" t="s">
        <v>84</v>
      </c>
      <c r="AY184" s="15" t="s">
        <v>118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5" t="s">
        <v>82</v>
      </c>
      <c r="BK184" s="230">
        <f>ROUND(I184*H184,2)</f>
        <v>0</v>
      </c>
      <c r="BL184" s="15" t="s">
        <v>125</v>
      </c>
      <c r="BM184" s="229" t="s">
        <v>241</v>
      </c>
    </row>
    <row r="185" s="12" customFormat="1">
      <c r="B185" s="231"/>
      <c r="C185" s="232"/>
      <c r="D185" s="233" t="s">
        <v>127</v>
      </c>
      <c r="E185" s="234" t="s">
        <v>1</v>
      </c>
      <c r="F185" s="235" t="s">
        <v>242</v>
      </c>
      <c r="G185" s="232"/>
      <c r="H185" s="236">
        <v>32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127</v>
      </c>
      <c r="AU185" s="242" t="s">
        <v>84</v>
      </c>
      <c r="AV185" s="12" t="s">
        <v>84</v>
      </c>
      <c r="AW185" s="12" t="s">
        <v>31</v>
      </c>
      <c r="AX185" s="12" t="s">
        <v>74</v>
      </c>
      <c r="AY185" s="242" t="s">
        <v>118</v>
      </c>
    </row>
    <row r="186" s="13" customFormat="1">
      <c r="B186" s="243"/>
      <c r="C186" s="244"/>
      <c r="D186" s="233" t="s">
        <v>127</v>
      </c>
      <c r="E186" s="245" t="s">
        <v>1</v>
      </c>
      <c r="F186" s="246" t="s">
        <v>129</v>
      </c>
      <c r="G186" s="244"/>
      <c r="H186" s="247">
        <v>32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AT186" s="253" t="s">
        <v>127</v>
      </c>
      <c r="AU186" s="253" t="s">
        <v>84</v>
      </c>
      <c r="AV186" s="13" t="s">
        <v>130</v>
      </c>
      <c r="AW186" s="13" t="s">
        <v>31</v>
      </c>
      <c r="AX186" s="13" t="s">
        <v>82</v>
      </c>
      <c r="AY186" s="253" t="s">
        <v>118</v>
      </c>
    </row>
    <row r="187" s="1" customFormat="1" ht="16.5" customHeight="1">
      <c r="B187" s="36"/>
      <c r="C187" s="218" t="s">
        <v>243</v>
      </c>
      <c r="D187" s="218" t="s">
        <v>121</v>
      </c>
      <c r="E187" s="219" t="s">
        <v>244</v>
      </c>
      <c r="F187" s="220" t="s">
        <v>245</v>
      </c>
      <c r="G187" s="221" t="s">
        <v>152</v>
      </c>
      <c r="H187" s="222">
        <v>210</v>
      </c>
      <c r="I187" s="223"/>
      <c r="J187" s="224">
        <f>ROUND(I187*H187,2)</f>
        <v>0</v>
      </c>
      <c r="K187" s="220" t="s">
        <v>214</v>
      </c>
      <c r="L187" s="41"/>
      <c r="M187" s="225" t="s">
        <v>1</v>
      </c>
      <c r="N187" s="226" t="s">
        <v>39</v>
      </c>
      <c r="O187" s="84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9" t="s">
        <v>125</v>
      </c>
      <c r="AT187" s="229" t="s">
        <v>121</v>
      </c>
      <c r="AU187" s="229" t="s">
        <v>84</v>
      </c>
      <c r="AY187" s="15" t="s">
        <v>118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5" t="s">
        <v>82</v>
      </c>
      <c r="BK187" s="230">
        <f>ROUND(I187*H187,2)</f>
        <v>0</v>
      </c>
      <c r="BL187" s="15" t="s">
        <v>125</v>
      </c>
      <c r="BM187" s="229" t="s">
        <v>246</v>
      </c>
    </row>
    <row r="188" s="12" customFormat="1">
      <c r="B188" s="231"/>
      <c r="C188" s="232"/>
      <c r="D188" s="233" t="s">
        <v>127</v>
      </c>
      <c r="E188" s="234" t="s">
        <v>1</v>
      </c>
      <c r="F188" s="235" t="s">
        <v>247</v>
      </c>
      <c r="G188" s="232"/>
      <c r="H188" s="236">
        <v>210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127</v>
      </c>
      <c r="AU188" s="242" t="s">
        <v>84</v>
      </c>
      <c r="AV188" s="12" t="s">
        <v>84</v>
      </c>
      <c r="AW188" s="12" t="s">
        <v>31</v>
      </c>
      <c r="AX188" s="12" t="s">
        <v>74</v>
      </c>
      <c r="AY188" s="242" t="s">
        <v>118</v>
      </c>
    </row>
    <row r="189" s="13" customFormat="1">
      <c r="B189" s="243"/>
      <c r="C189" s="244"/>
      <c r="D189" s="233" t="s">
        <v>127</v>
      </c>
      <c r="E189" s="245" t="s">
        <v>1</v>
      </c>
      <c r="F189" s="246" t="s">
        <v>129</v>
      </c>
      <c r="G189" s="244"/>
      <c r="H189" s="247">
        <v>210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AT189" s="253" t="s">
        <v>127</v>
      </c>
      <c r="AU189" s="253" t="s">
        <v>84</v>
      </c>
      <c r="AV189" s="13" t="s">
        <v>130</v>
      </c>
      <c r="AW189" s="13" t="s">
        <v>31</v>
      </c>
      <c r="AX189" s="13" t="s">
        <v>82</v>
      </c>
      <c r="AY189" s="253" t="s">
        <v>118</v>
      </c>
    </row>
    <row r="190" s="1" customFormat="1" ht="24" customHeight="1">
      <c r="B190" s="36"/>
      <c r="C190" s="218" t="s">
        <v>248</v>
      </c>
      <c r="D190" s="218" t="s">
        <v>121</v>
      </c>
      <c r="E190" s="219" t="s">
        <v>249</v>
      </c>
      <c r="F190" s="220" t="s">
        <v>250</v>
      </c>
      <c r="G190" s="221" t="s">
        <v>152</v>
      </c>
      <c r="H190" s="222">
        <v>34</v>
      </c>
      <c r="I190" s="223"/>
      <c r="J190" s="224">
        <f>ROUND(I190*H190,2)</f>
        <v>0</v>
      </c>
      <c r="K190" s="220" t="s">
        <v>1</v>
      </c>
      <c r="L190" s="41"/>
      <c r="M190" s="225" t="s">
        <v>1</v>
      </c>
      <c r="N190" s="226" t="s">
        <v>39</v>
      </c>
      <c r="O190" s="84"/>
      <c r="P190" s="227">
        <f>O190*H190</f>
        <v>0</v>
      </c>
      <c r="Q190" s="227">
        <v>0.00018000000000000001</v>
      </c>
      <c r="R190" s="227">
        <f>Q190*H190</f>
        <v>0.0061200000000000004</v>
      </c>
      <c r="S190" s="227">
        <v>0</v>
      </c>
      <c r="T190" s="228">
        <f>S190*H190</f>
        <v>0</v>
      </c>
      <c r="AR190" s="229" t="s">
        <v>125</v>
      </c>
      <c r="AT190" s="229" t="s">
        <v>121</v>
      </c>
      <c r="AU190" s="229" t="s">
        <v>84</v>
      </c>
      <c r="AY190" s="15" t="s">
        <v>118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82</v>
      </c>
      <c r="BK190" s="230">
        <f>ROUND(I190*H190,2)</f>
        <v>0</v>
      </c>
      <c r="BL190" s="15" t="s">
        <v>125</v>
      </c>
      <c r="BM190" s="229" t="s">
        <v>251</v>
      </c>
    </row>
    <row r="191" s="12" customFormat="1">
      <c r="B191" s="231"/>
      <c r="C191" s="232"/>
      <c r="D191" s="233" t="s">
        <v>127</v>
      </c>
      <c r="E191" s="234" t="s">
        <v>1</v>
      </c>
      <c r="F191" s="235" t="s">
        <v>252</v>
      </c>
      <c r="G191" s="232"/>
      <c r="H191" s="236">
        <v>34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127</v>
      </c>
      <c r="AU191" s="242" t="s">
        <v>84</v>
      </c>
      <c r="AV191" s="12" t="s">
        <v>84</v>
      </c>
      <c r="AW191" s="12" t="s">
        <v>31</v>
      </c>
      <c r="AX191" s="12" t="s">
        <v>74</v>
      </c>
      <c r="AY191" s="242" t="s">
        <v>118</v>
      </c>
    </row>
    <row r="192" s="13" customFormat="1">
      <c r="B192" s="243"/>
      <c r="C192" s="244"/>
      <c r="D192" s="233" t="s">
        <v>127</v>
      </c>
      <c r="E192" s="245" t="s">
        <v>1</v>
      </c>
      <c r="F192" s="246" t="s">
        <v>129</v>
      </c>
      <c r="G192" s="244"/>
      <c r="H192" s="247">
        <v>34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127</v>
      </c>
      <c r="AU192" s="253" t="s">
        <v>84</v>
      </c>
      <c r="AV192" s="13" t="s">
        <v>130</v>
      </c>
      <c r="AW192" s="13" t="s">
        <v>31</v>
      </c>
      <c r="AX192" s="13" t="s">
        <v>82</v>
      </c>
      <c r="AY192" s="253" t="s">
        <v>118</v>
      </c>
    </row>
    <row r="193" s="1" customFormat="1" ht="24" customHeight="1">
      <c r="B193" s="36"/>
      <c r="C193" s="218" t="s">
        <v>253</v>
      </c>
      <c r="D193" s="218" t="s">
        <v>121</v>
      </c>
      <c r="E193" s="219" t="s">
        <v>254</v>
      </c>
      <c r="F193" s="220" t="s">
        <v>255</v>
      </c>
      <c r="G193" s="221" t="s">
        <v>152</v>
      </c>
      <c r="H193" s="222">
        <v>4</v>
      </c>
      <c r="I193" s="223"/>
      <c r="J193" s="224">
        <f>ROUND(I193*H193,2)</f>
        <v>0</v>
      </c>
      <c r="K193" s="220" t="s">
        <v>1</v>
      </c>
      <c r="L193" s="41"/>
      <c r="M193" s="225" t="s">
        <v>1</v>
      </c>
      <c r="N193" s="226" t="s">
        <v>39</v>
      </c>
      <c r="O193" s="84"/>
      <c r="P193" s="227">
        <f>O193*H193</f>
        <v>0</v>
      </c>
      <c r="Q193" s="227">
        <v>0.00018000000000000001</v>
      </c>
      <c r="R193" s="227">
        <f>Q193*H193</f>
        <v>0.00072000000000000005</v>
      </c>
      <c r="S193" s="227">
        <v>0</v>
      </c>
      <c r="T193" s="228">
        <f>S193*H193</f>
        <v>0</v>
      </c>
      <c r="AR193" s="229" t="s">
        <v>125</v>
      </c>
      <c r="AT193" s="229" t="s">
        <v>121</v>
      </c>
      <c r="AU193" s="229" t="s">
        <v>84</v>
      </c>
      <c r="AY193" s="15" t="s">
        <v>118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82</v>
      </c>
      <c r="BK193" s="230">
        <f>ROUND(I193*H193,2)</f>
        <v>0</v>
      </c>
      <c r="BL193" s="15" t="s">
        <v>125</v>
      </c>
      <c r="BM193" s="229" t="s">
        <v>256</v>
      </c>
    </row>
    <row r="194" s="12" customFormat="1">
      <c r="B194" s="231"/>
      <c r="C194" s="232"/>
      <c r="D194" s="233" t="s">
        <v>127</v>
      </c>
      <c r="E194" s="234" t="s">
        <v>1</v>
      </c>
      <c r="F194" s="235" t="s">
        <v>232</v>
      </c>
      <c r="G194" s="232"/>
      <c r="H194" s="236">
        <v>4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127</v>
      </c>
      <c r="AU194" s="242" t="s">
        <v>84</v>
      </c>
      <c r="AV194" s="12" t="s">
        <v>84</v>
      </c>
      <c r="AW194" s="12" t="s">
        <v>31</v>
      </c>
      <c r="AX194" s="12" t="s">
        <v>74</v>
      </c>
      <c r="AY194" s="242" t="s">
        <v>118</v>
      </c>
    </row>
    <row r="195" s="13" customFormat="1">
      <c r="B195" s="243"/>
      <c r="C195" s="244"/>
      <c r="D195" s="233" t="s">
        <v>127</v>
      </c>
      <c r="E195" s="245" t="s">
        <v>1</v>
      </c>
      <c r="F195" s="246" t="s">
        <v>129</v>
      </c>
      <c r="G195" s="244"/>
      <c r="H195" s="247">
        <v>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AT195" s="253" t="s">
        <v>127</v>
      </c>
      <c r="AU195" s="253" t="s">
        <v>84</v>
      </c>
      <c r="AV195" s="13" t="s">
        <v>130</v>
      </c>
      <c r="AW195" s="13" t="s">
        <v>31</v>
      </c>
      <c r="AX195" s="13" t="s">
        <v>82</v>
      </c>
      <c r="AY195" s="253" t="s">
        <v>118</v>
      </c>
    </row>
    <row r="196" s="1" customFormat="1" ht="24" customHeight="1">
      <c r="B196" s="36"/>
      <c r="C196" s="218" t="s">
        <v>128</v>
      </c>
      <c r="D196" s="218" t="s">
        <v>121</v>
      </c>
      <c r="E196" s="219" t="s">
        <v>257</v>
      </c>
      <c r="F196" s="220" t="s">
        <v>258</v>
      </c>
      <c r="G196" s="221" t="s">
        <v>152</v>
      </c>
      <c r="H196" s="222">
        <v>55</v>
      </c>
      <c r="I196" s="223"/>
      <c r="J196" s="224">
        <f>ROUND(I196*H196,2)</f>
        <v>0</v>
      </c>
      <c r="K196" s="220" t="s">
        <v>1</v>
      </c>
      <c r="L196" s="41"/>
      <c r="M196" s="225" t="s">
        <v>1</v>
      </c>
      <c r="N196" s="226" t="s">
        <v>39</v>
      </c>
      <c r="O196" s="84"/>
      <c r="P196" s="227">
        <f>O196*H196</f>
        <v>0</v>
      </c>
      <c r="Q196" s="227">
        <v>0.00018000000000000001</v>
      </c>
      <c r="R196" s="227">
        <f>Q196*H196</f>
        <v>0.0099000000000000008</v>
      </c>
      <c r="S196" s="227">
        <v>0</v>
      </c>
      <c r="T196" s="228">
        <f>S196*H196</f>
        <v>0</v>
      </c>
      <c r="AR196" s="229" t="s">
        <v>125</v>
      </c>
      <c r="AT196" s="229" t="s">
        <v>121</v>
      </c>
      <c r="AU196" s="229" t="s">
        <v>84</v>
      </c>
      <c r="AY196" s="15" t="s">
        <v>118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82</v>
      </c>
      <c r="BK196" s="230">
        <f>ROUND(I196*H196,2)</f>
        <v>0</v>
      </c>
      <c r="BL196" s="15" t="s">
        <v>125</v>
      </c>
      <c r="BM196" s="229" t="s">
        <v>259</v>
      </c>
    </row>
    <row r="197" s="12" customFormat="1">
      <c r="B197" s="231"/>
      <c r="C197" s="232"/>
      <c r="D197" s="233" t="s">
        <v>127</v>
      </c>
      <c r="E197" s="234" t="s">
        <v>1</v>
      </c>
      <c r="F197" s="235" t="s">
        <v>237</v>
      </c>
      <c r="G197" s="232"/>
      <c r="H197" s="236">
        <v>55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127</v>
      </c>
      <c r="AU197" s="242" t="s">
        <v>84</v>
      </c>
      <c r="AV197" s="12" t="s">
        <v>84</v>
      </c>
      <c r="AW197" s="12" t="s">
        <v>31</v>
      </c>
      <c r="AX197" s="12" t="s">
        <v>74</v>
      </c>
      <c r="AY197" s="242" t="s">
        <v>118</v>
      </c>
    </row>
    <row r="198" s="13" customFormat="1">
      <c r="B198" s="243"/>
      <c r="C198" s="244"/>
      <c r="D198" s="233" t="s">
        <v>127</v>
      </c>
      <c r="E198" s="245" t="s">
        <v>1</v>
      </c>
      <c r="F198" s="246" t="s">
        <v>129</v>
      </c>
      <c r="G198" s="244"/>
      <c r="H198" s="247">
        <v>55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127</v>
      </c>
      <c r="AU198" s="253" t="s">
        <v>84</v>
      </c>
      <c r="AV198" s="13" t="s">
        <v>130</v>
      </c>
      <c r="AW198" s="13" t="s">
        <v>31</v>
      </c>
      <c r="AX198" s="13" t="s">
        <v>82</v>
      </c>
      <c r="AY198" s="253" t="s">
        <v>118</v>
      </c>
    </row>
    <row r="199" s="1" customFormat="1" ht="24" customHeight="1">
      <c r="B199" s="36"/>
      <c r="C199" s="218" t="s">
        <v>260</v>
      </c>
      <c r="D199" s="218" t="s">
        <v>121</v>
      </c>
      <c r="E199" s="219" t="s">
        <v>261</v>
      </c>
      <c r="F199" s="220" t="s">
        <v>262</v>
      </c>
      <c r="G199" s="221" t="s">
        <v>152</v>
      </c>
      <c r="H199" s="222">
        <v>32</v>
      </c>
      <c r="I199" s="223"/>
      <c r="J199" s="224">
        <f>ROUND(I199*H199,2)</f>
        <v>0</v>
      </c>
      <c r="K199" s="220" t="s">
        <v>1</v>
      </c>
      <c r="L199" s="41"/>
      <c r="M199" s="225" t="s">
        <v>1</v>
      </c>
      <c r="N199" s="226" t="s">
        <v>39</v>
      </c>
      <c r="O199" s="84"/>
      <c r="P199" s="227">
        <f>O199*H199</f>
        <v>0</v>
      </c>
      <c r="Q199" s="227">
        <v>0.00018000000000000001</v>
      </c>
      <c r="R199" s="227">
        <f>Q199*H199</f>
        <v>0.0057600000000000004</v>
      </c>
      <c r="S199" s="227">
        <v>0</v>
      </c>
      <c r="T199" s="228">
        <f>S199*H199</f>
        <v>0</v>
      </c>
      <c r="AR199" s="229" t="s">
        <v>125</v>
      </c>
      <c r="AT199" s="229" t="s">
        <v>121</v>
      </c>
      <c r="AU199" s="229" t="s">
        <v>84</v>
      </c>
      <c r="AY199" s="15" t="s">
        <v>118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82</v>
      </c>
      <c r="BK199" s="230">
        <f>ROUND(I199*H199,2)</f>
        <v>0</v>
      </c>
      <c r="BL199" s="15" t="s">
        <v>125</v>
      </c>
      <c r="BM199" s="229" t="s">
        <v>263</v>
      </c>
    </row>
    <row r="200" s="12" customFormat="1">
      <c r="B200" s="231"/>
      <c r="C200" s="232"/>
      <c r="D200" s="233" t="s">
        <v>127</v>
      </c>
      <c r="E200" s="234" t="s">
        <v>1</v>
      </c>
      <c r="F200" s="235" t="s">
        <v>242</v>
      </c>
      <c r="G200" s="232"/>
      <c r="H200" s="236">
        <v>32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127</v>
      </c>
      <c r="AU200" s="242" t="s">
        <v>84</v>
      </c>
      <c r="AV200" s="12" t="s">
        <v>84</v>
      </c>
      <c r="AW200" s="12" t="s">
        <v>31</v>
      </c>
      <c r="AX200" s="12" t="s">
        <v>74</v>
      </c>
      <c r="AY200" s="242" t="s">
        <v>118</v>
      </c>
    </row>
    <row r="201" s="13" customFormat="1">
      <c r="B201" s="243"/>
      <c r="C201" s="244"/>
      <c r="D201" s="233" t="s">
        <v>127</v>
      </c>
      <c r="E201" s="245" t="s">
        <v>1</v>
      </c>
      <c r="F201" s="246" t="s">
        <v>129</v>
      </c>
      <c r="G201" s="244"/>
      <c r="H201" s="247">
        <v>32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127</v>
      </c>
      <c r="AU201" s="253" t="s">
        <v>84</v>
      </c>
      <c r="AV201" s="13" t="s">
        <v>130</v>
      </c>
      <c r="AW201" s="13" t="s">
        <v>31</v>
      </c>
      <c r="AX201" s="13" t="s">
        <v>82</v>
      </c>
      <c r="AY201" s="253" t="s">
        <v>118</v>
      </c>
    </row>
    <row r="202" s="1" customFormat="1" ht="24" customHeight="1">
      <c r="B202" s="36"/>
      <c r="C202" s="218" t="s">
        <v>264</v>
      </c>
      <c r="D202" s="218" t="s">
        <v>121</v>
      </c>
      <c r="E202" s="219" t="s">
        <v>265</v>
      </c>
      <c r="F202" s="220" t="s">
        <v>266</v>
      </c>
      <c r="G202" s="221" t="s">
        <v>133</v>
      </c>
      <c r="H202" s="222">
        <v>1</v>
      </c>
      <c r="I202" s="223"/>
      <c r="J202" s="224">
        <f>ROUND(I202*H202,2)</f>
        <v>0</v>
      </c>
      <c r="K202" s="220" t="s">
        <v>1</v>
      </c>
      <c r="L202" s="41"/>
      <c r="M202" s="225" t="s">
        <v>1</v>
      </c>
      <c r="N202" s="226" t="s">
        <v>39</v>
      </c>
      <c r="O202" s="84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AR202" s="229" t="s">
        <v>125</v>
      </c>
      <c r="AT202" s="229" t="s">
        <v>121</v>
      </c>
      <c r="AU202" s="229" t="s">
        <v>84</v>
      </c>
      <c r="AY202" s="15" t="s">
        <v>118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5" t="s">
        <v>82</v>
      </c>
      <c r="BK202" s="230">
        <f>ROUND(I202*H202,2)</f>
        <v>0</v>
      </c>
      <c r="BL202" s="15" t="s">
        <v>125</v>
      </c>
      <c r="BM202" s="229" t="s">
        <v>267</v>
      </c>
    </row>
    <row r="203" s="1" customFormat="1" ht="24" customHeight="1">
      <c r="B203" s="36"/>
      <c r="C203" s="218" t="s">
        <v>268</v>
      </c>
      <c r="D203" s="218" t="s">
        <v>121</v>
      </c>
      <c r="E203" s="219" t="s">
        <v>269</v>
      </c>
      <c r="F203" s="220" t="s">
        <v>270</v>
      </c>
      <c r="G203" s="221" t="s">
        <v>133</v>
      </c>
      <c r="H203" s="222">
        <v>1</v>
      </c>
      <c r="I203" s="223"/>
      <c r="J203" s="224">
        <f>ROUND(I203*H203,2)</f>
        <v>0</v>
      </c>
      <c r="K203" s="220" t="s">
        <v>1</v>
      </c>
      <c r="L203" s="41"/>
      <c r="M203" s="225" t="s">
        <v>1</v>
      </c>
      <c r="N203" s="226" t="s">
        <v>39</v>
      </c>
      <c r="O203" s="84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AR203" s="229" t="s">
        <v>125</v>
      </c>
      <c r="AT203" s="229" t="s">
        <v>121</v>
      </c>
      <c r="AU203" s="229" t="s">
        <v>84</v>
      </c>
      <c r="AY203" s="15" t="s">
        <v>118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82</v>
      </c>
      <c r="BK203" s="230">
        <f>ROUND(I203*H203,2)</f>
        <v>0</v>
      </c>
      <c r="BL203" s="15" t="s">
        <v>125</v>
      </c>
      <c r="BM203" s="229" t="s">
        <v>271</v>
      </c>
    </row>
    <row r="204" s="1" customFormat="1" ht="24" customHeight="1">
      <c r="B204" s="36"/>
      <c r="C204" s="218" t="s">
        <v>272</v>
      </c>
      <c r="D204" s="218" t="s">
        <v>121</v>
      </c>
      <c r="E204" s="219" t="s">
        <v>273</v>
      </c>
      <c r="F204" s="220" t="s">
        <v>274</v>
      </c>
      <c r="G204" s="221" t="s">
        <v>213</v>
      </c>
      <c r="H204" s="254"/>
      <c r="I204" s="223"/>
      <c r="J204" s="224">
        <f>ROUND(I204*H204,2)</f>
        <v>0</v>
      </c>
      <c r="K204" s="220" t="s">
        <v>214</v>
      </c>
      <c r="L204" s="41"/>
      <c r="M204" s="225" t="s">
        <v>1</v>
      </c>
      <c r="N204" s="226" t="s">
        <v>39</v>
      </c>
      <c r="O204" s="84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AR204" s="229" t="s">
        <v>125</v>
      </c>
      <c r="AT204" s="229" t="s">
        <v>121</v>
      </c>
      <c r="AU204" s="229" t="s">
        <v>84</v>
      </c>
      <c r="AY204" s="15" t="s">
        <v>118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82</v>
      </c>
      <c r="BK204" s="230">
        <f>ROUND(I204*H204,2)</f>
        <v>0</v>
      </c>
      <c r="BL204" s="15" t="s">
        <v>125</v>
      </c>
      <c r="BM204" s="229" t="s">
        <v>275</v>
      </c>
    </row>
    <row r="205" s="11" customFormat="1" ht="22.8" customHeight="1">
      <c r="B205" s="202"/>
      <c r="C205" s="203"/>
      <c r="D205" s="204" t="s">
        <v>73</v>
      </c>
      <c r="E205" s="216" t="s">
        <v>276</v>
      </c>
      <c r="F205" s="216" t="s">
        <v>277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SUM(P206:P248)</f>
        <v>0</v>
      </c>
      <c r="Q205" s="210"/>
      <c r="R205" s="211">
        <f>SUM(R206:R248)</f>
        <v>0</v>
      </c>
      <c r="S205" s="210"/>
      <c r="T205" s="212">
        <f>SUM(T206:T248)</f>
        <v>0</v>
      </c>
      <c r="AR205" s="213" t="s">
        <v>84</v>
      </c>
      <c r="AT205" s="214" t="s">
        <v>73</v>
      </c>
      <c r="AU205" s="214" t="s">
        <v>82</v>
      </c>
      <c r="AY205" s="213" t="s">
        <v>118</v>
      </c>
      <c r="BK205" s="215">
        <f>SUM(BK206:BK248)</f>
        <v>0</v>
      </c>
    </row>
    <row r="206" s="1" customFormat="1" ht="24" customHeight="1">
      <c r="B206" s="36"/>
      <c r="C206" s="218" t="s">
        <v>278</v>
      </c>
      <c r="D206" s="218" t="s">
        <v>121</v>
      </c>
      <c r="E206" s="219" t="s">
        <v>279</v>
      </c>
      <c r="F206" s="220" t="s">
        <v>280</v>
      </c>
      <c r="G206" s="221" t="s">
        <v>209</v>
      </c>
      <c r="H206" s="222">
        <v>5</v>
      </c>
      <c r="I206" s="223"/>
      <c r="J206" s="224">
        <f>ROUND(I206*H206,2)</f>
        <v>0</v>
      </c>
      <c r="K206" s="220" t="s">
        <v>1</v>
      </c>
      <c r="L206" s="41"/>
      <c r="M206" s="225" t="s">
        <v>1</v>
      </c>
      <c r="N206" s="226" t="s">
        <v>39</v>
      </c>
      <c r="O206" s="84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229" t="s">
        <v>125</v>
      </c>
      <c r="AT206" s="229" t="s">
        <v>121</v>
      </c>
      <c r="AU206" s="229" t="s">
        <v>84</v>
      </c>
      <c r="AY206" s="15" t="s">
        <v>118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5" t="s">
        <v>82</v>
      </c>
      <c r="BK206" s="230">
        <f>ROUND(I206*H206,2)</f>
        <v>0</v>
      </c>
      <c r="BL206" s="15" t="s">
        <v>125</v>
      </c>
      <c r="BM206" s="229" t="s">
        <v>281</v>
      </c>
    </row>
    <row r="207" s="12" customFormat="1">
      <c r="B207" s="231"/>
      <c r="C207" s="232"/>
      <c r="D207" s="233" t="s">
        <v>127</v>
      </c>
      <c r="E207" s="234" t="s">
        <v>1</v>
      </c>
      <c r="F207" s="235" t="s">
        <v>145</v>
      </c>
      <c r="G207" s="232"/>
      <c r="H207" s="236">
        <v>5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127</v>
      </c>
      <c r="AU207" s="242" t="s">
        <v>84</v>
      </c>
      <c r="AV207" s="12" t="s">
        <v>84</v>
      </c>
      <c r="AW207" s="12" t="s">
        <v>31</v>
      </c>
      <c r="AX207" s="12" t="s">
        <v>74</v>
      </c>
      <c r="AY207" s="242" t="s">
        <v>118</v>
      </c>
    </row>
    <row r="208" s="13" customFormat="1">
      <c r="B208" s="243"/>
      <c r="C208" s="244"/>
      <c r="D208" s="233" t="s">
        <v>127</v>
      </c>
      <c r="E208" s="245" t="s">
        <v>1</v>
      </c>
      <c r="F208" s="246" t="s">
        <v>129</v>
      </c>
      <c r="G208" s="244"/>
      <c r="H208" s="247">
        <v>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AT208" s="253" t="s">
        <v>127</v>
      </c>
      <c r="AU208" s="253" t="s">
        <v>84</v>
      </c>
      <c r="AV208" s="13" t="s">
        <v>130</v>
      </c>
      <c r="AW208" s="13" t="s">
        <v>31</v>
      </c>
      <c r="AX208" s="13" t="s">
        <v>82</v>
      </c>
      <c r="AY208" s="253" t="s">
        <v>118</v>
      </c>
    </row>
    <row r="209" s="1" customFormat="1" ht="24" customHeight="1">
      <c r="B209" s="36"/>
      <c r="C209" s="218" t="s">
        <v>282</v>
      </c>
      <c r="D209" s="218" t="s">
        <v>121</v>
      </c>
      <c r="E209" s="219" t="s">
        <v>283</v>
      </c>
      <c r="F209" s="220" t="s">
        <v>284</v>
      </c>
      <c r="G209" s="221" t="s">
        <v>209</v>
      </c>
      <c r="H209" s="222">
        <v>4</v>
      </c>
      <c r="I209" s="223"/>
      <c r="J209" s="224">
        <f>ROUND(I209*H209,2)</f>
        <v>0</v>
      </c>
      <c r="K209" s="220" t="s">
        <v>1</v>
      </c>
      <c r="L209" s="41"/>
      <c r="M209" s="225" t="s">
        <v>1</v>
      </c>
      <c r="N209" s="226" t="s">
        <v>39</v>
      </c>
      <c r="O209" s="84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AR209" s="229" t="s">
        <v>125</v>
      </c>
      <c r="AT209" s="229" t="s">
        <v>121</v>
      </c>
      <c r="AU209" s="229" t="s">
        <v>84</v>
      </c>
      <c r="AY209" s="15" t="s">
        <v>118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5" t="s">
        <v>82</v>
      </c>
      <c r="BK209" s="230">
        <f>ROUND(I209*H209,2)</f>
        <v>0</v>
      </c>
      <c r="BL209" s="15" t="s">
        <v>125</v>
      </c>
      <c r="BM209" s="229" t="s">
        <v>285</v>
      </c>
    </row>
    <row r="210" s="12" customFormat="1">
      <c r="B210" s="231"/>
      <c r="C210" s="232"/>
      <c r="D210" s="233" t="s">
        <v>127</v>
      </c>
      <c r="E210" s="234" t="s">
        <v>1</v>
      </c>
      <c r="F210" s="235" t="s">
        <v>130</v>
      </c>
      <c r="G210" s="232"/>
      <c r="H210" s="236">
        <v>4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127</v>
      </c>
      <c r="AU210" s="242" t="s">
        <v>84</v>
      </c>
      <c r="AV210" s="12" t="s">
        <v>84</v>
      </c>
      <c r="AW210" s="12" t="s">
        <v>31</v>
      </c>
      <c r="AX210" s="12" t="s">
        <v>74</v>
      </c>
      <c r="AY210" s="242" t="s">
        <v>118</v>
      </c>
    </row>
    <row r="211" s="13" customFormat="1">
      <c r="B211" s="243"/>
      <c r="C211" s="244"/>
      <c r="D211" s="233" t="s">
        <v>127</v>
      </c>
      <c r="E211" s="245" t="s">
        <v>1</v>
      </c>
      <c r="F211" s="246" t="s">
        <v>129</v>
      </c>
      <c r="G211" s="244"/>
      <c r="H211" s="247">
        <v>4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AT211" s="253" t="s">
        <v>127</v>
      </c>
      <c r="AU211" s="253" t="s">
        <v>84</v>
      </c>
      <c r="AV211" s="13" t="s">
        <v>130</v>
      </c>
      <c r="AW211" s="13" t="s">
        <v>31</v>
      </c>
      <c r="AX211" s="13" t="s">
        <v>82</v>
      </c>
      <c r="AY211" s="253" t="s">
        <v>118</v>
      </c>
    </row>
    <row r="212" s="1" customFormat="1" ht="24" customHeight="1">
      <c r="B212" s="36"/>
      <c r="C212" s="218" t="s">
        <v>286</v>
      </c>
      <c r="D212" s="218" t="s">
        <v>121</v>
      </c>
      <c r="E212" s="219" t="s">
        <v>287</v>
      </c>
      <c r="F212" s="220" t="s">
        <v>288</v>
      </c>
      <c r="G212" s="221" t="s">
        <v>209</v>
      </c>
      <c r="H212" s="222">
        <v>3</v>
      </c>
      <c r="I212" s="223"/>
      <c r="J212" s="224">
        <f>ROUND(I212*H212,2)</f>
        <v>0</v>
      </c>
      <c r="K212" s="220" t="s">
        <v>1</v>
      </c>
      <c r="L212" s="41"/>
      <c r="M212" s="225" t="s">
        <v>1</v>
      </c>
      <c r="N212" s="226" t="s">
        <v>39</v>
      </c>
      <c r="O212" s="84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9" t="s">
        <v>125</v>
      </c>
      <c r="AT212" s="229" t="s">
        <v>121</v>
      </c>
      <c r="AU212" s="229" t="s">
        <v>84</v>
      </c>
      <c r="AY212" s="15" t="s">
        <v>118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5" t="s">
        <v>82</v>
      </c>
      <c r="BK212" s="230">
        <f>ROUND(I212*H212,2)</f>
        <v>0</v>
      </c>
      <c r="BL212" s="15" t="s">
        <v>125</v>
      </c>
      <c r="BM212" s="229" t="s">
        <v>289</v>
      </c>
    </row>
    <row r="213" s="12" customFormat="1">
      <c r="B213" s="231"/>
      <c r="C213" s="232"/>
      <c r="D213" s="233" t="s">
        <v>127</v>
      </c>
      <c r="E213" s="234" t="s">
        <v>1</v>
      </c>
      <c r="F213" s="235" t="s">
        <v>137</v>
      </c>
      <c r="G213" s="232"/>
      <c r="H213" s="236">
        <v>3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127</v>
      </c>
      <c r="AU213" s="242" t="s">
        <v>84</v>
      </c>
      <c r="AV213" s="12" t="s">
        <v>84</v>
      </c>
      <c r="AW213" s="12" t="s">
        <v>31</v>
      </c>
      <c r="AX213" s="12" t="s">
        <v>74</v>
      </c>
      <c r="AY213" s="242" t="s">
        <v>118</v>
      </c>
    </row>
    <row r="214" s="13" customFormat="1">
      <c r="B214" s="243"/>
      <c r="C214" s="244"/>
      <c r="D214" s="233" t="s">
        <v>127</v>
      </c>
      <c r="E214" s="245" t="s">
        <v>1</v>
      </c>
      <c r="F214" s="246" t="s">
        <v>129</v>
      </c>
      <c r="G214" s="244"/>
      <c r="H214" s="247">
        <v>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127</v>
      </c>
      <c r="AU214" s="253" t="s">
        <v>84</v>
      </c>
      <c r="AV214" s="13" t="s">
        <v>130</v>
      </c>
      <c r="AW214" s="13" t="s">
        <v>31</v>
      </c>
      <c r="AX214" s="13" t="s">
        <v>82</v>
      </c>
      <c r="AY214" s="253" t="s">
        <v>118</v>
      </c>
    </row>
    <row r="215" s="1" customFormat="1" ht="16.5" customHeight="1">
      <c r="B215" s="36"/>
      <c r="C215" s="218" t="s">
        <v>290</v>
      </c>
      <c r="D215" s="218" t="s">
        <v>121</v>
      </c>
      <c r="E215" s="219" t="s">
        <v>291</v>
      </c>
      <c r="F215" s="220" t="s">
        <v>292</v>
      </c>
      <c r="G215" s="221" t="s">
        <v>209</v>
      </c>
      <c r="H215" s="222">
        <v>1</v>
      </c>
      <c r="I215" s="223"/>
      <c r="J215" s="224">
        <f>ROUND(I215*H215,2)</f>
        <v>0</v>
      </c>
      <c r="K215" s="220" t="s">
        <v>1</v>
      </c>
      <c r="L215" s="41"/>
      <c r="M215" s="225" t="s">
        <v>1</v>
      </c>
      <c r="N215" s="226" t="s">
        <v>39</v>
      </c>
      <c r="O215" s="84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AR215" s="229" t="s">
        <v>125</v>
      </c>
      <c r="AT215" s="229" t="s">
        <v>121</v>
      </c>
      <c r="AU215" s="229" t="s">
        <v>84</v>
      </c>
      <c r="AY215" s="15" t="s">
        <v>118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5" t="s">
        <v>82</v>
      </c>
      <c r="BK215" s="230">
        <f>ROUND(I215*H215,2)</f>
        <v>0</v>
      </c>
      <c r="BL215" s="15" t="s">
        <v>125</v>
      </c>
      <c r="BM215" s="229" t="s">
        <v>293</v>
      </c>
    </row>
    <row r="216" s="12" customFormat="1">
      <c r="B216" s="231"/>
      <c r="C216" s="232"/>
      <c r="D216" s="233" t="s">
        <v>127</v>
      </c>
      <c r="E216" s="234" t="s">
        <v>1</v>
      </c>
      <c r="F216" s="235" t="s">
        <v>82</v>
      </c>
      <c r="G216" s="232"/>
      <c r="H216" s="236">
        <v>1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127</v>
      </c>
      <c r="AU216" s="242" t="s">
        <v>84</v>
      </c>
      <c r="AV216" s="12" t="s">
        <v>84</v>
      </c>
      <c r="AW216" s="12" t="s">
        <v>31</v>
      </c>
      <c r="AX216" s="12" t="s">
        <v>74</v>
      </c>
      <c r="AY216" s="242" t="s">
        <v>118</v>
      </c>
    </row>
    <row r="217" s="13" customFormat="1">
      <c r="B217" s="243"/>
      <c r="C217" s="244"/>
      <c r="D217" s="233" t="s">
        <v>127</v>
      </c>
      <c r="E217" s="245" t="s">
        <v>1</v>
      </c>
      <c r="F217" s="246" t="s">
        <v>129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127</v>
      </c>
      <c r="AU217" s="253" t="s">
        <v>84</v>
      </c>
      <c r="AV217" s="13" t="s">
        <v>130</v>
      </c>
      <c r="AW217" s="13" t="s">
        <v>31</v>
      </c>
      <c r="AX217" s="13" t="s">
        <v>82</v>
      </c>
      <c r="AY217" s="253" t="s">
        <v>118</v>
      </c>
    </row>
    <row r="218" s="1" customFormat="1" ht="24" customHeight="1">
      <c r="B218" s="36"/>
      <c r="C218" s="218" t="s">
        <v>294</v>
      </c>
      <c r="D218" s="218" t="s">
        <v>121</v>
      </c>
      <c r="E218" s="219" t="s">
        <v>295</v>
      </c>
      <c r="F218" s="220" t="s">
        <v>296</v>
      </c>
      <c r="G218" s="221" t="s">
        <v>209</v>
      </c>
      <c r="H218" s="222">
        <v>2</v>
      </c>
      <c r="I218" s="223"/>
      <c r="J218" s="224">
        <f>ROUND(I218*H218,2)</f>
        <v>0</v>
      </c>
      <c r="K218" s="220" t="s">
        <v>1</v>
      </c>
      <c r="L218" s="41"/>
      <c r="M218" s="225" t="s">
        <v>1</v>
      </c>
      <c r="N218" s="226" t="s">
        <v>39</v>
      </c>
      <c r="O218" s="84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AR218" s="229" t="s">
        <v>125</v>
      </c>
      <c r="AT218" s="229" t="s">
        <v>121</v>
      </c>
      <c r="AU218" s="229" t="s">
        <v>84</v>
      </c>
      <c r="AY218" s="15" t="s">
        <v>118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5" t="s">
        <v>82</v>
      </c>
      <c r="BK218" s="230">
        <f>ROUND(I218*H218,2)</f>
        <v>0</v>
      </c>
      <c r="BL218" s="15" t="s">
        <v>125</v>
      </c>
      <c r="BM218" s="229" t="s">
        <v>297</v>
      </c>
    </row>
    <row r="219" s="12" customFormat="1">
      <c r="B219" s="231"/>
      <c r="C219" s="232"/>
      <c r="D219" s="233" t="s">
        <v>127</v>
      </c>
      <c r="E219" s="234" t="s">
        <v>1</v>
      </c>
      <c r="F219" s="235" t="s">
        <v>84</v>
      </c>
      <c r="G219" s="232"/>
      <c r="H219" s="236">
        <v>2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127</v>
      </c>
      <c r="AU219" s="242" t="s">
        <v>84</v>
      </c>
      <c r="AV219" s="12" t="s">
        <v>84</v>
      </c>
      <c r="AW219" s="12" t="s">
        <v>31</v>
      </c>
      <c r="AX219" s="12" t="s">
        <v>74</v>
      </c>
      <c r="AY219" s="242" t="s">
        <v>118</v>
      </c>
    </row>
    <row r="220" s="13" customFormat="1">
      <c r="B220" s="243"/>
      <c r="C220" s="244"/>
      <c r="D220" s="233" t="s">
        <v>127</v>
      </c>
      <c r="E220" s="245" t="s">
        <v>1</v>
      </c>
      <c r="F220" s="246" t="s">
        <v>129</v>
      </c>
      <c r="G220" s="244"/>
      <c r="H220" s="247">
        <v>2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127</v>
      </c>
      <c r="AU220" s="253" t="s">
        <v>84</v>
      </c>
      <c r="AV220" s="13" t="s">
        <v>130</v>
      </c>
      <c r="AW220" s="13" t="s">
        <v>31</v>
      </c>
      <c r="AX220" s="13" t="s">
        <v>82</v>
      </c>
      <c r="AY220" s="253" t="s">
        <v>118</v>
      </c>
    </row>
    <row r="221" s="1" customFormat="1" ht="16.5" customHeight="1">
      <c r="B221" s="36"/>
      <c r="C221" s="218" t="s">
        <v>298</v>
      </c>
      <c r="D221" s="218" t="s">
        <v>121</v>
      </c>
      <c r="E221" s="219" t="s">
        <v>299</v>
      </c>
      <c r="F221" s="220" t="s">
        <v>300</v>
      </c>
      <c r="G221" s="221" t="s">
        <v>209</v>
      </c>
      <c r="H221" s="222">
        <v>7</v>
      </c>
      <c r="I221" s="223"/>
      <c r="J221" s="224">
        <f>ROUND(I221*H221,2)</f>
        <v>0</v>
      </c>
      <c r="K221" s="220" t="s">
        <v>1</v>
      </c>
      <c r="L221" s="41"/>
      <c r="M221" s="225" t="s">
        <v>1</v>
      </c>
      <c r="N221" s="226" t="s">
        <v>39</v>
      </c>
      <c r="O221" s="84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229" t="s">
        <v>125</v>
      </c>
      <c r="AT221" s="229" t="s">
        <v>121</v>
      </c>
      <c r="AU221" s="229" t="s">
        <v>84</v>
      </c>
      <c r="AY221" s="15" t="s">
        <v>118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5" t="s">
        <v>82</v>
      </c>
      <c r="BK221" s="230">
        <f>ROUND(I221*H221,2)</f>
        <v>0</v>
      </c>
      <c r="BL221" s="15" t="s">
        <v>125</v>
      </c>
      <c r="BM221" s="229" t="s">
        <v>301</v>
      </c>
    </row>
    <row r="222" s="12" customFormat="1">
      <c r="B222" s="231"/>
      <c r="C222" s="232"/>
      <c r="D222" s="233" t="s">
        <v>127</v>
      </c>
      <c r="E222" s="234" t="s">
        <v>1</v>
      </c>
      <c r="F222" s="235" t="s">
        <v>154</v>
      </c>
      <c r="G222" s="232"/>
      <c r="H222" s="236">
        <v>7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127</v>
      </c>
      <c r="AU222" s="242" t="s">
        <v>84</v>
      </c>
      <c r="AV222" s="12" t="s">
        <v>84</v>
      </c>
      <c r="AW222" s="12" t="s">
        <v>31</v>
      </c>
      <c r="AX222" s="12" t="s">
        <v>74</v>
      </c>
      <c r="AY222" s="242" t="s">
        <v>118</v>
      </c>
    </row>
    <row r="223" s="13" customFormat="1">
      <c r="B223" s="243"/>
      <c r="C223" s="244"/>
      <c r="D223" s="233" t="s">
        <v>127</v>
      </c>
      <c r="E223" s="245" t="s">
        <v>1</v>
      </c>
      <c r="F223" s="246" t="s">
        <v>129</v>
      </c>
      <c r="G223" s="244"/>
      <c r="H223" s="247">
        <v>7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127</v>
      </c>
      <c r="AU223" s="253" t="s">
        <v>84</v>
      </c>
      <c r="AV223" s="13" t="s">
        <v>130</v>
      </c>
      <c r="AW223" s="13" t="s">
        <v>31</v>
      </c>
      <c r="AX223" s="13" t="s">
        <v>82</v>
      </c>
      <c r="AY223" s="253" t="s">
        <v>118</v>
      </c>
    </row>
    <row r="224" s="1" customFormat="1" ht="16.5" customHeight="1">
      <c r="B224" s="36"/>
      <c r="C224" s="218" t="s">
        <v>302</v>
      </c>
      <c r="D224" s="218" t="s">
        <v>121</v>
      </c>
      <c r="E224" s="219" t="s">
        <v>303</v>
      </c>
      <c r="F224" s="220" t="s">
        <v>304</v>
      </c>
      <c r="G224" s="221" t="s">
        <v>209</v>
      </c>
      <c r="H224" s="222">
        <v>1</v>
      </c>
      <c r="I224" s="223"/>
      <c r="J224" s="224">
        <f>ROUND(I224*H224,2)</f>
        <v>0</v>
      </c>
      <c r="K224" s="220" t="s">
        <v>1</v>
      </c>
      <c r="L224" s="41"/>
      <c r="M224" s="225" t="s">
        <v>1</v>
      </c>
      <c r="N224" s="226" t="s">
        <v>39</v>
      </c>
      <c r="O224" s="84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229" t="s">
        <v>125</v>
      </c>
      <c r="AT224" s="229" t="s">
        <v>121</v>
      </c>
      <c r="AU224" s="229" t="s">
        <v>84</v>
      </c>
      <c r="AY224" s="15" t="s">
        <v>118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5" t="s">
        <v>82</v>
      </c>
      <c r="BK224" s="230">
        <f>ROUND(I224*H224,2)</f>
        <v>0</v>
      </c>
      <c r="BL224" s="15" t="s">
        <v>125</v>
      </c>
      <c r="BM224" s="229" t="s">
        <v>305</v>
      </c>
    </row>
    <row r="225" s="12" customFormat="1">
      <c r="B225" s="231"/>
      <c r="C225" s="232"/>
      <c r="D225" s="233" t="s">
        <v>127</v>
      </c>
      <c r="E225" s="234" t="s">
        <v>1</v>
      </c>
      <c r="F225" s="235" t="s">
        <v>82</v>
      </c>
      <c r="G225" s="232"/>
      <c r="H225" s="236">
        <v>1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127</v>
      </c>
      <c r="AU225" s="242" t="s">
        <v>84</v>
      </c>
      <c r="AV225" s="12" t="s">
        <v>84</v>
      </c>
      <c r="AW225" s="12" t="s">
        <v>31</v>
      </c>
      <c r="AX225" s="12" t="s">
        <v>74</v>
      </c>
      <c r="AY225" s="242" t="s">
        <v>118</v>
      </c>
    </row>
    <row r="226" s="13" customFormat="1">
      <c r="B226" s="243"/>
      <c r="C226" s="244"/>
      <c r="D226" s="233" t="s">
        <v>127</v>
      </c>
      <c r="E226" s="245" t="s">
        <v>1</v>
      </c>
      <c r="F226" s="246" t="s">
        <v>129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127</v>
      </c>
      <c r="AU226" s="253" t="s">
        <v>84</v>
      </c>
      <c r="AV226" s="13" t="s">
        <v>130</v>
      </c>
      <c r="AW226" s="13" t="s">
        <v>31</v>
      </c>
      <c r="AX226" s="13" t="s">
        <v>82</v>
      </c>
      <c r="AY226" s="253" t="s">
        <v>118</v>
      </c>
    </row>
    <row r="227" s="1" customFormat="1" ht="16.5" customHeight="1">
      <c r="B227" s="36"/>
      <c r="C227" s="218" t="s">
        <v>306</v>
      </c>
      <c r="D227" s="218" t="s">
        <v>121</v>
      </c>
      <c r="E227" s="219" t="s">
        <v>307</v>
      </c>
      <c r="F227" s="220" t="s">
        <v>308</v>
      </c>
      <c r="G227" s="221" t="s">
        <v>209</v>
      </c>
      <c r="H227" s="222">
        <v>4</v>
      </c>
      <c r="I227" s="223"/>
      <c r="J227" s="224">
        <f>ROUND(I227*H227,2)</f>
        <v>0</v>
      </c>
      <c r="K227" s="220" t="s">
        <v>1</v>
      </c>
      <c r="L227" s="41"/>
      <c r="M227" s="225" t="s">
        <v>1</v>
      </c>
      <c r="N227" s="226" t="s">
        <v>39</v>
      </c>
      <c r="O227" s="84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229" t="s">
        <v>125</v>
      </c>
      <c r="AT227" s="229" t="s">
        <v>121</v>
      </c>
      <c r="AU227" s="229" t="s">
        <v>84</v>
      </c>
      <c r="AY227" s="15" t="s">
        <v>118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5" t="s">
        <v>82</v>
      </c>
      <c r="BK227" s="230">
        <f>ROUND(I227*H227,2)</f>
        <v>0</v>
      </c>
      <c r="BL227" s="15" t="s">
        <v>125</v>
      </c>
      <c r="BM227" s="229" t="s">
        <v>309</v>
      </c>
    </row>
    <row r="228" s="12" customFormat="1">
      <c r="B228" s="231"/>
      <c r="C228" s="232"/>
      <c r="D228" s="233" t="s">
        <v>127</v>
      </c>
      <c r="E228" s="234" t="s">
        <v>1</v>
      </c>
      <c r="F228" s="235" t="s">
        <v>130</v>
      </c>
      <c r="G228" s="232"/>
      <c r="H228" s="236">
        <v>4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127</v>
      </c>
      <c r="AU228" s="242" t="s">
        <v>84</v>
      </c>
      <c r="AV228" s="12" t="s">
        <v>84</v>
      </c>
      <c r="AW228" s="12" t="s">
        <v>31</v>
      </c>
      <c r="AX228" s="12" t="s">
        <v>74</v>
      </c>
      <c r="AY228" s="242" t="s">
        <v>118</v>
      </c>
    </row>
    <row r="229" s="13" customFormat="1">
      <c r="B229" s="243"/>
      <c r="C229" s="244"/>
      <c r="D229" s="233" t="s">
        <v>127</v>
      </c>
      <c r="E229" s="245" t="s">
        <v>1</v>
      </c>
      <c r="F229" s="246" t="s">
        <v>129</v>
      </c>
      <c r="G229" s="244"/>
      <c r="H229" s="247">
        <v>4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127</v>
      </c>
      <c r="AU229" s="253" t="s">
        <v>84</v>
      </c>
      <c r="AV229" s="13" t="s">
        <v>130</v>
      </c>
      <c r="AW229" s="13" t="s">
        <v>31</v>
      </c>
      <c r="AX229" s="13" t="s">
        <v>82</v>
      </c>
      <c r="AY229" s="253" t="s">
        <v>118</v>
      </c>
    </row>
    <row r="230" s="1" customFormat="1" ht="16.5" customHeight="1">
      <c r="B230" s="36"/>
      <c r="C230" s="218" t="s">
        <v>310</v>
      </c>
      <c r="D230" s="218" t="s">
        <v>121</v>
      </c>
      <c r="E230" s="219" t="s">
        <v>311</v>
      </c>
      <c r="F230" s="220" t="s">
        <v>312</v>
      </c>
      <c r="G230" s="221" t="s">
        <v>209</v>
      </c>
      <c r="H230" s="222">
        <v>1</v>
      </c>
      <c r="I230" s="223"/>
      <c r="J230" s="224">
        <f>ROUND(I230*H230,2)</f>
        <v>0</v>
      </c>
      <c r="K230" s="220" t="s">
        <v>1</v>
      </c>
      <c r="L230" s="41"/>
      <c r="M230" s="225" t="s">
        <v>1</v>
      </c>
      <c r="N230" s="226" t="s">
        <v>39</v>
      </c>
      <c r="O230" s="84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229" t="s">
        <v>125</v>
      </c>
      <c r="AT230" s="229" t="s">
        <v>121</v>
      </c>
      <c r="AU230" s="229" t="s">
        <v>84</v>
      </c>
      <c r="AY230" s="15" t="s">
        <v>118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5" t="s">
        <v>82</v>
      </c>
      <c r="BK230" s="230">
        <f>ROUND(I230*H230,2)</f>
        <v>0</v>
      </c>
      <c r="BL230" s="15" t="s">
        <v>125</v>
      </c>
      <c r="BM230" s="229" t="s">
        <v>313</v>
      </c>
    </row>
    <row r="231" s="12" customFormat="1">
      <c r="B231" s="231"/>
      <c r="C231" s="232"/>
      <c r="D231" s="233" t="s">
        <v>127</v>
      </c>
      <c r="E231" s="234" t="s">
        <v>1</v>
      </c>
      <c r="F231" s="235" t="s">
        <v>82</v>
      </c>
      <c r="G231" s="232"/>
      <c r="H231" s="236">
        <v>1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127</v>
      </c>
      <c r="AU231" s="242" t="s">
        <v>84</v>
      </c>
      <c r="AV231" s="12" t="s">
        <v>84</v>
      </c>
      <c r="AW231" s="12" t="s">
        <v>31</v>
      </c>
      <c r="AX231" s="12" t="s">
        <v>74</v>
      </c>
      <c r="AY231" s="242" t="s">
        <v>118</v>
      </c>
    </row>
    <row r="232" s="13" customFormat="1">
      <c r="B232" s="243"/>
      <c r="C232" s="244"/>
      <c r="D232" s="233" t="s">
        <v>127</v>
      </c>
      <c r="E232" s="245" t="s">
        <v>1</v>
      </c>
      <c r="F232" s="246" t="s">
        <v>129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127</v>
      </c>
      <c r="AU232" s="253" t="s">
        <v>84</v>
      </c>
      <c r="AV232" s="13" t="s">
        <v>130</v>
      </c>
      <c r="AW232" s="13" t="s">
        <v>31</v>
      </c>
      <c r="AX232" s="13" t="s">
        <v>82</v>
      </c>
      <c r="AY232" s="253" t="s">
        <v>118</v>
      </c>
    </row>
    <row r="233" s="1" customFormat="1" ht="16.5" customHeight="1">
      <c r="B233" s="36"/>
      <c r="C233" s="218" t="s">
        <v>314</v>
      </c>
      <c r="D233" s="218" t="s">
        <v>121</v>
      </c>
      <c r="E233" s="219" t="s">
        <v>315</v>
      </c>
      <c r="F233" s="220" t="s">
        <v>316</v>
      </c>
      <c r="G233" s="221" t="s">
        <v>209</v>
      </c>
      <c r="H233" s="222">
        <v>3</v>
      </c>
      <c r="I233" s="223"/>
      <c r="J233" s="224">
        <f>ROUND(I233*H233,2)</f>
        <v>0</v>
      </c>
      <c r="K233" s="220" t="s">
        <v>1</v>
      </c>
      <c r="L233" s="41"/>
      <c r="M233" s="225" t="s">
        <v>1</v>
      </c>
      <c r="N233" s="226" t="s">
        <v>39</v>
      </c>
      <c r="O233" s="84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229" t="s">
        <v>125</v>
      </c>
      <c r="AT233" s="229" t="s">
        <v>121</v>
      </c>
      <c r="AU233" s="229" t="s">
        <v>84</v>
      </c>
      <c r="AY233" s="15" t="s">
        <v>118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5" t="s">
        <v>82</v>
      </c>
      <c r="BK233" s="230">
        <f>ROUND(I233*H233,2)</f>
        <v>0</v>
      </c>
      <c r="BL233" s="15" t="s">
        <v>125</v>
      </c>
      <c r="BM233" s="229" t="s">
        <v>317</v>
      </c>
    </row>
    <row r="234" s="12" customFormat="1">
      <c r="B234" s="231"/>
      <c r="C234" s="232"/>
      <c r="D234" s="233" t="s">
        <v>127</v>
      </c>
      <c r="E234" s="234" t="s">
        <v>1</v>
      </c>
      <c r="F234" s="235" t="s">
        <v>137</v>
      </c>
      <c r="G234" s="232"/>
      <c r="H234" s="236">
        <v>3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127</v>
      </c>
      <c r="AU234" s="242" t="s">
        <v>84</v>
      </c>
      <c r="AV234" s="12" t="s">
        <v>84</v>
      </c>
      <c r="AW234" s="12" t="s">
        <v>31</v>
      </c>
      <c r="AX234" s="12" t="s">
        <v>74</v>
      </c>
      <c r="AY234" s="242" t="s">
        <v>118</v>
      </c>
    </row>
    <row r="235" s="13" customFormat="1">
      <c r="B235" s="243"/>
      <c r="C235" s="244"/>
      <c r="D235" s="233" t="s">
        <v>127</v>
      </c>
      <c r="E235" s="245" t="s">
        <v>1</v>
      </c>
      <c r="F235" s="246" t="s">
        <v>129</v>
      </c>
      <c r="G235" s="244"/>
      <c r="H235" s="247">
        <v>3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AT235" s="253" t="s">
        <v>127</v>
      </c>
      <c r="AU235" s="253" t="s">
        <v>84</v>
      </c>
      <c r="AV235" s="13" t="s">
        <v>130</v>
      </c>
      <c r="AW235" s="13" t="s">
        <v>31</v>
      </c>
      <c r="AX235" s="13" t="s">
        <v>82</v>
      </c>
      <c r="AY235" s="253" t="s">
        <v>118</v>
      </c>
    </row>
    <row r="236" s="1" customFormat="1" ht="16.5" customHeight="1">
      <c r="B236" s="36"/>
      <c r="C236" s="218" t="s">
        <v>318</v>
      </c>
      <c r="D236" s="218" t="s">
        <v>121</v>
      </c>
      <c r="E236" s="219" t="s">
        <v>319</v>
      </c>
      <c r="F236" s="220" t="s">
        <v>320</v>
      </c>
      <c r="G236" s="221" t="s">
        <v>209</v>
      </c>
      <c r="H236" s="222">
        <v>1</v>
      </c>
      <c r="I236" s="223"/>
      <c r="J236" s="224">
        <f>ROUND(I236*H236,2)</f>
        <v>0</v>
      </c>
      <c r="K236" s="220" t="s">
        <v>1</v>
      </c>
      <c r="L236" s="41"/>
      <c r="M236" s="225" t="s">
        <v>1</v>
      </c>
      <c r="N236" s="226" t="s">
        <v>39</v>
      </c>
      <c r="O236" s="84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229" t="s">
        <v>125</v>
      </c>
      <c r="AT236" s="229" t="s">
        <v>121</v>
      </c>
      <c r="AU236" s="229" t="s">
        <v>84</v>
      </c>
      <c r="AY236" s="15" t="s">
        <v>118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5" t="s">
        <v>82</v>
      </c>
      <c r="BK236" s="230">
        <f>ROUND(I236*H236,2)</f>
        <v>0</v>
      </c>
      <c r="BL236" s="15" t="s">
        <v>125</v>
      </c>
      <c r="BM236" s="229" t="s">
        <v>321</v>
      </c>
    </row>
    <row r="237" s="12" customFormat="1">
      <c r="B237" s="231"/>
      <c r="C237" s="232"/>
      <c r="D237" s="233" t="s">
        <v>127</v>
      </c>
      <c r="E237" s="234" t="s">
        <v>1</v>
      </c>
      <c r="F237" s="235" t="s">
        <v>82</v>
      </c>
      <c r="G237" s="232"/>
      <c r="H237" s="236">
        <v>1</v>
      </c>
      <c r="I237" s="237"/>
      <c r="J237" s="232"/>
      <c r="K237" s="232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127</v>
      </c>
      <c r="AU237" s="242" t="s">
        <v>84</v>
      </c>
      <c r="AV237" s="12" t="s">
        <v>84</v>
      </c>
      <c r="AW237" s="12" t="s">
        <v>31</v>
      </c>
      <c r="AX237" s="12" t="s">
        <v>74</v>
      </c>
      <c r="AY237" s="242" t="s">
        <v>118</v>
      </c>
    </row>
    <row r="238" s="13" customFormat="1">
      <c r="B238" s="243"/>
      <c r="C238" s="244"/>
      <c r="D238" s="233" t="s">
        <v>127</v>
      </c>
      <c r="E238" s="245" t="s">
        <v>1</v>
      </c>
      <c r="F238" s="246" t="s">
        <v>129</v>
      </c>
      <c r="G238" s="244"/>
      <c r="H238" s="247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127</v>
      </c>
      <c r="AU238" s="253" t="s">
        <v>84</v>
      </c>
      <c r="AV238" s="13" t="s">
        <v>130</v>
      </c>
      <c r="AW238" s="13" t="s">
        <v>31</v>
      </c>
      <c r="AX238" s="13" t="s">
        <v>82</v>
      </c>
      <c r="AY238" s="253" t="s">
        <v>118</v>
      </c>
    </row>
    <row r="239" s="1" customFormat="1" ht="24" customHeight="1">
      <c r="B239" s="36"/>
      <c r="C239" s="218" t="s">
        <v>322</v>
      </c>
      <c r="D239" s="218" t="s">
        <v>121</v>
      </c>
      <c r="E239" s="219" t="s">
        <v>323</v>
      </c>
      <c r="F239" s="220" t="s">
        <v>324</v>
      </c>
      <c r="G239" s="221" t="s">
        <v>209</v>
      </c>
      <c r="H239" s="222">
        <v>8</v>
      </c>
      <c r="I239" s="223"/>
      <c r="J239" s="224">
        <f>ROUND(I239*H239,2)</f>
        <v>0</v>
      </c>
      <c r="K239" s="220" t="s">
        <v>1</v>
      </c>
      <c r="L239" s="41"/>
      <c r="M239" s="225" t="s">
        <v>1</v>
      </c>
      <c r="N239" s="226" t="s">
        <v>39</v>
      </c>
      <c r="O239" s="84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AR239" s="229" t="s">
        <v>125</v>
      </c>
      <c r="AT239" s="229" t="s">
        <v>121</v>
      </c>
      <c r="AU239" s="229" t="s">
        <v>84</v>
      </c>
      <c r="AY239" s="15" t="s">
        <v>118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5" t="s">
        <v>82</v>
      </c>
      <c r="BK239" s="230">
        <f>ROUND(I239*H239,2)</f>
        <v>0</v>
      </c>
      <c r="BL239" s="15" t="s">
        <v>125</v>
      </c>
      <c r="BM239" s="229" t="s">
        <v>325</v>
      </c>
    </row>
    <row r="240" s="12" customFormat="1">
      <c r="B240" s="231"/>
      <c r="C240" s="232"/>
      <c r="D240" s="233" t="s">
        <v>127</v>
      </c>
      <c r="E240" s="234" t="s">
        <v>1</v>
      </c>
      <c r="F240" s="235" t="s">
        <v>326</v>
      </c>
      <c r="G240" s="232"/>
      <c r="H240" s="236">
        <v>8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127</v>
      </c>
      <c r="AU240" s="242" t="s">
        <v>84</v>
      </c>
      <c r="AV240" s="12" t="s">
        <v>84</v>
      </c>
      <c r="AW240" s="12" t="s">
        <v>31</v>
      </c>
      <c r="AX240" s="12" t="s">
        <v>74</v>
      </c>
      <c r="AY240" s="242" t="s">
        <v>118</v>
      </c>
    </row>
    <row r="241" s="13" customFormat="1">
      <c r="B241" s="243"/>
      <c r="C241" s="244"/>
      <c r="D241" s="233" t="s">
        <v>127</v>
      </c>
      <c r="E241" s="245" t="s">
        <v>1</v>
      </c>
      <c r="F241" s="246" t="s">
        <v>129</v>
      </c>
      <c r="G241" s="244"/>
      <c r="H241" s="247">
        <v>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AT241" s="253" t="s">
        <v>127</v>
      </c>
      <c r="AU241" s="253" t="s">
        <v>84</v>
      </c>
      <c r="AV241" s="13" t="s">
        <v>130</v>
      </c>
      <c r="AW241" s="13" t="s">
        <v>31</v>
      </c>
      <c r="AX241" s="13" t="s">
        <v>82</v>
      </c>
      <c r="AY241" s="253" t="s">
        <v>118</v>
      </c>
    </row>
    <row r="242" s="1" customFormat="1" ht="16.5" customHeight="1">
      <c r="B242" s="36"/>
      <c r="C242" s="218" t="s">
        <v>327</v>
      </c>
      <c r="D242" s="218" t="s">
        <v>121</v>
      </c>
      <c r="E242" s="219" t="s">
        <v>328</v>
      </c>
      <c r="F242" s="220" t="s">
        <v>329</v>
      </c>
      <c r="G242" s="221" t="s">
        <v>209</v>
      </c>
      <c r="H242" s="222">
        <v>8</v>
      </c>
      <c r="I242" s="223"/>
      <c r="J242" s="224">
        <f>ROUND(I242*H242,2)</f>
        <v>0</v>
      </c>
      <c r="K242" s="220" t="s">
        <v>1</v>
      </c>
      <c r="L242" s="41"/>
      <c r="M242" s="225" t="s">
        <v>1</v>
      </c>
      <c r="N242" s="226" t="s">
        <v>39</v>
      </c>
      <c r="O242" s="84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229" t="s">
        <v>125</v>
      </c>
      <c r="AT242" s="229" t="s">
        <v>121</v>
      </c>
      <c r="AU242" s="229" t="s">
        <v>84</v>
      </c>
      <c r="AY242" s="15" t="s">
        <v>118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5" t="s">
        <v>82</v>
      </c>
      <c r="BK242" s="230">
        <f>ROUND(I242*H242,2)</f>
        <v>0</v>
      </c>
      <c r="BL242" s="15" t="s">
        <v>125</v>
      </c>
      <c r="BM242" s="229" t="s">
        <v>330</v>
      </c>
    </row>
    <row r="243" s="12" customFormat="1">
      <c r="B243" s="231"/>
      <c r="C243" s="232"/>
      <c r="D243" s="233" t="s">
        <v>127</v>
      </c>
      <c r="E243" s="234" t="s">
        <v>1</v>
      </c>
      <c r="F243" s="235" t="s">
        <v>159</v>
      </c>
      <c r="G243" s="232"/>
      <c r="H243" s="236">
        <v>8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127</v>
      </c>
      <c r="AU243" s="242" t="s">
        <v>84</v>
      </c>
      <c r="AV243" s="12" t="s">
        <v>84</v>
      </c>
      <c r="AW243" s="12" t="s">
        <v>31</v>
      </c>
      <c r="AX243" s="12" t="s">
        <v>74</v>
      </c>
      <c r="AY243" s="242" t="s">
        <v>118</v>
      </c>
    </row>
    <row r="244" s="13" customFormat="1">
      <c r="B244" s="243"/>
      <c r="C244" s="244"/>
      <c r="D244" s="233" t="s">
        <v>127</v>
      </c>
      <c r="E244" s="245" t="s">
        <v>1</v>
      </c>
      <c r="F244" s="246" t="s">
        <v>129</v>
      </c>
      <c r="G244" s="244"/>
      <c r="H244" s="247">
        <v>8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127</v>
      </c>
      <c r="AU244" s="253" t="s">
        <v>84</v>
      </c>
      <c r="AV244" s="13" t="s">
        <v>130</v>
      </c>
      <c r="AW244" s="13" t="s">
        <v>31</v>
      </c>
      <c r="AX244" s="13" t="s">
        <v>82</v>
      </c>
      <c r="AY244" s="253" t="s">
        <v>118</v>
      </c>
    </row>
    <row r="245" s="1" customFormat="1" ht="16.5" customHeight="1">
      <c r="B245" s="36"/>
      <c r="C245" s="218" t="s">
        <v>197</v>
      </c>
      <c r="D245" s="218" t="s">
        <v>121</v>
      </c>
      <c r="E245" s="219" t="s">
        <v>331</v>
      </c>
      <c r="F245" s="220" t="s">
        <v>332</v>
      </c>
      <c r="G245" s="221" t="s">
        <v>209</v>
      </c>
      <c r="H245" s="222">
        <v>16</v>
      </c>
      <c r="I245" s="223"/>
      <c r="J245" s="224">
        <f>ROUND(I245*H245,2)</f>
        <v>0</v>
      </c>
      <c r="K245" s="220" t="s">
        <v>1</v>
      </c>
      <c r="L245" s="41"/>
      <c r="M245" s="225" t="s">
        <v>1</v>
      </c>
      <c r="N245" s="226" t="s">
        <v>39</v>
      </c>
      <c r="O245" s="84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AR245" s="229" t="s">
        <v>125</v>
      </c>
      <c r="AT245" s="229" t="s">
        <v>121</v>
      </c>
      <c r="AU245" s="229" t="s">
        <v>84</v>
      </c>
      <c r="AY245" s="15" t="s">
        <v>118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5" t="s">
        <v>82</v>
      </c>
      <c r="BK245" s="230">
        <f>ROUND(I245*H245,2)</f>
        <v>0</v>
      </c>
      <c r="BL245" s="15" t="s">
        <v>125</v>
      </c>
      <c r="BM245" s="229" t="s">
        <v>333</v>
      </c>
    </row>
    <row r="246" s="12" customFormat="1">
      <c r="B246" s="231"/>
      <c r="C246" s="232"/>
      <c r="D246" s="233" t="s">
        <v>127</v>
      </c>
      <c r="E246" s="234" t="s">
        <v>1</v>
      </c>
      <c r="F246" s="235" t="s">
        <v>125</v>
      </c>
      <c r="G246" s="232"/>
      <c r="H246" s="236">
        <v>16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127</v>
      </c>
      <c r="AU246" s="242" t="s">
        <v>84</v>
      </c>
      <c r="AV246" s="12" t="s">
        <v>84</v>
      </c>
      <c r="AW246" s="12" t="s">
        <v>31</v>
      </c>
      <c r="AX246" s="12" t="s">
        <v>74</v>
      </c>
      <c r="AY246" s="242" t="s">
        <v>118</v>
      </c>
    </row>
    <row r="247" s="13" customFormat="1">
      <c r="B247" s="243"/>
      <c r="C247" s="244"/>
      <c r="D247" s="233" t="s">
        <v>127</v>
      </c>
      <c r="E247" s="245" t="s">
        <v>1</v>
      </c>
      <c r="F247" s="246" t="s">
        <v>129</v>
      </c>
      <c r="G247" s="244"/>
      <c r="H247" s="247">
        <v>16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AT247" s="253" t="s">
        <v>127</v>
      </c>
      <c r="AU247" s="253" t="s">
        <v>84</v>
      </c>
      <c r="AV247" s="13" t="s">
        <v>130</v>
      </c>
      <c r="AW247" s="13" t="s">
        <v>31</v>
      </c>
      <c r="AX247" s="13" t="s">
        <v>82</v>
      </c>
      <c r="AY247" s="253" t="s">
        <v>118</v>
      </c>
    </row>
    <row r="248" s="1" customFormat="1" ht="24" customHeight="1">
      <c r="B248" s="36"/>
      <c r="C248" s="218" t="s">
        <v>334</v>
      </c>
      <c r="D248" s="218" t="s">
        <v>121</v>
      </c>
      <c r="E248" s="219" t="s">
        <v>335</v>
      </c>
      <c r="F248" s="220" t="s">
        <v>336</v>
      </c>
      <c r="G248" s="221" t="s">
        <v>213</v>
      </c>
      <c r="H248" s="254"/>
      <c r="I248" s="223"/>
      <c r="J248" s="224">
        <f>ROUND(I248*H248,2)</f>
        <v>0</v>
      </c>
      <c r="K248" s="220" t="s">
        <v>214</v>
      </c>
      <c r="L248" s="41"/>
      <c r="M248" s="225" t="s">
        <v>1</v>
      </c>
      <c r="N248" s="226" t="s">
        <v>39</v>
      </c>
      <c r="O248" s="84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AR248" s="229" t="s">
        <v>125</v>
      </c>
      <c r="AT248" s="229" t="s">
        <v>121</v>
      </c>
      <c r="AU248" s="229" t="s">
        <v>84</v>
      </c>
      <c r="AY248" s="15" t="s">
        <v>118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5" t="s">
        <v>82</v>
      </c>
      <c r="BK248" s="230">
        <f>ROUND(I248*H248,2)</f>
        <v>0</v>
      </c>
      <c r="BL248" s="15" t="s">
        <v>125</v>
      </c>
      <c r="BM248" s="229" t="s">
        <v>337</v>
      </c>
    </row>
    <row r="249" s="11" customFormat="1" ht="22.8" customHeight="1">
      <c r="B249" s="202"/>
      <c r="C249" s="203"/>
      <c r="D249" s="204" t="s">
        <v>73</v>
      </c>
      <c r="E249" s="216" t="s">
        <v>338</v>
      </c>
      <c r="F249" s="216" t="s">
        <v>339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SUM(P250:P256)</f>
        <v>0</v>
      </c>
      <c r="Q249" s="210"/>
      <c r="R249" s="211">
        <f>SUM(R250:R256)</f>
        <v>0.27589999999999998</v>
      </c>
      <c r="S249" s="210"/>
      <c r="T249" s="212">
        <f>SUM(T250:T256)</f>
        <v>0</v>
      </c>
      <c r="AR249" s="213" t="s">
        <v>84</v>
      </c>
      <c r="AT249" s="214" t="s">
        <v>73</v>
      </c>
      <c r="AU249" s="214" t="s">
        <v>82</v>
      </c>
      <c r="AY249" s="213" t="s">
        <v>118</v>
      </c>
      <c r="BK249" s="215">
        <f>SUM(BK250:BK256)</f>
        <v>0</v>
      </c>
    </row>
    <row r="250" s="1" customFormat="1" ht="36" customHeight="1">
      <c r="B250" s="36"/>
      <c r="C250" s="218" t="s">
        <v>340</v>
      </c>
      <c r="D250" s="218" t="s">
        <v>121</v>
      </c>
      <c r="E250" s="219" t="s">
        <v>341</v>
      </c>
      <c r="F250" s="220" t="s">
        <v>342</v>
      </c>
      <c r="G250" s="221" t="s">
        <v>157</v>
      </c>
      <c r="H250" s="222">
        <v>1</v>
      </c>
      <c r="I250" s="223"/>
      <c r="J250" s="224">
        <f>ROUND(I250*H250,2)</f>
        <v>0</v>
      </c>
      <c r="K250" s="220" t="s">
        <v>214</v>
      </c>
      <c r="L250" s="41"/>
      <c r="M250" s="225" t="s">
        <v>1</v>
      </c>
      <c r="N250" s="226" t="s">
        <v>39</v>
      </c>
      <c r="O250" s="84"/>
      <c r="P250" s="227">
        <f>O250*H250</f>
        <v>0</v>
      </c>
      <c r="Q250" s="227">
        <v>0.01942</v>
      </c>
      <c r="R250" s="227">
        <f>Q250*H250</f>
        <v>0.01942</v>
      </c>
      <c r="S250" s="227">
        <v>0</v>
      </c>
      <c r="T250" s="228">
        <f>S250*H250</f>
        <v>0</v>
      </c>
      <c r="AR250" s="229" t="s">
        <v>125</v>
      </c>
      <c r="AT250" s="229" t="s">
        <v>121</v>
      </c>
      <c r="AU250" s="229" t="s">
        <v>84</v>
      </c>
      <c r="AY250" s="15" t="s">
        <v>118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5" t="s">
        <v>82</v>
      </c>
      <c r="BK250" s="230">
        <f>ROUND(I250*H250,2)</f>
        <v>0</v>
      </c>
      <c r="BL250" s="15" t="s">
        <v>125</v>
      </c>
      <c r="BM250" s="229" t="s">
        <v>343</v>
      </c>
    </row>
    <row r="251" s="12" customFormat="1">
      <c r="B251" s="231"/>
      <c r="C251" s="232"/>
      <c r="D251" s="233" t="s">
        <v>127</v>
      </c>
      <c r="E251" s="234" t="s">
        <v>1</v>
      </c>
      <c r="F251" s="235" t="s">
        <v>82</v>
      </c>
      <c r="G251" s="232"/>
      <c r="H251" s="236">
        <v>1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127</v>
      </c>
      <c r="AU251" s="242" t="s">
        <v>84</v>
      </c>
      <c r="AV251" s="12" t="s">
        <v>84</v>
      </c>
      <c r="AW251" s="12" t="s">
        <v>31</v>
      </c>
      <c r="AX251" s="12" t="s">
        <v>74</v>
      </c>
      <c r="AY251" s="242" t="s">
        <v>118</v>
      </c>
    </row>
    <row r="252" s="13" customFormat="1">
      <c r="B252" s="243"/>
      <c r="C252" s="244"/>
      <c r="D252" s="233" t="s">
        <v>127</v>
      </c>
      <c r="E252" s="245" t="s">
        <v>1</v>
      </c>
      <c r="F252" s="246" t="s">
        <v>129</v>
      </c>
      <c r="G252" s="244"/>
      <c r="H252" s="247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AT252" s="253" t="s">
        <v>127</v>
      </c>
      <c r="AU252" s="253" t="s">
        <v>84</v>
      </c>
      <c r="AV252" s="13" t="s">
        <v>130</v>
      </c>
      <c r="AW252" s="13" t="s">
        <v>31</v>
      </c>
      <c r="AX252" s="13" t="s">
        <v>82</v>
      </c>
      <c r="AY252" s="253" t="s">
        <v>118</v>
      </c>
    </row>
    <row r="253" s="1" customFormat="1" ht="36" customHeight="1">
      <c r="B253" s="36"/>
      <c r="C253" s="218" t="s">
        <v>344</v>
      </c>
      <c r="D253" s="218" t="s">
        <v>121</v>
      </c>
      <c r="E253" s="219" t="s">
        <v>345</v>
      </c>
      <c r="F253" s="220" t="s">
        <v>346</v>
      </c>
      <c r="G253" s="221" t="s">
        <v>157</v>
      </c>
      <c r="H253" s="222">
        <v>7</v>
      </c>
      <c r="I253" s="223"/>
      <c r="J253" s="224">
        <f>ROUND(I253*H253,2)</f>
        <v>0</v>
      </c>
      <c r="K253" s="220" t="s">
        <v>214</v>
      </c>
      <c r="L253" s="41"/>
      <c r="M253" s="225" t="s">
        <v>1</v>
      </c>
      <c r="N253" s="226" t="s">
        <v>39</v>
      </c>
      <c r="O253" s="84"/>
      <c r="P253" s="227">
        <f>O253*H253</f>
        <v>0</v>
      </c>
      <c r="Q253" s="227">
        <v>0.036639999999999999</v>
      </c>
      <c r="R253" s="227">
        <f>Q253*H253</f>
        <v>0.25647999999999999</v>
      </c>
      <c r="S253" s="227">
        <v>0</v>
      </c>
      <c r="T253" s="228">
        <f>S253*H253</f>
        <v>0</v>
      </c>
      <c r="AR253" s="229" t="s">
        <v>125</v>
      </c>
      <c r="AT253" s="229" t="s">
        <v>121</v>
      </c>
      <c r="AU253" s="229" t="s">
        <v>84</v>
      </c>
      <c r="AY253" s="15" t="s">
        <v>118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5" t="s">
        <v>82</v>
      </c>
      <c r="BK253" s="230">
        <f>ROUND(I253*H253,2)</f>
        <v>0</v>
      </c>
      <c r="BL253" s="15" t="s">
        <v>125</v>
      </c>
      <c r="BM253" s="229" t="s">
        <v>347</v>
      </c>
    </row>
    <row r="254" s="12" customFormat="1">
      <c r="B254" s="231"/>
      <c r="C254" s="232"/>
      <c r="D254" s="233" t="s">
        <v>127</v>
      </c>
      <c r="E254" s="234" t="s">
        <v>1</v>
      </c>
      <c r="F254" s="235" t="s">
        <v>154</v>
      </c>
      <c r="G254" s="232"/>
      <c r="H254" s="236">
        <v>7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127</v>
      </c>
      <c r="AU254" s="242" t="s">
        <v>84</v>
      </c>
      <c r="AV254" s="12" t="s">
        <v>84</v>
      </c>
      <c r="AW254" s="12" t="s">
        <v>31</v>
      </c>
      <c r="AX254" s="12" t="s">
        <v>74</v>
      </c>
      <c r="AY254" s="242" t="s">
        <v>118</v>
      </c>
    </row>
    <row r="255" s="13" customFormat="1">
      <c r="B255" s="243"/>
      <c r="C255" s="244"/>
      <c r="D255" s="233" t="s">
        <v>127</v>
      </c>
      <c r="E255" s="245" t="s">
        <v>1</v>
      </c>
      <c r="F255" s="246" t="s">
        <v>129</v>
      </c>
      <c r="G255" s="244"/>
      <c r="H255" s="247">
        <v>7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AT255" s="253" t="s">
        <v>127</v>
      </c>
      <c r="AU255" s="253" t="s">
        <v>84</v>
      </c>
      <c r="AV255" s="13" t="s">
        <v>130</v>
      </c>
      <c r="AW255" s="13" t="s">
        <v>31</v>
      </c>
      <c r="AX255" s="13" t="s">
        <v>82</v>
      </c>
      <c r="AY255" s="253" t="s">
        <v>118</v>
      </c>
    </row>
    <row r="256" s="1" customFormat="1" ht="24" customHeight="1">
      <c r="B256" s="36"/>
      <c r="C256" s="218" t="s">
        <v>348</v>
      </c>
      <c r="D256" s="218" t="s">
        <v>121</v>
      </c>
      <c r="E256" s="219" t="s">
        <v>349</v>
      </c>
      <c r="F256" s="220" t="s">
        <v>350</v>
      </c>
      <c r="G256" s="221" t="s">
        <v>213</v>
      </c>
      <c r="H256" s="254"/>
      <c r="I256" s="223"/>
      <c r="J256" s="224">
        <f>ROUND(I256*H256,2)</f>
        <v>0</v>
      </c>
      <c r="K256" s="220" t="s">
        <v>214</v>
      </c>
      <c r="L256" s="41"/>
      <c r="M256" s="225" t="s">
        <v>1</v>
      </c>
      <c r="N256" s="226" t="s">
        <v>39</v>
      </c>
      <c r="O256" s="84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AR256" s="229" t="s">
        <v>125</v>
      </c>
      <c r="AT256" s="229" t="s">
        <v>121</v>
      </c>
      <c r="AU256" s="229" t="s">
        <v>84</v>
      </c>
      <c r="AY256" s="15" t="s">
        <v>118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5" t="s">
        <v>82</v>
      </c>
      <c r="BK256" s="230">
        <f>ROUND(I256*H256,2)</f>
        <v>0</v>
      </c>
      <c r="BL256" s="15" t="s">
        <v>125</v>
      </c>
      <c r="BM256" s="229" t="s">
        <v>351</v>
      </c>
    </row>
    <row r="257" s="11" customFormat="1" ht="22.8" customHeight="1">
      <c r="B257" s="202"/>
      <c r="C257" s="203"/>
      <c r="D257" s="204" t="s">
        <v>73</v>
      </c>
      <c r="E257" s="216" t="s">
        <v>352</v>
      </c>
      <c r="F257" s="216" t="s">
        <v>353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P258</f>
        <v>0</v>
      </c>
      <c r="Q257" s="210"/>
      <c r="R257" s="211">
        <f>R258</f>
        <v>0</v>
      </c>
      <c r="S257" s="210"/>
      <c r="T257" s="212">
        <f>T258</f>
        <v>0</v>
      </c>
      <c r="AR257" s="213" t="s">
        <v>84</v>
      </c>
      <c r="AT257" s="214" t="s">
        <v>73</v>
      </c>
      <c r="AU257" s="214" t="s">
        <v>82</v>
      </c>
      <c r="AY257" s="213" t="s">
        <v>118</v>
      </c>
      <c r="BK257" s="215">
        <f>BK258</f>
        <v>0</v>
      </c>
    </row>
    <row r="258" s="1" customFormat="1" ht="24" customHeight="1">
      <c r="B258" s="36"/>
      <c r="C258" s="218" t="s">
        <v>354</v>
      </c>
      <c r="D258" s="218" t="s">
        <v>121</v>
      </c>
      <c r="E258" s="219" t="s">
        <v>355</v>
      </c>
      <c r="F258" s="220" t="s">
        <v>356</v>
      </c>
      <c r="G258" s="221" t="s">
        <v>157</v>
      </c>
      <c r="H258" s="222">
        <v>1</v>
      </c>
      <c r="I258" s="223"/>
      <c r="J258" s="224">
        <f>ROUND(I258*H258,2)</f>
        <v>0</v>
      </c>
      <c r="K258" s="220" t="s">
        <v>1</v>
      </c>
      <c r="L258" s="41"/>
      <c r="M258" s="225" t="s">
        <v>1</v>
      </c>
      <c r="N258" s="226" t="s">
        <v>39</v>
      </c>
      <c r="O258" s="84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AR258" s="229" t="s">
        <v>125</v>
      </c>
      <c r="AT258" s="229" t="s">
        <v>121</v>
      </c>
      <c r="AU258" s="229" t="s">
        <v>84</v>
      </c>
      <c r="AY258" s="15" t="s">
        <v>118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5" t="s">
        <v>82</v>
      </c>
      <c r="BK258" s="230">
        <f>ROUND(I258*H258,2)</f>
        <v>0</v>
      </c>
      <c r="BL258" s="15" t="s">
        <v>125</v>
      </c>
      <c r="BM258" s="229" t="s">
        <v>357</v>
      </c>
    </row>
    <row r="259" s="11" customFormat="1" ht="25.92" customHeight="1">
      <c r="B259" s="202"/>
      <c r="C259" s="203"/>
      <c r="D259" s="204" t="s">
        <v>73</v>
      </c>
      <c r="E259" s="205" t="s">
        <v>358</v>
      </c>
      <c r="F259" s="205" t="s">
        <v>359</v>
      </c>
      <c r="G259" s="203"/>
      <c r="H259" s="203"/>
      <c r="I259" s="206"/>
      <c r="J259" s="207">
        <f>BK259</f>
        <v>0</v>
      </c>
      <c r="K259" s="203"/>
      <c r="L259" s="208"/>
      <c r="M259" s="209"/>
      <c r="N259" s="210"/>
      <c r="O259" s="210"/>
      <c r="P259" s="211">
        <f>P260+P262</f>
        <v>0</v>
      </c>
      <c r="Q259" s="210"/>
      <c r="R259" s="211">
        <f>R260+R262</f>
        <v>0</v>
      </c>
      <c r="S259" s="210"/>
      <c r="T259" s="212">
        <f>T260+T262</f>
        <v>0</v>
      </c>
      <c r="AR259" s="213" t="s">
        <v>145</v>
      </c>
      <c r="AT259" s="214" t="s">
        <v>73</v>
      </c>
      <c r="AU259" s="214" t="s">
        <v>74</v>
      </c>
      <c r="AY259" s="213" t="s">
        <v>118</v>
      </c>
      <c r="BK259" s="215">
        <f>BK260+BK262</f>
        <v>0</v>
      </c>
    </row>
    <row r="260" s="11" customFormat="1" ht="22.8" customHeight="1">
      <c r="B260" s="202"/>
      <c r="C260" s="203"/>
      <c r="D260" s="204" t="s">
        <v>73</v>
      </c>
      <c r="E260" s="216" t="s">
        <v>360</v>
      </c>
      <c r="F260" s="216" t="s">
        <v>361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P261</f>
        <v>0</v>
      </c>
      <c r="Q260" s="210"/>
      <c r="R260" s="211">
        <f>R261</f>
        <v>0</v>
      </c>
      <c r="S260" s="210"/>
      <c r="T260" s="212">
        <f>T261</f>
        <v>0</v>
      </c>
      <c r="AR260" s="213" t="s">
        <v>145</v>
      </c>
      <c r="AT260" s="214" t="s">
        <v>73</v>
      </c>
      <c r="AU260" s="214" t="s">
        <v>82</v>
      </c>
      <c r="AY260" s="213" t="s">
        <v>118</v>
      </c>
      <c r="BK260" s="215">
        <f>BK261</f>
        <v>0</v>
      </c>
    </row>
    <row r="261" s="1" customFormat="1" ht="16.5" customHeight="1">
      <c r="B261" s="36"/>
      <c r="C261" s="218" t="s">
        <v>362</v>
      </c>
      <c r="D261" s="218" t="s">
        <v>121</v>
      </c>
      <c r="E261" s="219" t="s">
        <v>363</v>
      </c>
      <c r="F261" s="220" t="s">
        <v>364</v>
      </c>
      <c r="G261" s="221" t="s">
        <v>133</v>
      </c>
      <c r="H261" s="222">
        <v>1</v>
      </c>
      <c r="I261" s="223"/>
      <c r="J261" s="224">
        <f>ROUND(I261*H261,2)</f>
        <v>0</v>
      </c>
      <c r="K261" s="220" t="s">
        <v>1</v>
      </c>
      <c r="L261" s="41"/>
      <c r="M261" s="225" t="s">
        <v>1</v>
      </c>
      <c r="N261" s="226" t="s">
        <v>39</v>
      </c>
      <c r="O261" s="84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AR261" s="229" t="s">
        <v>365</v>
      </c>
      <c r="AT261" s="229" t="s">
        <v>121</v>
      </c>
      <c r="AU261" s="229" t="s">
        <v>84</v>
      </c>
      <c r="AY261" s="15" t="s">
        <v>118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5" t="s">
        <v>82</v>
      </c>
      <c r="BK261" s="230">
        <f>ROUND(I261*H261,2)</f>
        <v>0</v>
      </c>
      <c r="BL261" s="15" t="s">
        <v>365</v>
      </c>
      <c r="BM261" s="229" t="s">
        <v>366</v>
      </c>
    </row>
    <row r="262" s="11" customFormat="1" ht="22.8" customHeight="1">
      <c r="B262" s="202"/>
      <c r="C262" s="203"/>
      <c r="D262" s="204" t="s">
        <v>73</v>
      </c>
      <c r="E262" s="216" t="s">
        <v>367</v>
      </c>
      <c r="F262" s="216" t="s">
        <v>368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SUM(P263:P266)</f>
        <v>0</v>
      </c>
      <c r="Q262" s="210"/>
      <c r="R262" s="211">
        <f>SUM(R263:R266)</f>
        <v>0</v>
      </c>
      <c r="S262" s="210"/>
      <c r="T262" s="212">
        <f>SUM(T263:T266)</f>
        <v>0</v>
      </c>
      <c r="AR262" s="213" t="s">
        <v>145</v>
      </c>
      <c r="AT262" s="214" t="s">
        <v>73</v>
      </c>
      <c r="AU262" s="214" t="s">
        <v>82</v>
      </c>
      <c r="AY262" s="213" t="s">
        <v>118</v>
      </c>
      <c r="BK262" s="215">
        <f>SUM(BK263:BK266)</f>
        <v>0</v>
      </c>
    </row>
    <row r="263" s="1" customFormat="1" ht="16.5" customHeight="1">
      <c r="B263" s="36"/>
      <c r="C263" s="218" t="s">
        <v>369</v>
      </c>
      <c r="D263" s="218" t="s">
        <v>121</v>
      </c>
      <c r="E263" s="219" t="s">
        <v>370</v>
      </c>
      <c r="F263" s="220" t="s">
        <v>368</v>
      </c>
      <c r="G263" s="221" t="s">
        <v>133</v>
      </c>
      <c r="H263" s="222">
        <v>1</v>
      </c>
      <c r="I263" s="223"/>
      <c r="J263" s="224">
        <f>ROUND(I263*H263,2)</f>
        <v>0</v>
      </c>
      <c r="K263" s="220" t="s">
        <v>1</v>
      </c>
      <c r="L263" s="41"/>
      <c r="M263" s="225" t="s">
        <v>1</v>
      </c>
      <c r="N263" s="226" t="s">
        <v>39</v>
      </c>
      <c r="O263" s="84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9" t="s">
        <v>365</v>
      </c>
      <c r="AT263" s="229" t="s">
        <v>121</v>
      </c>
      <c r="AU263" s="229" t="s">
        <v>84</v>
      </c>
      <c r="AY263" s="15" t="s">
        <v>118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5" t="s">
        <v>82</v>
      </c>
      <c r="BK263" s="230">
        <f>ROUND(I263*H263,2)</f>
        <v>0</v>
      </c>
      <c r="BL263" s="15" t="s">
        <v>365</v>
      </c>
      <c r="BM263" s="229" t="s">
        <v>371</v>
      </c>
    </row>
    <row r="264" s="1" customFormat="1" ht="16.5" customHeight="1">
      <c r="B264" s="36"/>
      <c r="C264" s="218" t="s">
        <v>372</v>
      </c>
      <c r="D264" s="218" t="s">
        <v>121</v>
      </c>
      <c r="E264" s="219" t="s">
        <v>373</v>
      </c>
      <c r="F264" s="220" t="s">
        <v>374</v>
      </c>
      <c r="G264" s="221" t="s">
        <v>133</v>
      </c>
      <c r="H264" s="222">
        <v>1</v>
      </c>
      <c r="I264" s="223"/>
      <c r="J264" s="224">
        <f>ROUND(I264*H264,2)</f>
        <v>0</v>
      </c>
      <c r="K264" s="220" t="s">
        <v>1</v>
      </c>
      <c r="L264" s="41"/>
      <c r="M264" s="225" t="s">
        <v>1</v>
      </c>
      <c r="N264" s="226" t="s">
        <v>39</v>
      </c>
      <c r="O264" s="84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AR264" s="229" t="s">
        <v>365</v>
      </c>
      <c r="AT264" s="229" t="s">
        <v>121</v>
      </c>
      <c r="AU264" s="229" t="s">
        <v>84</v>
      </c>
      <c r="AY264" s="15" t="s">
        <v>118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5" t="s">
        <v>82</v>
      </c>
      <c r="BK264" s="230">
        <f>ROUND(I264*H264,2)</f>
        <v>0</v>
      </c>
      <c r="BL264" s="15" t="s">
        <v>365</v>
      </c>
      <c r="BM264" s="229" t="s">
        <v>375</v>
      </c>
    </row>
    <row r="265" s="1" customFormat="1" ht="16.5" customHeight="1">
      <c r="B265" s="36"/>
      <c r="C265" s="218" t="s">
        <v>376</v>
      </c>
      <c r="D265" s="218" t="s">
        <v>121</v>
      </c>
      <c r="E265" s="219" t="s">
        <v>377</v>
      </c>
      <c r="F265" s="220" t="s">
        <v>378</v>
      </c>
      <c r="G265" s="221" t="s">
        <v>133</v>
      </c>
      <c r="H265" s="222">
        <v>1</v>
      </c>
      <c r="I265" s="223"/>
      <c r="J265" s="224">
        <f>ROUND(I265*H265,2)</f>
        <v>0</v>
      </c>
      <c r="K265" s="220" t="s">
        <v>214</v>
      </c>
      <c r="L265" s="41"/>
      <c r="M265" s="225" t="s">
        <v>1</v>
      </c>
      <c r="N265" s="226" t="s">
        <v>39</v>
      </c>
      <c r="O265" s="84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AR265" s="229" t="s">
        <v>365</v>
      </c>
      <c r="AT265" s="229" t="s">
        <v>121</v>
      </c>
      <c r="AU265" s="229" t="s">
        <v>84</v>
      </c>
      <c r="AY265" s="15" t="s">
        <v>118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5" t="s">
        <v>82</v>
      </c>
      <c r="BK265" s="230">
        <f>ROUND(I265*H265,2)</f>
        <v>0</v>
      </c>
      <c r="BL265" s="15" t="s">
        <v>365</v>
      </c>
      <c r="BM265" s="229" t="s">
        <v>379</v>
      </c>
    </row>
    <row r="266" s="1" customFormat="1" ht="16.5" customHeight="1">
      <c r="B266" s="36"/>
      <c r="C266" s="218" t="s">
        <v>380</v>
      </c>
      <c r="D266" s="218" t="s">
        <v>121</v>
      </c>
      <c r="E266" s="219" t="s">
        <v>381</v>
      </c>
      <c r="F266" s="220" t="s">
        <v>382</v>
      </c>
      <c r="G266" s="221" t="s">
        <v>133</v>
      </c>
      <c r="H266" s="222">
        <v>1</v>
      </c>
      <c r="I266" s="223"/>
      <c r="J266" s="224">
        <f>ROUND(I266*H266,2)</f>
        <v>0</v>
      </c>
      <c r="K266" s="220" t="s">
        <v>1</v>
      </c>
      <c r="L266" s="41"/>
      <c r="M266" s="255" t="s">
        <v>1</v>
      </c>
      <c r="N266" s="256" t="s">
        <v>39</v>
      </c>
      <c r="O266" s="257"/>
      <c r="P266" s="258">
        <f>O266*H266</f>
        <v>0</v>
      </c>
      <c r="Q266" s="258">
        <v>0</v>
      </c>
      <c r="R266" s="258">
        <f>Q266*H266</f>
        <v>0</v>
      </c>
      <c r="S266" s="258">
        <v>0</v>
      </c>
      <c r="T266" s="259">
        <f>S266*H266</f>
        <v>0</v>
      </c>
      <c r="AR266" s="229" t="s">
        <v>365</v>
      </c>
      <c r="AT266" s="229" t="s">
        <v>121</v>
      </c>
      <c r="AU266" s="229" t="s">
        <v>84</v>
      </c>
      <c r="AY266" s="15" t="s">
        <v>118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5" t="s">
        <v>82</v>
      </c>
      <c r="BK266" s="230">
        <f>ROUND(I266*H266,2)</f>
        <v>0</v>
      </c>
      <c r="BL266" s="15" t="s">
        <v>365</v>
      </c>
      <c r="BM266" s="229" t="s">
        <v>383</v>
      </c>
    </row>
    <row r="267" s="1" customFormat="1" ht="6.96" customHeight="1">
      <c r="B267" s="59"/>
      <c r="C267" s="60"/>
      <c r="D267" s="60"/>
      <c r="E267" s="60"/>
      <c r="F267" s="60"/>
      <c r="G267" s="60"/>
      <c r="H267" s="60"/>
      <c r="I267" s="167"/>
      <c r="J267" s="60"/>
      <c r="K267" s="60"/>
      <c r="L267" s="41"/>
    </row>
  </sheetData>
  <sheetProtection sheet="1" autoFilter="0" formatColumns="0" formatRows="0" objects="1" scenarios="1" spinCount="100000" saltValue="nMtM+KeJFZbzs6ocggW8JCYoO2xZIXHfHkqBY+IF2CB/MR3oHV2ql8vDulUYibjEZCsderjM0PMBEDbA75Cudw==" hashValue="w/uNfk+01zFNOXTet6l4zwt7NVzMBOQlVQ2w/YkChzxz51oIUyzwMkmsHHGg9erY+vGaknbtYC1k9kkZrLvkxA==" algorithmName="SHA-512" password="CC35"/>
  <autoFilter ref="C125:K26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2023-05-17T05:41:40Z</dcterms:created>
  <dcterms:modified xsi:type="dcterms:W3CDTF">2023-05-17T05:41:41Z</dcterms:modified>
</cp:coreProperties>
</file>