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227"/>
  <workbookPr codeName="ThisWorkbook" defaultThemeVersion="124226"/>
  <bookViews>
    <workbookView xWindow="36616" yWindow="60301" windowWidth="29040" windowHeight="15840" activeTab="0"/>
  </bookViews>
  <sheets>
    <sheet name="Krycí list" sheetId="1" r:id="rId1"/>
    <sheet name="Rekapitulace" sheetId="2" r:id="rId2"/>
    <sheet name="soupis neoceněný" sheetId="7" r:id="rId3"/>
    <sheet name="#Figury" sheetId="4" state="hidden" r:id="rId4"/>
  </sheets>
  <definedNames>
    <definedName name="_xlnm.Print_Titles" localSheetId="1">'Rekapitulace'!$11:$13</definedName>
  </definedNames>
  <calcPr calcId="191029"/>
  <extLst/>
</workbook>
</file>

<file path=xl/sharedStrings.xml><?xml version="1.0" encoding="utf-8"?>
<sst xmlns="http://schemas.openxmlformats.org/spreadsheetml/2006/main" count="248" uniqueCount="151">
  <si>
    <t>Název stavby</t>
  </si>
  <si>
    <t>JKSO</t>
  </si>
  <si>
    <t xml:space="preserve"> </t>
  </si>
  <si>
    <t>Kód stavby</t>
  </si>
  <si>
    <t>ucebny</t>
  </si>
  <si>
    <t>Název objektu</t>
  </si>
  <si>
    <t>EČO</t>
  </si>
  <si>
    <t/>
  </si>
  <si>
    <t>Kód objektu</t>
  </si>
  <si>
    <t>Název části</t>
  </si>
  <si>
    <t>Místo</t>
  </si>
  <si>
    <t>Kód části</t>
  </si>
  <si>
    <t>Název podčásti</t>
  </si>
  <si>
    <t>Kód podčásti</t>
  </si>
  <si>
    <t>IČ</t>
  </si>
  <si>
    <t>DIČ</t>
  </si>
  <si>
    <t>Objednatel</t>
  </si>
  <si>
    <t>Projektant</t>
  </si>
  <si>
    <t>Zhotovitel</t>
  </si>
  <si>
    <t>Rozpočet číslo</t>
  </si>
  <si>
    <t>Zpracoval</t>
  </si>
  <si>
    <t>Dne</t>
  </si>
  <si>
    <t xml:space="preserve">               Měrné a účelové jednotky</t>
  </si>
  <si>
    <t xml:space="preserve">            Počet</t>
  </si>
  <si>
    <t xml:space="preserve">    Náklady / 1 m.j.</t>
  </si>
  <si>
    <t xml:space="preserve">             Počet</t>
  </si>
  <si>
    <t xml:space="preserve">     Náklady / 1 m.j.</t>
  </si>
  <si>
    <t xml:space="preserve">                Počet</t>
  </si>
  <si>
    <t xml:space="preserve">        Náklady / 1 m.j.</t>
  </si>
  <si>
    <t xml:space="preserve">               Rozpočtové náklady v</t>
  </si>
  <si>
    <t>CZK</t>
  </si>
  <si>
    <t>A</t>
  </si>
  <si>
    <t>Základní rozp. náklady</t>
  </si>
  <si>
    <t>B</t>
  </si>
  <si>
    <t>Doplňkové náklady</t>
  </si>
  <si>
    <t>C</t>
  </si>
  <si>
    <t>Vedlejší rozpočtové náklady</t>
  </si>
  <si>
    <t>HSV</t>
  </si>
  <si>
    <t>Práce přesčas</t>
  </si>
  <si>
    <t>Zařízení staveniště</t>
  </si>
  <si>
    <t>21</t>
  </si>
  <si>
    <t>%</t>
  </si>
  <si>
    <t>Bez pevné podl.</t>
  </si>
  <si>
    <t>PSV</t>
  </si>
  <si>
    <t>Kulturní památka</t>
  </si>
  <si>
    <t>Územní vlivy</t>
  </si>
  <si>
    <t>Provozní vlivy</t>
  </si>
  <si>
    <t>Ostatní</t>
  </si>
  <si>
    <t>VRN z rozpočtu</t>
  </si>
  <si>
    <t>HZS</t>
  </si>
  <si>
    <t>Kompl. činnost</t>
  </si>
  <si>
    <t>Ostatní náklady</t>
  </si>
  <si>
    <t>D</t>
  </si>
  <si>
    <t>Celkové náklady</t>
  </si>
  <si>
    <t>Datum a podpis</t>
  </si>
  <si>
    <t>Razítko</t>
  </si>
  <si>
    <t>15</t>
  </si>
  <si>
    <t>DPH</t>
  </si>
  <si>
    <t>E</t>
  </si>
  <si>
    <t>Přípočty a odpočty</t>
  </si>
  <si>
    <t>Dodávky objednatele</t>
  </si>
  <si>
    <t>Klouzavá doložka</t>
  </si>
  <si>
    <t>Zvýhodnění + -</t>
  </si>
  <si>
    <t>Stavba:</t>
  </si>
  <si>
    <t>Objekt:</t>
  </si>
  <si>
    <t>Část:</t>
  </si>
  <si>
    <t xml:space="preserve">JKSO: </t>
  </si>
  <si>
    <t>Objednatel:</t>
  </si>
  <si>
    <t>Zhotovitel:</t>
  </si>
  <si>
    <t>Datum:</t>
  </si>
  <si>
    <t>Kód</t>
  </si>
  <si>
    <t>Popis</t>
  </si>
  <si>
    <t>Cena celkem</t>
  </si>
  <si>
    <t>JKSO:</t>
  </si>
  <si>
    <t>P.Č.</t>
  </si>
  <si>
    <t>TV</t>
  </si>
  <si>
    <t>KCN</t>
  </si>
  <si>
    <t>Kód položky</t>
  </si>
  <si>
    <t>MJ</t>
  </si>
  <si>
    <t>Množství celkem</t>
  </si>
  <si>
    <t>Sazba DPH</t>
  </si>
  <si>
    <t>kus</t>
  </si>
  <si>
    <t xml:space="preserve">REKAPITULACE </t>
  </si>
  <si>
    <t>KRYCÍ LIST SOUPISU</t>
  </si>
  <si>
    <t>AVT</t>
  </si>
  <si>
    <t>"AVT"</t>
  </si>
  <si>
    <t>ZRN (ř. 1-8)</t>
  </si>
  <si>
    <t>DN (ř. 10-12)</t>
  </si>
  <si>
    <t>VRN (ř. 14-19)</t>
  </si>
  <si>
    <t>Součet 9, 13, 20-23</t>
  </si>
  <si>
    <t>"EL"</t>
  </si>
  <si>
    <t>Projektové práce (DSPS)</t>
  </si>
  <si>
    <t>Cena s DPH (ř. 25-26)</t>
  </si>
  <si>
    <t>Popis / minimální technické parametry</t>
  </si>
  <si>
    <t>Cena celkem s DPH</t>
  </si>
  <si>
    <t>Celkem bez DPH</t>
  </si>
  <si>
    <t>Cena jednotková bez DPH</t>
  </si>
  <si>
    <t>Cena celkem bez DPH</t>
  </si>
  <si>
    <t>vlastní</t>
  </si>
  <si>
    <t>SOUPIS PRACÍ A DODÁVEK A SLUŽEB vč VÝKAZU VÝMĚR</t>
  </si>
  <si>
    <t>Sebastian Fenyk</t>
  </si>
  <si>
    <t>Učebna pro výuku fyziky a chemie</t>
  </si>
  <si>
    <t>ZŠ Drnovice, okres Vyškov, Náves 109, 683 04 Drnovice</t>
  </si>
  <si>
    <t>Demonstrační pult</t>
  </si>
  <si>
    <t>Katedra</t>
  </si>
  <si>
    <t>Žákovský stůl</t>
  </si>
  <si>
    <t>Mediový tunel</t>
  </si>
  <si>
    <t>Skříň s dveřmi</t>
  </si>
  <si>
    <t>Skříň kombinovaná prosklená</t>
  </si>
  <si>
    <t>Kryt topení</t>
  </si>
  <si>
    <t>Akustická nástěnka</t>
  </si>
  <si>
    <t>Žákovská židle</t>
  </si>
  <si>
    <t>Učitelská židle na kolečkách</t>
  </si>
  <si>
    <t>Stůl kabinet</t>
  </si>
  <si>
    <t>Kontejner</t>
  </si>
  <si>
    <t>Skříň kombinovaná</t>
  </si>
  <si>
    <t>Skříň s dvířky</t>
  </si>
  <si>
    <t>Skříň šatní</t>
  </si>
  <si>
    <t>Skříň kombinovaná půlená - LTD a sklo</t>
  </si>
  <si>
    <t xml:space="preserve">Police </t>
  </si>
  <si>
    <t>Kancelářská židle</t>
  </si>
  <si>
    <t>Konferenční židle</t>
  </si>
  <si>
    <t>Nábytek učebna</t>
  </si>
  <si>
    <t>Nábytek kabinet</t>
  </si>
  <si>
    <t>02/2023</t>
  </si>
  <si>
    <t xml:space="preserve">Pult pro práci ve stoje s uzamykatelnými skříňkami. Pracovní plocha z posformingové desky tl. 38 mm.
Osazení pracovní desky - polypropylenový dřez, min. vnitřní rozměr 500x400x250, horní montáž, včetně výpusti a sifonu; laboratorní baterie páková na teplou a studenou vodu, otočná, vyměnitelný perlátor, min. výška 200 mm - vše dodávka nábytku.
Skříňky pod pracovní deskou - 1x jednodveřová dřezová skříň, 1x jednodveřová skříň pro rozvod plynu a umístění PB bomby - pouze příprava(skříňka včetně 2x hliníkové odvětrávací mřížky), 1x zásuvková skříň se 3 zásuvkami, 1x dvoudveřová skříň s dvěmi výškově přestavitelnými policemi, 1x jednodveřová skříň na elektro s jednou policí a 2x hliníkovou odvětrávací mřížkou, prostupy pro vedení kabelů, panel pro umístění vypínačů elektromagnetických zámků, 1x boční díl pro umístění kabelového žlabu min 90x55 mm - umožňující vkládat různé moduly el. zásuvek. Žlab je dodávka nábytku, moduly a propojení - dodávka elektra. Skříňky uzamykatelné stejným klíčem (jak u prvků FA1, FA2, FA4), zásuvky centrální uzamykání, vyměnitelná vložka. Dveře  se zapuštěnou plastovou lisovanou úchytkou, která je nasazena na vodorovnou hranu dvířek a kopíruje jejich vyfrézovaný tvar včetně radiusu. Úchytka je plná a zakrývá otvor po frézování, aby nedošlo ke zranění prstů při manipulaci s dvířky. Rozměr plastové úchytky min. 160 x 50 x 18 mm. Výběr min. z 5 barev. Seřiditelné panty včetně tlumičů pro pomalé dovírání dveří. Police musí být výškově stavitelné, podpěry polic zabraňující jejich vysunutí. Rektifikace pomocí plastových nožek - min. výška 100 mm.
Korpus skříněk, police, dveře a čela zásuvek z LTD min. tl. 18 mm, korpus lepený. Všechny hrany olepeny ABS hranou min. tl. 0,8 mm, u dveří a zásuvek 2 mm, lepeno PUR lepidlem.
Ze zadní a boční strany pultu obkladové desky, odnímatelná soklová lišta z LTD min. tl. 18 mm, hrany olepeny ABS hranou min. tl. 0,8 mm, lepeno PUR lepidlem. 
Rozvod vody, elektra a propojení není součástí dodávky nábytku.
Možnost výběru barevného provedení alespoň ze čtyř základních typů dekorů/barev. 
Popis doplňuje schéma a dispozice. Rozmístění skříněk a jejich šířku je možno upravovat dle přaní investora nebo potřeb technologií, při zachování celkového rozměru pultu 900x3000x600 mm (VxŠxHL). Cena vč. dopravy a instalace. </t>
  </si>
  <si>
    <t xml:space="preserve">Systém akustické nástěnky. Akustický panel v rámu v povrchové úpravě z vypalované práškové barvy. Jádro panelu ze skelné vaty je nehořlavé, plně recyklovatelné. Povrch panelu ze sklovláknité tkaniny. Absorbce pohlcující zvuk pro zkvalitnění akustiky prostoru. Absorbční třída: A, hrany akustické desky bez nátěru. Instalace na stěnu. Rozměr: 2000x1200x44 mm. Cena vč. dopravy a instalace. </t>
  </si>
  <si>
    <t xml:space="preserve">Stůl učitele s uzamykatelnou skříňkou. Pracovní plocha nosná deska olepena laminátem, ze spodní strany protitah, tl. min. 19 mm s ABS hranou tl. 2 mm, lepeno PUR lepidlem. Na pracovní desce plastová průchodka min. průměr 70 mm. Na pravé straně katedry je 1x jednodveřová skříňka pro umístění technologií, vyjímatelné dno s možností protáhnutí kabeláže ústící z podlahy pod skříňkou, propojení skříňky pomocí parapetního žlabu s demonstračním stolem. Parapetní žlab min 90x55 mm - umožňující vkládat různé moduly el. zásuvek. Žlab je dodávka nábytku, moduly a propojení - dodávka elektra. Dveře se zapuštěnou plastovou lisovanou úchytkou, která je nasazena na vodorovnou hranu dvířek a kopíruje jejich vyfrézovaný tvar včetně radiusu. Úchytka je plná a zakrývá otvor po frézování, aby nedošlo ke zranění prstů při manipulaci s dvířky. Rozměr plastové úchytky min. 160 x 50 x 18 mm. Výběr min. z 5 barev. Seřiditelné panty včetně tlumičů pro pomalé dovírání dveří. 1x výškově stavitelná police umožňující protažení kabeláže, podpěry polic zabraňující jejímu vysunutí. Ve dveřích a na boku skříňky hliníková větrací mřížka. Skříňka uzamykatelná stejným klíčem jak u prvků FA1, FA2, FA4 vyměnitelná vložka. Korpus skříňky, police, dveře z LTD min. tl. 18 mm, korpus lepený, všechny hrany olepeny ABS hranou min. tl. 0,8 mm, u dveří 2 mm, lepeno PUR lepidlem. Podnož a čelní clona až na zem z LTD 18 mm s ABS hranou tl. 2 mm, lepeno PUR lepidlem. Rektifikace v podnoží katedry a skříňce. Celkový rozměr katedry 750x1600x600 mm (VxŠxHL).
Možnost výběru barevného provedení alespoň ze čtyř základních typů dekorů/barev. 
Popis doplňuje schéma a dispozice. Cena vč. dopravy a instalace. </t>
  </si>
  <si>
    <t xml:space="preserve">Stůl na kovové podnoži s uzamykatelným boxem osazeným parapetním žlabem. Pracovní plocha - nosná deska z horní strany olepena laminátem, ze spodní strany protitah, tl. min. 19 mm s ABS hranou tl. 2 mm, lepeno PUR lepidlem. Na středu pracovní desky a zároveň se zadní hranou jsou dvířka uzamykatelná elektromagnetickým zámkem ovládaným z demonstračního stolu učitele. Odemykací napětí zámku: 8 - 12V DC (stačí impuls cca 1 vteřina), impulsní odběr proudu: 1,5A při 12V, 1A při 8V. Pod dvířky je průběžný box z LTD desky 18 mm s ABS hranou min. tl. 0.8 mm, lepeno PUR lepidlem, umožňující rozvod kabeláže od nohy k dvířkům a zároveň tvoří krycí lub mezi nohami. V boxu je umístěn parapetní žlab o průřezu min. 90x55 mm - umožňující vkládat různé moduly el. zásuvek. Zámek a parapetní žlab je součástí dodávky nábytku, propojení s demostračním stolem dodávka elektra. 
Samonosná kovová podnož s povrchovou úpravou RAL 9006 - hliník. Minimální rozměr kovových profilů 40x40 mm, tl. stěny 2 mm. Nohy mají rektifikaci a součástí dodávky je i ukotvení stolů do podlahy pomocí úhelníků ve stejné povrchové úpravě jako podnož stolu. Celkový rozměr 750x2000x600 mm (VxŠxHL).
Možnost výběru barevného provedení alespoň ze čtyř základních typů dekorů/barev LTD.
Popis doplňuje schéma a dispozice. Cena vč. dopravy a instalace. </t>
  </si>
  <si>
    <t xml:space="preserve">Pult pro rozvod vody a elektra. Pult se skládá z 5 segmentů - přední, 3 průběžné a zadní. Pult musí umožňovat rozvod médií (odpady a voda mohou být umístěny už před instalací pultu), zabránit přístupu k rozvodům žákům, ale umožnit servis. Přední pult je přímo napojen na demostrační stůl učitele. Pracovní plocha každého segmentu z desky, která je z horní strany olepena laminátem, ze spodní strany protitah, tl. min. 19 mm s ABS hranou tl. 2 mm, lepeno PUR lepidlem. Osazení pracovní desky - nerezový dřez min. rozměr 480x400x180, horní montáž, včetně výpusti a sifonu, nerezová baterie na studenou vodu, pevná, min. výška 150 mm - vše dodávka nábytku, celkem se jedná o 5 umyvadel a 5 baterií.
Pod pracovní deskou průběžná skříňka se servisními dvířky, u předního modulu úprava pro napojení na podium a demonstrační pult, u zadního dílu uzavření. Servisní dvířka jsou u každého dřezu, uzamykatelné stejným klíčem jak u prvků FA1, FA2, FA4, vyměnitelná vložka. Seřiditelné panty. Rektifikace každého segmentu.
Korpus skříňky, dveře z LTD min. tl. 18 mm, korpus lepený, všechny hrany olepeny ABS hranou min. tl. 0,8 mm, namáhané hrany 2 mm, lepeno PUR lepidlem. Příprava prostupů pro elektro a napojení na žákovské stoly. Celkový rozměr 800x7500x600 mm (VxŠxHL).
Možnost výběru barevného provedení alespoň ze čtyř základních typů dekorů/barev. 
Popis doplňuje schéma a dispozice. Rozmístění skříněk a jejich šířku je možno upravovat dle přaní investora nebo potřeb technologií, při zachování celkového rozměru pultu. Cena vč. dopravy a instalace. 
</t>
  </si>
  <si>
    <t xml:space="preserve">Skříň žákovská s dveřmi výšky 5OH. Korpus skříně vč. zad a polic bude vyroben z LTD  tl. 18 mm, korpus lepený, všechny plochy olepeny ABS hranou tl. 2 mm, vyjma bočních hran půdy a dna, zde plastová hrana tl. 0,8 mm. Půda je naložená na boky skříně. Police musí být výškově stavitelné, podpěry polic zabraňující jejich vysunutí. Korpus lepený na kolíkové spoje. Bezpečnostní panty bez viditelných šroubů včetně tlumičů pro pomalé dovírání dveří. Dveře LTD tl. 18 mm, opatřeny zapuštěnou plastovou ergonomickou úchytkou, která je osazena v dveřním křídle. Úchytka je plná a zakrývá celý otvor po frézování, aby nedošlo ke zranění prstů při manipulaci s dvířky. Rozměr úchytky min 160 x 50 x 18 mm (výběr barev min. z 5 odstínů). Dno skříně opatřeno rektifikacemi pro vyrovnání nerovnosti podlahy. Celkový rozměr 1803x740x480 mm (VxŠxHL)  (rozměr ve výkrese se mírně liší!).
Možnost výběru barevného provedení alespoň ze čtyř základních typů dekorů/barev. 
Popis doplňuje schéma a dispozice. Cena vč. dopravy a instalace. </t>
  </si>
  <si>
    <t xml:space="preserve">Skříň žákovská s dveřmi a sklem výšky 5OH. Korpus skříně vč. zad a polic bude vyroben z LTD  tl. 18 mm, korpus lepený, všechny plochy olepeny ABS hranou tl. 2 mm, vyjma bočních hran půdy a dna, zde plastová hrana tl. 0,8 mm. Půda je naložená na boky skříně. Police musí být výškově stavitelné, podpěry polic zabraňující jejich vysunutí. Korpus lepený na kolíkové spoje. Bezpečnostní panty bez viditelných šroubů včetně tlumičů pro pomalé dovírání dveří. Dveře LTD tl. 18 mm, opatřeny zapuštěnou plastovou ergonomickou úchytkou, která je osazena v dveřním křídle. Úchytka je plná a zakrývá celý otvor po frézování, aby nedošlo ke zranění prstů při manipulaci s dvířky. Rozměr úchytky min 160 x 50 x 18 mm (výběr barev min. z 5 odstínů)v části LTD.2/2 skříně opatřena skleňenými dveřmi. Dno skříně opatřeno rektifikacemi pro vyrovnání nerovnosti podlahy.  Celkový rozměr 1803x740x480 mm (VxŠxHL).
Skleněná dvířka -  kovové knobky.
Možnost výběru barevného provedení alespoň ze čtyř základních typů dekorů/barev. 
Popis doplňuje schéma a dispozice. Cena vč. dopravy a instalace. </t>
  </si>
  <si>
    <t xml:space="preserve">Horní deska z postformingové desky tl. 38 mm (pří nevyhovující vzdálenosti od horní hrany topení lze zaměnit za DTD desku olepenou laminátem a protitahem o celkové tl. cca 19,6 mm s ABS hranou 2 mm). Horní deska kopíruje možné výklenky a nerovný průběh zdi, mezera mezi deskou a zdí je zatmelena. Na horní desce budou hliníkové větrací mřížky umístěné nad topením, min. rozměr 1000x100 mm, v případě delšího topení lze rozdělit na 2x 600x100 mm.
Přední část krytu tvoří 3 odnímatelné panely z LTD desky min. tl. 18 mm, ABS hrany min. tl. 0,8 mm. Výška jednoho panelu je cca 160 mm, mezi deskami jsou mezery pro průchod tepla.
Nosná konstrukce krytu je vyrobena z ocelových profilů min. 30x30 mm, povrchově upravených vypalovanou práškovou barvou. Konstrukce je pevně kotvena do stěn. V případě potřeby lze konstrukci doplnit o svislé nosné prvky s rektifikací pro vyrovnání nerovností podlahy. Vodorovné i svislé krycí desky jsou k nosné konstrukci připevněny bez viditelných spojů. Svislé krycí desky jsou odnímatelné.
Množství větracích mřížek, čelních panelů, noh dle schématu a dispozice - nutné přizpůsobit stávajícím zdem a topení, dle toho lze upravit rozměry. Kryt topení se skládá ze dvou částí rozdělených sloupem.  Rozměr jedné části (celkem dvě části) 750x5570x400 mm (VxŠxHL).
Možnost výběru barevného provedení alespoň ze čtyř základních typů dekorů/barev. 
Popis doplňuje schéma a dispozice. Cena vč. dopravy a instalace. </t>
  </si>
  <si>
    <t>Židle žákovská, kovová předpružená podnož - průměr trubky 22 mm, opatřená plastovými kluzáky s filcem. Povrchová úprava podnože vypalovanou práškovou barvou nebo chrom. Konstrukce židle musí umožňovat dynamické sezení čelem k opěráku. Plastový sedák i opěrák ze 100 % strukturovaného polypropylénu - ergonomicky tvarovaná skořepina s efektem vzduchového polštáře v barevné škále min. 11 odstínů, ve skořepině bude kruhový otvor v horní části opěradla pro snadný úchop. Velikost skořepin min. ve 4 velikostech dle normy EN1729:1 a ČSN EN 1729:2 pro tento druh nábytku. Uchazeč je povinen certifikát na vyžádání předložit. Vel. 2,3,4,5,6,7 dle výběru investora. Cena včetně dopravy a instalace.</t>
  </si>
  <si>
    <t>Učitelská židle na kolečkách, otočná, stabilní výškově stavitelná  pomocí plynového pístu, - rám z hliníkové nohy s plynovou pružinou zakončenou 5-ramenným křížem s kolečky, práškově lakované trubky. Povrchová úprava podnože komaxit stříbrná nebo chrom, bude upřesněno zadavatelem. Konstrukce židle musí umožňovat výškovou stavitelnost v rozptylu 440 - 570 mm. Plastový sedák i opěrák ze 100% strukturovaného polypropylénu - ergonomicky tvarovaná skořepina s efektem vzduchového polštáře v barevné škále min. 11 odstínů, ve skořepině bude kruhový otvor pro snadný úchop v horní části opěradla. (konečná barva bude upřesněna zadavatelem).  Velikost skořepin min. ve 4 velikostech dle níže uvedené normy. Prvek musí splňovat normu ČSN EN 1729:1 a ČSN EN 1729:2 pro tento druh nábytku. Uchazeč je povinen certifikát na vyžádání předložit. Vel.6. Cena včetně dopravy a instalace.</t>
  </si>
  <si>
    <t>Kovová podnož stolu  bude ve tvaru "A" opatřená plastovými rektifikacemi, které umožňují výškovou stavitelnost stolu v rozmezí 675-800 mm. Rektifikace bude z tvrzeného plastu, stolová noha kulatá. Podnož bude spojena teleskopickým kabelovým mostem, umožňující skryté vedení kabeláže pod stolovou deskou. Stolová deska z LTD min. tl. 25 mm. Součástí stolové desky bude kabelová průchodka o průměru 70mm pro svod kabeláže. Kovové prvky v provedení RAL9006 stříbrná. Rozměr: 675-800x1800x800 mm. Možnost výběru barevného provedení alespoň ze čtyř základních typů dekorů/barev. Cena včetně dopravy a instalace.</t>
  </si>
  <si>
    <t>Přípravný pult</t>
  </si>
  <si>
    <t>Skříň o rozměru 1096x800x419 mm. Korpus i police LTD tl. 18 mm, pohledová záda LTD tl. 18 mm. Dno a půda naložena na bocích skříně. Hrany ABS tl. 0,8 mm. Dveře LDT tl. 18 mm naloženy na korpusu. Dveře mají miskové závěsy s úhlem otvírání od 95° do 110°. Jedna pevná police a 1 přestavitelné po 32 mm. Podpěry polic kovové válečky. Úchytka hliníková " L" profil s roztečí 96 mm. Skříň je rozdělena na dvě části, horní část 1OH otevřená, spodní část 2OH s plnými dveřmi. Skříň je uzamykatelná. Dno opatřeno rektifikacemi. Možnost výběru barevného provedení alespoň ze čtyř základních typů dekorů/barev. 
Popis doplňuje schéma a dispozice. Cena včetně dopravy a instalace.</t>
  </si>
  <si>
    <t xml:space="preserve">Kancelářská židle na kolečkách se synchronní mechanikou: závislé naklápění sedáku a opěráku, zajištění v 5 polohách. Nastavení odporu naklánění opěráku v závislosti na hmotnosti uživatele (manuální).Antišokový systém zabraňující samovolnému navrácení opěráku při odjištění funkce naklápění. Výškově stavitelný síťovaný opěrák. Samostatně výškově stavitelná bederní opěrka. Nylonový černý kříž s kolečky min. Ø 55 mm. Nosnost židle 130 kg.  Výškově stavitelné područky. Sedák v potahovině, která musí splňovat min. 150 000 martindale - sedacích cyklů (odolnost vůči prodření).  Látka musí splňovat odolnost vůči ohni: BS EN 1021–1,2:2006, CRIB 5, BS 7176:1995, AM 18 NF D 60013. Látka musí splňovat stálost při světle: 6 (ISO 105 – B02:1999). Výběr sedáku min.z 10 barev. </t>
  </si>
  <si>
    <t xml:space="preserve">Konferenční židle s čalouněným sedákem a opěrákem v síťovaném provedení s chromovanou ( či kovovou konstrukcí v RAL) konstrukcí. Sedák z kvalitního materiálu. Celková výška židle 84 cm, výška sedu 47 cm, hloubka židle 58 cm, hloubka sedáku 51 cm, celková šířka vč. područek 65 cm, šířka sedáku 48 cm. Nosnost 130kg, stohovatelnost 4ks. Záruka 5 let. </t>
  </si>
  <si>
    <t>Kovová podnož stolu  bude ve tvaru "A" opatřená plastovými rektifikacemi, které umožňují výškovou stavitelnost stolu v rozmezí 675-800 mm. Rektifikace bude z tvrzeného plastu, stolová noha kulatá. Podnož bude spojena teleskopickým kabelovým mostem, umožňující skryté vedení kabeláže pod stolovou deskou. Stolová deska z LTD min. tl. 25 mm. Součástí stolové desky bude kabelová průchodka o průměru 70mm pro svod kabeláže. Kovové prvky v provedení RAL9006 stříbrná. Rozměr: 675-800x1600x800 mm. Možnost výběru barevného provedení alespoň ze čtyř základních typů dekorů/barev. Cena včetně dopravy a instalace.</t>
  </si>
  <si>
    <t xml:space="preserve">Pult pro práci ve stoje s uzamykatelnými skříňkami. Pracovní plocha z posformingové desky tl. 38 mm, všechny plochy olepeny ABS hranou o tl. 2 mm, lepeno PUR lepidlem. Na zadní straně obklad stěny ze zástěny o tl. min. 9,2 mm. Obklad je oboustranně potažený laminátem, všechny hrany olepeny ABS hranou min. tl. 0,8 mm, lepeno PUR lepidlem.
Skříňky pod pracovní deskou - 2x dvoudveřová skříň se zásuvkou a s jednou přestavitelnou policí. Skříňky uzamykatelné stejným klíčem, vyměnitelná vložka. Dveře s hliníkovou úchytkou, rozteč 96 mm. Seřiditelné panty včetně tlumičů pro pomalé dovírání dveří. Police musí být výškově stavitelné, podpěry polic zabraňující jejich vysunutí. Rektifikace pomocí plastových nožek - min. výška 100 mm.
Korpus skříňky, police, dveře z LTD min. tl. 18 mm, korpus lepený, všechny plochy olepeny ABS hranou min. tl. 0,8 mm, u dveří 2 mm, lepeno PUR lepidlem. Odnimatelný sokl z LTD min. tl. 18 mm všechny plochy olepeny ABS hranou min. tl. 0,8 mm, lepeno PUR lepidlem. Celkový rozměr 1100(900)x1600x600 mm (VxŠxHL).
Možnost výběru barevného provedení alespoň ze čtyř základních typů dekorů/barev. 
Popis doplňuje schéma a dispozice. Cena včetně dopravy a instalace.
</t>
  </si>
  <si>
    <t>Mobilní kontejner na kolečkách, korpus vyroben z LTD min. tl. 18mm, čela zásuvek LTD tl. 18mm, vnitřní zásuvky celokovové. Počet zásuvek 4. Úchytka hliníková "L" profil s roztečí vrtání 96mm. Centrální uzamykání, zámková vložka se sklopným klíčem.  Celkový rozměr 550x585x397 mm (VxŠxHL). Cena včetně dopravy a instalace.</t>
  </si>
  <si>
    <t>Skříň s dveřmi, 2OH. Korpus i police LTD tl. 18 mm, pohledová záda LTD tl. 18 mm. Dno a půda naložena na bocích skříně. Hrany ABS tl. 0,8 mm. Dveře LDT tl. 18 mm naloženy na korpusu. Dveře mají miskové závěsy s úhlem otvírání od 95° do 110°. Jedna pevná police.  Podpěry polic kovové válečky. Úchytka hliníková " L" profil s roztečí 96 mm. Skříň je uzamykatelná jednocestným zámkem. Dno opatřeno rektifikacemi. Celkový rozměr min.730x800x600 mm (VxŠxHL).
Možnost výběru barevného provedení alespoň ze čtyř základních typů dekorů/barev. 
Popis doplňuje schéma a dispozice. Cena včetně dopravy a instalace.</t>
  </si>
  <si>
    <t>Skříň s dveřmi, 6OH. Korpus i police LTD tl. 18 mm, pohledová záda LTD tl. 18 mm. Dno a půda naložena na bocích skříně. Hrany ABS tl. 0,8 mm. Dveře LDT tl. 18 mm naloženy na korpusu. Dveře mají miskové závěsy s úhlem otvírání od 95° do 110°. Jedna pevná police a 4 přestavitelné po 32 mm. Podpěry polic kovové válečky. Úchytka hliníková " L" profil s roztečí 96 mm. Skříň je uzamykatelná jednocestným zámkem. Dno opatřeno rektifikacemi. Celkový rozměr 2150x800x420 mm (VxŠxHL). 
Možnost výběru barevného provedení alespoň ze čtyř základních typů dekorů/barev. 
Popis doplňuje schéma a dispozice. Cena včetně dopravy a instalace.</t>
  </si>
  <si>
    <t>Skříň s dveřmi, 6OH šatní. Korpus i police LTD tl. 18 mm, pohledová záda LTD tl. 18 mm. Dno a půda naložena na bocích skříně. Hrany ABS tl. 0,8 mm. Dveře LDT tl. 18 mm naloženy na korpusu. Dveře mají miskové závěsy s úhlem otvírání od 95° do 110°. Jedna pevná police a 1 přestavitelné po 32 mm, další 3 police ve 1/3 skříně. 2/3 skříně pak tvoří šatní část s výsuvným závěsem na oblečení. Podpěry polic kovové válečky. Úchytka hliníková " L" profil s roztečí 96 mm. Skříň je uzamykatelná jednocestným zámkem. Dno opatřeno rektifikacemi.  Celkový rozměr 2150x800x420 mm (VxŠxHL).
Možnost výběru barevného provedení alespoň ze čtyř základních typů dekorů/barev. 
Popis doplňuje schéma a dispozice. Cena včetně dopravy a instalace.</t>
  </si>
  <si>
    <t>Skříň s dveřmi a sklem, 6OH, 3OH dveře, 3OH sklo. Korpus i police LTD tl. 18 mm, pohledová záda LTD tl. 18 mm. Dno a půda naložena na bocích skříně. Hrany ABS tl. 0,8 mm. Dveře LDT tl. 18 mm naloženy na korpusu. Dveře mají miskové závěsy s úhlem otvírání od 95° do 110° - LTD. Jedna pevná police a 4 přestavitelné po 32 mm. Podpěry polic kovové válečky. Úchytka hliníková " L" profil s roztečí 96 mm. Skříň je uzamykatelná jednocestným zámkem v části LTD, tedy spodní půlce. Horní půlka - dveře skleněné, sklo kalené čiré. Dno opatřeno rektifikacemi. Seřiditelné panty, tlumené  dovírání dveří. 
Skleněná dvířka -  kovové knobky min. rozměr 30x30 mm. Celkový rozměr 2150x800x420 mm (VxŠxHL).
Možnost výběru barevného provedení alespoň ze čtyř základních typů dekorů/barev. 
Popis doplňuje schéma a dispozice. Cena včetně dopravy a instalace.</t>
  </si>
  <si>
    <t xml:space="preserve">
Otevřená police na zeď. Korpus z LTD min. tl. 18 mm, korpus lepený, všechny plochy olepeny ABS hranou min. tl. 0,8 mm.  Police rozdělená vertikální středovou příčkou.  Celkový rozměr 400x1200x300 mm (VxŠxHL).
Možnost výběru barevného provedení alespoň ze čtyř základních typů dekorů/barev.
Popis doplňuje dispozice a schéma.  Cena včetně dopravy a instalace.
</t>
  </si>
  <si>
    <t xml:space="preserve">Horní deska z postformingové desky tl. 38 mm (pří nevyhovující vzdálenosti od horní hrany topení lze zaměnit za DTD desku olepenou laminátem a protitahem o celkové tl. cca 19,6 mm s ABS hranou 2 mm). Horní deska kopíruje možné výklenky a nerovný průběh zdi, mezera mezi deskou a zdí je zatmelena. Na horní desce budou hliníkové větrací mřížky umístěné nad topením min. rozměr 1000x100 mm, v případě delšího topení lze rozdělit na 2x 600x100 mm.
Přední část krytu tvoří 3 odnímatelné panely z LTD desky min. tl. 18 mm, ABS hrany min. tl. 0,8 mm. Výška jednoho panelu je cca 160 mm, mezi deskami jsou mezery pro průchod tepla.
Nosná konstrukce krytu je vyrobena z ocelových profilů min. 30x30 mm, povrchově upravených vypalovanou práškovou barvou. Konstrukce je pevně kotvena do stěn. V případě potřeby lze konstrukci doplnit o svislé nosné prvky s rektifikací pro vyrovnání nerovností podlahy. Vodorovné i svislé krycí desky jsou k nosné konstrukci připevněny bez viditelných spojů. Svislé krycí desky jsou odnímatelné.
Množství větracích mřížek, čelních panelů, noh dle schématu a dispozice - nutné přizpůsobit stávajícím zdem a topení, dle toho lze upravit rozměry. Kryt topení se skládá ze dvou částí rozdělených sloupem. Rozměr 750x5570x400 mm (VxŠxHL).
Možnost výběru barevného provedení alespoň ze čtyř základních typů dekorů/barev. 
Popis doplňuje schéma a dispozice. Cena vč. dopravy a instalace. 
</t>
  </si>
  <si>
    <t>Nábytek</t>
  </si>
  <si>
    <t>NEOCENĚNÝ SOUPIS PRACÍ A DODÁVEK A SLUŽEB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</si>
</sst>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č&quot;_-;\-* #,##0.00\ &quot;Kč&quot;_-;_-* &quot;-&quot;??\ &quot;Kč&quot;_-;_-@_-"/>
    <numFmt numFmtId="164" formatCode="#"/>
    <numFmt numFmtId="165" formatCode="#,##0.000"/>
    <numFmt numFmtId="166" formatCode="#,##0\_x0000_"/>
    <numFmt numFmtId="167" formatCode="#,##0.0"/>
    <numFmt numFmtId="168" formatCode="#,##0.0000"/>
  </numFmts>
  <fonts count="22">
    <font>
      <sz val="10"/>
      <name val="Arial"/>
      <family val="2"/>
    </font>
    <font>
      <sz val="11"/>
      <color theme="1"/>
      <name val="Calibri"/>
      <family val="2"/>
      <scheme val="minor"/>
    </font>
    <font>
      <sz val="8"/>
      <name val="Arial"/>
      <family val="2"/>
    </font>
    <font>
      <sz val="7"/>
      <name val="Arial"/>
      <family val="2"/>
    </font>
    <font>
      <b/>
      <sz val="10"/>
      <name val="Arial"/>
      <family val="2"/>
    </font>
    <font>
      <b/>
      <sz val="12"/>
      <name val="Arial"/>
      <family val="2"/>
    </font>
    <font>
      <b/>
      <sz val="8"/>
      <name val="Arial"/>
      <family val="2"/>
    </font>
    <font>
      <b/>
      <sz val="14"/>
      <color indexed="10"/>
      <name val="Arial"/>
      <family val="2"/>
    </font>
    <font>
      <b/>
      <sz val="18"/>
      <color indexed="10"/>
      <name val="Arial"/>
      <family val="2"/>
    </font>
    <font>
      <sz val="8"/>
      <color indexed="9"/>
      <name val="Arial"/>
      <family val="2"/>
    </font>
    <font>
      <b/>
      <sz val="14"/>
      <name val="Arial"/>
      <family val="2"/>
    </font>
    <font>
      <sz val="10"/>
      <name val="Arial CE"/>
      <family val="2"/>
    </font>
    <font>
      <u val="single"/>
      <sz val="10"/>
      <color indexed="12"/>
      <name val="Arial CE"/>
      <family val="2"/>
    </font>
    <font>
      <b/>
      <sz val="8"/>
      <color rgb="FF0000FF"/>
      <name val="Arial"/>
      <family val="2"/>
    </font>
    <font>
      <b/>
      <sz val="8"/>
      <color rgb="FF7030A0"/>
      <name val="Arial"/>
      <family val="2"/>
    </font>
    <font>
      <sz val="10"/>
      <color rgb="FF7030A0"/>
      <name val="Arial"/>
      <family val="2"/>
    </font>
    <font>
      <b/>
      <sz val="10"/>
      <color rgb="FF0000FF"/>
      <name val="Arial"/>
      <family val="2"/>
    </font>
    <font>
      <sz val="10"/>
      <color rgb="FFFF0000"/>
      <name val="Arial"/>
      <family val="2"/>
    </font>
    <font>
      <b/>
      <sz val="10"/>
      <color rgb="FF7030A0"/>
      <name val="Arial"/>
      <family val="2"/>
    </font>
    <font>
      <b/>
      <u val="single"/>
      <sz val="10"/>
      <color rgb="FFFA0000"/>
      <name val="Arial"/>
      <family val="2"/>
    </font>
    <font>
      <b/>
      <sz val="8"/>
      <color indexed="12"/>
      <name val="Arial"/>
      <family val="2"/>
    </font>
    <font>
      <b/>
      <u val="single"/>
      <sz val="8"/>
      <color indexed="10"/>
      <name val="Arial"/>
      <family val="2"/>
    </font>
  </fonts>
  <fills count="4">
    <fill>
      <patternFill/>
    </fill>
    <fill>
      <patternFill patternType="gray125"/>
    </fill>
    <fill>
      <patternFill patternType="solid">
        <fgColor indexed="26"/>
        <bgColor indexed="64"/>
      </patternFill>
    </fill>
    <fill>
      <patternFill patternType="solid">
        <fgColor indexed="13"/>
        <bgColor indexed="64"/>
      </patternFill>
    </fill>
  </fills>
  <borders count="54">
    <border>
      <left/>
      <right/>
      <top/>
      <bottom/>
      <diagonal/>
    </border>
    <border>
      <left style="thin"/>
      <right/>
      <top style="thin"/>
      <bottom/>
    </border>
    <border>
      <left/>
      <right/>
      <top style="thin"/>
      <bottom/>
    </border>
    <border>
      <left/>
      <right style="thin"/>
      <top style="thin"/>
      <bottom/>
    </border>
    <border>
      <left/>
      <right style="thin"/>
      <top/>
      <bottom style="thin"/>
    </border>
    <border>
      <left style="thin"/>
      <right/>
      <top/>
      <bottom/>
    </border>
    <border>
      <left/>
      <right style="hair"/>
      <top style="hair"/>
      <bottom/>
    </border>
    <border>
      <left/>
      <right style="thin"/>
      <top/>
      <bottom/>
    </border>
    <border>
      <left/>
      <right style="hair"/>
      <top/>
      <bottom/>
    </border>
    <border>
      <left/>
      <right/>
      <top style="hair"/>
      <bottom/>
    </border>
    <border>
      <left/>
      <right style="hair"/>
      <top style="hair"/>
      <bottom style="hair"/>
    </border>
    <border>
      <left/>
      <right/>
      <top/>
      <bottom style="hair"/>
    </border>
    <border>
      <left/>
      <right style="hair"/>
      <top/>
      <bottom style="hair"/>
    </border>
    <border>
      <left/>
      <right/>
      <top style="hair"/>
      <bottom style="hair"/>
    </border>
    <border>
      <left style="thin"/>
      <right/>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style="hair"/>
    </border>
    <border>
      <left/>
      <right/>
      <top style="thin"/>
      <bottom style="hair"/>
    </border>
    <border>
      <left/>
      <right style="hair"/>
      <top style="thin"/>
      <bottom style="hair"/>
    </border>
    <border>
      <left style="hair"/>
      <right/>
      <top style="thin"/>
      <bottom style="hair"/>
    </border>
    <border>
      <left/>
      <right style="thin"/>
      <top style="thin"/>
      <bottom style="hair"/>
    </border>
    <border>
      <left/>
      <right style="thin"/>
      <top style="hair"/>
      <bottom style="thin"/>
    </border>
    <border>
      <left style="thin"/>
      <right style="hair"/>
      <top style="hair"/>
      <bottom style="hair"/>
    </border>
    <border>
      <left style="hair"/>
      <right/>
      <top style="hair"/>
      <bottom/>
    </border>
    <border>
      <left style="hair"/>
      <right style="hair"/>
      <top style="hair"/>
      <bottom style="hair"/>
    </border>
    <border>
      <left/>
      <right style="thin"/>
      <top style="hair"/>
      <bottom style="hair"/>
    </border>
    <border>
      <left style="hair"/>
      <right/>
      <top style="hair"/>
      <bottom style="hair"/>
    </border>
    <border>
      <left style="hair"/>
      <right/>
      <top/>
      <bottom style="hair"/>
    </border>
    <border>
      <left style="thin"/>
      <right/>
      <top style="hair"/>
      <bottom style="hair"/>
    </border>
    <border>
      <left/>
      <right style="thin"/>
      <top style="hair"/>
      <bottom/>
    </border>
    <border>
      <left style="thin"/>
      <right style="hair"/>
      <top style="hair"/>
      <bottom style="thin"/>
    </border>
    <border>
      <left style="hair"/>
      <right/>
      <top style="hair"/>
      <bottom style="thin"/>
    </border>
    <border>
      <left/>
      <right/>
      <top style="hair"/>
      <bottom style="thin"/>
    </border>
    <border>
      <left/>
      <right style="hair"/>
      <top style="hair"/>
      <bottom style="thin"/>
    </border>
    <border>
      <left/>
      <right style="hair"/>
      <top style="thin"/>
      <bottom/>
    </border>
    <border>
      <left style="hair"/>
      <right/>
      <top style="thin"/>
      <bottom/>
    </border>
    <border>
      <left style="hair"/>
      <right/>
      <top/>
      <bottom/>
    </border>
    <border>
      <left style="thin"/>
      <right/>
      <top/>
      <bottom style="hair"/>
    </border>
    <border>
      <left/>
      <right style="thin"/>
      <top/>
      <bottom style="hair"/>
    </border>
    <border>
      <left style="thin"/>
      <right/>
      <top style="hair"/>
      <bottom/>
    </border>
    <border>
      <left/>
      <right style="medium"/>
      <top style="hair"/>
      <bottom style="thin"/>
    </border>
    <border>
      <left/>
      <right style="medium"/>
      <top style="medium"/>
      <bottom style="medium"/>
    </border>
    <border>
      <left/>
      <right style="hair"/>
      <top/>
      <bottom style="thin"/>
    </border>
    <border>
      <left style="hair"/>
      <right/>
      <top/>
      <bottom style="thin"/>
    </border>
    <border>
      <left style="thin"/>
      <right style="hair"/>
      <top style="thin"/>
      <bottom style="hair"/>
    </border>
    <border>
      <left style="hair"/>
      <right style="hair"/>
      <top style="thin"/>
      <bottom style="hair"/>
    </border>
    <border>
      <left style="hair"/>
      <right style="hair"/>
      <top style="hair"/>
      <bottom style="thin"/>
    </border>
    <border>
      <left style="hair"/>
      <right style="thin"/>
      <top style="thin"/>
      <bottom style="hair"/>
    </border>
    <border>
      <left style="hair"/>
      <right style="thin"/>
      <top style="hair"/>
      <bottom style="thin"/>
    </border>
    <border>
      <left style="thin"/>
      <right/>
      <top style="hair"/>
      <bottom style="thin"/>
    </border>
    <border>
      <left style="medium"/>
      <right/>
      <top style="medium"/>
      <bottom style="mediu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lignment/>
      <protection locked="0"/>
    </xf>
    <xf numFmtId="44" fontId="0" fillId="0" borderId="0" applyFont="0" applyFill="0" applyBorder="0" applyAlignment="0" applyProtection="0"/>
    <xf numFmtId="44" fontId="0" fillId="0" borderId="0" applyFont="0" applyFill="0" applyBorder="0" applyAlignment="0" applyProtection="0"/>
    <xf numFmtId="0" fontId="1" fillId="0" borderId="0">
      <alignment/>
      <protection/>
    </xf>
    <xf numFmtId="0" fontId="1" fillId="0" borderId="0">
      <alignment/>
      <protection/>
    </xf>
    <xf numFmtId="0" fontId="11" fillId="0" borderId="0">
      <alignment/>
      <protection/>
    </xf>
    <xf numFmtId="0" fontId="0" fillId="0" borderId="0">
      <alignment/>
      <protection/>
    </xf>
    <xf numFmtId="44" fontId="0" fillId="0" borderId="0" applyFont="0" applyFill="0" applyBorder="0" applyAlignment="0" applyProtection="0"/>
    <xf numFmtId="44" fontId="0" fillId="0" borderId="0" applyFont="0" applyFill="0" applyBorder="0" applyAlignment="0" applyProtection="0"/>
    <xf numFmtId="0" fontId="1" fillId="0" borderId="0">
      <alignment/>
      <protection/>
    </xf>
    <xf numFmtId="0" fontId="1" fillId="0" borderId="0">
      <alignment/>
      <protection/>
    </xf>
  </cellStyleXfs>
  <cellXfs count="203">
    <xf numFmtId="0" fontId="0" fillId="0" borderId="0" xfId="0"/>
    <xf numFmtId="0" fontId="13" fillId="0" borderId="0" xfId="0" applyFont="1" applyAlignment="1">
      <alignment vertical="center"/>
    </xf>
    <xf numFmtId="0" fontId="0" fillId="0" borderId="0" xfId="0" applyProtection="1">
      <protection locked="0"/>
    </xf>
    <xf numFmtId="0" fontId="0" fillId="0" borderId="1" xfId="0" applyBorder="1"/>
    <xf numFmtId="0" fontId="0" fillId="0" borderId="2" xfId="0" applyBorder="1"/>
    <xf numFmtId="0" fontId="0" fillId="0" borderId="3" xfId="0" applyBorder="1"/>
    <xf numFmtId="0" fontId="0" fillId="0" borderId="4" xfId="0" applyBorder="1"/>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3" fillId="0" borderId="0" xfId="0" applyFont="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4"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4"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3" fontId="0" fillId="0" borderId="24" xfId="0" applyNumberFormat="1" applyBorder="1" applyAlignment="1">
      <alignment vertical="center"/>
    </xf>
    <xf numFmtId="164" fontId="4" fillId="0" borderId="17" xfId="0" applyNumberFormat="1" applyFont="1" applyBorder="1" applyAlignment="1">
      <alignment vertical="center" wrapText="1"/>
    </xf>
    <xf numFmtId="0" fontId="5" fillId="0" borderId="19" xfId="0" applyFont="1" applyBorder="1" applyAlignment="1">
      <alignment vertical="center"/>
    </xf>
    <xf numFmtId="0" fontId="5" fillId="0" borderId="21" xfId="0" applyFont="1" applyBorder="1" applyAlignment="1">
      <alignment vertical="center"/>
    </xf>
    <xf numFmtId="0" fontId="4" fillId="0" borderId="22" xfId="0" applyFont="1" applyBorder="1" applyAlignment="1">
      <alignment vertical="center"/>
    </xf>
    <xf numFmtId="0" fontId="4" fillId="0" borderId="20" xfId="0" applyFont="1" applyBorder="1" applyAlignment="1">
      <alignment vertical="center"/>
    </xf>
    <xf numFmtId="0" fontId="4" fillId="0" borderId="23" xfId="0" applyFont="1" applyBorder="1" applyAlignment="1">
      <alignment vertical="center"/>
    </xf>
    <xf numFmtId="0" fontId="4" fillId="0" borderId="21" xfId="0" applyFont="1" applyBorder="1" applyAlignment="1">
      <alignment vertical="center"/>
    </xf>
    <xf numFmtId="1" fontId="2" fillId="0" borderId="25" xfId="0" applyNumberFormat="1" applyFont="1" applyBorder="1" applyAlignment="1">
      <alignment horizontal="center" vertical="center"/>
    </xf>
    <xf numFmtId="0" fontId="6" fillId="0" borderId="26" xfId="0" applyFont="1" applyBorder="1" applyAlignment="1">
      <alignment vertical="center"/>
    </xf>
    <xf numFmtId="0" fontId="2" fillId="0" borderId="27" xfId="0" applyFont="1" applyBorder="1" applyAlignment="1">
      <alignment vertical="center"/>
    </xf>
    <xf numFmtId="49" fontId="2" fillId="0" borderId="28" xfId="0" applyNumberFormat="1" applyFont="1" applyBorder="1" applyAlignment="1">
      <alignment vertical="center"/>
    </xf>
    <xf numFmtId="0" fontId="2" fillId="0" borderId="29" xfId="0" applyFont="1" applyBorder="1" applyAlignment="1">
      <alignment vertical="center"/>
    </xf>
    <xf numFmtId="0" fontId="2" fillId="0" borderId="28" xfId="0" applyFont="1" applyBorder="1" applyAlignment="1">
      <alignment vertical="center"/>
    </xf>
    <xf numFmtId="0" fontId="2" fillId="0" borderId="30" xfId="0" applyFont="1" applyBorder="1" applyAlignment="1">
      <alignment vertical="center"/>
    </xf>
    <xf numFmtId="1" fontId="2" fillId="0" borderId="31" xfId="0" applyNumberFormat="1" applyFont="1" applyBorder="1" applyAlignment="1">
      <alignment horizontal="center" vertical="center"/>
    </xf>
    <xf numFmtId="0" fontId="6" fillId="0" borderId="29" xfId="0" applyFont="1" applyBorder="1" applyAlignment="1">
      <alignment vertical="center"/>
    </xf>
    <xf numFmtId="49" fontId="2" fillId="0" borderId="18" xfId="0" applyNumberFormat="1" applyFont="1" applyBorder="1" applyAlignment="1">
      <alignment vertical="center"/>
    </xf>
    <xf numFmtId="0" fontId="2" fillId="0" borderId="32" xfId="0" applyFont="1" applyBorder="1" applyAlignment="1">
      <alignment vertical="center"/>
    </xf>
    <xf numFmtId="1" fontId="2" fillId="0" borderId="33" xfId="0" applyNumberFormat="1" applyFont="1" applyBorder="1" applyAlignment="1">
      <alignment horizontal="center"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49" fontId="2" fillId="0" borderId="4" xfId="0" applyNumberFormat="1" applyFont="1" applyBorder="1" applyAlignment="1">
      <alignment vertical="center"/>
    </xf>
    <xf numFmtId="0" fontId="4" fillId="0" borderId="1" xfId="0" applyFont="1" applyBorder="1" applyAlignment="1">
      <alignment vertical="top"/>
    </xf>
    <xf numFmtId="0" fontId="2" fillId="0" borderId="37" xfId="0" applyFont="1" applyBorder="1" applyAlignment="1">
      <alignment vertical="center"/>
    </xf>
    <xf numFmtId="0" fontId="2" fillId="0" borderId="38" xfId="0" applyFont="1" applyBorder="1" applyAlignment="1">
      <alignment vertical="center"/>
    </xf>
    <xf numFmtId="1" fontId="5" fillId="0" borderId="19" xfId="0" applyNumberFormat="1" applyFont="1" applyBorder="1" applyAlignment="1">
      <alignment vertical="center"/>
    </xf>
    <xf numFmtId="0" fontId="2" fillId="0" borderId="39" xfId="0" applyFont="1" applyBorder="1" applyAlignment="1">
      <alignment vertical="center"/>
    </xf>
    <xf numFmtId="168" fontId="2" fillId="0" borderId="18" xfId="0" applyNumberFormat="1" applyFont="1" applyBorder="1" applyAlignment="1">
      <alignment horizontal="right" vertical="center"/>
    </xf>
    <xf numFmtId="0" fontId="2" fillId="0" borderId="40" xfId="0" applyFont="1" applyBorder="1"/>
    <xf numFmtId="0" fontId="2" fillId="0" borderId="30" xfId="0" applyFont="1" applyBorder="1"/>
    <xf numFmtId="168" fontId="2" fillId="0" borderId="41" xfId="0" applyNumberFormat="1" applyFont="1" applyBorder="1" applyAlignment="1">
      <alignment horizontal="right" vertical="center"/>
    </xf>
    <xf numFmtId="0" fontId="4" fillId="0" borderId="42" xfId="0" applyFont="1" applyBorder="1" applyAlignment="1">
      <alignment vertical="top"/>
    </xf>
    <xf numFmtId="0" fontId="2" fillId="0" borderId="26" xfId="0" applyFont="1" applyBorder="1" applyAlignment="1">
      <alignment vertical="center"/>
    </xf>
    <xf numFmtId="168" fontId="2" fillId="0" borderId="28" xfId="0" applyNumberFormat="1" applyFont="1" applyBorder="1" applyAlignment="1">
      <alignment horizontal="right" vertical="center"/>
    </xf>
    <xf numFmtId="0" fontId="4" fillId="0" borderId="34"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0" fontId="2" fillId="0" borderId="14" xfId="0" applyFont="1" applyBorder="1"/>
    <xf numFmtId="0" fontId="2" fillId="0" borderId="45" xfId="0" applyFont="1" applyBorder="1" applyAlignment="1">
      <alignment vertical="center"/>
    </xf>
    <xf numFmtId="0" fontId="2" fillId="0" borderId="46" xfId="0" applyFont="1" applyBorder="1"/>
    <xf numFmtId="0" fontId="2" fillId="0" borderId="24" xfId="0" applyFont="1" applyBorder="1" applyAlignment="1">
      <alignment vertical="center"/>
    </xf>
    <xf numFmtId="2" fontId="0" fillId="0" borderId="0" xfId="0" applyNumberFormat="1" applyProtection="1">
      <protection locked="0"/>
    </xf>
    <xf numFmtId="166" fontId="13" fillId="0" borderId="0" xfId="0" applyNumberFormat="1" applyFont="1" applyAlignment="1">
      <alignment horizontal="center" vertical="center"/>
    </xf>
    <xf numFmtId="49" fontId="2" fillId="0" borderId="7" xfId="0" applyNumberFormat="1" applyFont="1" applyBorder="1" applyAlignment="1">
      <alignment vertical="center"/>
    </xf>
    <xf numFmtId="49" fontId="7" fillId="2" borderId="0" xfId="0" applyNumberFormat="1" applyFont="1" applyFill="1"/>
    <xf numFmtId="49" fontId="6" fillId="2" borderId="0" xfId="0" applyNumberFormat="1" applyFont="1" applyFill="1" applyAlignment="1">
      <alignment vertical="center"/>
    </xf>
    <xf numFmtId="49" fontId="2" fillId="2" borderId="0" xfId="0" applyNumberFormat="1" applyFont="1" applyFill="1" applyAlignment="1">
      <alignment vertical="center"/>
    </xf>
    <xf numFmtId="0" fontId="2" fillId="2" borderId="0" xfId="0" applyFont="1" applyFill="1" applyAlignment="1">
      <alignment horizontal="left" vertical="center"/>
    </xf>
    <xf numFmtId="49" fontId="2" fillId="2" borderId="0" xfId="0" applyNumberFormat="1" applyFont="1" applyFill="1" applyAlignment="1">
      <alignment horizontal="left" vertical="center"/>
    </xf>
    <xf numFmtId="49" fontId="2" fillId="3" borderId="47" xfId="0" applyNumberFormat="1" applyFont="1" applyFill="1" applyBorder="1" applyAlignment="1">
      <alignment horizontal="center" vertical="center" wrapText="1"/>
    </xf>
    <xf numFmtId="49" fontId="2" fillId="3" borderId="48" xfId="0" applyNumberFormat="1" applyFont="1" applyFill="1" applyBorder="1" applyAlignment="1">
      <alignment horizontal="center" vertical="center" wrapText="1"/>
    </xf>
    <xf numFmtId="1" fontId="2" fillId="3" borderId="33" xfId="0" applyNumberFormat="1" applyFont="1" applyFill="1" applyBorder="1" applyAlignment="1">
      <alignment horizontal="center" vertical="center" wrapText="1"/>
    </xf>
    <xf numFmtId="1" fontId="2" fillId="3" borderId="49" xfId="0" applyNumberFormat="1" applyFont="1" applyFill="1" applyBorder="1" applyAlignment="1">
      <alignment horizontal="center" vertical="center" wrapText="1"/>
    </xf>
    <xf numFmtId="49" fontId="3" fillId="2" borderId="0" xfId="0" applyNumberFormat="1" applyFont="1" applyFill="1"/>
    <xf numFmtId="49" fontId="3" fillId="2" borderId="0" xfId="0" applyNumberFormat="1" applyFont="1" applyFill="1" applyAlignment="1">
      <alignment vertical="center"/>
    </xf>
    <xf numFmtId="49" fontId="2" fillId="2" borderId="0" xfId="0" applyNumberFormat="1" applyFont="1" applyFill="1" applyAlignment="1">
      <alignment horizontal="center" vertical="center"/>
    </xf>
    <xf numFmtId="49" fontId="2" fillId="2" borderId="0" xfId="0" applyNumberFormat="1" applyFont="1" applyFill="1" applyAlignment="1">
      <alignment horizontal="left" vertical="center"/>
    </xf>
    <xf numFmtId="49" fontId="2" fillId="3" borderId="50" xfId="0" applyNumberFormat="1" applyFont="1" applyFill="1" applyBorder="1" applyAlignment="1">
      <alignment horizontal="center" vertical="center" wrapText="1"/>
    </xf>
    <xf numFmtId="1" fontId="2" fillId="3" borderId="51" xfId="0" applyNumberFormat="1" applyFont="1" applyFill="1" applyBorder="1" applyAlignment="1">
      <alignment horizontal="center" vertical="center" wrapText="1"/>
    </xf>
    <xf numFmtId="0" fontId="0" fillId="2" borderId="16" xfId="0" applyFont="1" applyFill="1" applyBorder="1"/>
    <xf numFmtId="0" fontId="0" fillId="2" borderId="17" xfId="0" applyFont="1" applyFill="1" applyBorder="1"/>
    <xf numFmtId="0" fontId="0" fillId="0" borderId="1" xfId="0" applyFont="1" applyBorder="1"/>
    <xf numFmtId="0" fontId="0" fillId="0" borderId="2" xfId="0" applyFont="1" applyBorder="1"/>
    <xf numFmtId="0" fontId="8" fillId="0" borderId="2" xfId="0" applyFont="1" applyBorder="1"/>
    <xf numFmtId="0" fontId="0" fillId="0" borderId="14" xfId="0" applyFont="1" applyBorder="1"/>
    <xf numFmtId="0" fontId="0" fillId="0" borderId="15" xfId="0" applyFont="1" applyBorder="1"/>
    <xf numFmtId="164" fontId="2" fillId="0" borderId="26" xfId="0" applyNumberFormat="1" applyFont="1" applyBorder="1" applyAlignment="1">
      <alignment vertical="center"/>
    </xf>
    <xf numFmtId="164" fontId="2" fillId="0" borderId="9" xfId="0" applyNumberFormat="1" applyFont="1" applyBorder="1" applyAlignment="1">
      <alignment vertical="center"/>
    </xf>
    <xf numFmtId="164" fontId="2" fillId="0" borderId="39" xfId="0" applyNumberFormat="1" applyFont="1" applyBorder="1" applyAlignment="1">
      <alignment vertical="center"/>
    </xf>
    <xf numFmtId="164" fontId="2" fillId="0" borderId="0" xfId="0" applyNumberFormat="1" applyFont="1" applyAlignment="1">
      <alignment vertical="center"/>
    </xf>
    <xf numFmtId="164" fontId="2" fillId="0" borderId="27" xfId="0" applyNumberFormat="1" applyFont="1" applyBorder="1" applyAlignment="1">
      <alignment vertical="center"/>
    </xf>
    <xf numFmtId="164" fontId="2" fillId="0" borderId="29" xfId="0" applyNumberFormat="1" applyFont="1" applyBorder="1" applyAlignment="1">
      <alignment vertical="center"/>
    </xf>
    <xf numFmtId="164" fontId="2" fillId="0" borderId="13" xfId="0" applyNumberFormat="1" applyFont="1" applyBorder="1" applyAlignment="1">
      <alignment vertical="center"/>
    </xf>
    <xf numFmtId="164" fontId="2" fillId="0" borderId="30" xfId="0" applyNumberFormat="1" applyFont="1" applyBorder="1" applyAlignment="1">
      <alignment vertical="center"/>
    </xf>
    <xf numFmtId="164" fontId="2" fillId="0" borderId="10" xfId="0" applyNumberFormat="1" applyFont="1" applyBorder="1" applyAlignment="1">
      <alignment vertical="center"/>
    </xf>
    <xf numFmtId="3" fontId="0" fillId="0" borderId="52" xfId="0" applyNumberFormat="1" applyFont="1" applyBorder="1" applyAlignment="1">
      <alignment vertical="center"/>
    </xf>
    <xf numFmtId="3" fontId="0" fillId="0" borderId="35" xfId="0" applyNumberFormat="1" applyFont="1" applyBorder="1" applyAlignment="1">
      <alignment vertical="center"/>
    </xf>
    <xf numFmtId="166" fontId="0" fillId="0" borderId="36" xfId="0" applyNumberFormat="1" applyFont="1" applyBorder="1" applyAlignment="1">
      <alignment horizontal="right" vertical="center" wrapText="1"/>
    </xf>
    <xf numFmtId="4" fontId="0" fillId="0" borderId="34" xfId="0" applyNumberFormat="1" applyFont="1" applyBorder="1" applyAlignment="1">
      <alignment horizontal="right" vertical="center" wrapText="1"/>
    </xf>
    <xf numFmtId="3" fontId="0" fillId="0" borderId="36" xfId="0" applyNumberFormat="1" applyFont="1" applyBorder="1" applyAlignment="1">
      <alignment vertical="center"/>
    </xf>
    <xf numFmtId="3" fontId="0" fillId="0" borderId="34" xfId="0" applyNumberFormat="1" applyFont="1" applyBorder="1" applyAlignment="1">
      <alignment vertical="center"/>
    </xf>
    <xf numFmtId="3" fontId="0" fillId="0" borderId="35" xfId="0" applyNumberFormat="1" applyFont="1" applyBorder="1" applyAlignment="1">
      <alignment vertical="center" wrapText="1"/>
    </xf>
    <xf numFmtId="4" fontId="0" fillId="0" borderId="35" xfId="0" applyNumberFormat="1" applyFont="1" applyBorder="1" applyAlignment="1">
      <alignment horizontal="right" vertical="center" wrapText="1"/>
    </xf>
    <xf numFmtId="4" fontId="0" fillId="0" borderId="29" xfId="0" applyNumberFormat="1" applyFont="1" applyBorder="1" applyAlignment="1">
      <alignment horizontal="right" vertical="center" wrapText="1"/>
    </xf>
    <xf numFmtId="4" fontId="0" fillId="0" borderId="29" xfId="0" applyNumberFormat="1" applyFont="1" applyBorder="1" applyAlignment="1">
      <alignment horizontal="right" vertical="center"/>
    </xf>
    <xf numFmtId="3" fontId="0" fillId="0" borderId="13" xfId="0" applyNumberFormat="1" applyFont="1" applyBorder="1" applyAlignment="1">
      <alignment vertical="center"/>
    </xf>
    <xf numFmtId="0" fontId="9" fillId="0" borderId="13" xfId="0" applyFont="1" applyBorder="1" applyAlignment="1">
      <alignment horizontal="right" vertical="center"/>
    </xf>
    <xf numFmtId="0" fontId="9" fillId="0" borderId="10" xfId="0" applyFont="1" applyBorder="1" applyAlignment="1">
      <alignment horizontal="left" vertical="center"/>
    </xf>
    <xf numFmtId="3" fontId="0" fillId="0" borderId="29" xfId="0" applyNumberFormat="1" applyFont="1" applyBorder="1" applyAlignment="1">
      <alignment vertical="center"/>
    </xf>
    <xf numFmtId="3" fontId="0" fillId="0" borderId="0" xfId="0" applyNumberFormat="1" applyFont="1" applyAlignment="1">
      <alignment vertical="center"/>
    </xf>
    <xf numFmtId="4" fontId="0" fillId="0" borderId="16" xfId="0" applyNumberFormat="1" applyFont="1" applyBorder="1" applyAlignment="1">
      <alignment horizontal="right" vertical="center" wrapText="1"/>
    </xf>
    <xf numFmtId="4" fontId="0" fillId="0" borderId="16" xfId="0" applyNumberFormat="1" applyFont="1" applyBorder="1" applyAlignment="1">
      <alignment horizontal="right" vertical="center"/>
    </xf>
    <xf numFmtId="3" fontId="0" fillId="0" borderId="18" xfId="0" applyNumberFormat="1" applyFont="1" applyBorder="1" applyAlignment="1">
      <alignment vertical="center"/>
    </xf>
    <xf numFmtId="4" fontId="0" fillId="0" borderId="46" xfId="0" applyNumberFormat="1" applyFont="1" applyBorder="1" applyAlignment="1">
      <alignment horizontal="right" vertical="center" wrapText="1"/>
    </xf>
    <xf numFmtId="4" fontId="0" fillId="0" borderId="17" xfId="0" applyNumberFormat="1" applyFont="1" applyBorder="1" applyAlignment="1">
      <alignment horizontal="right" vertical="center" wrapText="1"/>
    </xf>
    <xf numFmtId="3" fontId="0" fillId="0" borderId="15" xfId="0" applyNumberFormat="1" applyFont="1" applyBorder="1" applyAlignment="1">
      <alignment vertical="center" wrapText="1"/>
    </xf>
    <xf numFmtId="3" fontId="2" fillId="0" borderId="30" xfId="0" applyNumberFormat="1" applyFont="1" applyBorder="1" applyAlignment="1">
      <alignment horizontal="right" vertical="center" wrapText="1"/>
    </xf>
    <xf numFmtId="4" fontId="2" fillId="0" borderId="29" xfId="0" applyNumberFormat="1" applyFont="1" applyBorder="1" applyAlignment="1">
      <alignment horizontal="right" vertical="center" wrapText="1"/>
    </xf>
    <xf numFmtId="4" fontId="0" fillId="0" borderId="30" xfId="0" applyNumberFormat="1" applyFont="1" applyBorder="1" applyAlignment="1">
      <alignment horizontal="right" vertical="center" wrapText="1"/>
    </xf>
    <xf numFmtId="3" fontId="2" fillId="0" borderId="29" xfId="0" applyNumberFormat="1" applyFont="1" applyBorder="1" applyAlignment="1">
      <alignment horizontal="right" vertical="center" wrapText="1"/>
    </xf>
    <xf numFmtId="4" fontId="4" fillId="0" borderId="53" xfId="0" applyNumberFormat="1" applyFont="1" applyBorder="1" applyAlignment="1">
      <alignment horizontal="right" vertical="center" wrapText="1"/>
    </xf>
    <xf numFmtId="0" fontId="0" fillId="0" borderId="20" xfId="0" applyFont="1" applyBorder="1" applyAlignment="1">
      <alignment vertical="center"/>
    </xf>
    <xf numFmtId="0" fontId="0" fillId="0" borderId="0" xfId="0" applyFont="1" applyProtection="1">
      <protection locked="0"/>
    </xf>
    <xf numFmtId="49" fontId="10" fillId="2" borderId="0" xfId="0" applyNumberFormat="1" applyFont="1" applyFill="1"/>
    <xf numFmtId="166" fontId="14" fillId="0" borderId="0" xfId="0" applyNumberFormat="1" applyFont="1" applyAlignment="1">
      <alignment horizontal="center" vertical="center"/>
    </xf>
    <xf numFmtId="4" fontId="14" fillId="0" borderId="0" xfId="0" applyNumberFormat="1" applyFont="1" applyAlignment="1">
      <alignment horizontal="right" vertical="center"/>
    </xf>
    <xf numFmtId="0" fontId="15" fillId="0" borderId="0" xfId="0" applyFont="1" applyProtection="1">
      <protection locked="0"/>
    </xf>
    <xf numFmtId="2" fontId="15" fillId="0" borderId="0" xfId="0" applyNumberFormat="1" applyFont="1" applyProtection="1">
      <protection locked="0"/>
    </xf>
    <xf numFmtId="0" fontId="0" fillId="0" borderId="0" xfId="0" applyFont="1" applyAlignment="1">
      <alignment vertical="center"/>
    </xf>
    <xf numFmtId="49" fontId="0" fillId="2" borderId="0" xfId="0" applyNumberFormat="1" applyFont="1" applyFill="1"/>
    <xf numFmtId="49" fontId="0" fillId="2" borderId="0" xfId="0" applyNumberFormat="1" applyFont="1" applyFill="1" applyAlignment="1">
      <alignment wrapText="1"/>
    </xf>
    <xf numFmtId="49" fontId="4" fillId="2" borderId="0" xfId="0" applyNumberFormat="1" applyFont="1" applyFill="1" applyAlignment="1">
      <alignment vertical="center"/>
    </xf>
    <xf numFmtId="49" fontId="0" fillId="2" borderId="0" xfId="0" applyNumberFormat="1" applyFont="1" applyFill="1" applyAlignment="1">
      <alignment vertical="center"/>
    </xf>
    <xf numFmtId="0" fontId="0" fillId="2" borderId="0" xfId="0" applyFont="1" applyFill="1" applyAlignment="1">
      <alignment horizontal="left" vertical="center"/>
    </xf>
    <xf numFmtId="49" fontId="0" fillId="2" borderId="0" xfId="0" applyNumberFormat="1" applyFont="1" applyFill="1" applyAlignment="1">
      <alignment vertical="center" wrapText="1"/>
    </xf>
    <xf numFmtId="49" fontId="0" fillId="3" borderId="47" xfId="0" applyNumberFormat="1" applyFont="1" applyFill="1" applyBorder="1" applyAlignment="1">
      <alignment horizontal="center" vertical="center" wrapText="1"/>
    </xf>
    <xf numFmtId="49" fontId="0" fillId="3" borderId="48" xfId="0" applyNumberFormat="1" applyFont="1" applyFill="1" applyBorder="1" applyAlignment="1">
      <alignment horizontal="center" vertical="center" wrapText="1"/>
    </xf>
    <xf numFmtId="1" fontId="0" fillId="3" borderId="49" xfId="0" applyNumberFormat="1" applyFont="1" applyFill="1" applyBorder="1" applyAlignment="1">
      <alignment horizontal="center" vertical="center" wrapText="1"/>
    </xf>
    <xf numFmtId="49" fontId="11" fillId="2" borderId="0" xfId="0" applyNumberFormat="1" applyFont="1" applyFill="1"/>
    <xf numFmtId="49" fontId="11" fillId="2" borderId="0" xfId="0" applyNumberFormat="1" applyFont="1" applyFill="1" applyAlignment="1">
      <alignment wrapText="1"/>
    </xf>
    <xf numFmtId="0" fontId="16" fillId="0" borderId="0" xfId="0" applyFont="1" applyAlignment="1">
      <alignment vertical="center"/>
    </xf>
    <xf numFmtId="166" fontId="0" fillId="0" borderId="0" xfId="0" applyNumberFormat="1" applyFont="1" applyAlignment="1">
      <alignment horizontal="center" vertical="center"/>
    </xf>
    <xf numFmtId="49" fontId="0" fillId="0" borderId="0" xfId="0" applyNumberFormat="1" applyFont="1" applyAlignment="1">
      <alignment vertical="top" wrapText="1"/>
    </xf>
    <xf numFmtId="165" fontId="0" fillId="0" borderId="0" xfId="0" applyNumberFormat="1" applyFont="1" applyAlignment="1">
      <alignment horizontal="right" vertical="center"/>
    </xf>
    <xf numFmtId="4" fontId="0" fillId="0" borderId="0" xfId="0" applyNumberFormat="1" applyFont="1" applyAlignment="1">
      <alignment horizontal="right" vertical="center"/>
    </xf>
    <xf numFmtId="167" fontId="0" fillId="0" borderId="0" xfId="0" applyNumberFormat="1" applyFont="1" applyAlignment="1">
      <alignment horizontal="right" vertical="center"/>
    </xf>
    <xf numFmtId="166" fontId="17" fillId="0" borderId="0" xfId="0" applyNumberFormat="1" applyFont="1" applyAlignment="1">
      <alignment horizontal="center" vertical="center"/>
    </xf>
    <xf numFmtId="4" fontId="17" fillId="0" borderId="0" xfId="0" applyNumberFormat="1" applyFont="1" applyAlignment="1">
      <alignment horizontal="right" vertical="center"/>
    </xf>
    <xf numFmtId="167" fontId="17" fillId="0" borderId="0" xfId="0" applyNumberFormat="1" applyFont="1" applyAlignment="1">
      <alignment horizontal="right" vertical="center"/>
    </xf>
    <xf numFmtId="0" fontId="17" fillId="0" borderId="0" xfId="0" applyFont="1" applyAlignment="1">
      <alignment vertical="center"/>
    </xf>
    <xf numFmtId="166" fontId="16" fillId="0" borderId="0" xfId="0" applyNumberFormat="1" applyFont="1" applyAlignment="1">
      <alignment horizontal="center" vertical="center"/>
    </xf>
    <xf numFmtId="0" fontId="16" fillId="0" borderId="0" xfId="0" applyFont="1" applyAlignment="1">
      <alignment vertical="center" wrapText="1"/>
    </xf>
    <xf numFmtId="4" fontId="16" fillId="0" borderId="0" xfId="0" applyNumberFormat="1" applyFont="1" applyAlignment="1">
      <alignment horizontal="right" vertical="center"/>
    </xf>
    <xf numFmtId="4" fontId="18" fillId="0" borderId="0" xfId="0" applyNumberFormat="1" applyFont="1" applyAlignment="1">
      <alignment horizontal="right" vertical="center"/>
    </xf>
    <xf numFmtId="0" fontId="19" fillId="0" borderId="0" xfId="0" applyFont="1" applyAlignment="1">
      <alignment vertical="center"/>
    </xf>
    <xf numFmtId="0" fontId="19" fillId="0" borderId="0" xfId="0" applyFont="1" applyAlignment="1">
      <alignment vertical="center" wrapText="1"/>
    </xf>
    <xf numFmtId="4" fontId="19" fillId="0" borderId="0" xfId="0" applyNumberFormat="1" applyFont="1" applyAlignment="1">
      <alignment horizontal="right" vertical="center"/>
    </xf>
    <xf numFmtId="0" fontId="0" fillId="0" borderId="0" xfId="0" applyFont="1" applyAlignment="1" applyProtection="1">
      <alignment wrapText="1"/>
      <protection locked="0"/>
    </xf>
    <xf numFmtId="1" fontId="0" fillId="3" borderId="33" xfId="0" applyNumberFormat="1" applyFont="1" applyFill="1" applyBorder="1" applyAlignment="1">
      <alignment horizontal="center" vertical="center"/>
    </xf>
    <xf numFmtId="1" fontId="0" fillId="3" borderId="49" xfId="0" applyNumberFormat="1" applyFont="1" applyFill="1" applyBorder="1" applyAlignment="1">
      <alignment horizontal="center" vertical="center"/>
    </xf>
    <xf numFmtId="166" fontId="20" fillId="0" borderId="0" xfId="0" applyNumberFormat="1" applyFont="1" applyAlignment="1">
      <alignment horizontal="center" vertical="center"/>
    </xf>
    <xf numFmtId="0" fontId="20" fillId="0" borderId="0" xfId="0" applyFont="1" applyAlignment="1">
      <alignment vertical="center"/>
    </xf>
    <xf numFmtId="4" fontId="20" fillId="0" borderId="0" xfId="0" applyNumberFormat="1" applyFont="1" applyAlignment="1">
      <alignment horizontal="right" vertical="center"/>
    </xf>
    <xf numFmtId="0" fontId="21" fillId="0" borderId="0" xfId="0" applyFont="1" applyProtection="1">
      <protection locked="0"/>
    </xf>
    <xf numFmtId="4" fontId="21" fillId="0" borderId="0" xfId="0" applyNumberFormat="1" applyFont="1" applyProtection="1">
      <protection locked="0"/>
    </xf>
    <xf numFmtId="49" fontId="0" fillId="0" borderId="0" xfId="0" applyNumberFormat="1" applyFont="1" applyAlignment="1">
      <alignment vertical="center" wrapText="1"/>
    </xf>
    <xf numFmtId="0" fontId="18" fillId="0" borderId="0" xfId="0" applyFont="1" applyAlignment="1">
      <alignment vertical="center" wrapText="1"/>
    </xf>
    <xf numFmtId="0" fontId="0" fillId="0" borderId="0" xfId="0" applyFont="1" applyAlignment="1">
      <alignment horizontal="left" vertical="top" wrapText="1"/>
    </xf>
    <xf numFmtId="49" fontId="17" fillId="0" borderId="0" xfId="0" applyNumberFormat="1" applyFont="1" applyAlignment="1">
      <alignment vertical="top" wrapText="1"/>
    </xf>
    <xf numFmtId="4" fontId="0" fillId="0" borderId="0" xfId="26" applyNumberFormat="1" applyAlignment="1">
      <alignment horizontal="right" vertical="center"/>
      <protection/>
    </xf>
    <xf numFmtId="49" fontId="2" fillId="0" borderId="27" xfId="0" applyNumberFormat="1" applyFont="1" applyBorder="1" applyAlignment="1">
      <alignment vertical="center"/>
    </xf>
    <xf numFmtId="4" fontId="14" fillId="0" borderId="0" xfId="0" applyNumberFormat="1" applyFont="1" applyAlignment="1">
      <alignment vertical="center"/>
    </xf>
    <xf numFmtId="164" fontId="2" fillId="0" borderId="26" xfId="0" applyNumberFormat="1" applyFont="1" applyBorder="1" applyAlignment="1">
      <alignment horizontal="left" vertical="center" wrapText="1"/>
    </xf>
    <xf numFmtId="164" fontId="2" fillId="0" borderId="9" xfId="0" applyNumberFormat="1" applyFont="1" applyBorder="1" applyAlignment="1">
      <alignment horizontal="left" vertical="center" wrapText="1"/>
    </xf>
    <xf numFmtId="164" fontId="2" fillId="0" borderId="6" xfId="0" applyNumberFormat="1" applyFont="1" applyBorder="1" applyAlignment="1">
      <alignment horizontal="left" vertical="center" wrapText="1"/>
    </xf>
    <xf numFmtId="164" fontId="2" fillId="0" borderId="39" xfId="0" applyNumberFormat="1" applyFont="1" applyBorder="1" applyAlignment="1">
      <alignment horizontal="left" vertical="center" wrapText="1"/>
    </xf>
    <xf numFmtId="164" fontId="2" fillId="0" borderId="0" xfId="0" applyNumberFormat="1" applyFont="1" applyAlignment="1">
      <alignment horizontal="left" vertical="center" wrapText="1"/>
    </xf>
    <xf numFmtId="164" fontId="2" fillId="0" borderId="8" xfId="0" applyNumberFormat="1" applyFont="1" applyBorder="1" applyAlignment="1">
      <alignment horizontal="left" vertical="center" wrapText="1"/>
    </xf>
    <xf numFmtId="164" fontId="6" fillId="0" borderId="30" xfId="0" applyNumberFormat="1" applyFont="1" applyBorder="1" applyAlignment="1">
      <alignment horizontal="left" vertical="center" wrapText="1"/>
    </xf>
    <xf numFmtId="164" fontId="6" fillId="0" borderId="11" xfId="0" applyNumberFormat="1" applyFont="1" applyBorder="1" applyAlignment="1">
      <alignment horizontal="left" vertical="center" wrapText="1"/>
    </xf>
    <xf numFmtId="164" fontId="6" fillId="0" borderId="12" xfId="0" applyNumberFormat="1" applyFont="1" applyBorder="1" applyAlignment="1">
      <alignment horizontal="left" vertical="center" wrapText="1"/>
    </xf>
    <xf numFmtId="164" fontId="2" fillId="0" borderId="30" xfId="0" applyNumberFormat="1" applyFont="1" applyBorder="1" applyAlignment="1">
      <alignment horizontal="left" vertical="center" wrapText="1"/>
    </xf>
    <xf numFmtId="164" fontId="2" fillId="0" borderId="11" xfId="0" applyNumberFormat="1" applyFont="1" applyBorder="1" applyAlignment="1">
      <alignment horizontal="left" vertical="center" wrapText="1"/>
    </xf>
    <xf numFmtId="164" fontId="2" fillId="0" borderId="12" xfId="0" applyNumberFormat="1" applyFont="1" applyBorder="1" applyAlignment="1">
      <alignment horizontal="left" vertical="center" wrapText="1"/>
    </xf>
    <xf numFmtId="0" fontId="0" fillId="0" borderId="0" xfId="0" applyFont="1" applyAlignment="1" applyProtection="1">
      <alignment horizontal="left" wrapText="1"/>
      <protection locked="0"/>
    </xf>
    <xf numFmtId="0" fontId="0" fillId="2" borderId="0" xfId="0" applyFont="1" applyFill="1" applyAlignment="1">
      <alignment horizontal="left" vertical="center"/>
    </xf>
    <xf numFmtId="0" fontId="0" fillId="0" borderId="0" xfId="0" applyFont="1" applyAlignment="1">
      <alignment vertical="center"/>
    </xf>
    <xf numFmtId="49" fontId="0" fillId="2" borderId="0" xfId="0" applyNumberFormat="1" applyFont="1" applyFill="1" applyAlignment="1">
      <alignment horizontal="left" vertical="center"/>
    </xf>
  </cellXfs>
  <cellStyles count="17">
    <cellStyle name="Normal" xfId="0"/>
    <cellStyle name="Percent" xfId="15"/>
    <cellStyle name="Currency" xfId="16"/>
    <cellStyle name="Currency [0]" xfId="17"/>
    <cellStyle name="Comma" xfId="18"/>
    <cellStyle name="Comma [0]" xfId="19"/>
    <cellStyle name="Hypertextový odkaz 2" xfId="20"/>
    <cellStyle name="Měna 2" xfId="21"/>
    <cellStyle name="Měna 3" xfId="22"/>
    <cellStyle name="Normální 14" xfId="23"/>
    <cellStyle name="Normální 16" xfId="24"/>
    <cellStyle name="Normální 2" xfId="25"/>
    <cellStyle name="Normální 3" xfId="26"/>
    <cellStyle name="Měna 2 2" xfId="27"/>
    <cellStyle name="Měna 3 2" xfId="28"/>
    <cellStyle name="Normální 14 2" xfId="29"/>
    <cellStyle name="Normální 16 2" xfId="30"/>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60"/>
  <sheetViews>
    <sheetView showGridLines="0" tabSelected="1" workbookViewId="0" topLeftCell="A2">
      <selection activeCell="J46" sqref="J46"/>
    </sheetView>
  </sheetViews>
  <sheetFormatPr defaultColWidth="9.140625" defaultRowHeight="12.75"/>
  <cols>
    <col min="1" max="1" width="2.421875" style="2" customWidth="1"/>
    <col min="2" max="2" width="3.140625" style="2" customWidth="1"/>
    <col min="3" max="3" width="2.7109375" style="2" customWidth="1"/>
    <col min="4" max="4" width="6.8515625" style="2" customWidth="1"/>
    <col min="5" max="5" width="13.57421875" style="2" customWidth="1"/>
    <col min="6" max="6" width="0.5625" style="2" customWidth="1"/>
    <col min="7" max="7" width="2.57421875" style="2" customWidth="1"/>
    <col min="8" max="8" width="2.7109375" style="2" customWidth="1"/>
    <col min="9" max="9" width="9.7109375" style="2" customWidth="1"/>
    <col min="10" max="10" width="13.57421875" style="2" customWidth="1"/>
    <col min="11" max="11" width="0.71875" style="2" customWidth="1"/>
    <col min="12" max="12" width="2.421875" style="2" customWidth="1"/>
    <col min="13" max="13" width="2.8515625" style="2" customWidth="1"/>
    <col min="14" max="14" width="2.00390625" style="2" customWidth="1"/>
    <col min="15" max="15" width="12.7109375" style="2" customWidth="1"/>
    <col min="16" max="16" width="2.8515625" style="2" customWidth="1"/>
    <col min="17" max="17" width="2.00390625" style="2" customWidth="1"/>
    <col min="18" max="18" width="13.57421875" style="2" customWidth="1"/>
    <col min="19" max="19" width="0.5625" style="2" customWidth="1"/>
    <col min="20" max="16384" width="9.140625" style="2" customWidth="1"/>
  </cols>
  <sheetData>
    <row r="1" spans="1:19" ht="12.75" customHeight="1" hidden="1">
      <c r="A1" s="3"/>
      <c r="B1" s="4"/>
      <c r="C1" s="4"/>
      <c r="D1" s="4"/>
      <c r="E1" s="4"/>
      <c r="F1" s="4"/>
      <c r="G1" s="4"/>
      <c r="H1" s="4"/>
      <c r="I1" s="4"/>
      <c r="J1" s="4"/>
      <c r="K1" s="4"/>
      <c r="L1" s="4"/>
      <c r="M1" s="4"/>
      <c r="N1" s="4"/>
      <c r="O1" s="4"/>
      <c r="P1" s="4"/>
      <c r="Q1" s="4"/>
      <c r="R1" s="4"/>
      <c r="S1" s="5"/>
    </row>
    <row r="2" spans="1:19" ht="23.25" customHeight="1">
      <c r="A2" s="96"/>
      <c r="B2" s="97"/>
      <c r="C2" s="97"/>
      <c r="D2" s="97"/>
      <c r="E2" s="97"/>
      <c r="F2" s="97"/>
      <c r="G2" s="98" t="s">
        <v>83</v>
      </c>
      <c r="H2" s="97"/>
      <c r="I2" s="97"/>
      <c r="J2" s="97"/>
      <c r="K2" s="97"/>
      <c r="L2" s="97"/>
      <c r="M2" s="97"/>
      <c r="N2" s="97"/>
      <c r="O2" s="97"/>
      <c r="P2" s="97"/>
      <c r="Q2" s="97"/>
      <c r="R2" s="97"/>
      <c r="S2" s="5"/>
    </row>
    <row r="3" spans="1:19" ht="12" customHeight="1" hidden="1">
      <c r="A3" s="99"/>
      <c r="B3" s="100"/>
      <c r="C3" s="100"/>
      <c r="D3" s="100"/>
      <c r="E3" s="100"/>
      <c r="F3" s="100"/>
      <c r="G3" s="100"/>
      <c r="H3" s="100"/>
      <c r="I3" s="100"/>
      <c r="J3" s="100"/>
      <c r="K3" s="100"/>
      <c r="L3" s="100"/>
      <c r="M3" s="100"/>
      <c r="N3" s="100"/>
      <c r="O3" s="100"/>
      <c r="P3" s="100"/>
      <c r="Q3" s="100"/>
      <c r="R3" s="100"/>
      <c r="S3" s="6"/>
    </row>
    <row r="4" spans="1:19" ht="8.25" customHeight="1">
      <c r="A4" s="7"/>
      <c r="B4" s="8"/>
      <c r="C4" s="8"/>
      <c r="D4" s="8"/>
      <c r="E4" s="8"/>
      <c r="F4" s="8"/>
      <c r="G4" s="8"/>
      <c r="H4" s="8"/>
      <c r="I4" s="8"/>
      <c r="J4" s="8"/>
      <c r="K4" s="8"/>
      <c r="L4" s="8"/>
      <c r="M4" s="8"/>
      <c r="N4" s="8"/>
      <c r="O4" s="8"/>
      <c r="P4" s="8"/>
      <c r="Q4" s="8"/>
      <c r="R4" s="8"/>
      <c r="S4" s="9"/>
    </row>
    <row r="5" spans="1:19" ht="24" customHeight="1">
      <c r="A5" s="10"/>
      <c r="B5" s="11" t="s">
        <v>0</v>
      </c>
      <c r="C5" s="11"/>
      <c r="D5" s="11"/>
      <c r="E5" s="187" t="s">
        <v>101</v>
      </c>
      <c r="F5" s="188"/>
      <c r="G5" s="188"/>
      <c r="H5" s="188"/>
      <c r="I5" s="188"/>
      <c r="J5" s="189"/>
      <c r="K5" s="11"/>
      <c r="L5" s="11"/>
      <c r="M5" s="11"/>
      <c r="N5" s="11"/>
      <c r="O5" s="11" t="s">
        <v>1</v>
      </c>
      <c r="P5" s="101" t="s">
        <v>2</v>
      </c>
      <c r="Q5" s="102"/>
      <c r="R5" s="12"/>
      <c r="S5" s="13"/>
    </row>
    <row r="6" spans="1:19" ht="17.25" customHeight="1" hidden="1">
      <c r="A6" s="10"/>
      <c r="B6" s="11" t="s">
        <v>3</v>
      </c>
      <c r="C6" s="11"/>
      <c r="D6" s="11"/>
      <c r="E6" s="103" t="s">
        <v>4</v>
      </c>
      <c r="F6" s="11"/>
      <c r="G6" s="11"/>
      <c r="H6" s="11"/>
      <c r="I6" s="11"/>
      <c r="J6" s="14"/>
      <c r="K6" s="11"/>
      <c r="L6" s="11"/>
      <c r="M6" s="11"/>
      <c r="N6" s="11"/>
      <c r="O6" s="11"/>
      <c r="P6" s="103"/>
      <c r="Q6" s="104"/>
      <c r="R6" s="14"/>
      <c r="S6" s="13"/>
    </row>
    <row r="7" spans="1:19" ht="24" customHeight="1">
      <c r="A7" s="10"/>
      <c r="B7" s="11" t="s">
        <v>5</v>
      </c>
      <c r="C7" s="11"/>
      <c r="D7" s="11"/>
      <c r="E7" s="190" t="s">
        <v>102</v>
      </c>
      <c r="F7" s="191"/>
      <c r="G7" s="191"/>
      <c r="H7" s="191"/>
      <c r="I7" s="191"/>
      <c r="J7" s="192"/>
      <c r="K7" s="11"/>
      <c r="L7" s="11"/>
      <c r="M7" s="11"/>
      <c r="N7" s="11"/>
      <c r="O7" s="11" t="s">
        <v>6</v>
      </c>
      <c r="P7" s="103" t="s">
        <v>7</v>
      </c>
      <c r="Q7" s="104"/>
      <c r="R7" s="14"/>
      <c r="S7" s="13"/>
    </row>
    <row r="8" spans="1:19" ht="17.25" customHeight="1" hidden="1">
      <c r="A8" s="10"/>
      <c r="B8" s="11" t="s">
        <v>8</v>
      </c>
      <c r="C8" s="11"/>
      <c r="D8" s="11"/>
      <c r="E8" s="103" t="s">
        <v>2</v>
      </c>
      <c r="F8" s="11"/>
      <c r="G8" s="11"/>
      <c r="H8" s="11"/>
      <c r="I8" s="11"/>
      <c r="J8" s="14"/>
      <c r="K8" s="11"/>
      <c r="L8" s="11"/>
      <c r="M8" s="11"/>
      <c r="N8" s="11"/>
      <c r="O8" s="11"/>
      <c r="P8" s="103"/>
      <c r="Q8" s="104"/>
      <c r="R8" s="14"/>
      <c r="S8" s="13"/>
    </row>
    <row r="9" spans="1:19" ht="24" customHeight="1">
      <c r="A9" s="10"/>
      <c r="B9" s="11" t="s">
        <v>9</v>
      </c>
      <c r="C9" s="11"/>
      <c r="D9" s="11"/>
      <c r="E9" s="193" t="s">
        <v>150</v>
      </c>
      <c r="F9" s="194"/>
      <c r="G9" s="194"/>
      <c r="H9" s="194"/>
      <c r="I9" s="194"/>
      <c r="J9" s="195"/>
      <c r="K9" s="11"/>
      <c r="L9" s="11"/>
      <c r="M9" s="11"/>
      <c r="N9" s="11"/>
      <c r="O9" s="11" t="s">
        <v>10</v>
      </c>
      <c r="P9" s="196" t="s">
        <v>7</v>
      </c>
      <c r="Q9" s="197"/>
      <c r="R9" s="198"/>
      <c r="S9" s="13"/>
    </row>
    <row r="10" spans="1:19" ht="17.25" customHeight="1" hidden="1">
      <c r="A10" s="10"/>
      <c r="B10" s="11" t="s">
        <v>11</v>
      </c>
      <c r="C10" s="11"/>
      <c r="D10" s="11"/>
      <c r="E10" s="11" t="s">
        <v>2</v>
      </c>
      <c r="F10" s="11"/>
      <c r="G10" s="11"/>
      <c r="H10" s="11"/>
      <c r="I10" s="11"/>
      <c r="J10" s="11"/>
      <c r="K10" s="11"/>
      <c r="L10" s="11"/>
      <c r="M10" s="11"/>
      <c r="N10" s="11"/>
      <c r="O10" s="11"/>
      <c r="P10" s="104"/>
      <c r="Q10" s="104"/>
      <c r="R10" s="11"/>
      <c r="S10" s="13"/>
    </row>
    <row r="11" spans="1:19" ht="17.25" customHeight="1" hidden="1">
      <c r="A11" s="10"/>
      <c r="B11" s="11" t="s">
        <v>12</v>
      </c>
      <c r="C11" s="11"/>
      <c r="D11" s="11"/>
      <c r="E11" s="11" t="s">
        <v>2</v>
      </c>
      <c r="F11" s="11"/>
      <c r="G11" s="11"/>
      <c r="H11" s="11"/>
      <c r="I11" s="11"/>
      <c r="J11" s="11"/>
      <c r="K11" s="11"/>
      <c r="L11" s="11"/>
      <c r="M11" s="11"/>
      <c r="N11" s="11"/>
      <c r="O11" s="11"/>
      <c r="P11" s="104"/>
      <c r="Q11" s="104"/>
      <c r="R11" s="11"/>
      <c r="S11" s="13"/>
    </row>
    <row r="12" spans="1:19" ht="17.25" customHeight="1" hidden="1">
      <c r="A12" s="10"/>
      <c r="B12" s="11" t="s">
        <v>13</v>
      </c>
      <c r="C12" s="11"/>
      <c r="D12" s="11"/>
      <c r="E12" s="11" t="s">
        <v>2</v>
      </c>
      <c r="F12" s="11"/>
      <c r="G12" s="11"/>
      <c r="H12" s="11"/>
      <c r="I12" s="11"/>
      <c r="J12" s="11"/>
      <c r="K12" s="11"/>
      <c r="L12" s="11"/>
      <c r="M12" s="11"/>
      <c r="N12" s="11"/>
      <c r="O12" s="11"/>
      <c r="P12" s="104"/>
      <c r="Q12" s="104"/>
      <c r="R12" s="11"/>
      <c r="S12" s="13"/>
    </row>
    <row r="13" spans="1:19" ht="17.25" customHeight="1" hidden="1">
      <c r="A13" s="10"/>
      <c r="B13" s="11"/>
      <c r="C13" s="11"/>
      <c r="D13" s="11"/>
      <c r="E13" s="11" t="s">
        <v>2</v>
      </c>
      <c r="F13" s="11"/>
      <c r="G13" s="11"/>
      <c r="H13" s="11"/>
      <c r="I13" s="11"/>
      <c r="J13" s="11"/>
      <c r="K13" s="11"/>
      <c r="L13" s="11"/>
      <c r="M13" s="11"/>
      <c r="N13" s="11"/>
      <c r="O13" s="11"/>
      <c r="P13" s="104"/>
      <c r="Q13" s="104"/>
      <c r="R13" s="11"/>
      <c r="S13" s="13"/>
    </row>
    <row r="14" spans="1:19" ht="17.25" customHeight="1" hidden="1">
      <c r="A14" s="10"/>
      <c r="B14" s="11"/>
      <c r="C14" s="11"/>
      <c r="D14" s="11"/>
      <c r="E14" s="11" t="s">
        <v>2</v>
      </c>
      <c r="F14" s="11"/>
      <c r="G14" s="11"/>
      <c r="H14" s="11"/>
      <c r="I14" s="11"/>
      <c r="J14" s="11"/>
      <c r="K14" s="11"/>
      <c r="L14" s="11"/>
      <c r="M14" s="11"/>
      <c r="N14" s="11"/>
      <c r="O14" s="11"/>
      <c r="P14" s="104"/>
      <c r="Q14" s="104"/>
      <c r="R14" s="11"/>
      <c r="S14" s="13"/>
    </row>
    <row r="15" spans="1:19" ht="17.25" customHeight="1" hidden="1">
      <c r="A15" s="10"/>
      <c r="B15" s="11"/>
      <c r="C15" s="11"/>
      <c r="D15" s="11"/>
      <c r="E15" s="11" t="s">
        <v>2</v>
      </c>
      <c r="F15" s="11"/>
      <c r="G15" s="11"/>
      <c r="H15" s="11"/>
      <c r="I15" s="11"/>
      <c r="J15" s="11"/>
      <c r="K15" s="11"/>
      <c r="L15" s="11"/>
      <c r="M15" s="11"/>
      <c r="N15" s="11"/>
      <c r="O15" s="11"/>
      <c r="P15" s="104"/>
      <c r="Q15" s="104"/>
      <c r="R15" s="11"/>
      <c r="S15" s="13"/>
    </row>
    <row r="16" spans="1:19" ht="17.25" customHeight="1" hidden="1">
      <c r="A16" s="10"/>
      <c r="B16" s="11"/>
      <c r="C16" s="11"/>
      <c r="D16" s="11"/>
      <c r="E16" s="11" t="s">
        <v>2</v>
      </c>
      <c r="F16" s="11"/>
      <c r="G16" s="11"/>
      <c r="H16" s="11"/>
      <c r="I16" s="11"/>
      <c r="J16" s="11"/>
      <c r="K16" s="11"/>
      <c r="L16" s="11"/>
      <c r="M16" s="11"/>
      <c r="N16" s="11"/>
      <c r="O16" s="11"/>
      <c r="P16" s="104"/>
      <c r="Q16" s="104"/>
      <c r="R16" s="11"/>
      <c r="S16" s="13"/>
    </row>
    <row r="17" spans="1:19" ht="17.25" customHeight="1" hidden="1">
      <c r="A17" s="10"/>
      <c r="B17" s="11"/>
      <c r="C17" s="11"/>
      <c r="D17" s="11"/>
      <c r="E17" s="11" t="s">
        <v>2</v>
      </c>
      <c r="F17" s="11"/>
      <c r="G17" s="11"/>
      <c r="H17" s="11"/>
      <c r="I17" s="11"/>
      <c r="J17" s="11"/>
      <c r="K17" s="11"/>
      <c r="L17" s="11"/>
      <c r="M17" s="11"/>
      <c r="N17" s="11"/>
      <c r="O17" s="11"/>
      <c r="P17" s="104"/>
      <c r="Q17" s="104"/>
      <c r="R17" s="11"/>
      <c r="S17" s="13"/>
    </row>
    <row r="18" spans="1:19" ht="17.25" customHeight="1" hidden="1">
      <c r="A18" s="10"/>
      <c r="B18" s="11"/>
      <c r="C18" s="11"/>
      <c r="D18" s="11"/>
      <c r="E18" s="11" t="s">
        <v>2</v>
      </c>
      <c r="F18" s="11"/>
      <c r="G18" s="11"/>
      <c r="H18" s="11"/>
      <c r="I18" s="11"/>
      <c r="J18" s="11"/>
      <c r="K18" s="11"/>
      <c r="L18" s="11"/>
      <c r="M18" s="11"/>
      <c r="N18" s="11"/>
      <c r="O18" s="11"/>
      <c r="P18" s="104"/>
      <c r="Q18" s="104"/>
      <c r="R18" s="11"/>
      <c r="S18" s="13"/>
    </row>
    <row r="19" spans="1:19" ht="17.25" customHeight="1" hidden="1">
      <c r="A19" s="10"/>
      <c r="B19" s="11"/>
      <c r="C19" s="11"/>
      <c r="D19" s="11"/>
      <c r="E19" s="11" t="s">
        <v>2</v>
      </c>
      <c r="F19" s="11"/>
      <c r="G19" s="11"/>
      <c r="H19" s="11"/>
      <c r="I19" s="11"/>
      <c r="J19" s="11"/>
      <c r="K19" s="11"/>
      <c r="L19" s="11"/>
      <c r="M19" s="11"/>
      <c r="N19" s="11"/>
      <c r="O19" s="11"/>
      <c r="P19" s="104"/>
      <c r="Q19" s="104"/>
      <c r="R19" s="11"/>
      <c r="S19" s="13"/>
    </row>
    <row r="20" spans="1:19" ht="17.25" customHeight="1" hidden="1">
      <c r="A20" s="10"/>
      <c r="B20" s="11"/>
      <c r="C20" s="11"/>
      <c r="D20" s="11"/>
      <c r="E20" s="11" t="s">
        <v>2</v>
      </c>
      <c r="F20" s="11"/>
      <c r="G20" s="11"/>
      <c r="H20" s="11"/>
      <c r="I20" s="11"/>
      <c r="J20" s="11"/>
      <c r="K20" s="11"/>
      <c r="L20" s="11"/>
      <c r="M20" s="11"/>
      <c r="N20" s="11"/>
      <c r="O20" s="11"/>
      <c r="P20" s="104"/>
      <c r="Q20" s="104"/>
      <c r="R20" s="11"/>
      <c r="S20" s="13"/>
    </row>
    <row r="21" spans="1:19" ht="17.25" customHeight="1" hidden="1">
      <c r="A21" s="10"/>
      <c r="B21" s="11"/>
      <c r="C21" s="11"/>
      <c r="D21" s="11"/>
      <c r="E21" s="11" t="s">
        <v>2</v>
      </c>
      <c r="F21" s="11"/>
      <c r="G21" s="11"/>
      <c r="H21" s="11"/>
      <c r="I21" s="11"/>
      <c r="J21" s="11"/>
      <c r="K21" s="11"/>
      <c r="L21" s="11"/>
      <c r="M21" s="11"/>
      <c r="N21" s="11"/>
      <c r="O21" s="11"/>
      <c r="P21" s="104"/>
      <c r="Q21" s="104"/>
      <c r="R21" s="11"/>
      <c r="S21" s="13"/>
    </row>
    <row r="22" spans="1:19" ht="17.25" customHeight="1" hidden="1">
      <c r="A22" s="10"/>
      <c r="B22" s="11"/>
      <c r="C22" s="11"/>
      <c r="D22" s="11"/>
      <c r="E22" s="11" t="s">
        <v>2</v>
      </c>
      <c r="F22" s="11"/>
      <c r="G22" s="11"/>
      <c r="H22" s="11"/>
      <c r="I22" s="11"/>
      <c r="J22" s="11"/>
      <c r="K22" s="11"/>
      <c r="L22" s="11"/>
      <c r="M22" s="11"/>
      <c r="N22" s="11"/>
      <c r="O22" s="11"/>
      <c r="P22" s="104"/>
      <c r="Q22" s="104"/>
      <c r="R22" s="11"/>
      <c r="S22" s="13"/>
    </row>
    <row r="23" spans="1:19" ht="17.25" customHeight="1" hidden="1">
      <c r="A23" s="10"/>
      <c r="B23" s="11"/>
      <c r="C23" s="11"/>
      <c r="D23" s="11"/>
      <c r="E23" s="11" t="s">
        <v>2</v>
      </c>
      <c r="F23" s="11"/>
      <c r="G23" s="11"/>
      <c r="H23" s="11"/>
      <c r="I23" s="11"/>
      <c r="J23" s="11"/>
      <c r="K23" s="11"/>
      <c r="L23" s="11"/>
      <c r="M23" s="11"/>
      <c r="N23" s="11"/>
      <c r="O23" s="11"/>
      <c r="P23" s="104"/>
      <c r="Q23" s="104"/>
      <c r="R23" s="11"/>
      <c r="S23" s="13"/>
    </row>
    <row r="24" spans="1:19" ht="17.25" customHeight="1" hidden="1">
      <c r="A24" s="10"/>
      <c r="B24" s="11"/>
      <c r="C24" s="11"/>
      <c r="D24" s="11"/>
      <c r="E24" s="11" t="s">
        <v>2</v>
      </c>
      <c r="F24" s="11"/>
      <c r="G24" s="11"/>
      <c r="H24" s="11"/>
      <c r="I24" s="11"/>
      <c r="J24" s="11"/>
      <c r="K24" s="11"/>
      <c r="L24" s="11"/>
      <c r="M24" s="11"/>
      <c r="N24" s="11"/>
      <c r="O24" s="11"/>
      <c r="P24" s="104"/>
      <c r="Q24" s="104"/>
      <c r="R24" s="11"/>
      <c r="S24" s="13"/>
    </row>
    <row r="25" spans="1:19" ht="17.85" customHeight="1">
      <c r="A25" s="10"/>
      <c r="B25" s="11"/>
      <c r="C25" s="11"/>
      <c r="D25" s="11"/>
      <c r="E25" s="11"/>
      <c r="F25" s="11"/>
      <c r="G25" s="11"/>
      <c r="H25" s="11"/>
      <c r="I25" s="11"/>
      <c r="J25" s="11"/>
      <c r="K25" s="11"/>
      <c r="L25" s="11"/>
      <c r="M25" s="11"/>
      <c r="N25" s="11"/>
      <c r="O25" s="11" t="s">
        <v>14</v>
      </c>
      <c r="P25" s="11" t="s">
        <v>15</v>
      </c>
      <c r="Q25" s="11"/>
      <c r="R25" s="11"/>
      <c r="S25" s="13"/>
    </row>
    <row r="26" spans="1:19" ht="17.85" customHeight="1">
      <c r="A26" s="10"/>
      <c r="B26" s="11" t="s">
        <v>16</v>
      </c>
      <c r="C26" s="11"/>
      <c r="D26" s="11"/>
      <c r="E26" s="101" t="s">
        <v>102</v>
      </c>
      <c r="F26" s="15"/>
      <c r="G26" s="15"/>
      <c r="H26" s="15"/>
      <c r="I26" s="15"/>
      <c r="J26" s="12"/>
      <c r="K26" s="11"/>
      <c r="L26" s="11"/>
      <c r="M26" s="11"/>
      <c r="N26" s="11"/>
      <c r="O26" s="105" t="s">
        <v>7</v>
      </c>
      <c r="P26" s="106" t="s">
        <v>7</v>
      </c>
      <c r="Q26" s="107"/>
      <c r="R26" s="16"/>
      <c r="S26" s="13"/>
    </row>
    <row r="27" spans="1:19" ht="17.85" customHeight="1">
      <c r="A27" s="10"/>
      <c r="B27" s="11" t="s">
        <v>17</v>
      </c>
      <c r="C27" s="11"/>
      <c r="D27" s="11"/>
      <c r="E27" s="103" t="s">
        <v>100</v>
      </c>
      <c r="F27" s="11"/>
      <c r="G27" s="11"/>
      <c r="H27" s="11"/>
      <c r="I27" s="11"/>
      <c r="J27" s="14"/>
      <c r="K27" s="11"/>
      <c r="L27" s="11"/>
      <c r="M27" s="11"/>
      <c r="N27" s="11"/>
      <c r="O27" s="105" t="s">
        <v>7</v>
      </c>
      <c r="P27" s="106" t="s">
        <v>7</v>
      </c>
      <c r="Q27" s="107"/>
      <c r="R27" s="16"/>
      <c r="S27" s="13"/>
    </row>
    <row r="28" spans="1:19" ht="17.85" customHeight="1">
      <c r="A28" s="10"/>
      <c r="B28" s="11" t="s">
        <v>18</v>
      </c>
      <c r="C28" s="11"/>
      <c r="D28" s="11"/>
      <c r="E28" s="103" t="s">
        <v>2</v>
      </c>
      <c r="F28" s="11"/>
      <c r="G28" s="11"/>
      <c r="H28" s="11"/>
      <c r="I28" s="11"/>
      <c r="J28" s="14"/>
      <c r="K28" s="11"/>
      <c r="L28" s="11"/>
      <c r="M28" s="11"/>
      <c r="N28" s="11"/>
      <c r="O28" s="105" t="s">
        <v>7</v>
      </c>
      <c r="P28" s="106" t="s">
        <v>7</v>
      </c>
      <c r="Q28" s="107"/>
      <c r="R28" s="16"/>
      <c r="S28" s="13"/>
    </row>
    <row r="29" spans="1:19" ht="17.85" customHeight="1">
      <c r="A29" s="10"/>
      <c r="B29" s="11"/>
      <c r="C29" s="11"/>
      <c r="D29" s="11"/>
      <c r="E29" s="108" t="s">
        <v>7</v>
      </c>
      <c r="F29" s="17"/>
      <c r="G29" s="17"/>
      <c r="H29" s="17"/>
      <c r="I29" s="17"/>
      <c r="J29" s="18"/>
      <c r="K29" s="11"/>
      <c r="L29" s="11"/>
      <c r="M29" s="11"/>
      <c r="N29" s="11"/>
      <c r="O29" s="104"/>
      <c r="P29" s="104"/>
      <c r="Q29" s="104"/>
      <c r="R29" s="11"/>
      <c r="S29" s="13"/>
    </row>
    <row r="30" spans="1:19" ht="17.85" customHeight="1">
      <c r="A30" s="10"/>
      <c r="B30" s="11"/>
      <c r="C30" s="11"/>
      <c r="D30" s="11"/>
      <c r="E30" s="104" t="s">
        <v>19</v>
      </c>
      <c r="F30" s="11"/>
      <c r="G30" s="11" t="s">
        <v>20</v>
      </c>
      <c r="H30" s="11"/>
      <c r="I30" s="11"/>
      <c r="J30" s="11"/>
      <c r="K30" s="11"/>
      <c r="L30" s="11"/>
      <c r="M30" s="11"/>
      <c r="N30" s="11"/>
      <c r="O30" s="104" t="s">
        <v>21</v>
      </c>
      <c r="P30" s="104"/>
      <c r="Q30" s="104"/>
      <c r="R30" s="19"/>
      <c r="S30" s="13"/>
    </row>
    <row r="31" spans="1:19" ht="17.85" customHeight="1">
      <c r="A31" s="10"/>
      <c r="B31" s="11"/>
      <c r="C31" s="11"/>
      <c r="D31" s="11"/>
      <c r="E31" s="105" t="s">
        <v>7</v>
      </c>
      <c r="F31" s="11"/>
      <c r="G31" s="106" t="s">
        <v>100</v>
      </c>
      <c r="H31" s="20"/>
      <c r="I31" s="109"/>
      <c r="J31" s="11"/>
      <c r="K31" s="11"/>
      <c r="L31" s="11"/>
      <c r="M31" s="11"/>
      <c r="N31" s="11"/>
      <c r="O31" s="185" t="s">
        <v>124</v>
      </c>
      <c r="P31" s="104"/>
      <c r="Q31" s="104"/>
      <c r="R31" s="19"/>
      <c r="S31" s="13"/>
    </row>
    <row r="32" spans="1:19" ht="8.25" customHeight="1">
      <c r="A32" s="21"/>
      <c r="B32" s="22"/>
      <c r="C32" s="22"/>
      <c r="D32" s="22"/>
      <c r="E32" s="22"/>
      <c r="F32" s="22"/>
      <c r="G32" s="22"/>
      <c r="H32" s="22"/>
      <c r="I32" s="22"/>
      <c r="J32" s="22"/>
      <c r="K32" s="22"/>
      <c r="L32" s="22"/>
      <c r="M32" s="22"/>
      <c r="N32" s="22"/>
      <c r="O32" s="22"/>
      <c r="P32" s="22"/>
      <c r="Q32" s="22"/>
      <c r="R32" s="22"/>
      <c r="S32" s="23"/>
    </row>
    <row r="33" spans="1:19" ht="20.25" customHeight="1">
      <c r="A33" s="24"/>
      <c r="B33" s="25"/>
      <c r="C33" s="25"/>
      <c r="D33" s="25"/>
      <c r="E33" s="26" t="s">
        <v>22</v>
      </c>
      <c r="F33" s="25"/>
      <c r="G33" s="25"/>
      <c r="H33" s="25"/>
      <c r="I33" s="25"/>
      <c r="J33" s="25"/>
      <c r="K33" s="25"/>
      <c r="L33" s="25"/>
      <c r="M33" s="25"/>
      <c r="N33" s="25"/>
      <c r="O33" s="25"/>
      <c r="P33" s="25"/>
      <c r="Q33" s="25"/>
      <c r="R33" s="25"/>
      <c r="S33" s="27"/>
    </row>
    <row r="34" spans="1:19" ht="20.25" customHeight="1">
      <c r="A34" s="28" t="s">
        <v>23</v>
      </c>
      <c r="B34" s="29"/>
      <c r="C34" s="29"/>
      <c r="D34" s="30"/>
      <c r="E34" s="31" t="s">
        <v>24</v>
      </c>
      <c r="F34" s="30"/>
      <c r="G34" s="31" t="s">
        <v>25</v>
      </c>
      <c r="H34" s="29"/>
      <c r="I34" s="30"/>
      <c r="J34" s="31" t="s">
        <v>26</v>
      </c>
      <c r="K34" s="29"/>
      <c r="L34" s="31" t="s">
        <v>27</v>
      </c>
      <c r="M34" s="29"/>
      <c r="N34" s="29"/>
      <c r="O34" s="30"/>
      <c r="P34" s="31" t="s">
        <v>28</v>
      </c>
      <c r="Q34" s="29"/>
      <c r="R34" s="29"/>
      <c r="S34" s="32"/>
    </row>
    <row r="35" spans="1:19" ht="20.25" customHeight="1">
      <c r="A35" s="110"/>
      <c r="B35" s="111"/>
      <c r="C35" s="111"/>
      <c r="D35" s="112">
        <v>0</v>
      </c>
      <c r="E35" s="113">
        <f>IF(D35=0,0,R49/D35)</f>
        <v>0</v>
      </c>
      <c r="F35" s="114"/>
      <c r="G35" s="115"/>
      <c r="H35" s="111"/>
      <c r="I35" s="112">
        <v>0</v>
      </c>
      <c r="J35" s="113">
        <f>IF(I35=0,0,R49/I35)</f>
        <v>0</v>
      </c>
      <c r="K35" s="116"/>
      <c r="L35" s="115"/>
      <c r="M35" s="111"/>
      <c r="N35" s="111"/>
      <c r="O35" s="112">
        <v>0</v>
      </c>
      <c r="P35" s="115"/>
      <c r="Q35" s="111"/>
      <c r="R35" s="117">
        <f>IF(O35=0,0,R49/O35)</f>
        <v>0</v>
      </c>
      <c r="S35" s="33"/>
    </row>
    <row r="36" spans="1:19" ht="20.25" customHeight="1">
      <c r="A36" s="24"/>
      <c r="B36" s="25"/>
      <c r="C36" s="25"/>
      <c r="D36" s="25"/>
      <c r="E36" s="26" t="s">
        <v>29</v>
      </c>
      <c r="F36" s="25"/>
      <c r="G36" s="25"/>
      <c r="H36" s="25"/>
      <c r="I36" s="25"/>
      <c r="J36" s="34" t="s">
        <v>30</v>
      </c>
      <c r="K36" s="25"/>
      <c r="L36" s="25"/>
      <c r="M36" s="25"/>
      <c r="N36" s="25"/>
      <c r="O36" s="25"/>
      <c r="P36" s="25"/>
      <c r="Q36" s="25"/>
      <c r="R36" s="25"/>
      <c r="S36" s="27"/>
    </row>
    <row r="37" spans="1:19" ht="20.25" customHeight="1">
      <c r="A37" s="35" t="s">
        <v>31</v>
      </c>
      <c r="B37" s="36"/>
      <c r="C37" s="37" t="s">
        <v>32</v>
      </c>
      <c r="D37" s="38"/>
      <c r="E37" s="38"/>
      <c r="F37" s="39"/>
      <c r="G37" s="35" t="s">
        <v>33</v>
      </c>
      <c r="H37" s="40"/>
      <c r="I37" s="37" t="s">
        <v>34</v>
      </c>
      <c r="J37" s="38"/>
      <c r="K37" s="38"/>
      <c r="L37" s="35" t="s">
        <v>35</v>
      </c>
      <c r="M37" s="40"/>
      <c r="N37" s="37" t="s">
        <v>36</v>
      </c>
      <c r="O37" s="38"/>
      <c r="P37" s="38"/>
      <c r="Q37" s="38"/>
      <c r="R37" s="38"/>
      <c r="S37" s="39"/>
    </row>
    <row r="38" spans="1:19" ht="20.25" customHeight="1">
      <c r="A38" s="41">
        <v>1</v>
      </c>
      <c r="B38" s="42" t="s">
        <v>37</v>
      </c>
      <c r="C38" s="12"/>
      <c r="D38" s="43"/>
      <c r="E38" s="118">
        <v>0</v>
      </c>
      <c r="F38" s="44"/>
      <c r="G38" s="41">
        <v>10</v>
      </c>
      <c r="H38" s="45" t="s">
        <v>38</v>
      </c>
      <c r="I38" s="16"/>
      <c r="J38" s="119">
        <v>0</v>
      </c>
      <c r="K38" s="120"/>
      <c r="L38" s="41">
        <v>14</v>
      </c>
      <c r="M38" s="106" t="s">
        <v>39</v>
      </c>
      <c r="N38" s="20"/>
      <c r="O38" s="20"/>
      <c r="P38" s="121" t="str">
        <f>M51</f>
        <v>21</v>
      </c>
      <c r="Q38" s="122" t="s">
        <v>41</v>
      </c>
      <c r="R38" s="118">
        <v>0</v>
      </c>
      <c r="S38" s="46"/>
    </row>
    <row r="39" spans="1:19" ht="20.25" customHeight="1">
      <c r="A39" s="41">
        <v>2</v>
      </c>
      <c r="B39" s="47"/>
      <c r="C39" s="18"/>
      <c r="D39" s="43"/>
      <c r="E39" s="118"/>
      <c r="F39" s="44"/>
      <c r="G39" s="41">
        <v>11</v>
      </c>
      <c r="H39" s="11" t="s">
        <v>42</v>
      </c>
      <c r="I39" s="43"/>
      <c r="J39" s="119">
        <v>0</v>
      </c>
      <c r="K39" s="120"/>
      <c r="L39" s="41">
        <v>15</v>
      </c>
      <c r="M39" s="106" t="s">
        <v>91</v>
      </c>
      <c r="N39" s="20"/>
      <c r="O39" s="20"/>
      <c r="P39" s="121" t="str">
        <f>M51</f>
        <v>21</v>
      </c>
      <c r="Q39" s="122" t="s">
        <v>41</v>
      </c>
      <c r="R39" s="118">
        <v>0</v>
      </c>
      <c r="S39" s="46"/>
    </row>
    <row r="40" spans="1:19" ht="20.25" customHeight="1">
      <c r="A40" s="41">
        <v>3</v>
      </c>
      <c r="B40" s="42" t="s">
        <v>43</v>
      </c>
      <c r="C40" s="12"/>
      <c r="D40" s="43"/>
      <c r="E40" s="118">
        <v>0</v>
      </c>
      <c r="F40" s="44"/>
      <c r="G40" s="41">
        <v>12</v>
      </c>
      <c r="H40" s="45" t="s">
        <v>44</v>
      </c>
      <c r="I40" s="16"/>
      <c r="J40" s="119">
        <v>0</v>
      </c>
      <c r="K40" s="120"/>
      <c r="L40" s="41">
        <v>16</v>
      </c>
      <c r="M40" s="106" t="s">
        <v>45</v>
      </c>
      <c r="N40" s="20"/>
      <c r="O40" s="20"/>
      <c r="P40" s="121" t="str">
        <f>M51</f>
        <v>21</v>
      </c>
      <c r="Q40" s="122" t="s">
        <v>41</v>
      </c>
      <c r="R40" s="118">
        <v>0</v>
      </c>
      <c r="S40" s="46"/>
    </row>
    <row r="41" spans="1:19" ht="20.25" customHeight="1">
      <c r="A41" s="41">
        <v>4</v>
      </c>
      <c r="B41" s="47"/>
      <c r="C41" s="18"/>
      <c r="D41" s="43"/>
      <c r="E41" s="118"/>
      <c r="F41" s="44"/>
      <c r="G41" s="41"/>
      <c r="H41" s="45"/>
      <c r="I41" s="16"/>
      <c r="J41" s="119"/>
      <c r="K41" s="120"/>
      <c r="L41" s="41">
        <v>17</v>
      </c>
      <c r="M41" s="106" t="s">
        <v>46</v>
      </c>
      <c r="N41" s="20"/>
      <c r="O41" s="20"/>
      <c r="P41" s="121" t="str">
        <f>M51</f>
        <v>21</v>
      </c>
      <c r="Q41" s="122" t="s">
        <v>41</v>
      </c>
      <c r="R41" s="118">
        <v>0</v>
      </c>
      <c r="S41" s="46"/>
    </row>
    <row r="42" spans="1:19" ht="20.25" customHeight="1">
      <c r="A42" s="41">
        <v>5</v>
      </c>
      <c r="B42" s="42" t="s">
        <v>90</v>
      </c>
      <c r="C42" s="12"/>
      <c r="D42" s="43"/>
      <c r="E42" s="118">
        <v>0</v>
      </c>
      <c r="F42" s="78"/>
      <c r="G42" s="48"/>
      <c r="H42" s="20"/>
      <c r="I42" s="16"/>
      <c r="J42" s="123"/>
      <c r="K42" s="124"/>
      <c r="L42" s="41">
        <v>18</v>
      </c>
      <c r="M42" s="106" t="s">
        <v>47</v>
      </c>
      <c r="N42" s="20"/>
      <c r="O42" s="20"/>
      <c r="P42" s="121">
        <f>M53</f>
        <v>0</v>
      </c>
      <c r="Q42" s="122" t="s">
        <v>41</v>
      </c>
      <c r="R42" s="118">
        <v>0</v>
      </c>
      <c r="S42" s="13"/>
    </row>
    <row r="43" spans="1:19" ht="20.25" customHeight="1">
      <c r="A43" s="41">
        <v>6</v>
      </c>
      <c r="B43" s="47"/>
      <c r="C43" s="18"/>
      <c r="D43" s="43"/>
      <c r="E43" s="118"/>
      <c r="F43" s="78"/>
      <c r="G43" s="48"/>
      <c r="H43" s="20"/>
      <c r="I43" s="16"/>
      <c r="J43" s="123"/>
      <c r="K43" s="124"/>
      <c r="L43" s="41">
        <v>19</v>
      </c>
      <c r="M43" s="45" t="s">
        <v>48</v>
      </c>
      <c r="N43" s="20"/>
      <c r="O43" s="20"/>
      <c r="P43" s="20"/>
      <c r="Q43" s="16"/>
      <c r="R43" s="118">
        <v>0</v>
      </c>
      <c r="S43" s="13"/>
    </row>
    <row r="44" spans="1:19" ht="20.25" customHeight="1">
      <c r="A44" s="41">
        <v>7</v>
      </c>
      <c r="B44" s="42" t="s">
        <v>85</v>
      </c>
      <c r="C44" s="12"/>
      <c r="D44" s="43"/>
      <c r="E44" s="118">
        <f>Rekapitulace!C14</f>
        <v>0</v>
      </c>
      <c r="F44" s="78"/>
      <c r="G44" s="48"/>
      <c r="H44" s="20"/>
      <c r="I44" s="16"/>
      <c r="J44" s="123"/>
      <c r="K44" s="124"/>
      <c r="L44" s="41"/>
      <c r="M44" s="45"/>
      <c r="N44" s="20"/>
      <c r="O44" s="20"/>
      <c r="P44" s="20"/>
      <c r="Q44" s="16"/>
      <c r="R44" s="118"/>
      <c r="S44" s="13"/>
    </row>
    <row r="45" spans="1:19" ht="20.25" customHeight="1">
      <c r="A45" s="41">
        <v>8</v>
      </c>
      <c r="B45" s="47"/>
      <c r="C45" s="18"/>
      <c r="D45" s="43"/>
      <c r="E45" s="118"/>
      <c r="F45" s="78"/>
      <c r="G45" s="48"/>
      <c r="H45" s="20"/>
      <c r="I45" s="16"/>
      <c r="J45" s="124"/>
      <c r="K45" s="124"/>
      <c r="L45" s="41"/>
      <c r="M45" s="45"/>
      <c r="N45" s="20"/>
      <c r="O45" s="20"/>
      <c r="P45" s="20"/>
      <c r="Q45" s="16"/>
      <c r="R45" s="118"/>
      <c r="S45" s="13"/>
    </row>
    <row r="46" spans="1:19" ht="20.25" customHeight="1">
      <c r="A46" s="41">
        <v>9</v>
      </c>
      <c r="B46" s="49" t="s">
        <v>86</v>
      </c>
      <c r="C46" s="20"/>
      <c r="D46" s="16"/>
      <c r="E46" s="125">
        <f>SUM(E38:E45)</f>
        <v>0</v>
      </c>
      <c r="F46" s="50"/>
      <c r="G46" s="41">
        <v>13</v>
      </c>
      <c r="H46" s="49" t="s">
        <v>87</v>
      </c>
      <c r="I46" s="16"/>
      <c r="J46" s="126">
        <f>SUM(J38:J41)</f>
        <v>0</v>
      </c>
      <c r="K46" s="127"/>
      <c r="L46" s="41">
        <v>20</v>
      </c>
      <c r="M46" s="42" t="s">
        <v>88</v>
      </c>
      <c r="N46" s="15"/>
      <c r="O46" s="15"/>
      <c r="P46" s="15"/>
      <c r="Q46" s="51"/>
      <c r="R46" s="125">
        <f>SUM(R38:R45)</f>
        <v>0</v>
      </c>
      <c r="S46" s="27"/>
    </row>
    <row r="47" spans="1:19" ht="20.25" customHeight="1">
      <c r="A47" s="52">
        <v>21</v>
      </c>
      <c r="B47" s="53" t="s">
        <v>49</v>
      </c>
      <c r="C47" s="54"/>
      <c r="D47" s="55"/>
      <c r="E47" s="128">
        <v>0</v>
      </c>
      <c r="F47" s="56"/>
      <c r="G47" s="52">
        <v>22</v>
      </c>
      <c r="H47" s="53" t="s">
        <v>50</v>
      </c>
      <c r="I47" s="55"/>
      <c r="J47" s="129">
        <v>0</v>
      </c>
      <c r="K47" s="130" t="str">
        <f>M51</f>
        <v>21</v>
      </c>
      <c r="L47" s="52">
        <v>23</v>
      </c>
      <c r="M47" s="53" t="s">
        <v>51</v>
      </c>
      <c r="N47" s="54"/>
      <c r="O47" s="54"/>
      <c r="P47" s="54"/>
      <c r="Q47" s="55"/>
      <c r="R47" s="128">
        <v>0</v>
      </c>
      <c r="S47" s="23"/>
    </row>
    <row r="48" spans="1:19" ht="20.25" customHeight="1">
      <c r="A48" s="57" t="s">
        <v>17</v>
      </c>
      <c r="B48" s="8"/>
      <c r="C48" s="8"/>
      <c r="D48" s="8"/>
      <c r="E48" s="8"/>
      <c r="F48" s="58"/>
      <c r="G48" s="59"/>
      <c r="H48" s="8"/>
      <c r="I48" s="8"/>
      <c r="J48" s="8"/>
      <c r="K48" s="8"/>
      <c r="L48" s="60" t="s">
        <v>52</v>
      </c>
      <c r="M48" s="30"/>
      <c r="N48" s="37" t="s">
        <v>53</v>
      </c>
      <c r="O48" s="29"/>
      <c r="P48" s="29"/>
      <c r="Q48" s="29"/>
      <c r="R48" s="29"/>
      <c r="S48" s="32"/>
    </row>
    <row r="49" spans="1:19" ht="20.25" customHeight="1">
      <c r="A49" s="10"/>
      <c r="B49" s="11"/>
      <c r="C49" s="11"/>
      <c r="D49" s="11"/>
      <c r="E49" s="11"/>
      <c r="F49" s="14"/>
      <c r="G49" s="61"/>
      <c r="H49" s="11"/>
      <c r="I49" s="11"/>
      <c r="J49" s="11"/>
      <c r="K49" s="11"/>
      <c r="L49" s="41">
        <v>24</v>
      </c>
      <c r="M49" s="45" t="s">
        <v>89</v>
      </c>
      <c r="N49" s="20"/>
      <c r="O49" s="20"/>
      <c r="P49" s="20"/>
      <c r="Q49" s="46"/>
      <c r="R49" s="125">
        <f>ROUND(E46+J46+R46+E47+J47+R47,2)</f>
        <v>0</v>
      </c>
      <c r="S49" s="62">
        <f>E46+J46+R46+E47+J47+R47</f>
        <v>0</v>
      </c>
    </row>
    <row r="50" spans="1:19" ht="20.25" customHeight="1">
      <c r="A50" s="63" t="s">
        <v>54</v>
      </c>
      <c r="B50" s="17"/>
      <c r="C50" s="17"/>
      <c r="D50" s="17"/>
      <c r="E50" s="17"/>
      <c r="F50" s="18"/>
      <c r="G50" s="64" t="s">
        <v>55</v>
      </c>
      <c r="H50" s="17"/>
      <c r="I50" s="17"/>
      <c r="J50" s="17"/>
      <c r="K50" s="17"/>
      <c r="L50" s="41">
        <v>25</v>
      </c>
      <c r="M50" s="131" t="s">
        <v>56</v>
      </c>
      <c r="N50" s="18" t="s">
        <v>41</v>
      </c>
      <c r="O50" s="132">
        <v>0</v>
      </c>
      <c r="P50" s="20" t="s">
        <v>57</v>
      </c>
      <c r="Q50" s="16"/>
      <c r="R50" s="133">
        <f>ROUND(O50*M50/100,2)</f>
        <v>0</v>
      </c>
      <c r="S50" s="65">
        <f>O50*M50/100</f>
        <v>0</v>
      </c>
    </row>
    <row r="51" spans="1:19" ht="20.25" customHeight="1" thickBot="1">
      <c r="A51" s="66" t="s">
        <v>16</v>
      </c>
      <c r="B51" s="15"/>
      <c r="C51" s="15"/>
      <c r="D51" s="15"/>
      <c r="E51" s="15"/>
      <c r="F51" s="12"/>
      <c r="G51" s="67"/>
      <c r="H51" s="15"/>
      <c r="I51" s="15"/>
      <c r="J51" s="15"/>
      <c r="K51" s="15"/>
      <c r="L51" s="41">
        <v>26</v>
      </c>
      <c r="M51" s="134" t="s">
        <v>40</v>
      </c>
      <c r="N51" s="16" t="s">
        <v>41</v>
      </c>
      <c r="O51" s="132">
        <f>R49</f>
        <v>0</v>
      </c>
      <c r="P51" s="20" t="s">
        <v>57</v>
      </c>
      <c r="Q51" s="16"/>
      <c r="R51" s="118">
        <f>ROUND(O51*M51/100,2)</f>
        <v>0</v>
      </c>
      <c r="S51" s="68">
        <f>O51*M51/100</f>
        <v>0</v>
      </c>
    </row>
    <row r="52" spans="1:19" ht="20.25" customHeight="1" thickBot="1">
      <c r="A52" s="10"/>
      <c r="B52" s="11"/>
      <c r="C52" s="11"/>
      <c r="D52" s="11"/>
      <c r="E52" s="11"/>
      <c r="F52" s="14"/>
      <c r="G52" s="61"/>
      <c r="H52" s="11"/>
      <c r="I52" s="11"/>
      <c r="J52" s="11"/>
      <c r="K52" s="11"/>
      <c r="L52" s="52">
        <v>27</v>
      </c>
      <c r="M52" s="69" t="s">
        <v>92</v>
      </c>
      <c r="N52" s="54"/>
      <c r="O52" s="54"/>
      <c r="P52" s="54"/>
      <c r="Q52" s="70"/>
      <c r="R52" s="135">
        <f>R49+R50+R51</f>
        <v>0</v>
      </c>
      <c r="S52" s="71"/>
    </row>
    <row r="53" spans="1:19" ht="20.25" customHeight="1">
      <c r="A53" s="63" t="s">
        <v>54</v>
      </c>
      <c r="B53" s="17"/>
      <c r="C53" s="17"/>
      <c r="D53" s="17"/>
      <c r="E53" s="17"/>
      <c r="F53" s="18"/>
      <c r="G53" s="64" t="s">
        <v>55</v>
      </c>
      <c r="H53" s="17"/>
      <c r="I53" s="17"/>
      <c r="J53" s="17"/>
      <c r="K53" s="17"/>
      <c r="L53" s="60" t="s">
        <v>58</v>
      </c>
      <c r="M53" s="30"/>
      <c r="N53" s="37" t="s">
        <v>59</v>
      </c>
      <c r="O53" s="29"/>
      <c r="P53" s="29"/>
      <c r="Q53" s="29"/>
      <c r="R53" s="136"/>
      <c r="S53" s="32"/>
    </row>
    <row r="54" spans="1:19" ht="20.25" customHeight="1">
      <c r="A54" s="66" t="s">
        <v>18</v>
      </c>
      <c r="B54" s="15"/>
      <c r="C54" s="15"/>
      <c r="D54" s="15"/>
      <c r="E54" s="15"/>
      <c r="F54" s="12"/>
      <c r="G54" s="67"/>
      <c r="H54" s="15"/>
      <c r="I54" s="15"/>
      <c r="J54" s="15"/>
      <c r="K54" s="15"/>
      <c r="L54" s="41">
        <v>28</v>
      </c>
      <c r="M54" s="45" t="s">
        <v>60</v>
      </c>
      <c r="N54" s="20"/>
      <c r="O54" s="20"/>
      <c r="P54" s="20"/>
      <c r="Q54" s="16"/>
      <c r="R54" s="118">
        <v>0</v>
      </c>
      <c r="S54" s="46"/>
    </row>
    <row r="55" spans="1:19" ht="20.25" customHeight="1">
      <c r="A55" s="10"/>
      <c r="B55" s="11"/>
      <c r="C55" s="11"/>
      <c r="D55" s="11"/>
      <c r="E55" s="11"/>
      <c r="F55" s="14"/>
      <c r="G55" s="61"/>
      <c r="H55" s="11"/>
      <c r="I55" s="11"/>
      <c r="J55" s="11"/>
      <c r="K55" s="11"/>
      <c r="L55" s="41">
        <v>29</v>
      </c>
      <c r="M55" s="45" t="s">
        <v>61</v>
      </c>
      <c r="N55" s="20"/>
      <c r="O55" s="20"/>
      <c r="P55" s="20"/>
      <c r="Q55" s="16"/>
      <c r="R55" s="118">
        <v>0</v>
      </c>
      <c r="S55" s="46"/>
    </row>
    <row r="56" spans="1:19" ht="20.25" customHeight="1">
      <c r="A56" s="72" t="s">
        <v>54</v>
      </c>
      <c r="B56" s="22"/>
      <c r="C56" s="22"/>
      <c r="D56" s="22"/>
      <c r="E56" s="22"/>
      <c r="F56" s="73"/>
      <c r="G56" s="74" t="s">
        <v>55</v>
      </c>
      <c r="H56" s="22"/>
      <c r="I56" s="22"/>
      <c r="J56" s="22"/>
      <c r="K56" s="22"/>
      <c r="L56" s="52">
        <v>30</v>
      </c>
      <c r="M56" s="53" t="s">
        <v>62</v>
      </c>
      <c r="N56" s="54"/>
      <c r="O56" s="54"/>
      <c r="P56" s="54"/>
      <c r="Q56" s="55"/>
      <c r="R56" s="113">
        <v>0</v>
      </c>
      <c r="S56" s="75"/>
    </row>
    <row r="57" spans="1:18" ht="12.75">
      <c r="A57" s="137"/>
      <c r="B57" s="137"/>
      <c r="C57" s="137"/>
      <c r="D57" s="137"/>
      <c r="E57" s="137"/>
      <c r="F57" s="137"/>
      <c r="G57" s="137"/>
      <c r="H57" s="137"/>
      <c r="I57" s="137"/>
      <c r="J57" s="137"/>
      <c r="K57" s="137"/>
      <c r="L57" s="137"/>
      <c r="M57" s="137"/>
      <c r="N57" s="137"/>
      <c r="O57" s="137"/>
      <c r="P57" s="137"/>
      <c r="Q57" s="137"/>
      <c r="R57" s="137"/>
    </row>
    <row r="58" spans="1:18" ht="12.75">
      <c r="A58" s="137"/>
      <c r="B58" s="137"/>
      <c r="C58" s="137"/>
      <c r="D58" s="137"/>
      <c r="E58" s="137"/>
      <c r="F58" s="137"/>
      <c r="G58" s="137"/>
      <c r="H58" s="137"/>
      <c r="I58" s="137"/>
      <c r="J58" s="137"/>
      <c r="K58" s="137"/>
      <c r="L58" s="137"/>
      <c r="M58" s="137"/>
      <c r="N58" s="137"/>
      <c r="O58" s="137"/>
      <c r="P58" s="137"/>
      <c r="Q58" s="137"/>
      <c r="R58" s="137"/>
    </row>
    <row r="59" spans="1:18" ht="27" customHeight="1">
      <c r="A59" s="199"/>
      <c r="B59" s="199"/>
      <c r="C59" s="199"/>
      <c r="D59" s="199"/>
      <c r="E59" s="199"/>
      <c r="F59" s="199"/>
      <c r="G59" s="199"/>
      <c r="H59" s="199"/>
      <c r="I59" s="199"/>
      <c r="J59" s="199"/>
      <c r="K59" s="199"/>
      <c r="L59" s="199"/>
      <c r="M59" s="199"/>
      <c r="N59" s="199"/>
      <c r="O59" s="199"/>
      <c r="P59" s="199"/>
      <c r="Q59" s="199"/>
      <c r="R59" s="199"/>
    </row>
    <row r="60" spans="1:18" ht="12.75">
      <c r="A60" s="137"/>
      <c r="B60" s="137"/>
      <c r="C60" s="137"/>
      <c r="D60" s="137"/>
      <c r="E60" s="137"/>
      <c r="F60" s="137"/>
      <c r="G60" s="137"/>
      <c r="H60" s="137"/>
      <c r="I60" s="137"/>
      <c r="J60" s="137"/>
      <c r="K60" s="137"/>
      <c r="L60" s="137"/>
      <c r="M60" s="137"/>
      <c r="N60" s="137"/>
      <c r="O60" s="137"/>
      <c r="P60" s="137"/>
      <c r="Q60" s="137"/>
      <c r="R60" s="137"/>
    </row>
  </sheetData>
  <sheetProtection formatCells="0" formatColumns="0" formatRows="0" insertColumns="0" insertRows="0" insertHyperlinks="0" deleteColumns="0" deleteRows="0" sort="0" autoFilter="0" pivotTables="0"/>
  <mergeCells count="5">
    <mergeCell ref="E5:J5"/>
    <mergeCell ref="E7:J7"/>
    <mergeCell ref="E9:J9"/>
    <mergeCell ref="P9:R9"/>
    <mergeCell ref="A59:R59"/>
  </mergeCells>
  <printOptions horizontalCentered="1" verticalCentered="1"/>
  <pageMargins left="0.5905511811023623" right="0.5905511811023623" top="0.9055118110236221" bottom="0.9055118110236221" header="0.5118110236220472" footer="0.5118110236220472"/>
  <pageSetup errors="blank" fitToHeight="1" fitToWidth="1" horizontalDpi="200" verticalDpi="200" orientation="portrait" paperSize="9" scale="94"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7"/>
  <sheetViews>
    <sheetView showGridLines="0" workbookViewId="0" topLeftCell="A1">
      <selection activeCell="B15" sqref="B15"/>
    </sheetView>
  </sheetViews>
  <sheetFormatPr defaultColWidth="9.140625" defaultRowHeight="12.75"/>
  <cols>
    <col min="1" max="1" width="11.7109375" style="2" customWidth="1"/>
    <col min="2" max="2" width="62.8515625" style="2" customWidth="1"/>
    <col min="3" max="3" width="13.57421875" style="2" customWidth="1"/>
    <col min="4" max="4" width="9.140625" style="76" customWidth="1"/>
    <col min="5" max="16384" width="9.140625" style="2" customWidth="1"/>
  </cols>
  <sheetData>
    <row r="1" spans="1:3" ht="17.4">
      <c r="A1" s="79" t="s">
        <v>82</v>
      </c>
      <c r="B1" s="88"/>
      <c r="C1" s="88"/>
    </row>
    <row r="2" spans="1:3" ht="12.75">
      <c r="A2" s="80" t="s">
        <v>63</v>
      </c>
      <c r="B2" s="82" t="str">
        <f>'Krycí list'!E5</f>
        <v>Učebna pro výuku fyziky a chemie</v>
      </c>
      <c r="C2" s="89"/>
    </row>
    <row r="3" spans="1:3" ht="12.75">
      <c r="A3" s="80" t="s">
        <v>64</v>
      </c>
      <c r="B3" s="82" t="str">
        <f>'Krycí list'!E7</f>
        <v>ZŠ Drnovice, okres Vyškov, Náves 109, 683 04 Drnovice</v>
      </c>
      <c r="C3" s="90"/>
    </row>
    <row r="4" spans="1:3" ht="12.75">
      <c r="A4" s="80" t="s">
        <v>65</v>
      </c>
      <c r="B4" s="82" t="str">
        <f>'Krycí list'!E9</f>
        <v>NEOCENĚNÝ SOUPIS PRACÍ A DODÁVEK A SLUŽEB</v>
      </c>
      <c r="C4" s="90"/>
    </row>
    <row r="5" spans="1:3" ht="12.75">
      <c r="A5" s="81" t="s">
        <v>66</v>
      </c>
      <c r="B5" s="82" t="str">
        <f>'Krycí list'!P5</f>
        <v xml:space="preserve"> </v>
      </c>
      <c r="C5" s="90"/>
    </row>
    <row r="6" spans="1:3" ht="6" customHeight="1">
      <c r="A6" s="81"/>
      <c r="B6" s="82"/>
      <c r="C6" s="90"/>
    </row>
    <row r="7" spans="1:3" ht="12.75">
      <c r="A7" s="91" t="s">
        <v>67</v>
      </c>
      <c r="B7" s="82" t="str">
        <f>'Krycí list'!E26</f>
        <v>ZŠ Drnovice, okres Vyškov, Náves 109, 683 04 Drnovice</v>
      </c>
      <c r="C7" s="90"/>
    </row>
    <row r="8" spans="1:3" ht="12.75">
      <c r="A8" s="91" t="s">
        <v>68</v>
      </c>
      <c r="B8" s="82" t="str">
        <f>'Krycí list'!E28</f>
        <v xml:space="preserve"> </v>
      </c>
      <c r="C8" s="90"/>
    </row>
    <row r="9" spans="1:3" ht="12.75">
      <c r="A9" s="91" t="s">
        <v>69</v>
      </c>
      <c r="B9" s="83" t="str">
        <f>'Krycí list'!O31</f>
        <v>02/2023</v>
      </c>
      <c r="C9" s="90"/>
    </row>
    <row r="10" spans="1:3" ht="6.75" customHeight="1">
      <c r="A10" s="88"/>
      <c r="B10" s="88"/>
      <c r="C10" s="88"/>
    </row>
    <row r="11" spans="1:3" ht="12.75">
      <c r="A11" s="84" t="s">
        <v>70</v>
      </c>
      <c r="B11" s="85" t="s">
        <v>71</v>
      </c>
      <c r="C11" s="92" t="s">
        <v>72</v>
      </c>
    </row>
    <row r="12" spans="1:3" ht="12.75">
      <c r="A12" s="86">
        <v>1</v>
      </c>
      <c r="B12" s="87">
        <v>2</v>
      </c>
      <c r="C12" s="93">
        <v>3</v>
      </c>
    </row>
    <row r="13" spans="1:3" ht="4.5" customHeight="1">
      <c r="A13" s="94"/>
      <c r="B13" s="95"/>
      <c r="C13" s="95"/>
    </row>
    <row r="14" spans="1:3" s="1" customFormat="1" ht="12" customHeight="1">
      <c r="A14" s="175" t="s">
        <v>84</v>
      </c>
      <c r="B14" s="176" t="s">
        <v>149</v>
      </c>
      <c r="C14" s="177">
        <f>SUM(C15:C16)</f>
        <v>0</v>
      </c>
    </row>
    <row r="15" spans="1:3" ht="12" customHeight="1">
      <c r="A15" s="77"/>
      <c r="B15" s="186" t="str">
        <f>'soupis neoceněný'!E15</f>
        <v>Nábytek učebna</v>
      </c>
      <c r="C15" s="140">
        <f>'soupis neoceněný'!I15</f>
        <v>0</v>
      </c>
    </row>
    <row r="16" spans="1:4" s="141" customFormat="1" ht="12" customHeight="1">
      <c r="A16" s="139"/>
      <c r="B16" s="186" t="str">
        <f>'soupis neoceněný'!E26</f>
        <v>Nábytek kabinet</v>
      </c>
      <c r="C16" s="140">
        <f>'soupis neoceněný'!I26</f>
        <v>0</v>
      </c>
      <c r="D16" s="142"/>
    </row>
    <row r="17" spans="2:3" ht="12.75">
      <c r="B17" s="178" t="s">
        <v>95</v>
      </c>
      <c r="C17" s="179">
        <f>SUM(C15:C16)</f>
        <v>0</v>
      </c>
    </row>
  </sheetData>
  <sheetProtection formatCells="0" formatColumns="0" formatRows="0" insertColumns="0" insertRows="0" insertHyperlinks="0" deleteColumns="0" deleteRows="0" sort="0" autoFilter="0" pivotTables="0"/>
  <printOptions horizontalCentered="1"/>
  <pageMargins left="1.1023622047244095" right="1.1023622047244095" top="0.7874015748031497" bottom="0.7874015748031497" header="0.5118110236220472" footer="0.5118110236220472"/>
  <pageSetup errors="blank" fitToHeight="999" fitToWidth="1" horizontalDpi="8189" verticalDpi="8189" orientation="portrait" paperSize="9" scale="8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8E192-34E2-4D5B-AAC4-C17FFA690918}">
  <dimension ref="A1:K40"/>
  <sheetViews>
    <sheetView zoomScale="85" zoomScaleNormal="85" workbookViewId="0" topLeftCell="A1">
      <pane ySplit="14" topLeftCell="A15" activePane="bottomLeft" state="frozen"/>
      <selection pane="bottomLeft" activeCell="H16" sqref="H16:H39"/>
    </sheetView>
  </sheetViews>
  <sheetFormatPr defaultColWidth="9.140625" defaultRowHeight="12.75"/>
  <cols>
    <col min="1" max="1" width="5.57421875" style="137" customWidth="1"/>
    <col min="2" max="2" width="4.421875" style="137" customWidth="1"/>
    <col min="3" max="3" width="6.421875" style="137" customWidth="1"/>
    <col min="4" max="4" width="12.7109375" style="172" customWidth="1"/>
    <col min="5" max="5" width="96.00390625" style="172" customWidth="1"/>
    <col min="6" max="6" width="7.7109375" style="137" customWidth="1"/>
    <col min="7" max="7" width="9.8515625" style="137" customWidth="1"/>
    <col min="8" max="8" width="13.28125" style="137" customWidth="1"/>
    <col min="9" max="9" width="15.57421875" style="137" customWidth="1"/>
    <col min="10" max="10" width="6.7109375" style="137" customWidth="1"/>
    <col min="11" max="11" width="15.57421875" style="137" customWidth="1"/>
    <col min="12" max="16384" width="9.140625" style="137" customWidth="1"/>
  </cols>
  <sheetData>
    <row r="1" spans="1:11" ht="17.4">
      <c r="A1" s="138" t="s">
        <v>99</v>
      </c>
      <c r="B1" s="144"/>
      <c r="C1" s="144"/>
      <c r="D1" s="145"/>
      <c r="E1" s="145"/>
      <c r="F1" s="144"/>
      <c r="G1" s="144"/>
      <c r="H1" s="144"/>
      <c r="I1" s="144"/>
      <c r="J1" s="144"/>
      <c r="K1" s="144"/>
    </row>
    <row r="2" spans="1:11" ht="12.75">
      <c r="A2" s="146" t="s">
        <v>63</v>
      </c>
      <c r="B2" s="147"/>
      <c r="C2" s="148" t="str">
        <f>'Krycí list'!E5</f>
        <v>Učebna pro výuku fyziky a chemie</v>
      </c>
      <c r="D2" s="149"/>
      <c r="E2" s="149"/>
      <c r="F2" s="147"/>
      <c r="G2" s="147"/>
      <c r="H2" s="147"/>
      <c r="I2" s="147"/>
      <c r="J2" s="144"/>
      <c r="K2" s="144"/>
    </row>
    <row r="3" spans="1:11" ht="12.75">
      <c r="A3" s="146" t="s">
        <v>64</v>
      </c>
      <c r="B3" s="147"/>
      <c r="C3" s="200" t="str">
        <f>'Krycí list'!E7</f>
        <v>ZŠ Drnovice, okres Vyškov, Náves 109, 683 04 Drnovice</v>
      </c>
      <c r="D3" s="201"/>
      <c r="E3" s="201"/>
      <c r="F3" s="147"/>
      <c r="G3" s="147"/>
      <c r="H3" s="147"/>
      <c r="I3" s="148"/>
      <c r="J3" s="144"/>
      <c r="K3" s="144"/>
    </row>
    <row r="4" spans="1:11" ht="12.75">
      <c r="A4" s="146" t="s">
        <v>65</v>
      </c>
      <c r="B4" s="147"/>
      <c r="C4" s="148" t="str">
        <f>'Krycí list'!E9</f>
        <v>NEOCENĚNÝ SOUPIS PRACÍ A DODÁVEK A SLUŽEB</v>
      </c>
      <c r="D4" s="149"/>
      <c r="E4" s="149"/>
      <c r="F4" s="147"/>
      <c r="G4" s="147"/>
      <c r="H4" s="147"/>
      <c r="I4" s="148"/>
      <c r="J4" s="144"/>
      <c r="K4" s="144"/>
    </row>
    <row r="5" spans="1:11" ht="12.75">
      <c r="A5" s="147" t="s">
        <v>73</v>
      </c>
      <c r="B5" s="147"/>
      <c r="C5" s="148" t="str">
        <f>'Krycí list'!P5</f>
        <v xml:space="preserve"> </v>
      </c>
      <c r="D5" s="149"/>
      <c r="E5" s="149"/>
      <c r="F5" s="147"/>
      <c r="G5" s="147"/>
      <c r="H5" s="147"/>
      <c r="I5" s="148"/>
      <c r="J5" s="144"/>
      <c r="K5" s="144"/>
    </row>
    <row r="6" spans="1:11" ht="12.75">
      <c r="A6" s="147"/>
      <c r="B6" s="147"/>
      <c r="C6" s="148"/>
      <c r="D6" s="149"/>
      <c r="E6" s="149"/>
      <c r="F6" s="147"/>
      <c r="G6" s="147"/>
      <c r="H6" s="147"/>
      <c r="I6" s="148"/>
      <c r="J6" s="144"/>
      <c r="K6" s="144"/>
    </row>
    <row r="7" spans="1:11" ht="12.75">
      <c r="A7" s="147" t="s">
        <v>67</v>
      </c>
      <c r="B7" s="147"/>
      <c r="C7" s="200" t="str">
        <f>'Krycí list'!E26</f>
        <v>ZŠ Drnovice, okres Vyškov, Náves 109, 683 04 Drnovice</v>
      </c>
      <c r="D7" s="201"/>
      <c r="E7" s="201"/>
      <c r="F7" s="147"/>
      <c r="G7" s="147"/>
      <c r="H7" s="147"/>
      <c r="I7" s="148"/>
      <c r="J7" s="144"/>
      <c r="K7" s="144"/>
    </row>
    <row r="8" spans="1:11" ht="12.75">
      <c r="A8" s="147" t="s">
        <v>68</v>
      </c>
      <c r="B8" s="147"/>
      <c r="C8" s="200" t="str">
        <f>'Krycí list'!E28</f>
        <v xml:space="preserve"> </v>
      </c>
      <c r="D8" s="201"/>
      <c r="E8" s="149"/>
      <c r="F8" s="147"/>
      <c r="G8" s="147"/>
      <c r="H8" s="147"/>
      <c r="I8" s="148"/>
      <c r="J8" s="144"/>
      <c r="K8" s="144"/>
    </row>
    <row r="9" spans="1:11" ht="12.75">
      <c r="A9" s="147" t="s">
        <v>69</v>
      </c>
      <c r="B9" s="147"/>
      <c r="C9" s="202" t="str">
        <f>'Krycí list'!O31</f>
        <v>02/2023</v>
      </c>
      <c r="D9" s="201"/>
      <c r="E9" s="149"/>
      <c r="F9" s="147"/>
      <c r="G9" s="147"/>
      <c r="H9" s="147"/>
      <c r="I9" s="148"/>
      <c r="J9" s="144"/>
      <c r="K9" s="144"/>
    </row>
    <row r="10" spans="1:11" ht="12.75">
      <c r="A10" s="144"/>
      <c r="B10" s="144"/>
      <c r="C10" s="144"/>
      <c r="D10" s="145"/>
      <c r="E10" s="145"/>
      <c r="F10" s="144"/>
      <c r="G10" s="144"/>
      <c r="H10" s="144"/>
      <c r="I10" s="144"/>
      <c r="J10" s="144"/>
      <c r="K10" s="144"/>
    </row>
    <row r="11" spans="1:11" s="172" customFormat="1" ht="39.6">
      <c r="A11" s="150" t="s">
        <v>74</v>
      </c>
      <c r="B11" s="151" t="s">
        <v>75</v>
      </c>
      <c r="C11" s="151" t="s">
        <v>76</v>
      </c>
      <c r="D11" s="151" t="s">
        <v>77</v>
      </c>
      <c r="E11" s="151" t="s">
        <v>93</v>
      </c>
      <c r="F11" s="151" t="s">
        <v>78</v>
      </c>
      <c r="G11" s="151" t="s">
        <v>79</v>
      </c>
      <c r="H11" s="151" t="s">
        <v>96</v>
      </c>
      <c r="I11" s="151" t="s">
        <v>97</v>
      </c>
      <c r="J11" s="151" t="s">
        <v>80</v>
      </c>
      <c r="K11" s="151" t="s">
        <v>94</v>
      </c>
    </row>
    <row r="12" spans="1:11" ht="12.75">
      <c r="A12" s="173">
        <v>1</v>
      </c>
      <c r="B12" s="174">
        <v>2</v>
      </c>
      <c r="C12" s="174">
        <v>3</v>
      </c>
      <c r="D12" s="152">
        <v>4</v>
      </c>
      <c r="E12" s="152">
        <v>5</v>
      </c>
      <c r="F12" s="174">
        <v>6</v>
      </c>
      <c r="G12" s="174">
        <v>7</v>
      </c>
      <c r="H12" s="174">
        <v>8</v>
      </c>
      <c r="I12" s="174">
        <v>9</v>
      </c>
      <c r="J12" s="174">
        <v>10</v>
      </c>
      <c r="K12" s="174">
        <v>11</v>
      </c>
    </row>
    <row r="13" spans="1:11" ht="12.75">
      <c r="A13" s="153"/>
      <c r="B13" s="153"/>
      <c r="C13" s="153"/>
      <c r="D13" s="154"/>
      <c r="E13" s="154"/>
      <c r="F13" s="153"/>
      <c r="G13" s="153"/>
      <c r="H13" s="153"/>
      <c r="I13" s="153"/>
      <c r="J13" s="153"/>
      <c r="K13" s="153"/>
    </row>
    <row r="14" spans="2:11" s="155" customFormat="1" ht="12.75">
      <c r="B14" s="165"/>
      <c r="D14" s="166"/>
      <c r="E14" s="166" t="s">
        <v>149</v>
      </c>
      <c r="F14" s="156"/>
      <c r="I14" s="167">
        <f>I15+I26</f>
        <v>0</v>
      </c>
      <c r="J14" s="160"/>
      <c r="K14" s="159"/>
    </row>
    <row r="15" spans="1:11" s="143" customFormat="1" ht="12.75">
      <c r="A15" s="156"/>
      <c r="B15" s="156"/>
      <c r="C15" s="156"/>
      <c r="D15" s="157"/>
      <c r="E15" s="181" t="s">
        <v>122</v>
      </c>
      <c r="F15" s="156"/>
      <c r="G15" s="158"/>
      <c r="H15" s="159"/>
      <c r="I15" s="168">
        <f>SUM(I16:I25)</f>
        <v>0</v>
      </c>
      <c r="J15" s="160"/>
      <c r="K15" s="159"/>
    </row>
    <row r="16" spans="1:11" s="143" customFormat="1" ht="330">
      <c r="A16" s="156">
        <v>1</v>
      </c>
      <c r="B16" s="156"/>
      <c r="C16" s="156" t="s">
        <v>98</v>
      </c>
      <c r="D16" s="180" t="s">
        <v>103</v>
      </c>
      <c r="E16" s="182" t="s">
        <v>125</v>
      </c>
      <c r="F16" s="156" t="s">
        <v>81</v>
      </c>
      <c r="G16" s="158">
        <v>1</v>
      </c>
      <c r="H16" s="184"/>
      <c r="I16" s="159">
        <f aca="true" t="shared" si="0" ref="I16:I25">ROUND(G16*H16,2)</f>
        <v>0</v>
      </c>
      <c r="J16" s="160">
        <v>21</v>
      </c>
      <c r="K16" s="159">
        <f aca="true" t="shared" si="1" ref="K16:K25">I16+((I16/100)*J16)</f>
        <v>0</v>
      </c>
    </row>
    <row r="17" spans="1:11" s="143" customFormat="1" ht="224.4">
      <c r="A17" s="156">
        <v>2</v>
      </c>
      <c r="B17" s="156"/>
      <c r="C17" s="156" t="s">
        <v>98</v>
      </c>
      <c r="D17" s="180" t="s">
        <v>104</v>
      </c>
      <c r="E17" s="182" t="s">
        <v>127</v>
      </c>
      <c r="F17" s="156" t="s">
        <v>81</v>
      </c>
      <c r="G17" s="158">
        <v>1</v>
      </c>
      <c r="H17" s="184"/>
      <c r="I17" s="159">
        <f t="shared" si="0"/>
        <v>0</v>
      </c>
      <c r="J17" s="160">
        <v>21</v>
      </c>
      <c r="K17" s="159">
        <f t="shared" si="1"/>
        <v>0</v>
      </c>
    </row>
    <row r="18" spans="1:11" s="143" customFormat="1" ht="184.8">
      <c r="A18" s="156">
        <v>3</v>
      </c>
      <c r="B18" s="156"/>
      <c r="C18" s="156" t="s">
        <v>98</v>
      </c>
      <c r="D18" s="180" t="s">
        <v>105</v>
      </c>
      <c r="E18" s="182" t="s">
        <v>128</v>
      </c>
      <c r="F18" s="156" t="s">
        <v>81</v>
      </c>
      <c r="G18" s="158">
        <v>10</v>
      </c>
      <c r="H18" s="184"/>
      <c r="I18" s="159">
        <f t="shared" si="0"/>
        <v>0</v>
      </c>
      <c r="J18" s="160">
        <v>21</v>
      </c>
      <c r="K18" s="159">
        <f t="shared" si="1"/>
        <v>0</v>
      </c>
    </row>
    <row r="19" spans="1:11" s="143" customFormat="1" ht="224.4">
      <c r="A19" s="156">
        <v>4</v>
      </c>
      <c r="B19" s="156"/>
      <c r="C19" s="156" t="s">
        <v>98</v>
      </c>
      <c r="D19" s="180" t="s">
        <v>106</v>
      </c>
      <c r="E19" s="182" t="s">
        <v>129</v>
      </c>
      <c r="F19" s="156" t="s">
        <v>81</v>
      </c>
      <c r="G19" s="158">
        <v>1</v>
      </c>
      <c r="H19" s="184"/>
      <c r="I19" s="159">
        <f t="shared" si="0"/>
        <v>0</v>
      </c>
      <c r="J19" s="160">
        <v>21</v>
      </c>
      <c r="K19" s="159">
        <f t="shared" si="1"/>
        <v>0</v>
      </c>
    </row>
    <row r="20" spans="1:11" s="143" customFormat="1" ht="145.2">
      <c r="A20" s="156">
        <v>5</v>
      </c>
      <c r="B20" s="156"/>
      <c r="C20" s="156" t="s">
        <v>98</v>
      </c>
      <c r="D20" s="180" t="s">
        <v>107</v>
      </c>
      <c r="E20" s="182" t="s">
        <v>130</v>
      </c>
      <c r="F20" s="156" t="s">
        <v>81</v>
      </c>
      <c r="G20" s="158">
        <v>2</v>
      </c>
      <c r="H20" s="184"/>
      <c r="I20" s="159">
        <f t="shared" si="0"/>
        <v>0</v>
      </c>
      <c r="J20" s="160">
        <v>21</v>
      </c>
      <c r="K20" s="159">
        <f t="shared" si="1"/>
        <v>0</v>
      </c>
    </row>
    <row r="21" spans="1:11" s="143" customFormat="1" ht="158.4">
      <c r="A21" s="156">
        <v>6</v>
      </c>
      <c r="B21" s="156"/>
      <c r="C21" s="156" t="s">
        <v>98</v>
      </c>
      <c r="D21" s="180" t="s">
        <v>108</v>
      </c>
      <c r="E21" s="182" t="s">
        <v>131</v>
      </c>
      <c r="F21" s="156" t="s">
        <v>81</v>
      </c>
      <c r="G21" s="158">
        <v>4</v>
      </c>
      <c r="H21" s="184"/>
      <c r="I21" s="159">
        <f t="shared" si="0"/>
        <v>0</v>
      </c>
      <c r="J21" s="160">
        <v>21</v>
      </c>
      <c r="K21" s="159">
        <f t="shared" si="1"/>
        <v>0</v>
      </c>
    </row>
    <row r="22" spans="1:11" s="143" customFormat="1" ht="211.2">
      <c r="A22" s="156">
        <v>7</v>
      </c>
      <c r="B22" s="156"/>
      <c r="C22" s="156" t="s">
        <v>98</v>
      </c>
      <c r="D22" s="180" t="s">
        <v>109</v>
      </c>
      <c r="E22" s="182" t="s">
        <v>132</v>
      </c>
      <c r="F22" s="156" t="s">
        <v>81</v>
      </c>
      <c r="G22" s="158">
        <v>1</v>
      </c>
      <c r="H22" s="184"/>
      <c r="I22" s="159">
        <f t="shared" si="0"/>
        <v>0</v>
      </c>
      <c r="J22" s="160">
        <v>21</v>
      </c>
      <c r="K22" s="159">
        <f t="shared" si="1"/>
        <v>0</v>
      </c>
    </row>
    <row r="23" spans="1:11" s="143" customFormat="1" ht="52.8">
      <c r="A23" s="156">
        <v>8</v>
      </c>
      <c r="B23" s="156"/>
      <c r="C23" s="156" t="s">
        <v>98</v>
      </c>
      <c r="D23" s="180" t="s">
        <v>110</v>
      </c>
      <c r="E23" s="182" t="s">
        <v>126</v>
      </c>
      <c r="F23" s="156" t="s">
        <v>81</v>
      </c>
      <c r="G23" s="158">
        <v>2</v>
      </c>
      <c r="H23" s="184"/>
      <c r="I23" s="159">
        <f t="shared" si="0"/>
        <v>0</v>
      </c>
      <c r="J23" s="160">
        <v>21</v>
      </c>
      <c r="K23" s="159">
        <f t="shared" si="1"/>
        <v>0</v>
      </c>
    </row>
    <row r="24" spans="1:11" s="143" customFormat="1" ht="92.4">
      <c r="A24" s="156">
        <v>9</v>
      </c>
      <c r="B24" s="156"/>
      <c r="C24" s="156" t="s">
        <v>98</v>
      </c>
      <c r="D24" s="180" t="s">
        <v>111</v>
      </c>
      <c r="E24" s="182" t="s">
        <v>133</v>
      </c>
      <c r="F24" s="156" t="s">
        <v>81</v>
      </c>
      <c r="G24" s="158">
        <v>30</v>
      </c>
      <c r="H24" s="184"/>
      <c r="I24" s="159">
        <f t="shared" si="0"/>
        <v>0</v>
      </c>
      <c r="J24" s="160">
        <v>21</v>
      </c>
      <c r="K24" s="159">
        <f t="shared" si="1"/>
        <v>0</v>
      </c>
    </row>
    <row r="25" spans="1:11" s="143" customFormat="1" ht="118.8">
      <c r="A25" s="156">
        <v>10</v>
      </c>
      <c r="B25" s="156"/>
      <c r="C25" s="156" t="s">
        <v>98</v>
      </c>
      <c r="D25" s="180" t="s">
        <v>112</v>
      </c>
      <c r="E25" s="182" t="s">
        <v>134</v>
      </c>
      <c r="F25" s="156" t="s">
        <v>81</v>
      </c>
      <c r="G25" s="158">
        <v>1</v>
      </c>
      <c r="H25" s="184"/>
      <c r="I25" s="159">
        <f t="shared" si="0"/>
        <v>0</v>
      </c>
      <c r="J25" s="160">
        <v>21</v>
      </c>
      <c r="K25" s="159">
        <f t="shared" si="1"/>
        <v>0</v>
      </c>
    </row>
    <row r="26" spans="1:11" s="164" customFormat="1" ht="12.75">
      <c r="A26" s="161"/>
      <c r="B26" s="161"/>
      <c r="C26" s="156"/>
      <c r="D26" s="183"/>
      <c r="E26" s="181" t="s">
        <v>123</v>
      </c>
      <c r="F26" s="156"/>
      <c r="G26" s="158"/>
      <c r="H26" s="184"/>
      <c r="I26" s="168">
        <f>SUM(I27:I39)</f>
        <v>0</v>
      </c>
      <c r="J26" s="163"/>
      <c r="K26" s="162"/>
    </row>
    <row r="27" spans="1:11" s="143" customFormat="1" ht="79.2">
      <c r="A27" s="156">
        <v>11</v>
      </c>
      <c r="B27" s="156"/>
      <c r="C27" s="156" t="s">
        <v>98</v>
      </c>
      <c r="D27" s="180" t="s">
        <v>113</v>
      </c>
      <c r="E27" s="182" t="s">
        <v>135</v>
      </c>
      <c r="F27" s="156" t="s">
        <v>81</v>
      </c>
      <c r="G27" s="158">
        <v>2</v>
      </c>
      <c r="H27" s="184"/>
      <c r="I27" s="159">
        <f aca="true" t="shared" si="2" ref="I27:I39">ROUND(G27*H27,2)</f>
        <v>0</v>
      </c>
      <c r="J27" s="160">
        <v>21</v>
      </c>
      <c r="K27" s="159">
        <f aca="true" t="shared" si="3" ref="K27:K39">I27+((I27/100)*J27)</f>
        <v>0</v>
      </c>
    </row>
    <row r="28" spans="1:11" s="143" customFormat="1" ht="79.2">
      <c r="A28" s="156">
        <v>12</v>
      </c>
      <c r="B28" s="156"/>
      <c r="C28" s="156" t="s">
        <v>98</v>
      </c>
      <c r="D28" s="180" t="s">
        <v>113</v>
      </c>
      <c r="E28" s="182" t="s">
        <v>140</v>
      </c>
      <c r="F28" s="156" t="s">
        <v>81</v>
      </c>
      <c r="G28" s="158">
        <v>1</v>
      </c>
      <c r="H28" s="184"/>
      <c r="I28" s="159">
        <f t="shared" si="2"/>
        <v>0</v>
      </c>
      <c r="J28" s="160">
        <v>21</v>
      </c>
      <c r="K28" s="159">
        <f t="shared" si="3"/>
        <v>0</v>
      </c>
    </row>
    <row r="29" spans="1:11" s="143" customFormat="1" ht="184.8">
      <c r="A29" s="156">
        <v>13</v>
      </c>
      <c r="B29" s="156"/>
      <c r="C29" s="156" t="s">
        <v>98</v>
      </c>
      <c r="D29" s="180" t="s">
        <v>136</v>
      </c>
      <c r="E29" s="182" t="s">
        <v>141</v>
      </c>
      <c r="F29" s="156" t="s">
        <v>81</v>
      </c>
      <c r="G29" s="158">
        <v>1</v>
      </c>
      <c r="H29" s="184"/>
      <c r="I29" s="159">
        <f t="shared" si="2"/>
        <v>0</v>
      </c>
      <c r="J29" s="160">
        <v>21</v>
      </c>
      <c r="K29" s="159">
        <f t="shared" si="3"/>
        <v>0</v>
      </c>
    </row>
    <row r="30" spans="1:11" s="143" customFormat="1" ht="39.6">
      <c r="A30" s="156">
        <v>14</v>
      </c>
      <c r="B30" s="156"/>
      <c r="C30" s="156" t="s">
        <v>98</v>
      </c>
      <c r="D30" s="180" t="s">
        <v>114</v>
      </c>
      <c r="E30" s="182" t="s">
        <v>142</v>
      </c>
      <c r="F30" s="156" t="s">
        <v>81</v>
      </c>
      <c r="G30" s="158">
        <v>2</v>
      </c>
      <c r="H30" s="184"/>
      <c r="I30" s="159">
        <f t="shared" si="2"/>
        <v>0</v>
      </c>
      <c r="J30" s="160">
        <v>21</v>
      </c>
      <c r="K30" s="159">
        <f t="shared" si="3"/>
        <v>0</v>
      </c>
    </row>
    <row r="31" spans="1:11" s="143" customFormat="1" ht="92.4">
      <c r="A31" s="156">
        <v>15</v>
      </c>
      <c r="B31" s="156"/>
      <c r="C31" s="156" t="s">
        <v>98</v>
      </c>
      <c r="D31" s="180" t="s">
        <v>115</v>
      </c>
      <c r="E31" s="182" t="s">
        <v>137</v>
      </c>
      <c r="F31" s="156" t="s">
        <v>81</v>
      </c>
      <c r="G31" s="158">
        <v>6</v>
      </c>
      <c r="H31" s="184"/>
      <c r="I31" s="159">
        <f t="shared" si="2"/>
        <v>0</v>
      </c>
      <c r="J31" s="160">
        <v>21</v>
      </c>
      <c r="K31" s="159">
        <f t="shared" si="3"/>
        <v>0</v>
      </c>
    </row>
    <row r="32" spans="1:11" s="143" customFormat="1" ht="92.4">
      <c r="A32" s="156">
        <v>16</v>
      </c>
      <c r="B32" s="156"/>
      <c r="C32" s="156" t="s">
        <v>98</v>
      </c>
      <c r="D32" s="180" t="s">
        <v>116</v>
      </c>
      <c r="E32" s="182" t="s">
        <v>143</v>
      </c>
      <c r="F32" s="156" t="s">
        <v>81</v>
      </c>
      <c r="G32" s="158">
        <v>1</v>
      </c>
      <c r="H32" s="184"/>
      <c r="I32" s="159">
        <f t="shared" si="2"/>
        <v>0</v>
      </c>
      <c r="J32" s="160">
        <v>21</v>
      </c>
      <c r="K32" s="159">
        <f t="shared" si="3"/>
        <v>0</v>
      </c>
    </row>
    <row r="33" spans="1:11" s="143" customFormat="1" ht="92.4">
      <c r="A33" s="156">
        <v>17</v>
      </c>
      <c r="B33" s="156"/>
      <c r="C33" s="156" t="s">
        <v>98</v>
      </c>
      <c r="D33" s="180" t="s">
        <v>116</v>
      </c>
      <c r="E33" s="182" t="s">
        <v>144</v>
      </c>
      <c r="F33" s="156" t="s">
        <v>81</v>
      </c>
      <c r="G33" s="158">
        <v>1</v>
      </c>
      <c r="H33" s="184"/>
      <c r="I33" s="159">
        <f t="shared" si="2"/>
        <v>0</v>
      </c>
      <c r="J33" s="160">
        <v>21</v>
      </c>
      <c r="K33" s="159">
        <f t="shared" si="3"/>
        <v>0</v>
      </c>
    </row>
    <row r="34" spans="1:11" s="143" customFormat="1" ht="105.6">
      <c r="A34" s="156">
        <v>18</v>
      </c>
      <c r="B34" s="156"/>
      <c r="C34" s="156" t="s">
        <v>98</v>
      </c>
      <c r="D34" s="180" t="s">
        <v>117</v>
      </c>
      <c r="E34" s="182" t="s">
        <v>145</v>
      </c>
      <c r="F34" s="156" t="s">
        <v>81</v>
      </c>
      <c r="G34" s="158">
        <v>1</v>
      </c>
      <c r="H34" s="184"/>
      <c r="I34" s="159">
        <f t="shared" si="2"/>
        <v>0</v>
      </c>
      <c r="J34" s="160">
        <v>21</v>
      </c>
      <c r="K34" s="159">
        <f t="shared" si="3"/>
        <v>0</v>
      </c>
    </row>
    <row r="35" spans="1:11" s="143" customFormat="1" ht="118.8">
      <c r="A35" s="156">
        <v>19</v>
      </c>
      <c r="B35" s="156"/>
      <c r="C35" s="156" t="s">
        <v>98</v>
      </c>
      <c r="D35" s="180" t="s">
        <v>118</v>
      </c>
      <c r="E35" s="182" t="s">
        <v>146</v>
      </c>
      <c r="F35" s="156" t="s">
        <v>81</v>
      </c>
      <c r="G35" s="158">
        <v>3</v>
      </c>
      <c r="H35" s="184"/>
      <c r="I35" s="159">
        <f t="shared" si="2"/>
        <v>0</v>
      </c>
      <c r="J35" s="160">
        <v>21</v>
      </c>
      <c r="K35" s="159">
        <f t="shared" si="3"/>
        <v>0</v>
      </c>
    </row>
    <row r="36" spans="1:11" s="143" customFormat="1" ht="79.2">
      <c r="A36" s="156">
        <v>20</v>
      </c>
      <c r="B36" s="156"/>
      <c r="C36" s="156" t="s">
        <v>98</v>
      </c>
      <c r="D36" s="180" t="s">
        <v>119</v>
      </c>
      <c r="E36" s="182" t="s">
        <v>147</v>
      </c>
      <c r="F36" s="156" t="s">
        <v>81</v>
      </c>
      <c r="G36" s="158">
        <v>6</v>
      </c>
      <c r="H36" s="184"/>
      <c r="I36" s="159">
        <f t="shared" si="2"/>
        <v>0</v>
      </c>
      <c r="J36" s="160">
        <v>21</v>
      </c>
      <c r="K36" s="159">
        <f t="shared" si="3"/>
        <v>0</v>
      </c>
    </row>
    <row r="37" spans="1:11" s="143" customFormat="1" ht="224.4">
      <c r="A37" s="156">
        <v>21</v>
      </c>
      <c r="B37" s="156"/>
      <c r="C37" s="156" t="s">
        <v>98</v>
      </c>
      <c r="D37" s="180" t="s">
        <v>109</v>
      </c>
      <c r="E37" s="182" t="s">
        <v>148</v>
      </c>
      <c r="F37" s="156" t="s">
        <v>81</v>
      </c>
      <c r="G37" s="158">
        <v>1</v>
      </c>
      <c r="H37" s="184"/>
      <c r="I37" s="159">
        <f t="shared" si="2"/>
        <v>0</v>
      </c>
      <c r="J37" s="160">
        <v>21</v>
      </c>
      <c r="K37" s="159">
        <f t="shared" si="3"/>
        <v>0</v>
      </c>
    </row>
    <row r="38" spans="1:11" s="143" customFormat="1" ht="105.6">
      <c r="A38" s="156">
        <v>22</v>
      </c>
      <c r="B38" s="156"/>
      <c r="C38" s="156" t="s">
        <v>98</v>
      </c>
      <c r="D38" s="180" t="s">
        <v>120</v>
      </c>
      <c r="E38" s="182" t="s">
        <v>138</v>
      </c>
      <c r="F38" s="156" t="s">
        <v>81</v>
      </c>
      <c r="G38" s="158">
        <v>2</v>
      </c>
      <c r="H38" s="184"/>
      <c r="I38" s="159">
        <f t="shared" si="2"/>
        <v>0</v>
      </c>
      <c r="J38" s="160">
        <v>21</v>
      </c>
      <c r="K38" s="159">
        <f t="shared" si="3"/>
        <v>0</v>
      </c>
    </row>
    <row r="39" spans="1:11" s="143" customFormat="1" ht="52.8">
      <c r="A39" s="156">
        <v>23</v>
      </c>
      <c r="B39" s="156"/>
      <c r="C39" s="156" t="s">
        <v>98</v>
      </c>
      <c r="D39" s="180" t="s">
        <v>121</v>
      </c>
      <c r="E39" s="182" t="s">
        <v>139</v>
      </c>
      <c r="F39" s="156" t="s">
        <v>81</v>
      </c>
      <c r="G39" s="158">
        <v>2</v>
      </c>
      <c r="H39" s="184"/>
      <c r="I39" s="159">
        <f t="shared" si="2"/>
        <v>0</v>
      </c>
      <c r="J39" s="160">
        <v>21</v>
      </c>
      <c r="K39" s="159">
        <f t="shared" si="3"/>
        <v>0</v>
      </c>
    </row>
    <row r="40" spans="4:9" s="169" customFormat="1" ht="12.75">
      <c r="D40" s="170"/>
      <c r="E40" s="170" t="s">
        <v>95</v>
      </c>
      <c r="I40" s="171">
        <f>I14</f>
        <v>0</v>
      </c>
    </row>
  </sheetData>
  <mergeCells count="4">
    <mergeCell ref="C3:E3"/>
    <mergeCell ref="C7:E7"/>
    <mergeCell ref="C8:D8"/>
    <mergeCell ref="C9:D9"/>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
  <sheetViews>
    <sheetView workbookViewId="0" topLeftCell="A1"/>
  </sheetViews>
  <sheetFormatPr defaultColWidth="9.140625" defaultRowHeight="12.75"/>
  <sheetData/>
  <sheetProtection formatCells="0" formatColumns="0" formatRows="0" insertColumns="0" insertRows="0" insertHyperlinks="0" deleteColumns="0" deleteRows="0" sort="0" autoFilter="0" pivotTables="0"/>
  <printOptions/>
  <pageMargins left="0.699999988079071" right="0.699999988079071" top="0.75" bottom="0.75" header="0.30000001192092896" footer="0.30000001192092896"/>
  <pageSetup errors="blank" horizontalDpi="600" verticalDpi="600" orientation="portrai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MailMerge/>
</file>

<file path=customXml/itemProps1.xml><?xml version="1.0" encoding="utf-8"?>
<ds:datastoreItem xmlns:ds="http://schemas.openxmlformats.org/officeDocument/2006/customXml" ds:itemID="{1A117082-AE84-45DC-B4B1-E854891D3B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dc:creator>
  <cp:keywords/>
  <dc:description/>
  <cp:lastModifiedBy>Zuzana Musilová Žánová</cp:lastModifiedBy>
  <cp:lastPrinted>2022-08-01T10:34:38Z</cp:lastPrinted>
  <dcterms:created xsi:type="dcterms:W3CDTF">2006-04-27T05:25:48Z</dcterms:created>
  <dcterms:modified xsi:type="dcterms:W3CDTF">2023-04-13T20:00:44Z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 1029</vt:lpwstr>
  </property>
</Properties>
</file>