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2_005_1000 - Rekonstrukc..." sheetId="2" r:id="rId2"/>
    <sheet name="22_005_2000 - Workoutové ..." sheetId="3" r:id="rId3"/>
    <sheet name="22_005_3000 - Přípojka de..." sheetId="4" r:id="rId4"/>
    <sheet name="22_005_5000 - Ostatní nák...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'22_005_1000 - Rekonstrukc...'!$C$92:$K$515</definedName>
    <definedName name="_xlnm.Print_Area" localSheetId="1">'22_005_1000 - Rekonstrukc...'!$C$4:$J$39,'22_005_1000 - Rekonstrukc...'!$C$45:$J$74,'22_005_1000 - Rekonstrukc...'!$C$80:$K$515</definedName>
    <definedName name="_xlnm._FilterDatabase" localSheetId="2" hidden="1">'22_005_2000 - Workoutové ...'!$C$90:$K$252</definedName>
    <definedName name="_xlnm.Print_Area" localSheetId="2">'22_005_2000 - Workoutové ...'!$C$4:$J$39,'22_005_2000 - Workoutové ...'!$C$45:$J$72,'22_005_2000 - Workoutové ...'!$C$78:$K$252</definedName>
    <definedName name="_xlnm._FilterDatabase" localSheetId="3" hidden="1">'22_005_3000 - Přípojka de...'!$C$85:$K$170</definedName>
    <definedName name="_xlnm.Print_Area" localSheetId="3">'22_005_3000 - Přípojka de...'!$C$4:$J$39,'22_005_3000 - Přípojka de...'!$C$45:$J$67,'22_005_3000 - Přípojka de...'!$C$73:$K$170</definedName>
    <definedName name="_xlnm._FilterDatabase" localSheetId="4" hidden="1">'22_005_5000 - Ostatní nák...'!$C$79:$K$89</definedName>
    <definedName name="_xlnm.Print_Area" localSheetId="4">'22_005_5000 - Ostatní nák...'!$C$4:$J$39,'22_005_5000 - Ostatní nák...'!$C$45:$J$61,'22_005_5000 - Ostatní nák...'!$C$67:$K$89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'22_005_1000 - Rekonstrukc...'!$92:$92</definedName>
    <definedName name="_xlnm.Print_Titles" localSheetId="2">'22_005_2000 - Workoutové ...'!$90:$90</definedName>
    <definedName name="_xlnm.Print_Titles" localSheetId="3">'22_005_3000 - Přípojka de...'!$85:$85</definedName>
    <definedName name="_xlnm.Print_Titles" localSheetId="4">'22_005_5000 - Ostatní nák...'!$79:$79</definedName>
  </definedNames>
  <calcPr fullCalcOnLoad="1"/>
</workbook>
</file>

<file path=xl/sharedStrings.xml><?xml version="1.0" encoding="utf-8"?>
<sst xmlns="http://schemas.openxmlformats.org/spreadsheetml/2006/main" count="8385" uniqueCount="1222">
  <si>
    <t>Export Komplet</t>
  </si>
  <si>
    <t>VZ</t>
  </si>
  <si>
    <t>2.0</t>
  </si>
  <si>
    <t>ZAMOK</t>
  </si>
  <si>
    <t>False</t>
  </si>
  <si>
    <t>{d596196c-695b-4332-96ce-299ab7deae83}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</si>
  <si>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</si>
  <si>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</si>
  <si>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</si>
  <si>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</si>
  <si>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</si>
  <si>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</si>
  <si>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</si>
  <si>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</si>
  <si>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22_005_0200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</si>
  <si>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</si>
  <si>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</si>
  <si>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VÍCEÚČELOVÉ  HŘIŠTĚ - ZŠ Český Dub</t>
  </si>
  <si>
    <t>KSO:</t>
  </si>
  <si>
    <t/>
  </si>
  <si>
    <t>CC-CZ:</t>
  </si>
  <si>
    <t>Místo:</t>
  </si>
  <si>
    <t xml:space="preserve"> ZŠ Český Dub</t>
  </si>
  <si>
    <t>Datum:</t>
  </si>
  <si>
    <t>26. 3. 2022</t>
  </si>
  <si>
    <t>Zadavatel:</t>
  </si>
  <si>
    <t>IČ:</t>
  </si>
  <si>
    <t>Základní škola Český Dub, okres Liberec, příspěvko</t>
  </si>
  <si>
    <t>DIČ:</t>
  </si>
  <si>
    <t>Uchazeč:</t>
  </si>
  <si>
    <t>Vyplň údaj</t>
  </si>
  <si>
    <t>Projektant:</t>
  </si>
  <si>
    <t>Ing.Radomír Hladký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</si>
  <si>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</si>
  <si>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</si>
  <si>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</si>
  <si>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</si>
  <si>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</si>
  <si>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</si>
  <si>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</si>
  <si>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</si>
  <si>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</si>
  <si>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</si>
  <si>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</si>
  <si>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</si>
  <si>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</si>
  <si>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</si>
  <si>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</si>
  <si>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</si>
  <si>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</si>
  <si>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</si>
  <si>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</si>
  <si>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</si>
  <si>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</si>
  <si>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</si>
  <si>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</si>
  <si>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</si>
  <si>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</si>
  <si>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</si>
  <si>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</si>
  <si>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</si>
  <si>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</si>
  <si>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</si>
  <si>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</si>
  <si>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</si>
  <si>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</si>
  <si>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</si>
  <si>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</si>
  <si>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</si>
  <si>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</si>
  <si>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</si>
  <si>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</si>
  <si>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</si>
  <si>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</si>
  <si>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</si>
  <si>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</si>
  <si>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22_005_1000</t>
  </si>
  <si>
    <t>Rekonstrukce multifunkčního hřiště</t>
  </si>
  <si>
    <t>STA</t>
  </si>
  <si>
    <t>1</t>
  </si>
  <si>
    <t>{427735eb-6206-4425-9584-4cb3fcd00702}</t>
  </si>
  <si>
    <t>2</t>
  </si>
  <si>
    <t>22_005_2000</t>
  </si>
  <si>
    <t>Workoutové hřiště</t>
  </si>
  <si>
    <t>{cae03046-7bc0-499a-9e3c-19d11abaa942}</t>
  </si>
  <si>
    <t>22_005_3000</t>
  </si>
  <si>
    <t>Přípojka dešťové kanalizace</t>
  </si>
  <si>
    <t>{ce9e691a-db84-4fcc-b8a7-49b7b7900fa3}</t>
  </si>
  <si>
    <t>22_005_5000</t>
  </si>
  <si>
    <t>Ostatní náklady</t>
  </si>
  <si>
    <t>{03d82030-5877-4fa0-bfca-25f1be5be2a5}</t>
  </si>
  <si>
    <t>KRYCÍ LIST SOUPISU PRACÍ</t>
  </si>
  <si>
    <t>Objekt:</t>
  </si>
  <si>
    <t>22_005_1000 - Rekonstrukce multifunkčního hřiště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</si>
  <si>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</si>
  <si>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</si>
  <si>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</si>
  <si>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</si>
  <si>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</si>
  <si>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</si>
  <si>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</si>
  <si>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</si>
  <si>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</si>
  <si>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56 - Podkladní vrstvy komunikací, letišť a ploch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</si>
  <si>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</si>
  <si>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</si>
  <si>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</si>
  <si>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</si>
  <si>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</si>
  <si>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</si>
  <si>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767 - Konstrukce zámečnické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</si>
  <si>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</si>
  <si>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</si>
  <si>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</si>
  <si>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</si>
  <si>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</si>
  <si>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</si>
  <si>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</si>
  <si>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</si>
  <si>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</si>
  <si>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</si>
  <si>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</si>
  <si>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</si>
  <si>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</si>
  <si>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</si>
  <si>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</si>
  <si>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</si>
  <si>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</si>
  <si>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</si>
  <si>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</si>
  <si>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113102211</t>
  </si>
  <si>
    <t>Odstranění umělého trávníku ze sportovních povrchů z multisportovního hřiště výšky vlasu do 25 mm</t>
  </si>
  <si>
    <t>m2</t>
  </si>
  <si>
    <t>CS ÚRS 2022 01</t>
  </si>
  <si>
    <t>4</t>
  </si>
  <si>
    <t>1785619288</t>
  </si>
  <si>
    <t>VV</t>
  </si>
  <si>
    <t>"D1.1-04 a 09"</t>
  </si>
  <si>
    <t>"hřiště"374,99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</si>
  <si>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</si>
  <si>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</si>
  <si>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-1662639998</t>
  </si>
  <si>
    <t>"výkres č.D1.1-02"</t>
  </si>
  <si>
    <t>"chodník nad schody - přeložka"36,9</t>
  </si>
  <si>
    <t>3</t>
  </si>
  <si>
    <t>113106125</t>
  </si>
  <si>
    <t>Rozebrání dlažeb komunikací pro pěší s přemístěním hmot na skládku na vzdálenost do 3 m nebo s naložením na dopravní prostředek s ložem z kameniva nebo živice a s jakoukoliv výplní spár ručně z vegetační dlažby betonové</t>
  </si>
  <si>
    <t>919751616</t>
  </si>
  <si>
    <t>"výkres č.D1.1-09"</t>
  </si>
  <si>
    <t>"u schodiště"1,3</t>
  </si>
  <si>
    <t>"úprava svahu - úprava podloží u školy"26,55/0,707</t>
  </si>
  <si>
    <t>Mezisoučet</t>
  </si>
  <si>
    <t>113152111</t>
  </si>
  <si>
    <t>Odstranění podkladů zpevněných ploch s přemístěním na skládku na vzdálenost do 20 m nebo s naložením na dopravní prostředek z kameniva těženého</t>
  </si>
  <si>
    <t>m3</t>
  </si>
  <si>
    <t>-1135741564</t>
  </si>
  <si>
    <t>"ostranění antuky předpoklad - antuka 20mm, podklad fr. 8-16, 50mm, kamenivo fr.32-64, 200mm, rostlý terén"</t>
  </si>
  <si>
    <t>"antuka"(1110,54-574,14)*(0,02+0,05+0,2)</t>
  </si>
  <si>
    <t xml:space="preserve">"odstranění stávající zámkové dlažby od kladečské vrstvy štěrkodrť fr. 8-16, 60mm, štěrkodrť fr. 32-64, 150-200mm" </t>
  </si>
  <si>
    <t>"zámkovka"9,43 *(0,06+0,2)</t>
  </si>
  <si>
    <t xml:space="preserve">"podklad multifunkčního hřiště - původní umělá tráva - štěrkodrť fr. 4-8, 40mm, štěrkodrť fr. 8-16, 50mm štěrkodrť fr. 32-64, 150-200mm" </t>
  </si>
  <si>
    <t>"hřiště"374,99*(0,04+0,05+0,2)</t>
  </si>
  <si>
    <t>"hod"4,91*0,2</t>
  </si>
  <si>
    <t>"dětské hřiš"14,34*0,2</t>
  </si>
  <si>
    <t>Součet</t>
  </si>
  <si>
    <t>5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</si>
  <si>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</si>
  <si>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</si>
  <si>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</si>
  <si>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-963818701</t>
  </si>
  <si>
    <t>"položk a použita pro betonový lem pro hod"</t>
  </si>
  <si>
    <t>"planometrie"7,9</t>
  </si>
  <si>
    <t>6</t>
  </si>
  <si>
    <t>113204111</t>
  </si>
  <si>
    <t>Vytrhání obrub s vybouráním lože, s přemístěním hmot na skládku na vzdálenost do 3 m nebo s naložením na dopravní prostředek záhonových</t>
  </si>
  <si>
    <t>-1662537757</t>
  </si>
  <si>
    <t>"planometrie"185,55-15,5+100+83+1</t>
  </si>
  <si>
    <t>7</t>
  </si>
  <si>
    <t>113311121</t>
  </si>
  <si>
    <t>Odstranění geosyntetik s uložením na vzdálenost do 20 m nebo naložením na dopravní prostředek geotextilie</t>
  </si>
  <si>
    <t>-329016568</t>
  </si>
  <si>
    <t>"hřiště"374,99+"antuka"(1110,54-574,14)+"hod"4,91</t>
  </si>
  <si>
    <t>8</t>
  </si>
  <si>
    <t>121151103</t>
  </si>
  <si>
    <t>Sejmutí ornice strojně při souvislé ploše do 100 m2, tl. vrstvy do 200 mm</t>
  </si>
  <si>
    <t>-431702514</t>
  </si>
  <si>
    <t>"pro výpočet uvažováno v tl. 20cm dle PD"</t>
  </si>
  <si>
    <t>1328,517-"zámkovka"9,43-"hřiště"374,99-"antuka"(1110,54-574,14)-"hod"4,91-"zatravňováky"1,23-"dětské hřiš"14,34</t>
  </si>
  <si>
    <t>9</t>
  </si>
  <si>
    <t>122211101</t>
  </si>
  <si>
    <t>Odkopávky a prokopávky ručně zapažené i nezapažené v hornině třídy těžitelnosti I skupiny 3</t>
  </si>
  <si>
    <t>-1215351498</t>
  </si>
  <si>
    <t>"odhad ruční dokop v místě obvodů a dle určení"4</t>
  </si>
  <si>
    <t>10</t>
  </si>
  <si>
    <t>122251104</t>
  </si>
  <si>
    <t>Odkopávky a prokopávky nezapažené strojně v hornině třídy těžitelnosti I skupiny 3 přes 100 do 500 m3</t>
  </si>
  <si>
    <t>-1933660295</t>
  </si>
  <si>
    <t>"dopočet objemu pro výměnu nevhodného podloží dle PD v tl. 640mm"</t>
  </si>
  <si>
    <t>1268*0,64</t>
  </si>
  <si>
    <t>"odpočet objemů jiných položek"</t>
  </si>
  <si>
    <t>"antuka"-(1110,54-574,14)*(0,02+0,05+0,2)</t>
  </si>
  <si>
    <t>"zámkovka"-9,43 *(0,06+0,2+"zámková dlažba 60mm+ kladčská vrstva 40mm"0,060+0,040)</t>
  </si>
  <si>
    <t>"hřiště"-374,99*(0,04+0,05+0,2)</t>
  </si>
  <si>
    <t>"hod"-4,91*0,2</t>
  </si>
  <si>
    <t>"dětské hřiš"-14,34*0,2</t>
  </si>
  <si>
    <t>"sejmutí ornice"</t>
  </si>
  <si>
    <t>-0,2*(1268,15-"zámkovka"9,43-"hřiště"374,99-"antuka"(1110,54-574,14)-"hod"4,91-"zatravňováky"1,23-"dětské hřiš"14,34)</t>
  </si>
  <si>
    <t>"odhad ruční dokop v místě obvodů a dle určení"-4</t>
  </si>
  <si>
    <t>"odhad dopočtu svahu u zatravňovacích tvárnic"0,64*0,64/2*39,7</t>
  </si>
  <si>
    <t>11</t>
  </si>
  <si>
    <t>132212111</t>
  </si>
  <si>
    <t>Hloubení rýh šířky do 800 mm ručně zapažených i nezapažených, s urovnáním dna do předepsaného profilu a spádu v hornině třídy těžitelnosti I skupiny 3 soudržných</t>
  </si>
  <si>
    <t>CS ÚRS 2021 01</t>
  </si>
  <si>
    <t>-555558322</t>
  </si>
  <si>
    <t>"odhad ruční dokop"5</t>
  </si>
  <si>
    <t>12</t>
  </si>
  <si>
    <t>132254103</t>
  </si>
  <si>
    <t>Hloubení zapažených rýh šířky do 800 mm strojně s urovnáním dna do předepsaného profilu a spádu v hornině třídy těžitelnosti I skupiny 3 přes 50 do 100 m3</t>
  </si>
  <si>
    <t>-2019154859</t>
  </si>
  <si>
    <t>"D1.1-04"</t>
  </si>
  <si>
    <t>"drenáž"</t>
  </si>
  <si>
    <t>0,4*(8,51-7,57+8,51-8,17)/2*60,5</t>
  </si>
  <si>
    <t>0,4*(8,51-7,57+8,51-8,15)/2*17,8</t>
  </si>
  <si>
    <t>0,4*(8,51-7,57+8,51-8,15)/2*7</t>
  </si>
  <si>
    <t>0,4*(8,51-7,64+8,51-8,15)/2*7</t>
  </si>
  <si>
    <t>0,4*(8,51-7,64+8,51-8,15)/2*17,8</t>
  </si>
  <si>
    <t>0,4*(8,51-7,71+8,51-8,15)/2*17,7</t>
  </si>
  <si>
    <t>0,4*(8,51-7,71+8,51-8,15)/2*7</t>
  </si>
  <si>
    <t>0,4*(8,51-7,77+8,51-8,15)/2*7</t>
  </si>
  <si>
    <t>0,4*(8,51-7,77+8,51-8,15)/2*17,7</t>
  </si>
  <si>
    <t>0,4*(8,51-7,84+8,51-8,15)/2*17,7</t>
  </si>
  <si>
    <t>0,4*(8,51-7,84+8,51-8,15)/2*7</t>
  </si>
  <si>
    <t>0,4*(8,51-7,90+8,51-8,15)/2*7</t>
  </si>
  <si>
    <t>0,4*(8,51-7,90+8,51-8,15)/2*17,7</t>
  </si>
  <si>
    <t>0,4*(8,51-7,97+8,51-8,15)/2*11</t>
  </si>
  <si>
    <t>0,4*(8,51-7,97+8,51-8,15)/2*7</t>
  </si>
  <si>
    <t>0,4*(8,51-8,03+8,51-8,15)/2*7</t>
  </si>
  <si>
    <t>0,4*(8,51-8,1+8,51-8,15)/2*7</t>
  </si>
  <si>
    <t>0,4*(8,51-8,17+8,51-8,08)/2*7</t>
  </si>
  <si>
    <t xml:space="preserve">"dren + 100mm hloubk" </t>
  </si>
  <si>
    <t>0,4*0,1*(60,5+7*10+17,8*2+17,7*4+11)</t>
  </si>
  <si>
    <t>"odpočet ruční dokop"-5</t>
  </si>
  <si>
    <t>"dešťová kanalizace"</t>
  </si>
  <si>
    <t>0,6*(8,51-7,57+8,51-8,4)/2*41,9</t>
  </si>
  <si>
    <t>0,6*(8,51-7,86+8,51-8,4)/2*(11,9+5,3)</t>
  </si>
  <si>
    <t>0,6*(8,51-8,15+8,51-8,4)/2*(5,7+4,6)</t>
  </si>
  <si>
    <t>0,6*(8,51-8,27+8,51-8,4)/2*(2,9)</t>
  </si>
  <si>
    <t>0,6*(8,51-7,57+8,51-8,4)/2*42,2</t>
  </si>
  <si>
    <t>0,6*(8,51-7,64+8,51-8,4)/2*6,9</t>
  </si>
  <si>
    <t>0,6*(8,51-7,87+8,51-8,4)/2*4,8</t>
  </si>
  <si>
    <t>0,6*(8,51-8,2+8,51-8,4)/2*0,8</t>
  </si>
  <si>
    <t xml:space="preserve">"lože + 100mm hloubk" </t>
  </si>
  <si>
    <t>0,6*0,1*(33,1+18+76,6)</t>
  </si>
  <si>
    <t>13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</si>
  <si>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</si>
  <si>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</si>
  <si>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-604277600</t>
  </si>
  <si>
    <t>naložení na prostředek je již při relizaci výkopů</t>
  </si>
  <si>
    <t>387,217*0,2+4+489,461+5+103,612-114*0,2</t>
  </si>
  <si>
    <t>14</t>
  </si>
  <si>
    <t>171151103</t>
  </si>
  <si>
    <t>Uložení sypanin do násypů strojně s rozprostřením sypaniny ve vrstvách a s hrubým urovnáním zhutněných z hornin soudržných jakékoliv třídy těžitelnosti</t>
  </si>
  <si>
    <t>1075755551</t>
  </si>
  <si>
    <t>"provedení vysvahování a napojení terénu v místě násypu hřiště"</t>
  </si>
  <si>
    <t>"v.č.D1.1"(39,8+5,3)*0,64*0,64/2</t>
  </si>
  <si>
    <t>171201201</t>
  </si>
  <si>
    <t>Uložení sypaniny na skládky nebo meziskládky bez hutnění s upravením uložené sypaniny do předepsaného tvaru</t>
  </si>
  <si>
    <t>-2005962862</t>
  </si>
  <si>
    <t>16</t>
  </si>
  <si>
    <t>171201231</t>
  </si>
  <si>
    <t>Poplatek za uložení stavebního odpadu na recyklační skládce (skládkovné) zeminy a kamení zatříděného do Katalogu odpadů pod kódem 17 05 04</t>
  </si>
  <si>
    <t>t</t>
  </si>
  <si>
    <t>1061915818</t>
  </si>
  <si>
    <t>(656,716)*2</t>
  </si>
  <si>
    <t>17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</si>
  <si>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</si>
  <si>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</si>
  <si>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1985981484</t>
  </si>
  <si>
    <t>"drenáž - uvažováno 70% strojně a 30% ručně"</t>
  </si>
  <si>
    <t>55,653/100*30</t>
  </si>
  <si>
    <t>18</t>
  </si>
  <si>
    <t>175111101.1</t>
  </si>
  <si>
    <t>-2131217765</t>
  </si>
  <si>
    <t>"C3"</t>
  </si>
  <si>
    <t>(33,1+18+76,6)*0,6*(0,3+0,15)</t>
  </si>
  <si>
    <t>19</t>
  </si>
  <si>
    <t>M</t>
  </si>
  <si>
    <t>583373030</t>
  </si>
  <si>
    <t>štěrkopísek frakce 0/8</t>
  </si>
  <si>
    <t>-1188862273</t>
  </si>
  <si>
    <t>34,479*2</t>
  </si>
  <si>
    <t>68,958*2 'Přepočtené koeficientem množství</t>
  </si>
  <si>
    <t>20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</si>
  <si>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</si>
  <si>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</si>
  <si>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271484021</t>
  </si>
  <si>
    <t>55,653/100*70</t>
  </si>
  <si>
    <t>58344197</t>
  </si>
  <si>
    <t>štěrkodrť frakce 0/63</t>
  </si>
  <si>
    <t>-921013337</t>
  </si>
  <si>
    <t>55,653*2</t>
  </si>
  <si>
    <t>22</t>
  </si>
  <si>
    <t>181311103</t>
  </si>
  <si>
    <t>Rozprostření a urovnání ornice v rovině nebo ve svahu sklonu do 1:5 ručně při souvislé ploše, tl. vrstvy do 200 mm</t>
  </si>
  <si>
    <t>2072334336</t>
  </si>
  <si>
    <t>"v.č. D1.1-01"</t>
  </si>
  <si>
    <t>"ručně dorovnání cca 30%"114/100*30</t>
  </si>
  <si>
    <t>23</t>
  </si>
  <si>
    <t>181351003</t>
  </si>
  <si>
    <t>Rozprostření a urovnání ornice v rovině nebo ve svahu sklonu do 1:5 strojně při souvislé ploše do 100 m2, tl. vrstvy do 200 mm</t>
  </si>
  <si>
    <t>1595785939</t>
  </si>
  <si>
    <t>"ručně dorovnání cca 30%"114/100*70</t>
  </si>
  <si>
    <t>24</t>
  </si>
  <si>
    <t>181951112</t>
  </si>
  <si>
    <t>Úprava pláně vyrovnáním výškových rozdílů strojně v hornině třídy těžitelnosti I, skupiny 1 až 3 se zhutněním</t>
  </si>
  <si>
    <t>2067815661</t>
  </si>
  <si>
    <t>1268</t>
  </si>
  <si>
    <t>25</t>
  </si>
  <si>
    <t>183402121a</t>
  </si>
  <si>
    <t>Rozrušení půdy na hloubku přes 50 do 150 mm souvislé plochy do 500 m2 v rovině nebo na svahu do 1:5</t>
  </si>
  <si>
    <t>-1061638245</t>
  </si>
  <si>
    <t>"D1.1-02"</t>
  </si>
  <si>
    <t>"napojení sypané ornice na stávající zatravněnou plochu"</t>
  </si>
  <si>
    <t>0,5*(7+16)</t>
  </si>
  <si>
    <t>26</t>
  </si>
  <si>
    <t>183405211</t>
  </si>
  <si>
    <t>Výsev trávníku hydroosevem na ornici</t>
  </si>
  <si>
    <t>1374529093</t>
  </si>
  <si>
    <t>"D1.1-01"</t>
  </si>
  <si>
    <t>114+11,5</t>
  </si>
  <si>
    <t>27</t>
  </si>
  <si>
    <t>005724100</t>
  </si>
  <si>
    <t>osivo směs travní parková</t>
  </si>
  <si>
    <t>kg</t>
  </si>
  <si>
    <t>65906660</t>
  </si>
  <si>
    <t>125,5*0,03</t>
  </si>
  <si>
    <t>28</t>
  </si>
  <si>
    <t>184802111</t>
  </si>
  <si>
    <t>Chemické odplevelení půdy před založením kultury, trávníku nebo zpevněných ploch o výměře jednotlivě přes 20 m2 v rovině nebo na svahu do 1:5 postřikem na široko</t>
  </si>
  <si>
    <t>1235577193</t>
  </si>
  <si>
    <t>Zakládání</t>
  </si>
  <si>
    <t>29</t>
  </si>
  <si>
    <t>211971110</t>
  </si>
  <si>
    <t>Zřízení opláštění výplně z geotextilie odvodňovacích žeber nebo trativodů v rýze nebo zářezu se stěnami šikmými o sklonu do 1:2</t>
  </si>
  <si>
    <t>-1741945579</t>
  </si>
  <si>
    <t>(0,4+0,1*2+(8,51-7,57+8,51-8,17))*60,5</t>
  </si>
  <si>
    <t>(0,4+0,1*2+(8,51-7,57+8,51-8,15))*17,8</t>
  </si>
  <si>
    <t>(0,4+0,1+2+(8,51-7,57+8,51-8,15))*7</t>
  </si>
  <si>
    <t>(0,4+0,1*2+(8,51-7,64+8,51-8,15))*7</t>
  </si>
  <si>
    <t>(0,4+0,1*2+(8,51-7,64+8,51-8,15))*17,8</t>
  </si>
  <si>
    <t>(0,4+0,1*2+(8,51-7,71+8,51-8,15))*17,7</t>
  </si>
  <si>
    <t>(0,4+0,1*2+(8,51-7,71+8,51-8,15))*7</t>
  </si>
  <si>
    <t>(0,4+0,1*2+(8,51-7,77+8,51-8,15))*7</t>
  </si>
  <si>
    <t>(0,4+0,1*2+(8,51-7,77+8,51-8,15))*17,7</t>
  </si>
  <si>
    <t>(0,4+0,1*2+(8,51-7,84+8,51-8,15))*17,7</t>
  </si>
  <si>
    <t>(0,4+0,1*2+(8,51-7,84+8,51-8,15))*7</t>
  </si>
  <si>
    <t>(0,4+0,1*2+(8,51-7,90+8,51-8,15))*7</t>
  </si>
  <si>
    <t>(0,4+0,1*2+(8,51-7,90+8,51-8,15))*17,7</t>
  </si>
  <si>
    <t>(0,4+0,1*2+(8,51-7,97+8,51-8,15))*11</t>
  </si>
  <si>
    <t>(0,4+0,1*2+(8,51-7,97+8,51-8,15))*7</t>
  </si>
  <si>
    <t>(0,4+0,1*2+(8,51-8,03+8,51-8,15))*7</t>
  </si>
  <si>
    <t>(0,4+0,1*2+(8,51-8,1+8,51-8,15))*7</t>
  </si>
  <si>
    <t>(0,4+0,1*2+(8,51-8,17+8,51-8,08))*7</t>
  </si>
  <si>
    <t>30</t>
  </si>
  <si>
    <t>69311081</t>
  </si>
  <si>
    <t>geotextilie netkaná separační, ochranná, filtrační, drenážní PES 300g/m2</t>
  </si>
  <si>
    <t>-1333996685</t>
  </si>
  <si>
    <t>440,306*1,1845 'Přepočtené koeficientem množství</t>
  </si>
  <si>
    <t>31</t>
  </si>
  <si>
    <t>212752401</t>
  </si>
  <si>
    <t>Trativody z drenážních trubek pro liniové stavby a komunikace se zřízením štěrkového lože pod trubky a s jejich obsypem v otevřeném výkopu trubka korugovaná sendvičová PE-HD SN 8 celoperforovaná 360° DN 100</t>
  </si>
  <si>
    <t>2028882974</t>
  </si>
  <si>
    <t>"drenáž potrubí s hladkým vnitřním povrchem"</t>
  </si>
  <si>
    <t>(7*10+17,8*2+17,7*4+11)</t>
  </si>
  <si>
    <t>32</t>
  </si>
  <si>
    <t>212752402</t>
  </si>
  <si>
    <t>Trativody z drenážních trubek pro liniové stavby a komunikace se zřízením štěrkového lože pod trubky a s jejich obsypem v otevřeném výkopu trubka korugovaná sendvičová PE-HD SN 8 celoperforovaná 360° DN 150</t>
  </si>
  <si>
    <t>1896611084</t>
  </si>
  <si>
    <t>60,5</t>
  </si>
  <si>
    <t>33</t>
  </si>
  <si>
    <t>272313611</t>
  </si>
  <si>
    <t>Základy z betonu prostého klenby z betonu kamenem neprokládaného tř. C 16/20</t>
  </si>
  <si>
    <t>-817885658</t>
  </si>
  <si>
    <t>"předpoklad rekonstrukce základů do ulice Palackého z 1/2 - lito do terénu"0,4*1*18,6/2</t>
  </si>
  <si>
    <t>Vodorovné konstrukce</t>
  </si>
  <si>
    <t>34</t>
  </si>
  <si>
    <t>451572111</t>
  </si>
  <si>
    <t>Lože pod potrubí, stoky a drobné objekty v otevřeném výkopu z kameniva drobného těženého 0 až 4 mm</t>
  </si>
  <si>
    <t>1251177518</t>
  </si>
  <si>
    <t>0,8*0,1*(42,3)</t>
  </si>
  <si>
    <t>"D1.1-01 - 03"</t>
  </si>
  <si>
    <t>12+5,3+5,7+4,6+2,9+6,6+4,3+0,8+22,7+4,8+6,9</t>
  </si>
  <si>
    <t>6,6+11,4</t>
  </si>
  <si>
    <t>14,7*2+3,7</t>
  </si>
  <si>
    <t>Komunikace pozemní</t>
  </si>
  <si>
    <t>35</t>
  </si>
  <si>
    <t>564751111</t>
  </si>
  <si>
    <t>Podklad nebo kryt z kameniva hrubého drceného vel. 32-63 mm s rozprostřením a zhutněním plochy přes 100 m2, po zhutnění tl. 150 mm</t>
  </si>
  <si>
    <t>-862220167</t>
  </si>
  <si>
    <t>"D1.1-04_planometrie"</t>
  </si>
  <si>
    <t>1268*2</t>
  </si>
  <si>
    <t>"Konstrukční vrstva skladby"</t>
  </si>
  <si>
    <t>"skladba multifunkčního hřiště konstrukční vrstva - štěrkodrť fr. 32-63mm"</t>
  </si>
  <si>
    <t>"Obvod hřiště dle lemového obvodu -podezdívky, v místě bez lemu + 0,5m, směrem ke škole +0,25m"</t>
  </si>
  <si>
    <t>1216,74-"písek doskočiště"22,4</t>
  </si>
  <si>
    <t>36</t>
  </si>
  <si>
    <t>564801111</t>
  </si>
  <si>
    <t>Podklad ze štěrkodrti ŠD s rozprostřením a zhutněním plochy přes 100 m2, po zhutnění tl. 30 mm</t>
  </si>
  <si>
    <t>614431587</t>
  </si>
  <si>
    <t>"D1.1-02 planometrie"</t>
  </si>
  <si>
    <t>"skladba multifunkčního hřiště prosívka  fr. 0-4mm"</t>
  </si>
  <si>
    <t>"Obvod hřiště vymezen, vč. obrubníků"</t>
  </si>
  <si>
    <t>"multifunkční hřiště"1216,74</t>
  </si>
  <si>
    <t>37</t>
  </si>
  <si>
    <t>564811111</t>
  </si>
  <si>
    <t>Podklad ze štěrkodrti ŠD s rozprostřením a zhutněním plochy přes 100 m2, po zhutnění tl. 50 mm</t>
  </si>
  <si>
    <t>-281295385</t>
  </si>
  <si>
    <t>"skladba multifunkčního hřiště filtrační podsyp fr. 0-32mm"</t>
  </si>
  <si>
    <t>"Obvod hřiště dle lemového obvodu - opěry, podezdívky, bez lemu + 0,5m, směrem ke škole +0,25m"</t>
  </si>
  <si>
    <t>38</t>
  </si>
  <si>
    <t>564811112</t>
  </si>
  <si>
    <t>Podklad ze štěrkodrti ŠD s rozprostřením a zhutněním plochy přes 100 m2, po zhutnění tl. 60 mm</t>
  </si>
  <si>
    <t>-594278197</t>
  </si>
  <si>
    <t>"skladba multifunkčního hřiště štěrkodrť fr. 16-32mm"</t>
  </si>
  <si>
    <t>"zámkovka nová u doskoku"9,7</t>
  </si>
  <si>
    <t>39</t>
  </si>
  <si>
    <t>566201111</t>
  </si>
  <si>
    <t>Úprava dosavadního krytu z kameniva drceného jako podklad pro nový kryt s vyrovnáním profilu v příčném i podélném směru, s vlhčením a zhutněním, s doplněním kamenivem drceným, jeho rozprostřením a zhutněním, v množství do 0,04 m3/m2</t>
  </si>
  <si>
    <t>159192069</t>
  </si>
  <si>
    <t>"přeložka směrem ke škole"36,9</t>
  </si>
  <si>
    <t>40</t>
  </si>
  <si>
    <t>566901133</t>
  </si>
  <si>
    <t>Vyspravení podkladu po překopech inženýrských sítí plochy do 15 m2 s rozprostřením a zhutněním štěrkodrtí tl. 200 mm</t>
  </si>
  <si>
    <t>275010653</t>
  </si>
  <si>
    <t>"D1.1-01 - dotčen chodník napojením na hřiště"</t>
  </si>
  <si>
    <t>9,5</t>
  </si>
  <si>
    <t>41</t>
  </si>
  <si>
    <t>596411111</t>
  </si>
  <si>
    <t>Kladení dlažby z betonových vegetačních dlaždic komunikací pro pěší s ložem z kameniva těženého nebo drceného tl. do 40 mm, s vyplněním spár a vegetačních otvorů, s hutněním vibrováním tl. 80 mm, pro plochy do 50 m2</t>
  </si>
  <si>
    <t>1823470176</t>
  </si>
  <si>
    <t>42</t>
  </si>
  <si>
    <t>59246016</t>
  </si>
  <si>
    <t>dlažba plošná betonová vegetační 600x400x80mm</t>
  </si>
  <si>
    <t>954166111</t>
  </si>
  <si>
    <t>37,553/0,6/0,4*1,05</t>
  </si>
  <si>
    <t>164,294*1,03 'Přepočtené koeficientem množství</t>
  </si>
  <si>
    <t>43</t>
  </si>
  <si>
    <t>5R_0100</t>
  </si>
  <si>
    <t>D+M pružná podlaožka ze směsi SBR granulátu, kameniva a polyuretanového pojiva tl. 35 mm (multifunkční hřiště)</t>
  </si>
  <si>
    <t>Kalkul.rozpočtáře</t>
  </si>
  <si>
    <t>1494585088</t>
  </si>
  <si>
    <t>44</t>
  </si>
  <si>
    <t>5R_0110</t>
  </si>
  <si>
    <t>D+M umělý sportovní polyuretanový povrch na bázi EPDM a SBR granulátu pojený polyuretanovýcn pojivem tl. 13 mm, barevnost dle PD, probarveno v celé tloušťce</t>
  </si>
  <si>
    <t>585200439</t>
  </si>
  <si>
    <t>45</t>
  </si>
  <si>
    <t>5R_0200</t>
  </si>
  <si>
    <t>D+M křemičitého písku doskočiště fr. 0-2mm, vhodný pro doskočiště skoku dalekého , tl. 350mm</t>
  </si>
  <si>
    <t>-738669891</t>
  </si>
  <si>
    <t>"písek doskočiště "22,4</t>
  </si>
  <si>
    <t>56</t>
  </si>
  <si>
    <t>Podkladní vrstvy komunikací, letišť a ploch</t>
  </si>
  <si>
    <t>46</t>
  </si>
  <si>
    <t>596211122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</si>
  <si>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B, pro plochy přes 100 do 300 m2</t>
  </si>
  <si>
    <t>768094981</t>
  </si>
  <si>
    <t>"nová doskok"0,5*(8,65*2+4)</t>
  </si>
  <si>
    <t>"zádlažba u liniových vpustí"0,1*(21+9)</t>
  </si>
  <si>
    <t>47</t>
  </si>
  <si>
    <t>59245018</t>
  </si>
  <si>
    <t>dlažba tvar obdélník betonová 200x100x60mm přírodní</t>
  </si>
  <si>
    <t>-36389790</t>
  </si>
  <si>
    <t>"nová doskok"0,5*(8,65*2+4)*1,05</t>
  </si>
  <si>
    <t>"zádlažba u liniových vpustí"0,1*(21+9)*1,05</t>
  </si>
  <si>
    <t>48</t>
  </si>
  <si>
    <t>919726122</t>
  </si>
  <si>
    <t>Geotextilie netkaná pro ochranu, separaci nebo filtraci měrná hmotnost přes 200 do 300 g/m2</t>
  </si>
  <si>
    <t>-1190024293</t>
  </si>
  <si>
    <t>1268+"skok"4*8,</t>
  </si>
  <si>
    <t>Trubní vedení</t>
  </si>
  <si>
    <t>49</t>
  </si>
  <si>
    <t>871265211</t>
  </si>
  <si>
    <t>Kanalizační potrubí z tvrdého PVC v otevřeném výkopu ve sklonu do 20 %, hladkého plnostěnného jednovrstvého, tuhost třídy SN 4 DN 110</t>
  </si>
  <si>
    <t>423943436</t>
  </si>
  <si>
    <t>"dopojení žlabu"0,7*10</t>
  </si>
  <si>
    <t>50</t>
  </si>
  <si>
    <t>871275211</t>
  </si>
  <si>
    <t>Kanalizační potrubí z tvrdého PVC v otevřeném výkopu ve sklonu do 20 %, hladkého plnostěnného jednovrstvého, tuhost třídy SN 4 DN 125</t>
  </si>
  <si>
    <t>-818849663</t>
  </si>
  <si>
    <t>51</t>
  </si>
  <si>
    <t>871315211</t>
  </si>
  <si>
    <t>Kanalizační potrubí z tvrdého PVC v otevřeném výkopu ve sklonu do 20 %, hladkého plnostěnného jednovrstvého, tuhost třídy SN 4 DN 160</t>
  </si>
  <si>
    <t>1649599383</t>
  </si>
  <si>
    <t>52</t>
  </si>
  <si>
    <t>892271111</t>
  </si>
  <si>
    <t>Tlakové zkoušky vodou na potrubí DN 100 nebo 125</t>
  </si>
  <si>
    <t>664308716</t>
  </si>
  <si>
    <t>83,6+18</t>
  </si>
  <si>
    <t>53</t>
  </si>
  <si>
    <t>892351111</t>
  </si>
  <si>
    <t>Tlakové zkoušky vodou na potrubí DN 150 nebo 200</t>
  </si>
  <si>
    <t>18179580</t>
  </si>
  <si>
    <t>Ostatní konstrukce a práce, bourání</t>
  </si>
  <si>
    <t>54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</si>
  <si>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</si>
  <si>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</si>
  <si>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1905185610</t>
  </si>
  <si>
    <t>"D1.1-01-03"</t>
  </si>
  <si>
    <t>"pro doskočiště"8*2+2,8+4</t>
  </si>
  <si>
    <t>"ostatní"</t>
  </si>
  <si>
    <t>41,2+26,1+17,1+6,6+0,4+8+4+4+8,65</t>
  </si>
  <si>
    <t>"chodník oprava"2</t>
  </si>
  <si>
    <t>55</t>
  </si>
  <si>
    <t>59217001</t>
  </si>
  <si>
    <t>obrubník betonový zahradní 1000x50x250mm</t>
  </si>
  <si>
    <t>629898454</t>
  </si>
  <si>
    <t>(41,2+26,1+17,1+6,6+0,4+8+4+4+8,65)*1,05</t>
  </si>
  <si>
    <t>"chodník oprava"2*1,05</t>
  </si>
  <si>
    <t>59217R</t>
  </si>
  <si>
    <t>obrubník s gumovou hranou pro skok daleký, výšky 30cm</t>
  </si>
  <si>
    <t>kus</t>
  </si>
  <si>
    <t>437824512</t>
  </si>
  <si>
    <t>"pro doskočiště"(8*2+2,8+4)*1,05</t>
  </si>
  <si>
    <t>57</t>
  </si>
  <si>
    <t>935932116</t>
  </si>
  <si>
    <t>Odvodňovací plastový žlab pro třídu zatížení A 15 vnitřní šířky 100 mm s krycím roštem mřížkovým z pozinkované oceli</t>
  </si>
  <si>
    <t>609878796</t>
  </si>
  <si>
    <t>"v.č.D1.1-01"21+9+4+4+8</t>
  </si>
  <si>
    <t>58</t>
  </si>
  <si>
    <t>935932R</t>
  </si>
  <si>
    <t>D+M provedení dopojení odvodňovacího žlabu na kanalizaci PVC DN110, kompletní provedení</t>
  </si>
  <si>
    <t>12085305</t>
  </si>
  <si>
    <t>59</t>
  </si>
  <si>
    <t>953961213</t>
  </si>
  <si>
    <t>Kotvy chemické s vyvrtáním otvoru do betonu, železobetonu nebo tvrdého kamene chemická patrona, velikost M 12, hloubka 110 mm</t>
  </si>
  <si>
    <t>1319371417</t>
  </si>
  <si>
    <t>"předpoklad rekonstrukce základů do ulice Palackého + dokotvení do starých základů"18,6/0,2</t>
  </si>
  <si>
    <t>60</t>
  </si>
  <si>
    <t>961055111</t>
  </si>
  <si>
    <t>Bourání základů z betonu železového</t>
  </si>
  <si>
    <t>398763629</t>
  </si>
  <si>
    <t>"předpoklad rekonstrukce základů do ulice Palackého z 1/2"0,3*1*18,6/2</t>
  </si>
  <si>
    <t>61</t>
  </si>
  <si>
    <t>962033111</t>
  </si>
  <si>
    <t>Bourání zdiva nadzákladového z tvárnic ztraceného bednění včetně výplně z betonu a výztuže objemu do 1 m3</t>
  </si>
  <si>
    <t>-117314959</t>
  </si>
  <si>
    <t>"zdivo původního doběhu"0,75*0,2*4,2</t>
  </si>
  <si>
    <t>"podezdívka bez sloupků"0,5*0,2*(0,4+2,6+0,4+2,6+0,4+2,6+0,4+1,3)</t>
  </si>
  <si>
    <t>0,75*0,2*(0,4+2,4)+1*0,2*(0,4+2,4+0,4+2+0,4)</t>
  </si>
  <si>
    <t>62</t>
  </si>
  <si>
    <t>966003814</t>
  </si>
  <si>
    <t>Rozebrání dřevěného oplocení se sloupky osové vzdálenosti do 4,00 m, výšky do 2,50 m, osazených do hloubky 1,00 m s příčníky a betonovými sloupky z prken a latí</t>
  </si>
  <si>
    <t>1152555092</t>
  </si>
  <si>
    <t>"Rozebrání oplocení směrem do ulice Palackého vč. podezdívky"18,6</t>
  </si>
  <si>
    <t>63</t>
  </si>
  <si>
    <t>966071822</t>
  </si>
  <si>
    <t>Rozebrání oplocení z pletiva drátěného se čtvercovými oky, výšky přes 1,6 do 2,0 m</t>
  </si>
  <si>
    <t>-567910084</t>
  </si>
  <si>
    <t>"Rozebrání oplocení směrem ke škole a nad hřištěm"39,8+22,2+2</t>
  </si>
  <si>
    <t>64</t>
  </si>
  <si>
    <t>966073810</t>
  </si>
  <si>
    <t>Rozebrání vrat a vrátek k oplocení plochy jednotlivě do 2 m2</t>
  </si>
  <si>
    <t>-1528853908</t>
  </si>
  <si>
    <t>65</t>
  </si>
  <si>
    <t>979051121</t>
  </si>
  <si>
    <t>Očištění vybouraných prvků při překopech inženýrských sítí od spojovacího materiálu s odklizením a uložením očištěných hmot a spojovacího materiálu na skládku do vzdálenosti 10 m nebo naložením na dopravní prostředek zámkových dlaždic s vyplněním spár kamenivem</t>
  </si>
  <si>
    <t>545334693</t>
  </si>
  <si>
    <t>66</t>
  </si>
  <si>
    <t>9R_0001</t>
  </si>
  <si>
    <t>Odtranění zahradní lavičky - stávající 2x betonová nožka+dřevěné sedáky, lavička bude naložena a převezena na místo určení zadavatelem do 1km, vč. složení na místo, k dalšímu pužití</t>
  </si>
  <si>
    <t>140734037</t>
  </si>
  <si>
    <t>67</t>
  </si>
  <si>
    <t>9R_0002</t>
  </si>
  <si>
    <t>Odtranění dětské skluzavky - stávající k dalšímu použití, bude naložena a převezena na místo určení zadavatelem do 1km, vč. složení na místo</t>
  </si>
  <si>
    <t>-1964223887</t>
  </si>
  <si>
    <t>68</t>
  </si>
  <si>
    <t>9R_0003</t>
  </si>
  <si>
    <t>Odtranění dětské hrazdy - stávající k dalšímu použití, bude naložena a převezena na místo určení zadavatelem do 1km, vč. složení na místo</t>
  </si>
  <si>
    <t>659476461</t>
  </si>
  <si>
    <t>69</t>
  </si>
  <si>
    <t>9R_0100</t>
  </si>
  <si>
    <t>D+M odrazového prkna skok daleký dle specifikace, vč. základového rámu (pouzdra), vybetonovaného prahu pro ukotvení</t>
  </si>
  <si>
    <t>4785477</t>
  </si>
  <si>
    <t>"v.č. D1.1-02  TZ.</t>
  </si>
  <si>
    <t>70</t>
  </si>
  <si>
    <t>9R_0110</t>
  </si>
  <si>
    <t>D+M provedení lajnování vč. přípravy podkladu a dodávky materiálu - umělý polyuretanový povrch</t>
  </si>
  <si>
    <t>-1438568347</t>
  </si>
  <si>
    <t>"D1.1-03 planometrie"</t>
  </si>
  <si>
    <t>23,8*2+11*4+12,75+41,2+19+20*7+40*2+13*2+9,4*4+11,2*4+3*4+22+9*8+18*4+19,7*4+3,6*4</t>
  </si>
  <si>
    <t>71,25+60*4+67,3+3,95*3</t>
  </si>
  <si>
    <t>43*4</t>
  </si>
  <si>
    <t>71</t>
  </si>
  <si>
    <t>9R_0115</t>
  </si>
  <si>
    <t>D+M branky na malou kopanou vč. sítě branky, vč. pouzder s adaptérem, zajištění branky</t>
  </si>
  <si>
    <t>892684622</t>
  </si>
  <si>
    <t>"v.č. D1.1-03"2</t>
  </si>
  <si>
    <t>72</t>
  </si>
  <si>
    <t>9R_0120</t>
  </si>
  <si>
    <t>D+M vyjímatelného pouzdra pro sloupek volejbalu + dodávka uzamykatelného sloupku volejbalu, vč. napínáků</t>
  </si>
  <si>
    <t>-872402031</t>
  </si>
  <si>
    <t>"v.č. D1.1-03"6</t>
  </si>
  <si>
    <t>73</t>
  </si>
  <si>
    <t>9R_0121</t>
  </si>
  <si>
    <t>D+M vyjímatelného pouzdra pro sloupek tenisu + dodávka uzamykatelného sloupku tenisu, vč. napínáků</t>
  </si>
  <si>
    <t>2118057201</t>
  </si>
  <si>
    <t>74</t>
  </si>
  <si>
    <t>9R_0125</t>
  </si>
  <si>
    <t>D+M konstrukce pro košíkovou ocelový stojan, odrazová deska, koš, vč. založení, vč. atipického provedení směrem ke škole</t>
  </si>
  <si>
    <t>864580628</t>
  </si>
  <si>
    <t>"v.č. D1.1-03"4</t>
  </si>
  <si>
    <t>75</t>
  </si>
  <si>
    <t>9R_0130</t>
  </si>
  <si>
    <t>D+M sítě pro volejbal</t>
  </si>
  <si>
    <t>1963799909</t>
  </si>
  <si>
    <t>76</t>
  </si>
  <si>
    <t>9R_0131</t>
  </si>
  <si>
    <t>D+M sítě pro tenis</t>
  </si>
  <si>
    <t>-1364412322</t>
  </si>
  <si>
    <t>"v.č. D1.1-03"1</t>
  </si>
  <si>
    <t>77</t>
  </si>
  <si>
    <t>9R_0132</t>
  </si>
  <si>
    <t>D+M doběhová žíněnka 3,0x2,0x0,25m montáž na stěnu</t>
  </si>
  <si>
    <t>-308797191</t>
  </si>
  <si>
    <t>78</t>
  </si>
  <si>
    <t>9R_0133</t>
  </si>
  <si>
    <t>D+M stříška na doskočiště 8x2,8m vč. pomocné konstrukce, dělená</t>
  </si>
  <si>
    <t>1520482439</t>
  </si>
  <si>
    <t>79</t>
  </si>
  <si>
    <t>9R_0500</t>
  </si>
  <si>
    <t>D+M provádění výkopů v blízkosti dřevin, zajištění ochrany dle TZ</t>
  </si>
  <si>
    <t>Kč</t>
  </si>
  <si>
    <t>1251304647</t>
  </si>
  <si>
    <t>"TZ"1</t>
  </si>
  <si>
    <t>997</t>
  </si>
  <si>
    <t>Přesun sutě</t>
  </si>
  <si>
    <t>80</t>
  </si>
  <si>
    <t>997013601</t>
  </si>
  <si>
    <t>Poplatek za uložení stavebního odpadu na skládce (skládkovné) z prostého betonu zatříděného do Katalogu odpadů pod kódem 17 01 01</t>
  </si>
  <si>
    <t>-1548142549</t>
  </si>
  <si>
    <t>6,69+6,804+2+2,291+14,162</t>
  </si>
  <si>
    <t>81</t>
  </si>
  <si>
    <t>997013635</t>
  </si>
  <si>
    <t>Poplatek za uložení stavebního odpadu na skládce (skládkovné) komunálního zatříděného do Katalogu odpadů pod kódem 20 03 01</t>
  </si>
  <si>
    <t>-1284331631</t>
  </si>
  <si>
    <t>82</t>
  </si>
  <si>
    <t>997013655</t>
  </si>
  <si>
    <t>Poplatek za uložení stavebního odpadu na skládce (skládkovné) zeminy a kamení zatříděného do Katalogu odpadů pod kódem 17 05 04</t>
  </si>
  <si>
    <t>996745052</t>
  </si>
  <si>
    <t>478,112-31,947-10</t>
  </si>
  <si>
    <t>83</t>
  </si>
  <si>
    <t>997231111</t>
  </si>
  <si>
    <t>Vodorovná doprava suti a vybouraných hmot s vyložením a hrubým urovnáním na vzdálenost do 1 km</t>
  </si>
  <si>
    <t>1905624600</t>
  </si>
  <si>
    <t>84</t>
  </si>
  <si>
    <t>997231119</t>
  </si>
  <si>
    <t>Vodorovná doprava suti a vybouraných hmot s vyložením a hrubým urovnáním na vzdálenost Příplatek k cenám za každý další i započatý 1 km</t>
  </si>
  <si>
    <t>-341806755</t>
  </si>
  <si>
    <t>478,112*19 'Přepočtené koeficientem množství</t>
  </si>
  <si>
    <t>998</t>
  </si>
  <si>
    <t>Přesun hmot</t>
  </si>
  <si>
    <t>85</t>
  </si>
  <si>
    <t>998222012</t>
  </si>
  <si>
    <t>Přesun hmot pro tělovýchovné plochy dopravní vzdálenost do 200 m</t>
  </si>
  <si>
    <t>1068086811</t>
  </si>
  <si>
    <t>PSV</t>
  </si>
  <si>
    <t>Práce a dodávky PSV</t>
  </si>
  <si>
    <t>762</t>
  </si>
  <si>
    <t>Konstrukce tesařské</t>
  </si>
  <si>
    <t>86</t>
  </si>
  <si>
    <t>762_R001</t>
  </si>
  <si>
    <t>D+M lavičky z akátu - 2x hoblovaná fošna 150/40mm, 2x nosný rám lavičky jäkl 40/40/3, Pz , kotvení do svahu vč. případné úpravy svahu, povrchové úpravy. doměření....</t>
  </si>
  <si>
    <t>-1716544862</t>
  </si>
  <si>
    <t>"v.č. D1.1-08"</t>
  </si>
  <si>
    <t>87</t>
  </si>
  <si>
    <t>9987622R</t>
  </si>
  <si>
    <t>Přesun hmot pro konstrukce tesařské stanovený procentní sazbou (%) z ceny vodorovná dopravní vzdálenost do 50 m v objektech výšky přes 6 do 12 m</t>
  </si>
  <si>
    <t>970159820</t>
  </si>
  <si>
    <t>767</t>
  </si>
  <si>
    <t>Konstrukce zámečnické</t>
  </si>
  <si>
    <t>88</t>
  </si>
  <si>
    <t>767R_0010</t>
  </si>
  <si>
    <t>D+M oplocení vypracování dílenské dokumentace oplocení, dořešení návazností a mechanizmů bran, branek, kotvení</t>
  </si>
  <si>
    <t>1476818739</t>
  </si>
  <si>
    <t>89</t>
  </si>
  <si>
    <t>767R_0100</t>
  </si>
  <si>
    <t>D+M oplocení v. 4m - do 1m fošny 140x45mm, nad výplň z provazového pletiva PE/45/4, ocel. sloupků pr. 89 mm, vč. provedení základů hl. min 950mm, d=300mm, (ve svahu min. 1200mm), rozpínacích prvků, vzpěr, doměření, vč. povrchové úpravy - kom. na 1bm</t>
  </si>
  <si>
    <t>bm</t>
  </si>
  <si>
    <t>1396808260</t>
  </si>
  <si>
    <t>viz. v.č. D1.1-06</t>
  </si>
  <si>
    <t>"směrem ke škole"0,3+41,2+21,3+2,3+3,35</t>
  </si>
  <si>
    <t>90</t>
  </si>
  <si>
    <t>767R_0101</t>
  </si>
  <si>
    <t>D+M příplatek na provedení vstupní dvoukřídlé branky oplocení š. 1,35m (0,8+0,55m), ve směru od školy, vč. příplatek na úpravu oplocení, zesílení sloupků - kompletní provedení</t>
  </si>
  <si>
    <t>-1605184229</t>
  </si>
  <si>
    <t>91</t>
  </si>
  <si>
    <t>767R_0102</t>
  </si>
  <si>
    <t>D+M příplatek na provedení posuvné brány oplocení š./v. 4,2/3,1m v místě sprintu - odsunutí za skok, vč. příplatek na úpravu oplocení, zesílení sloupků - sloupky z jäkl, vynesení kolejnic - kompletní provedení</t>
  </si>
  <si>
    <t>-1064145658</t>
  </si>
  <si>
    <t>92</t>
  </si>
  <si>
    <t>767R_0103</t>
  </si>
  <si>
    <t>D+M příplatek na provedení posuvné brány oplocení š./v. 3,75/3,1m v místě skoku dalekého - odsunutí za skok, vč. příplatek na úpravu oplocení, zesílení sloupků - sloupky z jäkl, vynesení kolejnic - kompletní provedení</t>
  </si>
  <si>
    <t>-114530220</t>
  </si>
  <si>
    <t>93</t>
  </si>
  <si>
    <t>767R_0104</t>
  </si>
  <si>
    <t>D+M příplatek na provedení šikminy oplocenív délce 3,35m - zaříznutí do svau u schodiště na proti škole, vč. příplatku na úpravu oplocení - kompletní provedení</t>
  </si>
  <si>
    <t>754670099</t>
  </si>
  <si>
    <t>94</t>
  </si>
  <si>
    <t>767R_0200</t>
  </si>
  <si>
    <t>D+M oplocení v. 2m - výplň z provazového pletiva PE/45/4, ocel. sloupků pr. 89 mm, vč. provedení základů hl. min 950mm, d=300mm, (ve svahu min. 1200mm), rozpínacích prvků, vzpěr, doměření, vč. povrchové úpravy - kom. na 1bm</t>
  </si>
  <si>
    <t>304539865</t>
  </si>
  <si>
    <t>"směrem naproti škole"20,35</t>
  </si>
  <si>
    <t>95</t>
  </si>
  <si>
    <t>767R_0300</t>
  </si>
  <si>
    <t>D+M oplocení v. 2m - úprava zábradlí u trafostanice, zde dojde k částečnému rozebrání zábradlí, vč. výplně, zaříznutí slouků a nasazení nových, výplň z provazového pletiva PE/45/4, ocel. sloupků pr. cca 100 mm - upřesněno, vč. rozpínacích prvků, vzpěr</t>
  </si>
  <si>
    <t>702235887</t>
  </si>
  <si>
    <t>"u trafostanice"15,3+2,2</t>
  </si>
  <si>
    <t>96</t>
  </si>
  <si>
    <t>767R_0400</t>
  </si>
  <si>
    <t>D+M oplocení v. 4m nad terén, 2m nad stěnou, ayip. provedení sloupků se zalomením nad osu oplocení, kotveno do stěn, sloupek jäkl 80/80/4 Pz+RAL, výplň z provazového pletiva PE/45/4, ocel. - dle dílenské dokumentace, vč. rozpínacích prvků, vzpěr, doměření</t>
  </si>
  <si>
    <t>-562810570</t>
  </si>
  <si>
    <t>"u trafostanice"1,6+2,2+0,2</t>
  </si>
  <si>
    <t>"roh u školi do ulice Palackého"6,05+5,9+0,1</t>
  </si>
  <si>
    <t>97</t>
  </si>
  <si>
    <t>767R_0500</t>
  </si>
  <si>
    <t>D+M oplocení v. 4m - do 1m podezdívka+fošny 140x45mm, nad výplň z provaz. pletiva PE/45/4, sloupky Jäkl 80/80/4 Pz+RAL, vč. podezdívky ze štípaných tvárnic+stříšky, kotvení do základů, rozpínacích prvků, vzpěr, doměření, vč. povrchové úpravy-kom. na 1bm</t>
  </si>
  <si>
    <t>-1506998127</t>
  </si>
  <si>
    <t>"směrem do ulice"17,6</t>
  </si>
  <si>
    <t>98</t>
  </si>
  <si>
    <t>767R_0501</t>
  </si>
  <si>
    <t>D+M příplatek na provedení vstupní uzamykatelné dvoukřídlé brany oplocení š./v. 3/3m vč. příplatek na úpravu oplocení, zesílení sloupků - kompletní provedení</t>
  </si>
  <si>
    <t>-137865135</t>
  </si>
  <si>
    <t>"Do ulice Palackého"1</t>
  </si>
  <si>
    <t>99</t>
  </si>
  <si>
    <t>767R_0502</t>
  </si>
  <si>
    <t>D+M provedení obkladů sloupků v místě běhu a skoku - ochrana sloupků opoocení - nasouvací pěnový profil</t>
  </si>
  <si>
    <t>1177269183</t>
  </si>
  <si>
    <t>"viz. v.č. TZ"2</t>
  </si>
  <si>
    <t>100</t>
  </si>
  <si>
    <t>998767201a</t>
  </si>
  <si>
    <t>Přesun hmot pro zámečnické konstrukce stanovený procentní sazbou (%) z ceny vodorovná dopravní vzdálenost do 50 m v objektech výšky do 6 m</t>
  </si>
  <si>
    <t>1652212096</t>
  </si>
  <si>
    <t>HZS</t>
  </si>
  <si>
    <t>Hodinové zúčtovací sazby</t>
  </si>
  <si>
    <t>101</t>
  </si>
  <si>
    <t>HZS1291</t>
  </si>
  <si>
    <t>Hodinové zúčtovací sazby profesí HSV zemní a pomocné práce pomocný stavební dělník</t>
  </si>
  <si>
    <t>hod</t>
  </si>
  <si>
    <t>512</t>
  </si>
  <si>
    <t>-1741275436</t>
  </si>
  <si>
    <t>"Odhad rozpočtáře - pomocné stavební práce pro stavbu vč. vyčištění stávajících žlabů u školy"</t>
  </si>
  <si>
    <t>22_005_2000 - Workoutové hřiště</t>
  </si>
  <si>
    <t xml:space="preserve">    3 - Svislé a kompletní konstrukce</t>
  </si>
  <si>
    <t>1362673199</t>
  </si>
  <si>
    <t>"výkres č.D1.1-07"</t>
  </si>
  <si>
    <t>"chodník"17,1+18,9</t>
  </si>
  <si>
    <t>-513480351</t>
  </si>
  <si>
    <t>"D1.1-07"</t>
  </si>
  <si>
    <t>"zámkovka"(17,1+(0,5*24,8)) *0,25</t>
  </si>
  <si>
    <t>-506564789</t>
  </si>
  <si>
    <t>"planometrie"9,3+2,9</t>
  </si>
  <si>
    <t>-1658047679</t>
  </si>
  <si>
    <t>"předpoklad zámkové dlažby"17,1</t>
  </si>
  <si>
    <t>1167542491</t>
  </si>
  <si>
    <t>"planometrie"48,17</t>
  </si>
  <si>
    <t>-885590626</t>
  </si>
  <si>
    <t>"odhad ruční dokopy v místě obvodů a dle určení"2</t>
  </si>
  <si>
    <t>1808687906</t>
  </si>
  <si>
    <t>"D1.1-01+07"</t>
  </si>
  <si>
    <t>"pláň -0,45 až -0,70"</t>
  </si>
  <si>
    <t>48,17*(329,235-327,54+329,235-327,54+328,035-327,54+327,615-327,34)/4</t>
  </si>
  <si>
    <t>"odhad ruční dokopy v místě obvodů a dle určení"-2</t>
  </si>
  <si>
    <t>"odpočet ornice"-48,17*0,2</t>
  </si>
  <si>
    <t>996432337</t>
  </si>
  <si>
    <t>"prohloubení rýhy v ustupujícím svahu"0,1*(8)+0,15*2,1</t>
  </si>
  <si>
    <t>793268464</t>
  </si>
  <si>
    <t>48,17*0,2+2+38,463+1,115-2-18,62*0,2</t>
  </si>
  <si>
    <t>2001444354</t>
  </si>
  <si>
    <t>"odhad"2</t>
  </si>
  <si>
    <t>-815530411</t>
  </si>
  <si>
    <t>"dorovnání svahu lpáně"</t>
  </si>
  <si>
    <t>0,485*2,5</t>
  </si>
  <si>
    <t>58333688</t>
  </si>
  <si>
    <t>kamenivo těžené hrubé frakce 32/63</t>
  </si>
  <si>
    <t>42746667</t>
  </si>
  <si>
    <t>1,213*2</t>
  </si>
  <si>
    <t>Kalkul. rozpočtáře</t>
  </si>
  <si>
    <t>-1601105133</t>
  </si>
  <si>
    <t>171201221</t>
  </si>
  <si>
    <t>1627514459</t>
  </si>
  <si>
    <t>(48,17*0,2+2+38,463+1,115-2-18,62*0,2)*2</t>
  </si>
  <si>
    <t>1532463457</t>
  </si>
  <si>
    <t>18,62</t>
  </si>
  <si>
    <t>-428797685</t>
  </si>
  <si>
    <t>45,4+0,6*2,1+28,2*0,3</t>
  </si>
  <si>
    <t>-2005643271</t>
  </si>
  <si>
    <t>-725599952</t>
  </si>
  <si>
    <t>18,62*0,03</t>
  </si>
  <si>
    <t>299753814</t>
  </si>
  <si>
    <t>273321511</t>
  </si>
  <si>
    <t>Základy z betonu železového (bez výztuže) desky z betonu bez zvláštních nároků na prostředí tř. C 25/30</t>
  </si>
  <si>
    <t>653278458</t>
  </si>
  <si>
    <t>"D1.1-07 planometrie"</t>
  </si>
  <si>
    <t>45,4*0,15+"lem"0,205*(10,5+4,55)/2"zařezává do svahu"</t>
  </si>
  <si>
    <t>273351121</t>
  </si>
  <si>
    <t>Bednění základů desek zřízení</t>
  </si>
  <si>
    <t>734214219</t>
  </si>
  <si>
    <t>28,18*0,15+"lem"0,45*(10,5+4,55)/2"zařezává do svahu"</t>
  </si>
  <si>
    <t>273351122</t>
  </si>
  <si>
    <t>Bednění základů desek odstranění</t>
  </si>
  <si>
    <t>-1309478667</t>
  </si>
  <si>
    <t>273361821</t>
  </si>
  <si>
    <t>Výztuž základů desek z betonářské oceli 10 505 (R) nebo BSt 500</t>
  </si>
  <si>
    <t>1495959471</t>
  </si>
  <si>
    <t>"příložka R12" 45,4*(1/0,3*4*0,89)/1000*1,1</t>
  </si>
  <si>
    <t>"Obvodové L v místě nad terénem R12" (10,05+4,85)/0,15*(0,617*3,5)/1000*1,1</t>
  </si>
  <si>
    <t>273362021</t>
  </si>
  <si>
    <t>Výztuž základů desek ze svařovaných sítí z drátů typu KARI</t>
  </si>
  <si>
    <t>1959661499</t>
  </si>
  <si>
    <t>45,4*(1/0,1*4*0,617)/1000*1,1</t>
  </si>
  <si>
    <t>Svislé a kompletní konstrukce</t>
  </si>
  <si>
    <t>339921131</t>
  </si>
  <si>
    <t>Osazování palisád betonových v řadě se zabetonováním výšky palisády do 500 mm</t>
  </si>
  <si>
    <t>-1679650196</t>
  </si>
  <si>
    <t>"D1.1-01-07"</t>
  </si>
  <si>
    <t>"schodiště"2,2+1,65+2,35</t>
  </si>
  <si>
    <t>59228275</t>
  </si>
  <si>
    <t>palisáda betonová hranatá šedá 500x115x1150mm</t>
  </si>
  <si>
    <t>-65968540</t>
  </si>
  <si>
    <t>6,2/0,115*1,1</t>
  </si>
  <si>
    <t>339921132</t>
  </si>
  <si>
    <t>Osazování palisád betonových v řadě se zabetonováním výšky palisády přes 500 do 1000 mm</t>
  </si>
  <si>
    <t>449988309</t>
  </si>
  <si>
    <t>"lem schodiště"0,7</t>
  </si>
  <si>
    <t>59228276</t>
  </si>
  <si>
    <t>palisáda betonová hranatá barevná 350x115x1150mm</t>
  </si>
  <si>
    <t>147847576</t>
  </si>
  <si>
    <t>0,7/0,115*1,1</t>
  </si>
  <si>
    <t>3R_0001</t>
  </si>
  <si>
    <t>D+M provedení zajištění stávajíích palisád schodiště - dobetonávka, případně předsazení druhé řady se zabetonováním, zhotovitel v JC ocení řešení, vč. materiálu</t>
  </si>
  <si>
    <t>1547499141</t>
  </si>
  <si>
    <t>" stávající schodiště podél workoutového hřiště"2,7</t>
  </si>
  <si>
    <t>1942161136</t>
  </si>
  <si>
    <t>"D1.1-07_planometrie"</t>
  </si>
  <si>
    <t>(45,4+0,6*2,1+28,2*0,3)*2</t>
  </si>
  <si>
    <t>-521799131</t>
  </si>
  <si>
    <t>"D1.1-01 - 07"</t>
  </si>
  <si>
    <t>"přeložka směrem ke škole"18,9</t>
  </si>
  <si>
    <t>-505309349</t>
  </si>
  <si>
    <t>"D1.1-07 - dotčen chodník napojením na hřiště"</t>
  </si>
  <si>
    <t>"zámkovka"(0,5*24,8) *0,25</t>
  </si>
  <si>
    <t>5R_0500</t>
  </si>
  <si>
    <t>D+M pružná podlaožka ze směsi SBR granulátu, kameniva a polyuretanového pojiva tl. 40 mm</t>
  </si>
  <si>
    <t>-2074831637</t>
  </si>
  <si>
    <t>"D1.1-07 planometrie"45,4</t>
  </si>
  <si>
    <t>5R_0510</t>
  </si>
  <si>
    <t>D+M umělý sportovní polyuretanový povrch na bázi EPDM a SBR granulátu pojený polyuretanovýcn pojivem tl. 10 mm, barevnost dle PD, probarveno v celé tloušťce</t>
  </si>
  <si>
    <t>1742790376</t>
  </si>
  <si>
    <t>5R_0520</t>
  </si>
  <si>
    <t>D+M umělý sportovní polyuretanový povrch příplatek na provedení obvodového lemu v místě bez ukončujícího obvodového prvku</t>
  </si>
  <si>
    <t>-1840585212</t>
  </si>
  <si>
    <t>"D1.1-07"10,05+4,85</t>
  </si>
  <si>
    <t>1481630461</t>
  </si>
  <si>
    <t>5962111R</t>
  </si>
  <si>
    <t>Kladení dlažby z betonových zámkových dlaždic, dodláždění schodiště, vč. dosypání podkladu</t>
  </si>
  <si>
    <t>-378074028</t>
  </si>
  <si>
    <t>(2,2+1,65)*(0,3-0,115)</t>
  </si>
  <si>
    <t>-1875598085</t>
  </si>
  <si>
    <t>1158428921</t>
  </si>
  <si>
    <t>"chodník oprava"1,5</t>
  </si>
  <si>
    <t>"lem hřiště"12,9</t>
  </si>
  <si>
    <t>-1133872004</t>
  </si>
  <si>
    <t>14,4*1,1</t>
  </si>
  <si>
    <t>-742683844</t>
  </si>
  <si>
    <t>1875717384</t>
  </si>
  <si>
    <t>9,36+0,488</t>
  </si>
  <si>
    <t>1290686538</t>
  </si>
  <si>
    <t>1436209086</t>
  </si>
  <si>
    <t>21,662-9,848-1</t>
  </si>
  <si>
    <t>-1790794570</t>
  </si>
  <si>
    <t>2073059928</t>
  </si>
  <si>
    <t>21,662*19 'Přepočtené koeficientem množství</t>
  </si>
  <si>
    <t>805616250</t>
  </si>
  <si>
    <t>767R_0700</t>
  </si>
  <si>
    <t>D+M freestylová hrazda s bradly dle PD, hrazda 170cm, d=33,7mm, bradla výšky min. 130cm, o délce 130cm, vč. kotvenní</t>
  </si>
  <si>
    <t>-969967662</t>
  </si>
  <si>
    <t>767R_0710</t>
  </si>
  <si>
    <t>D+M funkční šikmá lavice dle PD, výška 0,5m, vč. kotvenní</t>
  </si>
  <si>
    <t>-1695794788</t>
  </si>
  <si>
    <t>767R_1000</t>
  </si>
  <si>
    <t>D+M zábradlí obdoba stávajícího ocelový rám z trubky d60mm, výplň rám + pletivo 3,6mm, oka 40/40mm, povrchová úprava Pz+RAL, vč. provedení kotvení, výška 900mm, dílenská dokumentace - kompletní provedení na 1bm</t>
  </si>
  <si>
    <t>-1951437060</t>
  </si>
  <si>
    <t>viz. v.č. D1.1-07</t>
  </si>
  <si>
    <t>8,05+0,6+3,4</t>
  </si>
  <si>
    <t>Přesun hmot procentní pro zámečnické konstrukce v objektech v do 6 m</t>
  </si>
  <si>
    <t>1844865903</t>
  </si>
  <si>
    <t>-1543837440</t>
  </si>
  <si>
    <t>"Odhad rozpočtáře - pomocné stavební práce pro stavbu"</t>
  </si>
  <si>
    <t>22_005_3000 - Přípojka dešťové kanalizace</t>
  </si>
  <si>
    <t>113106151</t>
  </si>
  <si>
    <t>Rozebrání dlažeb a dílců vozovek a ploch s přemístěním hmot na skládku na vzdálenost do 3 m nebo s naložením na dopravní prostředek, s jakoukoliv výplní spár ručně z velkých kostek s ložem z kameniva</t>
  </si>
  <si>
    <t>-1805579175</t>
  </si>
  <si>
    <t>"situace C2, C3"(4,95+1,5)*2</t>
  </si>
  <si>
    <t>113107311</t>
  </si>
  <si>
    <t>Odstranění podkladů nebo krytů strojně plochy jednotlivě do 50 m2 s přemístěním hmot na skládku na vzdálenost do 3 m nebo s naložením na dopravní prostředek z kameniva těženého, o tl. vrstvy do 100 mm</t>
  </si>
  <si>
    <t>1150190025</t>
  </si>
  <si>
    <t>"situace C2, C3"(4,95+1)*1,5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</si>
  <si>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</si>
  <si>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</si>
  <si>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963156466</t>
  </si>
  <si>
    <t>1147038656</t>
  </si>
  <si>
    <t>"ruční dokop" 1</t>
  </si>
  <si>
    <t>132251104</t>
  </si>
  <si>
    <t>Hloubení nezapažených rýh šířky do 800 mm strojně s urovnáním dna do předepsaného profilu a spádu v hornině třídy těžitelnosti I skupiny 3 přes 100 m3</t>
  </si>
  <si>
    <t>-1942346323</t>
  </si>
  <si>
    <t>"v.č. D2.1-03"</t>
  </si>
  <si>
    <t>"vrstvy komunikace 140mm povrch, 100mm jemnozrný podklad, 200mm hrubozrnný"</t>
  </si>
  <si>
    <t>(1,3-0,44)*4,5*0,8</t>
  </si>
  <si>
    <t>(1,68-0,44)*(5,3-4,5+0,5)*0,8</t>
  </si>
  <si>
    <t>"ruční dokop" -1</t>
  </si>
  <si>
    <t>151101101</t>
  </si>
  <si>
    <t>Zřízení pažení a rozepření stěn rýh pro podzemní vedení příložné pro jakoukoliv mezerovitost, hloubky do 2 m</t>
  </si>
  <si>
    <t>-1805694493</t>
  </si>
  <si>
    <t>"D2.1-03"</t>
  </si>
  <si>
    <t>(5,3)*1*2</t>
  </si>
  <si>
    <t>151101111</t>
  </si>
  <si>
    <t>Odstranění pažení a rozepření stěn rýh pro podzemní vedení s uložením materiálu na vzdálenost do 3 m od kraje výkopu příložné, hloubky do 2 m</t>
  </si>
  <si>
    <t>-679089696</t>
  </si>
  <si>
    <t>1813818837</t>
  </si>
  <si>
    <t>1+3,386</t>
  </si>
  <si>
    <t>167151101</t>
  </si>
  <si>
    <t>Nakládání, skládání a překládání neulehlého výkopku nebo sypaniny strojně nakládání, množství do 100 m3, z horniny třídy těžitelnosti I, skupiny 1 až 3</t>
  </si>
  <si>
    <t>-1999810738</t>
  </si>
  <si>
    <t>1382405271</t>
  </si>
  <si>
    <t>4,386</t>
  </si>
  <si>
    <t>-784351487</t>
  </si>
  <si>
    <t>4,386*1,9</t>
  </si>
  <si>
    <t>174101101</t>
  </si>
  <si>
    <t>Zásyp sypaninou z jakékoliv horniny strojně s uložením výkopku ve vrstvách se zhutněním jam, šachet, rýh nebo kolem objektů v těchto vykopávkách</t>
  </si>
  <si>
    <t>-575937853</t>
  </si>
  <si>
    <t>(1,3-0,44-0,15-0,15-0,3)*4,5*0,8</t>
  </si>
  <si>
    <t>(1,68-0,44-0,15-0,15-0,3)*(5,3-4,5+0,5)*0,8</t>
  </si>
  <si>
    <t>58343959</t>
  </si>
  <si>
    <t>kamenivo drcené hrubé frakce 32/63</t>
  </si>
  <si>
    <t>108153825</t>
  </si>
  <si>
    <t>1,602*2</t>
  </si>
  <si>
    <t>-270504137</t>
  </si>
  <si>
    <t>"ručně"0,5</t>
  </si>
  <si>
    <t>475843520</t>
  </si>
  <si>
    <t>(0,3+0,15)*4,5*0,8</t>
  </si>
  <si>
    <t>(0,3+0,15)*(5,3-4,5+0,5)*0,8</t>
  </si>
  <si>
    <t>"ruční dokop" -0,5</t>
  </si>
  <si>
    <t>-1768384106</t>
  </si>
  <si>
    <t>(0,5+1,588)*2</t>
  </si>
  <si>
    <t>566901131</t>
  </si>
  <si>
    <t>Vyspravení podkladu po překopech inženýrských sítí plochy do 15 m2 s rozprostřením a zhutněním štěrkodrtí tl. 100 mm</t>
  </si>
  <si>
    <t>586704123</t>
  </si>
  <si>
    <t>566901143</t>
  </si>
  <si>
    <t>Vyspravení podkladu po překopech inženýrských sítí plochy do 15 m2 s rozprostřením a zhutněním kamenivem hrubým drceným tl. 200 mm</t>
  </si>
  <si>
    <t>850270229</t>
  </si>
  <si>
    <t>572370111</t>
  </si>
  <si>
    <t>Vyspravení krytu komunikací po překopech inženýrských sítí plochy do 15 m2 dlažbou z kamenných kostek s ložem z kameniva těženého velkých</t>
  </si>
  <si>
    <t>-373186976</t>
  </si>
  <si>
    <t>8_R001</t>
  </si>
  <si>
    <t>D+M betonové lůžko pro instalaci kameninového potrubí - příplatek na 1m montáže potrubí KAM 150</t>
  </si>
  <si>
    <t>-376170151</t>
  </si>
  <si>
    <t>8_R002</t>
  </si>
  <si>
    <t>D+M provedení podkopání základové konstrukce - prostup pod oplocením</t>
  </si>
  <si>
    <t>1845329897</t>
  </si>
  <si>
    <t>8_R003</t>
  </si>
  <si>
    <t>D+M příplatek na provedení kanalizace v ochranném pásmu VN a NN</t>
  </si>
  <si>
    <t>-461122927</t>
  </si>
  <si>
    <t>831262191</t>
  </si>
  <si>
    <t>Montáž potrubí z trub kameninových hrdlových s integrovaným těsněním Příplatek k cenám za práce v otevřeném výkopu ve sklonu přes 20 %, pro DN od 100 do 300</t>
  </si>
  <si>
    <t>-74371780</t>
  </si>
  <si>
    <t>831312121</t>
  </si>
  <si>
    <t>Montáž potrubí z trub kameninových hrdlových s integrovaným těsněním v otevřeném výkopu ve sklonu do 20 % DN 150</t>
  </si>
  <si>
    <t>202831752</t>
  </si>
  <si>
    <t>"v.č. D2.1-03"5,3</t>
  </si>
  <si>
    <t>STZ.RB0001534F10</t>
  </si>
  <si>
    <t>Trouba DN 150 F FN 34 1000</t>
  </si>
  <si>
    <t>1374751828</t>
  </si>
  <si>
    <t>837375121</t>
  </si>
  <si>
    <t>Výsek a montáž kameninové odbočné tvarovky na kameninovém potrubí DN 300</t>
  </si>
  <si>
    <t>-2051103376</t>
  </si>
  <si>
    <t>"v.č. D2.1-03"1</t>
  </si>
  <si>
    <t>933771789</t>
  </si>
  <si>
    <t>894811233</t>
  </si>
  <si>
    <t>Revizní šachta z tvrdého PVC v otevřeném výkopu typ pravý/přímý/levý (DN šachty/DN trubního vedení) DN 400/160, odolnost vnějšímu tlaku 12,5 t, hloubka od 1360 do 1730 mm</t>
  </si>
  <si>
    <t>1135817488</t>
  </si>
  <si>
    <t>899722113</t>
  </si>
  <si>
    <t>Krytí potrubí z plastů výstražnou fólií z PVC šířky 34 cm</t>
  </si>
  <si>
    <t>-2078692808</t>
  </si>
  <si>
    <t>979071111</t>
  </si>
  <si>
    <t>Očištění vybouraných dlažebních kostek od spojovacího materiálu, s uložením očištěných kostek na skládku, s odklizením odpadových hmot na hromady a s odklizením vybouraných kostek na vzdálenost do 3 m velkých, s původním vyplněním spár kamenivem těženým</t>
  </si>
  <si>
    <t>1727597787</t>
  </si>
  <si>
    <t>-945661377</t>
  </si>
  <si>
    <t>997221571</t>
  </si>
  <si>
    <t>Vodorovná doprava vybouraných hmot bez naložení, ale se složením a s hrubým urovnáním na vzdálenost do 1 km</t>
  </si>
  <si>
    <t>-743877319</t>
  </si>
  <si>
    <t>997221579</t>
  </si>
  <si>
    <t>Vodorovná doprava vybouraných hmot bez naložení, ale se složením a s hrubým urovnáním na vzdálenost Příplatek k ceně za každý další i započatý 1 km přes 1 km</t>
  </si>
  <si>
    <t>-1099344543</t>
  </si>
  <si>
    <t>(9,574)*19</t>
  </si>
  <si>
    <t>998223011</t>
  </si>
  <si>
    <t>Přesun hmot pro pozemní komunikace s krytem dlážděným dopravní vzdálenost do 200 m jakékoliv délky objektu</t>
  </si>
  <si>
    <t>-800366433</t>
  </si>
  <si>
    <t>22,348-1,06</t>
  </si>
  <si>
    <t>998276101</t>
  </si>
  <si>
    <t>Přesun hmot pro trubní vedení hloubené z trub z plastických hmot nebo sklolaminátových pro vodovody nebo kanalizace v otevřeném výkopu dopravní vzdálenost do 15 m</t>
  </si>
  <si>
    <t>907474603</t>
  </si>
  <si>
    <t>22_005_5000 - Ostatní náklady</t>
  </si>
  <si>
    <t>OST - Ostatní</t>
  </si>
  <si>
    <t>OST</t>
  </si>
  <si>
    <t>Ostatní</t>
  </si>
  <si>
    <t>001/01a</t>
  </si>
  <si>
    <t>VRN - zařízení staveniště, ostatní náklady stavby, hlášení, opatření zajištění</t>
  </si>
  <si>
    <t>-1213393848</t>
  </si>
  <si>
    <t>001/01c</t>
  </si>
  <si>
    <t>VRN - dokumentace skutečného provedení stavu ( „DSPS“) ve 4 vyhotoveních (3x tisk + 1x dig. forma)</t>
  </si>
  <si>
    <t>-1664880392</t>
  </si>
  <si>
    <t>001/01d</t>
  </si>
  <si>
    <t>VRN - provédení úklid stavby a dotčeného okolí, provédení likvidaci zařízení staveniště do jednoho týdne od ukončení činností</t>
  </si>
  <si>
    <t>774193869</t>
  </si>
  <si>
    <t>001/01e</t>
  </si>
  <si>
    <t>VRN - mimostaveništní doprava</t>
  </si>
  <si>
    <t>-889348339</t>
  </si>
  <si>
    <t>001/02</t>
  </si>
  <si>
    <t xml:space="preserve">VRN - vytýčení a ochrana stávajících inženýrských sítí </t>
  </si>
  <si>
    <t>833465067</t>
  </si>
  <si>
    <t>001/03</t>
  </si>
  <si>
    <t xml:space="preserve">VRN - geodetické vytýčení stavby </t>
  </si>
  <si>
    <t>-188819637</t>
  </si>
  <si>
    <t>001/04</t>
  </si>
  <si>
    <t>VRN - geometrické zaměření stavby</t>
  </si>
  <si>
    <t>1268232861</t>
  </si>
  <si>
    <t>001/05</t>
  </si>
  <si>
    <t>VRN - náklady na geologa - odborný dohled pro realizaci podkladních vrstev</t>
  </si>
  <si>
    <t>-1854842371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</si>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</sst>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36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37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38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39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40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41</v>
      </c>
      <c r="E29" s="49"/>
      <c r="F29" s="34" t="s">
        <v>42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43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44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45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46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48</v>
      </c>
      <c r="U35" s="56"/>
      <c r="V35" s="56"/>
      <c r="W35" s="56"/>
      <c r="X35" s="58" t="s">
        <v>49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22_005_0200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 xml:space="preserve">VÍCEÚČELOVÉ  HŘIŠTĚ - ZŠ Český Dub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ZŠ Český Dub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26. 3. 2022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Základní škola Český Dub, okres Liberec, příspěvko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Ing.Radomír Hladký</v>
      </c>
      <c r="AN49" s="66"/>
      <c r="AO49" s="66"/>
      <c r="AP49" s="66"/>
      <c r="AQ49" s="42"/>
      <c r="AR49" s="46"/>
      <c r="AS49" s="76" t="s">
        <v>51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Ing.Radomír Hladký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52</v>
      </c>
      <c r="D52" s="89"/>
      <c r="E52" s="89"/>
      <c r="F52" s="89"/>
      <c r="G52" s="89"/>
      <c r="H52" s="90"/>
      <c r="I52" s="91" t="s">
        <v>53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54</v>
      </c>
      <c r="AH52" s="89"/>
      <c r="AI52" s="89"/>
      <c r="AJ52" s="89"/>
      <c r="AK52" s="89"/>
      <c r="AL52" s="89"/>
      <c r="AM52" s="89"/>
      <c r="AN52" s="91" t="s">
        <v>55</v>
      </c>
      <c r="AO52" s="89"/>
      <c r="AP52" s="89"/>
      <c r="AQ52" s="93" t="s">
        <v>56</v>
      </c>
      <c r="AR52" s="46"/>
      <c r="AS52" s="94" t="s">
        <v>57</v>
      </c>
      <c r="AT52" s="95" t="s">
        <v>58</v>
      </c>
      <c r="AU52" s="95" t="s">
        <v>59</v>
      </c>
      <c r="AV52" s="95" t="s">
        <v>60</v>
      </c>
      <c r="AW52" s="95" t="s">
        <v>61</v>
      </c>
      <c r="AX52" s="95" t="s">
        <v>62</v>
      </c>
      <c r="AY52" s="95" t="s">
        <v>63</v>
      </c>
      <c r="AZ52" s="95" t="s">
        <v>64</v>
      </c>
      <c r="BA52" s="95" t="s">
        <v>65</v>
      </c>
      <c r="BB52" s="95" t="s">
        <v>66</v>
      </c>
      <c r="BC52" s="95" t="s">
        <v>67</v>
      </c>
      <c r="BD52" s="96" t="s">
        <v>68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69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ROUND(SUM(AG55:AG58),2)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ROUND(SUM(AS55:AS58),2)</f>
        <v>0</v>
      </c>
      <c r="AT54" s="108">
        <f>ROUND(SUM(AV54:AW54),2)</f>
        <v>0</v>
      </c>
      <c r="AU54" s="109">
        <f>ROUND(SUM(AU55:AU58),5)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ROUND(SUM(AZ55:AZ58),2)</f>
        <v>0</v>
      </c>
      <c r="BA54" s="108">
        <f>ROUND(SUM(BA55:BA58),2)</f>
        <v>0</v>
      </c>
      <c r="BB54" s="108">
        <f>ROUND(SUM(BB55:BB58),2)</f>
        <v>0</v>
      </c>
      <c r="BC54" s="108">
        <f>ROUND(SUM(BC55:BC58),2)</f>
        <v>0</v>
      </c>
      <c r="BD54" s="110">
        <f>ROUND(SUM(BD55:BD58),2)</f>
        <v>0</v>
      </c>
      <c r="BE54" s="6"/>
      <c r="BS54" s="111" t="s">
        <v>70</v>
      </c>
      <c r="BT54" s="111" t="s">
        <v>71</v>
      </c>
      <c r="BU54" s="112" t="s">
        <v>72</v>
      </c>
      <c r="BV54" s="111" t="s">
        <v>73</v>
      </c>
      <c r="BW54" s="111" t="s">
        <v>5</v>
      </c>
      <c r="BX54" s="111" t="s">
        <v>74</v>
      </c>
      <c r="CL54" s="111" t="s">
        <v>19</v>
      </c>
    </row>
    <row r="55" spans="1:91" s="7" customFormat="1" ht="24.75" customHeight="1">
      <c r="A55" s="113" t="s">
        <v>75</v>
      </c>
      <c r="B55" s="114"/>
      <c r="C55" s="115"/>
      <c r="D55" s="116" t="s">
        <v>76</v>
      </c>
      <c r="E55" s="116"/>
      <c r="F55" s="116"/>
      <c r="G55" s="116"/>
      <c r="H55" s="116"/>
      <c r="I55" s="117"/>
      <c r="J55" s="116" t="s">
        <v>77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'22_005_1000 - Rekonstrukc...'!J30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78</v>
      </c>
      <c r="AR55" s="120"/>
      <c r="AS55" s="121">
        <v>0</v>
      </c>
      <c r="AT55" s="122">
        <f>ROUND(SUM(AV55:AW55),2)</f>
        <v>0</v>
      </c>
      <c r="AU55" s="123">
        <f>'22_005_1000 - Rekonstrukc...'!P93</f>
        <v>0</v>
      </c>
      <c r="AV55" s="122">
        <f>'22_005_1000 - Rekonstrukc...'!J33</f>
        <v>0</v>
      </c>
      <c r="AW55" s="122">
        <f>'22_005_1000 - Rekonstrukc...'!J34</f>
        <v>0</v>
      </c>
      <c r="AX55" s="122">
        <f>'22_005_1000 - Rekonstrukc...'!J35</f>
        <v>0</v>
      </c>
      <c r="AY55" s="122">
        <f>'22_005_1000 - Rekonstrukc...'!J36</f>
        <v>0</v>
      </c>
      <c r="AZ55" s="122">
        <f>'22_005_1000 - Rekonstrukc...'!F33</f>
        <v>0</v>
      </c>
      <c r="BA55" s="122">
        <f>'22_005_1000 - Rekonstrukc...'!F34</f>
        <v>0</v>
      </c>
      <c r="BB55" s="122">
        <f>'22_005_1000 - Rekonstrukc...'!F35</f>
        <v>0</v>
      </c>
      <c r="BC55" s="122">
        <f>'22_005_1000 - Rekonstrukc...'!F36</f>
        <v>0</v>
      </c>
      <c r="BD55" s="124">
        <f>'22_005_1000 - Rekonstrukc...'!F37</f>
        <v>0</v>
      </c>
      <c r="BE55" s="7"/>
      <c r="BT55" s="125" t="s">
        <v>79</v>
      </c>
      <c r="BV55" s="125" t="s">
        <v>73</v>
      </c>
      <c r="BW55" s="125" t="s">
        <v>80</v>
      </c>
      <c r="BX55" s="125" t="s">
        <v>5</v>
      </c>
      <c r="CL55" s="125" t="s">
        <v>19</v>
      </c>
      <c r="CM55" s="125" t="s">
        <v>81</v>
      </c>
    </row>
    <row r="56" spans="1:91" s="7" customFormat="1" ht="24.75" customHeight="1">
      <c r="A56" s="113" t="s">
        <v>75</v>
      </c>
      <c r="B56" s="114"/>
      <c r="C56" s="115"/>
      <c r="D56" s="116" t="s">
        <v>82</v>
      </c>
      <c r="E56" s="116"/>
      <c r="F56" s="116"/>
      <c r="G56" s="116"/>
      <c r="H56" s="116"/>
      <c r="I56" s="117"/>
      <c r="J56" s="116" t="s">
        <v>83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'22_005_2000 - Workoutové 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78</v>
      </c>
      <c r="AR56" s="120"/>
      <c r="AS56" s="121">
        <v>0</v>
      </c>
      <c r="AT56" s="122">
        <f>ROUND(SUM(AV56:AW56),2)</f>
        <v>0</v>
      </c>
      <c r="AU56" s="123">
        <f>'22_005_2000 - Workoutové ...'!P91</f>
        <v>0</v>
      </c>
      <c r="AV56" s="122">
        <f>'22_005_2000 - Workoutové ...'!J33</f>
        <v>0</v>
      </c>
      <c r="AW56" s="122">
        <f>'22_005_2000 - Workoutové ...'!J34</f>
        <v>0</v>
      </c>
      <c r="AX56" s="122">
        <f>'22_005_2000 - Workoutové ...'!J35</f>
        <v>0</v>
      </c>
      <c r="AY56" s="122">
        <f>'22_005_2000 - Workoutové ...'!J36</f>
        <v>0</v>
      </c>
      <c r="AZ56" s="122">
        <f>'22_005_2000 - Workoutové ...'!F33</f>
        <v>0</v>
      </c>
      <c r="BA56" s="122">
        <f>'22_005_2000 - Workoutové ...'!F34</f>
        <v>0</v>
      </c>
      <c r="BB56" s="122">
        <f>'22_005_2000 - Workoutové ...'!F35</f>
        <v>0</v>
      </c>
      <c r="BC56" s="122">
        <f>'22_005_2000 - Workoutové ...'!F36</f>
        <v>0</v>
      </c>
      <c r="BD56" s="124">
        <f>'22_005_2000 - Workoutové ...'!F37</f>
        <v>0</v>
      </c>
      <c r="BE56" s="7"/>
      <c r="BT56" s="125" t="s">
        <v>79</v>
      </c>
      <c r="BV56" s="125" t="s">
        <v>73</v>
      </c>
      <c r="BW56" s="125" t="s">
        <v>84</v>
      </c>
      <c r="BX56" s="125" t="s">
        <v>5</v>
      </c>
      <c r="CL56" s="125" t="s">
        <v>19</v>
      </c>
      <c r="CM56" s="125" t="s">
        <v>81</v>
      </c>
    </row>
    <row r="57" spans="1:91" s="7" customFormat="1" ht="24.75" customHeight="1">
      <c r="A57" s="113" t="s">
        <v>75</v>
      </c>
      <c r="B57" s="114"/>
      <c r="C57" s="115"/>
      <c r="D57" s="116" t="s">
        <v>85</v>
      </c>
      <c r="E57" s="116"/>
      <c r="F57" s="116"/>
      <c r="G57" s="116"/>
      <c r="H57" s="116"/>
      <c r="I57" s="117"/>
      <c r="J57" s="116" t="s">
        <v>86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'22_005_3000 - Přípojka de...'!J30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78</v>
      </c>
      <c r="AR57" s="120"/>
      <c r="AS57" s="121">
        <v>0</v>
      </c>
      <c r="AT57" s="122">
        <f>ROUND(SUM(AV57:AW57),2)</f>
        <v>0</v>
      </c>
      <c r="AU57" s="123">
        <f>'22_005_3000 - Přípojka de...'!P86</f>
        <v>0</v>
      </c>
      <c r="AV57" s="122">
        <f>'22_005_3000 - Přípojka de...'!J33</f>
        <v>0</v>
      </c>
      <c r="AW57" s="122">
        <f>'22_005_3000 - Přípojka de...'!J34</f>
        <v>0</v>
      </c>
      <c r="AX57" s="122">
        <f>'22_005_3000 - Přípojka de...'!J35</f>
        <v>0</v>
      </c>
      <c r="AY57" s="122">
        <f>'22_005_3000 - Přípojka de...'!J36</f>
        <v>0</v>
      </c>
      <c r="AZ57" s="122">
        <f>'22_005_3000 - Přípojka de...'!F33</f>
        <v>0</v>
      </c>
      <c r="BA57" s="122">
        <f>'22_005_3000 - Přípojka de...'!F34</f>
        <v>0</v>
      </c>
      <c r="BB57" s="122">
        <f>'22_005_3000 - Přípojka de...'!F35</f>
        <v>0</v>
      </c>
      <c r="BC57" s="122">
        <f>'22_005_3000 - Přípojka de...'!F36</f>
        <v>0</v>
      </c>
      <c r="BD57" s="124">
        <f>'22_005_3000 - Přípojka de...'!F37</f>
        <v>0</v>
      </c>
      <c r="BE57" s="7"/>
      <c r="BT57" s="125" t="s">
        <v>79</v>
      </c>
      <c r="BV57" s="125" t="s">
        <v>73</v>
      </c>
      <c r="BW57" s="125" t="s">
        <v>87</v>
      </c>
      <c r="BX57" s="125" t="s">
        <v>5</v>
      </c>
      <c r="CL57" s="125" t="s">
        <v>19</v>
      </c>
      <c r="CM57" s="125" t="s">
        <v>81</v>
      </c>
    </row>
    <row r="58" spans="1:91" s="7" customFormat="1" ht="24.75" customHeight="1">
      <c r="A58" s="113" t="s">
        <v>75</v>
      </c>
      <c r="B58" s="114"/>
      <c r="C58" s="115"/>
      <c r="D58" s="116" t="s">
        <v>88</v>
      </c>
      <c r="E58" s="116"/>
      <c r="F58" s="116"/>
      <c r="G58" s="116"/>
      <c r="H58" s="116"/>
      <c r="I58" s="117"/>
      <c r="J58" s="116" t="s">
        <v>89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'22_005_5000 - Ostatní nák...'!J30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78</v>
      </c>
      <c r="AR58" s="120"/>
      <c r="AS58" s="126">
        <v>0</v>
      </c>
      <c r="AT58" s="127">
        <f>ROUND(SUM(AV58:AW58),2)</f>
        <v>0</v>
      </c>
      <c r="AU58" s="128">
        <f>'22_005_5000 - Ostatní nák...'!P80</f>
        <v>0</v>
      </c>
      <c r="AV58" s="127">
        <f>'22_005_5000 - Ostatní nák...'!J33</f>
        <v>0</v>
      </c>
      <c r="AW58" s="127">
        <f>'22_005_5000 - Ostatní nák...'!J34</f>
        <v>0</v>
      </c>
      <c r="AX58" s="127">
        <f>'22_005_5000 - Ostatní nák...'!J35</f>
        <v>0</v>
      </c>
      <c r="AY58" s="127">
        <f>'22_005_5000 - Ostatní nák...'!J36</f>
        <v>0</v>
      </c>
      <c r="AZ58" s="127">
        <f>'22_005_5000 - Ostatní nák...'!F33</f>
        <v>0</v>
      </c>
      <c r="BA58" s="127">
        <f>'22_005_5000 - Ostatní nák...'!F34</f>
        <v>0</v>
      </c>
      <c r="BB58" s="127">
        <f>'22_005_5000 - Ostatní nák...'!F35</f>
        <v>0</v>
      </c>
      <c r="BC58" s="127">
        <f>'22_005_5000 - Ostatní nák...'!F36</f>
        <v>0</v>
      </c>
      <c r="BD58" s="129">
        <f>'22_005_5000 - Ostatní nák...'!F37</f>
        <v>0</v>
      </c>
      <c r="BE58" s="7"/>
      <c r="BT58" s="125" t="s">
        <v>79</v>
      </c>
      <c r="BV58" s="125" t="s">
        <v>73</v>
      </c>
      <c r="BW58" s="125" t="s">
        <v>90</v>
      </c>
      <c r="BX58" s="125" t="s">
        <v>5</v>
      </c>
      <c r="CL58" s="125" t="s">
        <v>19</v>
      </c>
      <c r="CM58" s="125" t="s">
        <v>81</v>
      </c>
    </row>
    <row r="59" spans="1:57" s="2" customFormat="1" ht="30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s="2" customFormat="1" ht="6.95" customHeight="1">
      <c r="A60" s="40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22_005_1000 - Rekonstrukc...'!C2" display="/"/>
    <hyperlink ref="A56" location="'22_005_2000 - Workoutové ...'!C2" display="/"/>
    <hyperlink ref="A57" location="'22_005_3000 - Přípojka de...'!C2" display="/"/>
    <hyperlink ref="A58" location="'22_005_5000 - Ostatní nák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91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 xml:space="preserve">VÍCEÚČELOVÉ  HŘIŠTĚ - ZŠ Český Dub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92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26. 3. 2022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32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ROUND(J93,2)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ROUND((SUM(BE93:BE515)),2)</f>
        <v>0</v>
      </c>
      <c r="G33" s="40"/>
      <c r="H33" s="40"/>
      <c r="I33" s="150">
        <v>0.21</v>
      </c>
      <c r="J33" s="149">
        <f>ROUND(((SUM(BE93:BE515))*I33),2)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43</v>
      </c>
      <c r="F34" s="149">
        <f>ROUND((SUM(BF93:BF515)),2)</f>
        <v>0</v>
      </c>
      <c r="G34" s="40"/>
      <c r="H34" s="40"/>
      <c r="I34" s="150">
        <v>0.15</v>
      </c>
      <c r="J34" s="149">
        <f>ROUND(((SUM(BF93:BF515))*I34),2)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44</v>
      </c>
      <c r="F35" s="149">
        <f>ROUND((SUM(BG93:BG515)),2)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45</v>
      </c>
      <c r="F36" s="149">
        <f>ROUND((SUM(BH93:BH515)),2)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46</v>
      </c>
      <c r="F37" s="149">
        <f>ROUND((SUM(BI93:BI515)),2)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 xml:space="preserve">VÍCEÚČELOVÉ  HŘIŠTĚ - ZŠ Český Dub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92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22_005_1000 - Rekonstrukce multifunkčního hřiště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ZŠ Český Dub</v>
      </c>
      <c r="G52" s="42"/>
      <c r="H52" s="42"/>
      <c r="I52" s="34" t="s">
        <v>23</v>
      </c>
      <c r="J52" s="74" t="str">
        <f>IF(J12="","",J12)</f>
        <v>26. 3. 2022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Základní škola Český Dub, okres Liberec, příspěvko</v>
      </c>
      <c r="G54" s="42"/>
      <c r="H54" s="42"/>
      <c r="I54" s="34" t="s">
        <v>31</v>
      </c>
      <c r="J54" s="38" t="str">
        <f>E21</f>
        <v>Ing.Radomír Hladký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Ing.Radomír Hladký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95</v>
      </c>
      <c r="D57" s="164"/>
      <c r="E57" s="164"/>
      <c r="F57" s="164"/>
      <c r="G57" s="164"/>
      <c r="H57" s="164"/>
      <c r="I57" s="164"/>
      <c r="J57" s="165" t="s">
        <v>96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J93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97</v>
      </c>
    </row>
    <row r="60" spans="1:31" s="9" customFormat="1" ht="24.95" customHeight="1">
      <c r="A60" s="9"/>
      <c r="B60" s="167"/>
      <c r="C60" s="168"/>
      <c r="D60" s="169" t="s">
        <v>98</v>
      </c>
      <c r="E60" s="170"/>
      <c r="F60" s="170"/>
      <c r="G60" s="170"/>
      <c r="H60" s="170"/>
      <c r="I60" s="170"/>
      <c r="J60" s="171">
        <f>J94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99</v>
      </c>
      <c r="E61" s="176"/>
      <c r="F61" s="176"/>
      <c r="G61" s="176"/>
      <c r="H61" s="176"/>
      <c r="I61" s="176"/>
      <c r="J61" s="177">
        <f>J95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100</v>
      </c>
      <c r="E62" s="176"/>
      <c r="F62" s="176"/>
      <c r="G62" s="176"/>
      <c r="H62" s="176"/>
      <c r="I62" s="176"/>
      <c r="J62" s="177">
        <f>J264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101</v>
      </c>
      <c r="E63" s="176"/>
      <c r="F63" s="176"/>
      <c r="G63" s="176"/>
      <c r="H63" s="176"/>
      <c r="I63" s="176"/>
      <c r="J63" s="177">
        <f>J300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102</v>
      </c>
      <c r="E64" s="176"/>
      <c r="F64" s="176"/>
      <c r="G64" s="176"/>
      <c r="H64" s="176"/>
      <c r="I64" s="176"/>
      <c r="J64" s="177">
        <f>J309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103</v>
      </c>
      <c r="E65" s="176"/>
      <c r="F65" s="176"/>
      <c r="G65" s="176"/>
      <c r="H65" s="176"/>
      <c r="I65" s="176"/>
      <c r="J65" s="177">
        <f>J357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104</v>
      </c>
      <c r="E66" s="176"/>
      <c r="F66" s="176"/>
      <c r="G66" s="176"/>
      <c r="H66" s="176"/>
      <c r="I66" s="176"/>
      <c r="J66" s="177">
        <f>J372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105</v>
      </c>
      <c r="E67" s="176"/>
      <c r="F67" s="176"/>
      <c r="G67" s="176"/>
      <c r="H67" s="176"/>
      <c r="I67" s="176"/>
      <c r="J67" s="177">
        <f>J387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106</v>
      </c>
      <c r="E68" s="176"/>
      <c r="F68" s="176"/>
      <c r="G68" s="176"/>
      <c r="H68" s="176"/>
      <c r="I68" s="176"/>
      <c r="J68" s="177">
        <f>J458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107</v>
      </c>
      <c r="E69" s="176"/>
      <c r="F69" s="176"/>
      <c r="G69" s="176"/>
      <c r="H69" s="176"/>
      <c r="I69" s="176"/>
      <c r="J69" s="177">
        <f>J467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7"/>
      <c r="C70" s="168"/>
      <c r="D70" s="169" t="s">
        <v>108</v>
      </c>
      <c r="E70" s="170"/>
      <c r="F70" s="170"/>
      <c r="G70" s="170"/>
      <c r="H70" s="170"/>
      <c r="I70" s="170"/>
      <c r="J70" s="171">
        <f>J469</f>
        <v>0</v>
      </c>
      <c r="K70" s="168"/>
      <c r="L70" s="17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3"/>
      <c r="C71" s="174"/>
      <c r="D71" s="175" t="s">
        <v>109</v>
      </c>
      <c r="E71" s="176"/>
      <c r="F71" s="176"/>
      <c r="G71" s="176"/>
      <c r="H71" s="176"/>
      <c r="I71" s="176"/>
      <c r="J71" s="177">
        <f>J470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110</v>
      </c>
      <c r="E72" s="176"/>
      <c r="F72" s="176"/>
      <c r="G72" s="176"/>
      <c r="H72" s="176"/>
      <c r="I72" s="176"/>
      <c r="J72" s="177">
        <f>J475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67"/>
      <c r="C73" s="168"/>
      <c r="D73" s="169" t="s">
        <v>111</v>
      </c>
      <c r="E73" s="170"/>
      <c r="F73" s="170"/>
      <c r="G73" s="170"/>
      <c r="H73" s="170"/>
      <c r="I73" s="170"/>
      <c r="J73" s="171">
        <f>J512</f>
        <v>0</v>
      </c>
      <c r="K73" s="168"/>
      <c r="L73" s="17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112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62" t="str">
        <f>E7</f>
        <v xml:space="preserve">VÍCEÚČELOVÉ  HŘIŠTĚ - ZŠ Český Dub</v>
      </c>
      <c r="F83" s="34"/>
      <c r="G83" s="34"/>
      <c r="H83" s="34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92</v>
      </c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E9</f>
        <v>22_005_1000 - Rekonstrukce multifunkčního hřiště</v>
      </c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F12</f>
        <v xml:space="preserve"> ZŠ Český Dub</v>
      </c>
      <c r="G87" s="42"/>
      <c r="H87" s="42"/>
      <c r="I87" s="34" t="s">
        <v>23</v>
      </c>
      <c r="J87" s="74" t="str">
        <f>IF(J12="","",J12)</f>
        <v>26. 3. 2022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25</v>
      </c>
      <c r="D89" s="42"/>
      <c r="E89" s="42"/>
      <c r="F89" s="29" t="str">
        <f>E15</f>
        <v>Základní škola Český Dub, okres Liberec, příspěvko</v>
      </c>
      <c r="G89" s="42"/>
      <c r="H89" s="42"/>
      <c r="I89" s="34" t="s">
        <v>31</v>
      </c>
      <c r="J89" s="38" t="str">
        <f>E21</f>
        <v>Ing.Radomír Hladký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29</v>
      </c>
      <c r="D90" s="42"/>
      <c r="E90" s="42"/>
      <c r="F90" s="29" t="str">
        <f>IF(E18="","",E18)</f>
        <v>Vyplň údaj</v>
      </c>
      <c r="G90" s="42"/>
      <c r="H90" s="42"/>
      <c r="I90" s="34" t="s">
        <v>34</v>
      </c>
      <c r="J90" s="38" t="str">
        <f>E24</f>
        <v>Ing.Radomír Hladký</v>
      </c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79"/>
      <c r="B92" s="180"/>
      <c r="C92" s="181" t="s">
        <v>113</v>
      </c>
      <c r="D92" s="182" t="s">
        <v>56</v>
      </c>
      <c r="E92" s="182" t="s">
        <v>52</v>
      </c>
      <c r="F92" s="182" t="s">
        <v>53</v>
      </c>
      <c r="G92" s="182" t="s">
        <v>114</v>
      </c>
      <c r="H92" s="182" t="s">
        <v>115</v>
      </c>
      <c r="I92" s="182" t="s">
        <v>116</v>
      </c>
      <c r="J92" s="182" t="s">
        <v>96</v>
      </c>
      <c r="K92" s="183" t="s">
        <v>117</v>
      </c>
      <c r="L92" s="184"/>
      <c r="M92" s="94" t="s">
        <v>19</v>
      </c>
      <c r="N92" s="95" t="s">
        <v>41</v>
      </c>
      <c r="O92" s="95" t="s">
        <v>118</v>
      </c>
      <c r="P92" s="95" t="s">
        <v>119</v>
      </c>
      <c r="Q92" s="95" t="s">
        <v>120</v>
      </c>
      <c r="R92" s="95" t="s">
        <v>121</v>
      </c>
      <c r="S92" s="95" t="s">
        <v>122</v>
      </c>
      <c r="T92" s="96" t="s">
        <v>123</v>
      </c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</row>
    <row r="93" spans="1:63" s="2" customFormat="1" ht="22.8" customHeight="1">
      <c r="A93" s="40"/>
      <c r="B93" s="41"/>
      <c r="C93" s="101" t="s">
        <v>124</v>
      </c>
      <c r="D93" s="42"/>
      <c r="E93" s="42"/>
      <c r="F93" s="42"/>
      <c r="G93" s="42"/>
      <c r="H93" s="42"/>
      <c r="I93" s="42"/>
      <c r="J93" s="185">
        <f>BK93</f>
        <v>0</v>
      </c>
      <c r="K93" s="42"/>
      <c r="L93" s="46"/>
      <c r="M93" s="97"/>
      <c r="N93" s="186"/>
      <c r="O93" s="98"/>
      <c r="P93" s="187">
        <f>P94+P469+P512</f>
        <v>0</v>
      </c>
      <c r="Q93" s="98"/>
      <c r="R93" s="187">
        <f>R94+R469+R512</f>
        <v>360.6636346099999</v>
      </c>
      <c r="S93" s="98"/>
      <c r="T93" s="188">
        <f>T94+T469+T512</f>
        <v>478.11158500000005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70</v>
      </c>
      <c r="AU93" s="19" t="s">
        <v>97</v>
      </c>
      <c r="BK93" s="189">
        <f>BK94+BK469+BK512</f>
        <v>0</v>
      </c>
    </row>
    <row r="94" spans="1:63" s="12" customFormat="1" ht="25.9" customHeight="1">
      <c r="A94" s="12"/>
      <c r="B94" s="190"/>
      <c r="C94" s="191"/>
      <c r="D94" s="192" t="s">
        <v>70</v>
      </c>
      <c r="E94" s="193" t="s">
        <v>125</v>
      </c>
      <c r="F94" s="193" t="s">
        <v>126</v>
      </c>
      <c r="G94" s="191"/>
      <c r="H94" s="191"/>
      <c r="I94" s="194"/>
      <c r="J94" s="195">
        <f>BK94</f>
        <v>0</v>
      </c>
      <c r="K94" s="191"/>
      <c r="L94" s="196"/>
      <c r="M94" s="197"/>
      <c r="N94" s="198"/>
      <c r="O94" s="198"/>
      <c r="P94" s="199">
        <f>P95+P264+P300+P309+P357+P372+P387+P458+P467</f>
        <v>0</v>
      </c>
      <c r="Q94" s="198"/>
      <c r="R94" s="199">
        <f>R95+R264+R300+R309+R357+R372+R387+R458+R467</f>
        <v>360.6636346099999</v>
      </c>
      <c r="S94" s="198"/>
      <c r="T94" s="200">
        <f>T95+T264+T300+T309+T357+T372+T387+T458+T467</f>
        <v>478.11158500000005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79</v>
      </c>
      <c r="AT94" s="202" t="s">
        <v>70</v>
      </c>
      <c r="AU94" s="202" t="s">
        <v>71</v>
      </c>
      <c r="AY94" s="201" t="s">
        <v>127</v>
      </c>
      <c r="BK94" s="203">
        <f>BK95+BK264+BK300+BK309+BK357+BK372+BK387+BK458+BK467</f>
        <v>0</v>
      </c>
    </row>
    <row r="95" spans="1:63" s="12" customFormat="1" ht="22.8" customHeight="1">
      <c r="A95" s="12"/>
      <c r="B95" s="190"/>
      <c r="C95" s="191"/>
      <c r="D95" s="192" t="s">
        <v>70</v>
      </c>
      <c r="E95" s="204" t="s">
        <v>79</v>
      </c>
      <c r="F95" s="204" t="s">
        <v>128</v>
      </c>
      <c r="G95" s="191"/>
      <c r="H95" s="191"/>
      <c r="I95" s="194"/>
      <c r="J95" s="205">
        <f>BK95</f>
        <v>0</v>
      </c>
      <c r="K95" s="191"/>
      <c r="L95" s="196"/>
      <c r="M95" s="197"/>
      <c r="N95" s="198"/>
      <c r="O95" s="198"/>
      <c r="P95" s="199">
        <f>SUM(P96:P263)</f>
        <v>0</v>
      </c>
      <c r="Q95" s="198"/>
      <c r="R95" s="199">
        <f>SUM(R96:R263)</f>
        <v>249.38514999999995</v>
      </c>
      <c r="S95" s="198"/>
      <c r="T95" s="200">
        <f>SUM(T96:T263)</f>
        <v>462.57486500000005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1" t="s">
        <v>79</v>
      </c>
      <c r="AT95" s="202" t="s">
        <v>70</v>
      </c>
      <c r="AU95" s="202" t="s">
        <v>79</v>
      </c>
      <c r="AY95" s="201" t="s">
        <v>127</v>
      </c>
      <c r="BK95" s="203">
        <f>SUM(BK96:BK263)</f>
        <v>0</v>
      </c>
    </row>
    <row r="96" spans="1:65" s="2" customFormat="1" ht="21.75" customHeight="1">
      <c r="A96" s="40"/>
      <c r="B96" s="41"/>
      <c r="C96" s="206" t="s">
        <v>79</v>
      </c>
      <c r="D96" s="206" t="s">
        <v>129</v>
      </c>
      <c r="E96" s="207" t="s">
        <v>130</v>
      </c>
      <c r="F96" s="208" t="s">
        <v>131</v>
      </c>
      <c r="G96" s="209" t="s">
        <v>132</v>
      </c>
      <c r="H96" s="210">
        <v>374.99</v>
      </c>
      <c r="I96" s="211"/>
      <c r="J96" s="212">
        <f>ROUND(I96*H96,2)</f>
        <v>0</v>
      </c>
      <c r="K96" s="208" t="s">
        <v>133</v>
      </c>
      <c r="L96" s="46"/>
      <c r="M96" s="213" t="s">
        <v>19</v>
      </c>
      <c r="N96" s="214" t="s">
        <v>42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0.03</v>
      </c>
      <c r="T96" s="216">
        <f>S96*H96</f>
        <v>11.2497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134</v>
      </c>
      <c r="AT96" s="217" t="s">
        <v>129</v>
      </c>
      <c r="AU96" s="217" t="s">
        <v>81</v>
      </c>
      <c r="AY96" s="19" t="s">
        <v>127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79</v>
      </c>
      <c r="BK96" s="218">
        <f>ROUND(I96*H96,2)</f>
        <v>0</v>
      </c>
      <c r="BL96" s="19" t="s">
        <v>134</v>
      </c>
      <c r="BM96" s="217" t="s">
        <v>135</v>
      </c>
    </row>
    <row r="97" spans="1:51" s="13" customFormat="1" ht="12">
      <c r="A97" s="13"/>
      <c r="B97" s="219"/>
      <c r="C97" s="220"/>
      <c r="D97" s="221" t="s">
        <v>136</v>
      </c>
      <c r="E97" s="222" t="s">
        <v>19</v>
      </c>
      <c r="F97" s="223" t="s">
        <v>137</v>
      </c>
      <c r="G97" s="220"/>
      <c r="H97" s="222" t="s">
        <v>19</v>
      </c>
      <c r="I97" s="224"/>
      <c r="J97" s="220"/>
      <c r="K97" s="220"/>
      <c r="L97" s="225"/>
      <c r="M97" s="226"/>
      <c r="N97" s="227"/>
      <c r="O97" s="227"/>
      <c r="P97" s="227"/>
      <c r="Q97" s="227"/>
      <c r="R97" s="227"/>
      <c r="S97" s="227"/>
      <c r="T97" s="22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9" t="s">
        <v>136</v>
      </c>
      <c r="AU97" s="229" t="s">
        <v>81</v>
      </c>
      <c r="AV97" s="13" t="s">
        <v>79</v>
      </c>
      <c r="AW97" s="13" t="s">
        <v>33</v>
      </c>
      <c r="AX97" s="13" t="s">
        <v>71</v>
      </c>
      <c r="AY97" s="229" t="s">
        <v>127</v>
      </c>
    </row>
    <row r="98" spans="1:51" s="14" customFormat="1" ht="12">
      <c r="A98" s="14"/>
      <c r="B98" s="230"/>
      <c r="C98" s="231"/>
      <c r="D98" s="221" t="s">
        <v>136</v>
      </c>
      <c r="E98" s="232" t="s">
        <v>19</v>
      </c>
      <c r="F98" s="233" t="s">
        <v>138</v>
      </c>
      <c r="G98" s="231"/>
      <c r="H98" s="234">
        <v>374.99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0" t="s">
        <v>136</v>
      </c>
      <c r="AU98" s="240" t="s">
        <v>81</v>
      </c>
      <c r="AV98" s="14" t="s">
        <v>81</v>
      </c>
      <c r="AW98" s="14" t="s">
        <v>33</v>
      </c>
      <c r="AX98" s="14" t="s">
        <v>79</v>
      </c>
      <c r="AY98" s="240" t="s">
        <v>127</v>
      </c>
    </row>
    <row r="99" spans="1:65" s="2" customFormat="1" ht="12">
      <c r="A99" s="40"/>
      <c r="B99" s="41"/>
      <c r="C99" s="206" t="s">
        <v>81</v>
      </c>
      <c r="D99" s="206" t="s">
        <v>129</v>
      </c>
      <c r="E99" s="207" t="s">
        <v>139</v>
      </c>
      <c r="F99" s="208" t="s">
        <v>140</v>
      </c>
      <c r="G99" s="209" t="s">
        <v>132</v>
      </c>
      <c r="H99" s="210">
        <v>36.9</v>
      </c>
      <c r="I99" s="211"/>
      <c r="J99" s="212">
        <f>ROUND(I99*H99,2)</f>
        <v>0</v>
      </c>
      <c r="K99" s="208" t="s">
        <v>133</v>
      </c>
      <c r="L99" s="46"/>
      <c r="M99" s="213" t="s">
        <v>19</v>
      </c>
      <c r="N99" s="214" t="s">
        <v>42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0.26</v>
      </c>
      <c r="T99" s="216">
        <f>S99*H99</f>
        <v>9.594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134</v>
      </c>
      <c r="AT99" s="217" t="s">
        <v>129</v>
      </c>
      <c r="AU99" s="217" t="s">
        <v>81</v>
      </c>
      <c r="AY99" s="19" t="s">
        <v>127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79</v>
      </c>
      <c r="BK99" s="218">
        <f>ROUND(I99*H99,2)</f>
        <v>0</v>
      </c>
      <c r="BL99" s="19" t="s">
        <v>134</v>
      </c>
      <c r="BM99" s="217" t="s">
        <v>141</v>
      </c>
    </row>
    <row r="100" spans="1:51" s="13" customFormat="1" ht="12">
      <c r="A100" s="13"/>
      <c r="B100" s="219"/>
      <c r="C100" s="220"/>
      <c r="D100" s="221" t="s">
        <v>136</v>
      </c>
      <c r="E100" s="222" t="s">
        <v>19</v>
      </c>
      <c r="F100" s="223" t="s">
        <v>142</v>
      </c>
      <c r="G100" s="220"/>
      <c r="H100" s="222" t="s">
        <v>19</v>
      </c>
      <c r="I100" s="224"/>
      <c r="J100" s="220"/>
      <c r="K100" s="220"/>
      <c r="L100" s="225"/>
      <c r="M100" s="226"/>
      <c r="N100" s="227"/>
      <c r="O100" s="227"/>
      <c r="P100" s="227"/>
      <c r="Q100" s="227"/>
      <c r="R100" s="227"/>
      <c r="S100" s="227"/>
      <c r="T100" s="22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9" t="s">
        <v>136</v>
      </c>
      <c r="AU100" s="229" t="s">
        <v>81</v>
      </c>
      <c r="AV100" s="13" t="s">
        <v>79</v>
      </c>
      <c r="AW100" s="13" t="s">
        <v>33</v>
      </c>
      <c r="AX100" s="13" t="s">
        <v>71</v>
      </c>
      <c r="AY100" s="229" t="s">
        <v>127</v>
      </c>
    </row>
    <row r="101" spans="1:51" s="14" customFormat="1" ht="12">
      <c r="A101" s="14"/>
      <c r="B101" s="230"/>
      <c r="C101" s="231"/>
      <c r="D101" s="221" t="s">
        <v>136</v>
      </c>
      <c r="E101" s="232" t="s">
        <v>19</v>
      </c>
      <c r="F101" s="233" t="s">
        <v>143</v>
      </c>
      <c r="G101" s="231"/>
      <c r="H101" s="234">
        <v>36.9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0" t="s">
        <v>136</v>
      </c>
      <c r="AU101" s="240" t="s">
        <v>81</v>
      </c>
      <c r="AV101" s="14" t="s">
        <v>81</v>
      </c>
      <c r="AW101" s="14" t="s">
        <v>33</v>
      </c>
      <c r="AX101" s="14" t="s">
        <v>79</v>
      </c>
      <c r="AY101" s="240" t="s">
        <v>127</v>
      </c>
    </row>
    <row r="102" spans="1:65" s="2" customFormat="1" ht="12">
      <c r="A102" s="40"/>
      <c r="B102" s="41"/>
      <c r="C102" s="206" t="s">
        <v>144</v>
      </c>
      <c r="D102" s="206" t="s">
        <v>129</v>
      </c>
      <c r="E102" s="207" t="s">
        <v>145</v>
      </c>
      <c r="F102" s="208" t="s">
        <v>146</v>
      </c>
      <c r="G102" s="209" t="s">
        <v>132</v>
      </c>
      <c r="H102" s="210">
        <v>38.853</v>
      </c>
      <c r="I102" s="211"/>
      <c r="J102" s="212">
        <f>ROUND(I102*H102,2)</f>
        <v>0</v>
      </c>
      <c r="K102" s="208" t="s">
        <v>133</v>
      </c>
      <c r="L102" s="46"/>
      <c r="M102" s="213" t="s">
        <v>19</v>
      </c>
      <c r="N102" s="214" t="s">
        <v>42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0.225</v>
      </c>
      <c r="T102" s="216">
        <f>S102*H102</f>
        <v>8.741925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134</v>
      </c>
      <c r="AT102" s="217" t="s">
        <v>129</v>
      </c>
      <c r="AU102" s="217" t="s">
        <v>81</v>
      </c>
      <c r="AY102" s="19" t="s">
        <v>127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79</v>
      </c>
      <c r="BK102" s="218">
        <f>ROUND(I102*H102,2)</f>
        <v>0</v>
      </c>
      <c r="BL102" s="19" t="s">
        <v>134</v>
      </c>
      <c r="BM102" s="217" t="s">
        <v>147</v>
      </c>
    </row>
    <row r="103" spans="1:51" s="13" customFormat="1" ht="12">
      <c r="A103" s="13"/>
      <c r="B103" s="219"/>
      <c r="C103" s="220"/>
      <c r="D103" s="221" t="s">
        <v>136</v>
      </c>
      <c r="E103" s="222" t="s">
        <v>19</v>
      </c>
      <c r="F103" s="223" t="s">
        <v>148</v>
      </c>
      <c r="G103" s="220"/>
      <c r="H103" s="222" t="s">
        <v>19</v>
      </c>
      <c r="I103" s="224"/>
      <c r="J103" s="220"/>
      <c r="K103" s="220"/>
      <c r="L103" s="225"/>
      <c r="M103" s="226"/>
      <c r="N103" s="227"/>
      <c r="O103" s="227"/>
      <c r="P103" s="227"/>
      <c r="Q103" s="227"/>
      <c r="R103" s="227"/>
      <c r="S103" s="227"/>
      <c r="T103" s="22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9" t="s">
        <v>136</v>
      </c>
      <c r="AU103" s="229" t="s">
        <v>81</v>
      </c>
      <c r="AV103" s="13" t="s">
        <v>79</v>
      </c>
      <c r="AW103" s="13" t="s">
        <v>33</v>
      </c>
      <c r="AX103" s="13" t="s">
        <v>71</v>
      </c>
      <c r="AY103" s="229" t="s">
        <v>127</v>
      </c>
    </row>
    <row r="104" spans="1:51" s="14" customFormat="1" ht="12">
      <c r="A104" s="14"/>
      <c r="B104" s="230"/>
      <c r="C104" s="231"/>
      <c r="D104" s="221" t="s">
        <v>136</v>
      </c>
      <c r="E104" s="232" t="s">
        <v>19</v>
      </c>
      <c r="F104" s="233" t="s">
        <v>149</v>
      </c>
      <c r="G104" s="231"/>
      <c r="H104" s="234">
        <v>1.3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0" t="s">
        <v>136</v>
      </c>
      <c r="AU104" s="240" t="s">
        <v>81</v>
      </c>
      <c r="AV104" s="14" t="s">
        <v>81</v>
      </c>
      <c r="AW104" s="14" t="s">
        <v>33</v>
      </c>
      <c r="AX104" s="14" t="s">
        <v>71</v>
      </c>
      <c r="AY104" s="240" t="s">
        <v>127</v>
      </c>
    </row>
    <row r="105" spans="1:51" s="14" customFormat="1" ht="12">
      <c r="A105" s="14"/>
      <c r="B105" s="230"/>
      <c r="C105" s="231"/>
      <c r="D105" s="221" t="s">
        <v>136</v>
      </c>
      <c r="E105" s="232" t="s">
        <v>19</v>
      </c>
      <c r="F105" s="233" t="s">
        <v>150</v>
      </c>
      <c r="G105" s="231"/>
      <c r="H105" s="234">
        <v>37.553</v>
      </c>
      <c r="I105" s="235"/>
      <c r="J105" s="231"/>
      <c r="K105" s="231"/>
      <c r="L105" s="236"/>
      <c r="M105" s="237"/>
      <c r="N105" s="238"/>
      <c r="O105" s="238"/>
      <c r="P105" s="238"/>
      <c r="Q105" s="238"/>
      <c r="R105" s="238"/>
      <c r="S105" s="238"/>
      <c r="T105" s="239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0" t="s">
        <v>136</v>
      </c>
      <c r="AU105" s="240" t="s">
        <v>81</v>
      </c>
      <c r="AV105" s="14" t="s">
        <v>81</v>
      </c>
      <c r="AW105" s="14" t="s">
        <v>33</v>
      </c>
      <c r="AX105" s="14" t="s">
        <v>71</v>
      </c>
      <c r="AY105" s="240" t="s">
        <v>127</v>
      </c>
    </row>
    <row r="106" spans="1:51" s="15" customFormat="1" ht="12">
      <c r="A106" s="15"/>
      <c r="B106" s="241"/>
      <c r="C106" s="242"/>
      <c r="D106" s="221" t="s">
        <v>136</v>
      </c>
      <c r="E106" s="243" t="s">
        <v>19</v>
      </c>
      <c r="F106" s="244" t="s">
        <v>151</v>
      </c>
      <c r="G106" s="242"/>
      <c r="H106" s="245">
        <v>38.853</v>
      </c>
      <c r="I106" s="246"/>
      <c r="J106" s="242"/>
      <c r="K106" s="242"/>
      <c r="L106" s="247"/>
      <c r="M106" s="248"/>
      <c r="N106" s="249"/>
      <c r="O106" s="249"/>
      <c r="P106" s="249"/>
      <c r="Q106" s="249"/>
      <c r="R106" s="249"/>
      <c r="S106" s="249"/>
      <c r="T106" s="250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1" t="s">
        <v>136</v>
      </c>
      <c r="AU106" s="251" t="s">
        <v>81</v>
      </c>
      <c r="AV106" s="15" t="s">
        <v>144</v>
      </c>
      <c r="AW106" s="15" t="s">
        <v>33</v>
      </c>
      <c r="AX106" s="15" t="s">
        <v>79</v>
      </c>
      <c r="AY106" s="251" t="s">
        <v>127</v>
      </c>
    </row>
    <row r="107" spans="1:65" s="2" customFormat="1" ht="12">
      <c r="A107" s="40"/>
      <c r="B107" s="41"/>
      <c r="C107" s="206" t="s">
        <v>134</v>
      </c>
      <c r="D107" s="206" t="s">
        <v>129</v>
      </c>
      <c r="E107" s="207" t="s">
        <v>152</v>
      </c>
      <c r="F107" s="208" t="s">
        <v>153</v>
      </c>
      <c r="G107" s="209" t="s">
        <v>154</v>
      </c>
      <c r="H107" s="210">
        <v>259.877</v>
      </c>
      <c r="I107" s="211"/>
      <c r="J107" s="212">
        <f>ROUND(I107*H107,2)</f>
        <v>0</v>
      </c>
      <c r="K107" s="208" t="s">
        <v>133</v>
      </c>
      <c r="L107" s="46"/>
      <c r="M107" s="213" t="s">
        <v>19</v>
      </c>
      <c r="N107" s="214" t="s">
        <v>42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1.6</v>
      </c>
      <c r="T107" s="216">
        <f>S107*H107</f>
        <v>415.80320000000006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134</v>
      </c>
      <c r="AT107" s="217" t="s">
        <v>129</v>
      </c>
      <c r="AU107" s="217" t="s">
        <v>81</v>
      </c>
      <c r="AY107" s="19" t="s">
        <v>127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79</v>
      </c>
      <c r="BK107" s="218">
        <f>ROUND(I107*H107,2)</f>
        <v>0</v>
      </c>
      <c r="BL107" s="19" t="s">
        <v>134</v>
      </c>
      <c r="BM107" s="217" t="s">
        <v>155</v>
      </c>
    </row>
    <row r="108" spans="1:51" s="13" customFormat="1" ht="12">
      <c r="A108" s="13"/>
      <c r="B108" s="219"/>
      <c r="C108" s="220"/>
      <c r="D108" s="221" t="s">
        <v>136</v>
      </c>
      <c r="E108" s="222" t="s">
        <v>19</v>
      </c>
      <c r="F108" s="223" t="s">
        <v>137</v>
      </c>
      <c r="G108" s="220"/>
      <c r="H108" s="222" t="s">
        <v>19</v>
      </c>
      <c r="I108" s="224"/>
      <c r="J108" s="220"/>
      <c r="K108" s="220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136</v>
      </c>
      <c r="AU108" s="229" t="s">
        <v>81</v>
      </c>
      <c r="AV108" s="13" t="s">
        <v>79</v>
      </c>
      <c r="AW108" s="13" t="s">
        <v>33</v>
      </c>
      <c r="AX108" s="13" t="s">
        <v>71</v>
      </c>
      <c r="AY108" s="229" t="s">
        <v>127</v>
      </c>
    </row>
    <row r="109" spans="1:51" s="13" customFormat="1" ht="12">
      <c r="A109" s="13"/>
      <c r="B109" s="219"/>
      <c r="C109" s="220"/>
      <c r="D109" s="221" t="s">
        <v>136</v>
      </c>
      <c r="E109" s="222" t="s">
        <v>19</v>
      </c>
      <c r="F109" s="223" t="s">
        <v>156</v>
      </c>
      <c r="G109" s="220"/>
      <c r="H109" s="222" t="s">
        <v>19</v>
      </c>
      <c r="I109" s="224"/>
      <c r="J109" s="220"/>
      <c r="K109" s="220"/>
      <c r="L109" s="225"/>
      <c r="M109" s="226"/>
      <c r="N109" s="227"/>
      <c r="O109" s="227"/>
      <c r="P109" s="227"/>
      <c r="Q109" s="227"/>
      <c r="R109" s="227"/>
      <c r="S109" s="227"/>
      <c r="T109" s="22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9" t="s">
        <v>136</v>
      </c>
      <c r="AU109" s="229" t="s">
        <v>81</v>
      </c>
      <c r="AV109" s="13" t="s">
        <v>79</v>
      </c>
      <c r="AW109" s="13" t="s">
        <v>33</v>
      </c>
      <c r="AX109" s="13" t="s">
        <v>71</v>
      </c>
      <c r="AY109" s="229" t="s">
        <v>127</v>
      </c>
    </row>
    <row r="110" spans="1:51" s="14" customFormat="1" ht="12">
      <c r="A110" s="14"/>
      <c r="B110" s="230"/>
      <c r="C110" s="231"/>
      <c r="D110" s="221" t="s">
        <v>136</v>
      </c>
      <c r="E110" s="232" t="s">
        <v>19</v>
      </c>
      <c r="F110" s="233" t="s">
        <v>157</v>
      </c>
      <c r="G110" s="231"/>
      <c r="H110" s="234">
        <v>144.828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0" t="s">
        <v>136</v>
      </c>
      <c r="AU110" s="240" t="s">
        <v>81</v>
      </c>
      <c r="AV110" s="14" t="s">
        <v>81</v>
      </c>
      <c r="AW110" s="14" t="s">
        <v>33</v>
      </c>
      <c r="AX110" s="14" t="s">
        <v>71</v>
      </c>
      <c r="AY110" s="240" t="s">
        <v>127</v>
      </c>
    </row>
    <row r="111" spans="1:51" s="13" customFormat="1" ht="12">
      <c r="A111" s="13"/>
      <c r="B111" s="219"/>
      <c r="C111" s="220"/>
      <c r="D111" s="221" t="s">
        <v>136</v>
      </c>
      <c r="E111" s="222" t="s">
        <v>19</v>
      </c>
      <c r="F111" s="223" t="s">
        <v>158</v>
      </c>
      <c r="G111" s="220"/>
      <c r="H111" s="222" t="s">
        <v>19</v>
      </c>
      <c r="I111" s="224"/>
      <c r="J111" s="220"/>
      <c r="K111" s="220"/>
      <c r="L111" s="225"/>
      <c r="M111" s="226"/>
      <c r="N111" s="227"/>
      <c r="O111" s="227"/>
      <c r="P111" s="227"/>
      <c r="Q111" s="227"/>
      <c r="R111" s="227"/>
      <c r="S111" s="227"/>
      <c r="T111" s="22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9" t="s">
        <v>136</v>
      </c>
      <c r="AU111" s="229" t="s">
        <v>81</v>
      </c>
      <c r="AV111" s="13" t="s">
        <v>79</v>
      </c>
      <c r="AW111" s="13" t="s">
        <v>33</v>
      </c>
      <c r="AX111" s="13" t="s">
        <v>71</v>
      </c>
      <c r="AY111" s="229" t="s">
        <v>127</v>
      </c>
    </row>
    <row r="112" spans="1:51" s="14" customFormat="1" ht="12">
      <c r="A112" s="14"/>
      <c r="B112" s="230"/>
      <c r="C112" s="231"/>
      <c r="D112" s="221" t="s">
        <v>136</v>
      </c>
      <c r="E112" s="232" t="s">
        <v>19</v>
      </c>
      <c r="F112" s="233" t="s">
        <v>159</v>
      </c>
      <c r="G112" s="231"/>
      <c r="H112" s="234">
        <v>2.452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0" t="s">
        <v>136</v>
      </c>
      <c r="AU112" s="240" t="s">
        <v>81</v>
      </c>
      <c r="AV112" s="14" t="s">
        <v>81</v>
      </c>
      <c r="AW112" s="14" t="s">
        <v>33</v>
      </c>
      <c r="AX112" s="14" t="s">
        <v>71</v>
      </c>
      <c r="AY112" s="240" t="s">
        <v>127</v>
      </c>
    </row>
    <row r="113" spans="1:51" s="13" customFormat="1" ht="12">
      <c r="A113" s="13"/>
      <c r="B113" s="219"/>
      <c r="C113" s="220"/>
      <c r="D113" s="221" t="s">
        <v>136</v>
      </c>
      <c r="E113" s="222" t="s">
        <v>19</v>
      </c>
      <c r="F113" s="223" t="s">
        <v>160</v>
      </c>
      <c r="G113" s="220"/>
      <c r="H113" s="222" t="s">
        <v>19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136</v>
      </c>
      <c r="AU113" s="229" t="s">
        <v>81</v>
      </c>
      <c r="AV113" s="13" t="s">
        <v>79</v>
      </c>
      <c r="AW113" s="13" t="s">
        <v>33</v>
      </c>
      <c r="AX113" s="13" t="s">
        <v>71</v>
      </c>
      <c r="AY113" s="229" t="s">
        <v>127</v>
      </c>
    </row>
    <row r="114" spans="1:51" s="14" customFormat="1" ht="12">
      <c r="A114" s="14"/>
      <c r="B114" s="230"/>
      <c r="C114" s="231"/>
      <c r="D114" s="221" t="s">
        <v>136</v>
      </c>
      <c r="E114" s="232" t="s">
        <v>19</v>
      </c>
      <c r="F114" s="233" t="s">
        <v>161</v>
      </c>
      <c r="G114" s="231"/>
      <c r="H114" s="234">
        <v>108.747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0" t="s">
        <v>136</v>
      </c>
      <c r="AU114" s="240" t="s">
        <v>81</v>
      </c>
      <c r="AV114" s="14" t="s">
        <v>81</v>
      </c>
      <c r="AW114" s="14" t="s">
        <v>33</v>
      </c>
      <c r="AX114" s="14" t="s">
        <v>71</v>
      </c>
      <c r="AY114" s="240" t="s">
        <v>127</v>
      </c>
    </row>
    <row r="115" spans="1:51" s="14" customFormat="1" ht="12">
      <c r="A115" s="14"/>
      <c r="B115" s="230"/>
      <c r="C115" s="231"/>
      <c r="D115" s="221" t="s">
        <v>136</v>
      </c>
      <c r="E115" s="232" t="s">
        <v>19</v>
      </c>
      <c r="F115" s="233" t="s">
        <v>162</v>
      </c>
      <c r="G115" s="231"/>
      <c r="H115" s="234">
        <v>0.982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0" t="s">
        <v>136</v>
      </c>
      <c r="AU115" s="240" t="s">
        <v>81</v>
      </c>
      <c r="AV115" s="14" t="s">
        <v>81</v>
      </c>
      <c r="AW115" s="14" t="s">
        <v>33</v>
      </c>
      <c r="AX115" s="14" t="s">
        <v>71</v>
      </c>
      <c r="AY115" s="240" t="s">
        <v>127</v>
      </c>
    </row>
    <row r="116" spans="1:51" s="14" customFormat="1" ht="12">
      <c r="A116" s="14"/>
      <c r="B116" s="230"/>
      <c r="C116" s="231"/>
      <c r="D116" s="221" t="s">
        <v>136</v>
      </c>
      <c r="E116" s="232" t="s">
        <v>19</v>
      </c>
      <c r="F116" s="233" t="s">
        <v>163</v>
      </c>
      <c r="G116" s="231"/>
      <c r="H116" s="234">
        <v>2.868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0" t="s">
        <v>136</v>
      </c>
      <c r="AU116" s="240" t="s">
        <v>81</v>
      </c>
      <c r="AV116" s="14" t="s">
        <v>81</v>
      </c>
      <c r="AW116" s="14" t="s">
        <v>33</v>
      </c>
      <c r="AX116" s="14" t="s">
        <v>71</v>
      </c>
      <c r="AY116" s="240" t="s">
        <v>127</v>
      </c>
    </row>
    <row r="117" spans="1:51" s="16" customFormat="1" ht="12">
      <c r="A117" s="16"/>
      <c r="B117" s="252"/>
      <c r="C117" s="253"/>
      <c r="D117" s="221" t="s">
        <v>136</v>
      </c>
      <c r="E117" s="254" t="s">
        <v>19</v>
      </c>
      <c r="F117" s="255" t="s">
        <v>164</v>
      </c>
      <c r="G117" s="253"/>
      <c r="H117" s="256">
        <v>259.877</v>
      </c>
      <c r="I117" s="257"/>
      <c r="J117" s="253"/>
      <c r="K117" s="253"/>
      <c r="L117" s="258"/>
      <c r="M117" s="259"/>
      <c r="N117" s="260"/>
      <c r="O117" s="260"/>
      <c r="P117" s="260"/>
      <c r="Q117" s="260"/>
      <c r="R117" s="260"/>
      <c r="S117" s="260"/>
      <c r="T117" s="261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T117" s="262" t="s">
        <v>136</v>
      </c>
      <c r="AU117" s="262" t="s">
        <v>81</v>
      </c>
      <c r="AV117" s="16" t="s">
        <v>134</v>
      </c>
      <c r="AW117" s="16" t="s">
        <v>33</v>
      </c>
      <c r="AX117" s="16" t="s">
        <v>79</v>
      </c>
      <c r="AY117" s="262" t="s">
        <v>127</v>
      </c>
    </row>
    <row r="118" spans="1:65" s="2" customFormat="1" ht="12">
      <c r="A118" s="40"/>
      <c r="B118" s="41"/>
      <c r="C118" s="206" t="s">
        <v>165</v>
      </c>
      <c r="D118" s="206" t="s">
        <v>129</v>
      </c>
      <c r="E118" s="207" t="s">
        <v>166</v>
      </c>
      <c r="F118" s="208" t="s">
        <v>167</v>
      </c>
      <c r="G118" s="209" t="s">
        <v>168</v>
      </c>
      <c r="H118" s="210">
        <v>7.9</v>
      </c>
      <c r="I118" s="211"/>
      <c r="J118" s="212">
        <f>ROUND(I118*H118,2)</f>
        <v>0</v>
      </c>
      <c r="K118" s="208" t="s">
        <v>133</v>
      </c>
      <c r="L118" s="46"/>
      <c r="M118" s="213" t="s">
        <v>19</v>
      </c>
      <c r="N118" s="214" t="s">
        <v>42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0.29</v>
      </c>
      <c r="T118" s="216">
        <f>S118*H118</f>
        <v>2.291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134</v>
      </c>
      <c r="AT118" s="217" t="s">
        <v>129</v>
      </c>
      <c r="AU118" s="217" t="s">
        <v>81</v>
      </c>
      <c r="AY118" s="19" t="s">
        <v>127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79</v>
      </c>
      <c r="BK118" s="218">
        <f>ROUND(I118*H118,2)</f>
        <v>0</v>
      </c>
      <c r="BL118" s="19" t="s">
        <v>134</v>
      </c>
      <c r="BM118" s="217" t="s">
        <v>169</v>
      </c>
    </row>
    <row r="119" spans="1:51" s="13" customFormat="1" ht="12">
      <c r="A119" s="13"/>
      <c r="B119" s="219"/>
      <c r="C119" s="220"/>
      <c r="D119" s="221" t="s">
        <v>136</v>
      </c>
      <c r="E119" s="222" t="s">
        <v>19</v>
      </c>
      <c r="F119" s="223" t="s">
        <v>148</v>
      </c>
      <c r="G119" s="220"/>
      <c r="H119" s="222" t="s">
        <v>19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9" t="s">
        <v>136</v>
      </c>
      <c r="AU119" s="229" t="s">
        <v>81</v>
      </c>
      <c r="AV119" s="13" t="s">
        <v>79</v>
      </c>
      <c r="AW119" s="13" t="s">
        <v>33</v>
      </c>
      <c r="AX119" s="13" t="s">
        <v>71</v>
      </c>
      <c r="AY119" s="229" t="s">
        <v>127</v>
      </c>
    </row>
    <row r="120" spans="1:51" s="13" customFormat="1" ht="12">
      <c r="A120" s="13"/>
      <c r="B120" s="219"/>
      <c r="C120" s="220"/>
      <c r="D120" s="221" t="s">
        <v>136</v>
      </c>
      <c r="E120" s="222" t="s">
        <v>19</v>
      </c>
      <c r="F120" s="223" t="s">
        <v>170</v>
      </c>
      <c r="G120" s="220"/>
      <c r="H120" s="222" t="s">
        <v>19</v>
      </c>
      <c r="I120" s="224"/>
      <c r="J120" s="220"/>
      <c r="K120" s="220"/>
      <c r="L120" s="225"/>
      <c r="M120" s="226"/>
      <c r="N120" s="227"/>
      <c r="O120" s="227"/>
      <c r="P120" s="227"/>
      <c r="Q120" s="227"/>
      <c r="R120" s="227"/>
      <c r="S120" s="227"/>
      <c r="T120" s="22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9" t="s">
        <v>136</v>
      </c>
      <c r="AU120" s="229" t="s">
        <v>81</v>
      </c>
      <c r="AV120" s="13" t="s">
        <v>79</v>
      </c>
      <c r="AW120" s="13" t="s">
        <v>33</v>
      </c>
      <c r="AX120" s="13" t="s">
        <v>71</v>
      </c>
      <c r="AY120" s="229" t="s">
        <v>127</v>
      </c>
    </row>
    <row r="121" spans="1:51" s="14" customFormat="1" ht="12">
      <c r="A121" s="14"/>
      <c r="B121" s="230"/>
      <c r="C121" s="231"/>
      <c r="D121" s="221" t="s">
        <v>136</v>
      </c>
      <c r="E121" s="232" t="s">
        <v>19</v>
      </c>
      <c r="F121" s="233" t="s">
        <v>171</v>
      </c>
      <c r="G121" s="231"/>
      <c r="H121" s="234">
        <v>7.9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0" t="s">
        <v>136</v>
      </c>
      <c r="AU121" s="240" t="s">
        <v>81</v>
      </c>
      <c r="AV121" s="14" t="s">
        <v>81</v>
      </c>
      <c r="AW121" s="14" t="s">
        <v>33</v>
      </c>
      <c r="AX121" s="14" t="s">
        <v>79</v>
      </c>
      <c r="AY121" s="240" t="s">
        <v>127</v>
      </c>
    </row>
    <row r="122" spans="1:65" s="2" customFormat="1" ht="12">
      <c r="A122" s="40"/>
      <c r="B122" s="41"/>
      <c r="C122" s="206" t="s">
        <v>172</v>
      </c>
      <c r="D122" s="206" t="s">
        <v>129</v>
      </c>
      <c r="E122" s="207" t="s">
        <v>173</v>
      </c>
      <c r="F122" s="208" t="s">
        <v>174</v>
      </c>
      <c r="G122" s="209" t="s">
        <v>168</v>
      </c>
      <c r="H122" s="210">
        <v>354.05</v>
      </c>
      <c r="I122" s="211"/>
      <c r="J122" s="212">
        <f>ROUND(I122*H122,2)</f>
        <v>0</v>
      </c>
      <c r="K122" s="208" t="s">
        <v>133</v>
      </c>
      <c r="L122" s="46"/>
      <c r="M122" s="213" t="s">
        <v>19</v>
      </c>
      <c r="N122" s="214" t="s">
        <v>42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0.04</v>
      </c>
      <c r="T122" s="216">
        <f>S122*H122</f>
        <v>14.162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134</v>
      </c>
      <c r="AT122" s="217" t="s">
        <v>129</v>
      </c>
      <c r="AU122" s="217" t="s">
        <v>81</v>
      </c>
      <c r="AY122" s="19" t="s">
        <v>127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79</v>
      </c>
      <c r="BK122" s="218">
        <f>ROUND(I122*H122,2)</f>
        <v>0</v>
      </c>
      <c r="BL122" s="19" t="s">
        <v>134</v>
      </c>
      <c r="BM122" s="217" t="s">
        <v>175</v>
      </c>
    </row>
    <row r="123" spans="1:51" s="13" customFormat="1" ht="12">
      <c r="A123" s="13"/>
      <c r="B123" s="219"/>
      <c r="C123" s="220"/>
      <c r="D123" s="221" t="s">
        <v>136</v>
      </c>
      <c r="E123" s="222" t="s">
        <v>19</v>
      </c>
      <c r="F123" s="223" t="s">
        <v>148</v>
      </c>
      <c r="G123" s="220"/>
      <c r="H123" s="222" t="s">
        <v>19</v>
      </c>
      <c r="I123" s="224"/>
      <c r="J123" s="220"/>
      <c r="K123" s="220"/>
      <c r="L123" s="225"/>
      <c r="M123" s="226"/>
      <c r="N123" s="227"/>
      <c r="O123" s="227"/>
      <c r="P123" s="227"/>
      <c r="Q123" s="227"/>
      <c r="R123" s="227"/>
      <c r="S123" s="227"/>
      <c r="T123" s="22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9" t="s">
        <v>136</v>
      </c>
      <c r="AU123" s="229" t="s">
        <v>81</v>
      </c>
      <c r="AV123" s="13" t="s">
        <v>79</v>
      </c>
      <c r="AW123" s="13" t="s">
        <v>33</v>
      </c>
      <c r="AX123" s="13" t="s">
        <v>71</v>
      </c>
      <c r="AY123" s="229" t="s">
        <v>127</v>
      </c>
    </row>
    <row r="124" spans="1:51" s="14" customFormat="1" ht="12">
      <c r="A124" s="14"/>
      <c r="B124" s="230"/>
      <c r="C124" s="231"/>
      <c r="D124" s="221" t="s">
        <v>136</v>
      </c>
      <c r="E124" s="232" t="s">
        <v>19</v>
      </c>
      <c r="F124" s="233" t="s">
        <v>176</v>
      </c>
      <c r="G124" s="231"/>
      <c r="H124" s="234">
        <v>354.05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0" t="s">
        <v>136</v>
      </c>
      <c r="AU124" s="240" t="s">
        <v>81</v>
      </c>
      <c r="AV124" s="14" t="s">
        <v>81</v>
      </c>
      <c r="AW124" s="14" t="s">
        <v>33</v>
      </c>
      <c r="AX124" s="14" t="s">
        <v>79</v>
      </c>
      <c r="AY124" s="240" t="s">
        <v>127</v>
      </c>
    </row>
    <row r="125" spans="1:65" s="2" customFormat="1" ht="21.75" customHeight="1">
      <c r="A125" s="40"/>
      <c r="B125" s="41"/>
      <c r="C125" s="206" t="s">
        <v>177</v>
      </c>
      <c r="D125" s="206" t="s">
        <v>129</v>
      </c>
      <c r="E125" s="207" t="s">
        <v>178</v>
      </c>
      <c r="F125" s="208" t="s">
        <v>179</v>
      </c>
      <c r="G125" s="209" t="s">
        <v>132</v>
      </c>
      <c r="H125" s="210">
        <v>916.3</v>
      </c>
      <c r="I125" s="211"/>
      <c r="J125" s="212">
        <f>ROUND(I125*H125,2)</f>
        <v>0</v>
      </c>
      <c r="K125" s="208" t="s">
        <v>133</v>
      </c>
      <c r="L125" s="46"/>
      <c r="M125" s="213" t="s">
        <v>19</v>
      </c>
      <c r="N125" s="214" t="s">
        <v>42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0.0008</v>
      </c>
      <c r="T125" s="216">
        <f>S125*H125</f>
        <v>0.73304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134</v>
      </c>
      <c r="AT125" s="217" t="s">
        <v>129</v>
      </c>
      <c r="AU125" s="217" t="s">
        <v>81</v>
      </c>
      <c r="AY125" s="19" t="s">
        <v>127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79</v>
      </c>
      <c r="BK125" s="218">
        <f>ROUND(I125*H125,2)</f>
        <v>0</v>
      </c>
      <c r="BL125" s="19" t="s">
        <v>134</v>
      </c>
      <c r="BM125" s="217" t="s">
        <v>180</v>
      </c>
    </row>
    <row r="126" spans="1:51" s="13" customFormat="1" ht="12">
      <c r="A126" s="13"/>
      <c r="B126" s="219"/>
      <c r="C126" s="220"/>
      <c r="D126" s="221" t="s">
        <v>136</v>
      </c>
      <c r="E126" s="222" t="s">
        <v>19</v>
      </c>
      <c r="F126" s="223" t="s">
        <v>137</v>
      </c>
      <c r="G126" s="220"/>
      <c r="H126" s="222" t="s">
        <v>19</v>
      </c>
      <c r="I126" s="224"/>
      <c r="J126" s="220"/>
      <c r="K126" s="220"/>
      <c r="L126" s="225"/>
      <c r="M126" s="226"/>
      <c r="N126" s="227"/>
      <c r="O126" s="227"/>
      <c r="P126" s="227"/>
      <c r="Q126" s="227"/>
      <c r="R126" s="227"/>
      <c r="S126" s="227"/>
      <c r="T126" s="22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9" t="s">
        <v>136</v>
      </c>
      <c r="AU126" s="229" t="s">
        <v>81</v>
      </c>
      <c r="AV126" s="13" t="s">
        <v>79</v>
      </c>
      <c r="AW126" s="13" t="s">
        <v>33</v>
      </c>
      <c r="AX126" s="13" t="s">
        <v>71</v>
      </c>
      <c r="AY126" s="229" t="s">
        <v>127</v>
      </c>
    </row>
    <row r="127" spans="1:51" s="14" customFormat="1" ht="12">
      <c r="A127" s="14"/>
      <c r="B127" s="230"/>
      <c r="C127" s="231"/>
      <c r="D127" s="221" t="s">
        <v>136</v>
      </c>
      <c r="E127" s="232" t="s">
        <v>19</v>
      </c>
      <c r="F127" s="233" t="s">
        <v>181</v>
      </c>
      <c r="G127" s="231"/>
      <c r="H127" s="234">
        <v>916.3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0" t="s">
        <v>136</v>
      </c>
      <c r="AU127" s="240" t="s">
        <v>81</v>
      </c>
      <c r="AV127" s="14" t="s">
        <v>81</v>
      </c>
      <c r="AW127" s="14" t="s">
        <v>33</v>
      </c>
      <c r="AX127" s="14" t="s">
        <v>79</v>
      </c>
      <c r="AY127" s="240" t="s">
        <v>127</v>
      </c>
    </row>
    <row r="128" spans="1:65" s="2" customFormat="1" ht="16.5" customHeight="1">
      <c r="A128" s="40"/>
      <c r="B128" s="41"/>
      <c r="C128" s="206" t="s">
        <v>182</v>
      </c>
      <c r="D128" s="206" t="s">
        <v>129</v>
      </c>
      <c r="E128" s="207" t="s">
        <v>183</v>
      </c>
      <c r="F128" s="208" t="s">
        <v>184</v>
      </c>
      <c r="G128" s="209" t="s">
        <v>132</v>
      </c>
      <c r="H128" s="210">
        <v>387.217</v>
      </c>
      <c r="I128" s="211"/>
      <c r="J128" s="212">
        <f>ROUND(I128*H128,2)</f>
        <v>0</v>
      </c>
      <c r="K128" s="208" t="s">
        <v>133</v>
      </c>
      <c r="L128" s="46"/>
      <c r="M128" s="213" t="s">
        <v>19</v>
      </c>
      <c r="N128" s="214" t="s">
        <v>42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134</v>
      </c>
      <c r="AT128" s="217" t="s">
        <v>129</v>
      </c>
      <c r="AU128" s="217" t="s">
        <v>81</v>
      </c>
      <c r="AY128" s="19" t="s">
        <v>127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79</v>
      </c>
      <c r="BK128" s="218">
        <f>ROUND(I128*H128,2)</f>
        <v>0</v>
      </c>
      <c r="BL128" s="19" t="s">
        <v>134</v>
      </c>
      <c r="BM128" s="217" t="s">
        <v>185</v>
      </c>
    </row>
    <row r="129" spans="1:51" s="13" customFormat="1" ht="12">
      <c r="A129" s="13"/>
      <c r="B129" s="219"/>
      <c r="C129" s="220"/>
      <c r="D129" s="221" t="s">
        <v>136</v>
      </c>
      <c r="E129" s="222" t="s">
        <v>19</v>
      </c>
      <c r="F129" s="223" t="s">
        <v>137</v>
      </c>
      <c r="G129" s="220"/>
      <c r="H129" s="222" t="s">
        <v>19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9" t="s">
        <v>136</v>
      </c>
      <c r="AU129" s="229" t="s">
        <v>81</v>
      </c>
      <c r="AV129" s="13" t="s">
        <v>79</v>
      </c>
      <c r="AW129" s="13" t="s">
        <v>33</v>
      </c>
      <c r="AX129" s="13" t="s">
        <v>71</v>
      </c>
      <c r="AY129" s="229" t="s">
        <v>127</v>
      </c>
    </row>
    <row r="130" spans="1:51" s="13" customFormat="1" ht="12">
      <c r="A130" s="13"/>
      <c r="B130" s="219"/>
      <c r="C130" s="220"/>
      <c r="D130" s="221" t="s">
        <v>136</v>
      </c>
      <c r="E130" s="222" t="s">
        <v>19</v>
      </c>
      <c r="F130" s="223" t="s">
        <v>186</v>
      </c>
      <c r="G130" s="220"/>
      <c r="H130" s="222" t="s">
        <v>19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9" t="s">
        <v>136</v>
      </c>
      <c r="AU130" s="229" t="s">
        <v>81</v>
      </c>
      <c r="AV130" s="13" t="s">
        <v>79</v>
      </c>
      <c r="AW130" s="13" t="s">
        <v>33</v>
      </c>
      <c r="AX130" s="13" t="s">
        <v>71</v>
      </c>
      <c r="AY130" s="229" t="s">
        <v>127</v>
      </c>
    </row>
    <row r="131" spans="1:51" s="14" customFormat="1" ht="12">
      <c r="A131" s="14"/>
      <c r="B131" s="230"/>
      <c r="C131" s="231"/>
      <c r="D131" s="221" t="s">
        <v>136</v>
      </c>
      <c r="E131" s="232" t="s">
        <v>19</v>
      </c>
      <c r="F131" s="233" t="s">
        <v>187</v>
      </c>
      <c r="G131" s="231"/>
      <c r="H131" s="234">
        <v>387.217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0" t="s">
        <v>136</v>
      </c>
      <c r="AU131" s="240" t="s">
        <v>81</v>
      </c>
      <c r="AV131" s="14" t="s">
        <v>81</v>
      </c>
      <c r="AW131" s="14" t="s">
        <v>33</v>
      </c>
      <c r="AX131" s="14" t="s">
        <v>79</v>
      </c>
      <c r="AY131" s="240" t="s">
        <v>127</v>
      </c>
    </row>
    <row r="132" spans="1:65" s="2" customFormat="1" ht="16.5" customHeight="1">
      <c r="A132" s="40"/>
      <c r="B132" s="41"/>
      <c r="C132" s="206" t="s">
        <v>188</v>
      </c>
      <c r="D132" s="206" t="s">
        <v>129</v>
      </c>
      <c r="E132" s="207" t="s">
        <v>189</v>
      </c>
      <c r="F132" s="208" t="s">
        <v>190</v>
      </c>
      <c r="G132" s="209" t="s">
        <v>154</v>
      </c>
      <c r="H132" s="210">
        <v>4</v>
      </c>
      <c r="I132" s="211"/>
      <c r="J132" s="212">
        <f>ROUND(I132*H132,2)</f>
        <v>0</v>
      </c>
      <c r="K132" s="208" t="s">
        <v>133</v>
      </c>
      <c r="L132" s="46"/>
      <c r="M132" s="213" t="s">
        <v>19</v>
      </c>
      <c r="N132" s="214" t="s">
        <v>42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134</v>
      </c>
      <c r="AT132" s="217" t="s">
        <v>129</v>
      </c>
      <c r="AU132" s="217" t="s">
        <v>81</v>
      </c>
      <c r="AY132" s="19" t="s">
        <v>127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79</v>
      </c>
      <c r="BK132" s="218">
        <f>ROUND(I132*H132,2)</f>
        <v>0</v>
      </c>
      <c r="BL132" s="19" t="s">
        <v>134</v>
      </c>
      <c r="BM132" s="217" t="s">
        <v>191</v>
      </c>
    </row>
    <row r="133" spans="1:51" s="14" customFormat="1" ht="12">
      <c r="A133" s="14"/>
      <c r="B133" s="230"/>
      <c r="C133" s="231"/>
      <c r="D133" s="221" t="s">
        <v>136</v>
      </c>
      <c r="E133" s="232" t="s">
        <v>19</v>
      </c>
      <c r="F133" s="233" t="s">
        <v>192</v>
      </c>
      <c r="G133" s="231"/>
      <c r="H133" s="234">
        <v>4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0" t="s">
        <v>136</v>
      </c>
      <c r="AU133" s="240" t="s">
        <v>81</v>
      </c>
      <c r="AV133" s="14" t="s">
        <v>81</v>
      </c>
      <c r="AW133" s="14" t="s">
        <v>33</v>
      </c>
      <c r="AX133" s="14" t="s">
        <v>79</v>
      </c>
      <c r="AY133" s="240" t="s">
        <v>127</v>
      </c>
    </row>
    <row r="134" spans="1:65" s="2" customFormat="1" ht="21.75" customHeight="1">
      <c r="A134" s="40"/>
      <c r="B134" s="41"/>
      <c r="C134" s="206" t="s">
        <v>193</v>
      </c>
      <c r="D134" s="206" t="s">
        <v>129</v>
      </c>
      <c r="E134" s="207" t="s">
        <v>194</v>
      </c>
      <c r="F134" s="208" t="s">
        <v>195</v>
      </c>
      <c r="G134" s="209" t="s">
        <v>154</v>
      </c>
      <c r="H134" s="210">
        <v>489.461</v>
      </c>
      <c r="I134" s="211"/>
      <c r="J134" s="212">
        <f>ROUND(I134*H134,2)</f>
        <v>0</v>
      </c>
      <c r="K134" s="208" t="s">
        <v>133</v>
      </c>
      <c r="L134" s="46"/>
      <c r="M134" s="213" t="s">
        <v>19</v>
      </c>
      <c r="N134" s="214" t="s">
        <v>42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134</v>
      </c>
      <c r="AT134" s="217" t="s">
        <v>129</v>
      </c>
      <c r="AU134" s="217" t="s">
        <v>81</v>
      </c>
      <c r="AY134" s="19" t="s">
        <v>127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79</v>
      </c>
      <c r="BK134" s="218">
        <f>ROUND(I134*H134,2)</f>
        <v>0</v>
      </c>
      <c r="BL134" s="19" t="s">
        <v>134</v>
      </c>
      <c r="BM134" s="217" t="s">
        <v>196</v>
      </c>
    </row>
    <row r="135" spans="1:51" s="13" customFormat="1" ht="12">
      <c r="A135" s="13"/>
      <c r="B135" s="219"/>
      <c r="C135" s="220"/>
      <c r="D135" s="221" t="s">
        <v>136</v>
      </c>
      <c r="E135" s="222" t="s">
        <v>19</v>
      </c>
      <c r="F135" s="223" t="s">
        <v>137</v>
      </c>
      <c r="G135" s="220"/>
      <c r="H135" s="222" t="s">
        <v>19</v>
      </c>
      <c r="I135" s="224"/>
      <c r="J135" s="220"/>
      <c r="K135" s="220"/>
      <c r="L135" s="225"/>
      <c r="M135" s="226"/>
      <c r="N135" s="227"/>
      <c r="O135" s="227"/>
      <c r="P135" s="227"/>
      <c r="Q135" s="227"/>
      <c r="R135" s="227"/>
      <c r="S135" s="227"/>
      <c r="T135" s="22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29" t="s">
        <v>136</v>
      </c>
      <c r="AU135" s="229" t="s">
        <v>81</v>
      </c>
      <c r="AV135" s="13" t="s">
        <v>79</v>
      </c>
      <c r="AW135" s="13" t="s">
        <v>33</v>
      </c>
      <c r="AX135" s="13" t="s">
        <v>71</v>
      </c>
      <c r="AY135" s="229" t="s">
        <v>127</v>
      </c>
    </row>
    <row r="136" spans="1:51" s="13" customFormat="1" ht="12">
      <c r="A136" s="13"/>
      <c r="B136" s="219"/>
      <c r="C136" s="220"/>
      <c r="D136" s="221" t="s">
        <v>136</v>
      </c>
      <c r="E136" s="222" t="s">
        <v>19</v>
      </c>
      <c r="F136" s="223" t="s">
        <v>197</v>
      </c>
      <c r="G136" s="220"/>
      <c r="H136" s="222" t="s">
        <v>19</v>
      </c>
      <c r="I136" s="224"/>
      <c r="J136" s="220"/>
      <c r="K136" s="220"/>
      <c r="L136" s="225"/>
      <c r="M136" s="226"/>
      <c r="N136" s="227"/>
      <c r="O136" s="227"/>
      <c r="P136" s="227"/>
      <c r="Q136" s="227"/>
      <c r="R136" s="227"/>
      <c r="S136" s="227"/>
      <c r="T136" s="22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9" t="s">
        <v>136</v>
      </c>
      <c r="AU136" s="229" t="s">
        <v>81</v>
      </c>
      <c r="AV136" s="13" t="s">
        <v>79</v>
      </c>
      <c r="AW136" s="13" t="s">
        <v>33</v>
      </c>
      <c r="AX136" s="13" t="s">
        <v>71</v>
      </c>
      <c r="AY136" s="229" t="s">
        <v>127</v>
      </c>
    </row>
    <row r="137" spans="1:51" s="14" customFormat="1" ht="12">
      <c r="A137" s="14"/>
      <c r="B137" s="230"/>
      <c r="C137" s="231"/>
      <c r="D137" s="221" t="s">
        <v>136</v>
      </c>
      <c r="E137" s="232" t="s">
        <v>19</v>
      </c>
      <c r="F137" s="233" t="s">
        <v>198</v>
      </c>
      <c r="G137" s="231"/>
      <c r="H137" s="234">
        <v>811.52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0" t="s">
        <v>136</v>
      </c>
      <c r="AU137" s="240" t="s">
        <v>81</v>
      </c>
      <c r="AV137" s="14" t="s">
        <v>81</v>
      </c>
      <c r="AW137" s="14" t="s">
        <v>33</v>
      </c>
      <c r="AX137" s="14" t="s">
        <v>71</v>
      </c>
      <c r="AY137" s="240" t="s">
        <v>127</v>
      </c>
    </row>
    <row r="138" spans="1:51" s="13" customFormat="1" ht="12">
      <c r="A138" s="13"/>
      <c r="B138" s="219"/>
      <c r="C138" s="220"/>
      <c r="D138" s="221" t="s">
        <v>136</v>
      </c>
      <c r="E138" s="222" t="s">
        <v>19</v>
      </c>
      <c r="F138" s="223" t="s">
        <v>199</v>
      </c>
      <c r="G138" s="220"/>
      <c r="H138" s="222" t="s">
        <v>19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29" t="s">
        <v>136</v>
      </c>
      <c r="AU138" s="229" t="s">
        <v>81</v>
      </c>
      <c r="AV138" s="13" t="s">
        <v>79</v>
      </c>
      <c r="AW138" s="13" t="s">
        <v>33</v>
      </c>
      <c r="AX138" s="13" t="s">
        <v>71</v>
      </c>
      <c r="AY138" s="229" t="s">
        <v>127</v>
      </c>
    </row>
    <row r="139" spans="1:51" s="13" customFormat="1" ht="12">
      <c r="A139" s="13"/>
      <c r="B139" s="219"/>
      <c r="C139" s="220"/>
      <c r="D139" s="221" t="s">
        <v>136</v>
      </c>
      <c r="E139" s="222" t="s">
        <v>19</v>
      </c>
      <c r="F139" s="223" t="s">
        <v>156</v>
      </c>
      <c r="G139" s="220"/>
      <c r="H139" s="222" t="s">
        <v>19</v>
      </c>
      <c r="I139" s="224"/>
      <c r="J139" s="220"/>
      <c r="K139" s="220"/>
      <c r="L139" s="225"/>
      <c r="M139" s="226"/>
      <c r="N139" s="227"/>
      <c r="O139" s="227"/>
      <c r="P139" s="227"/>
      <c r="Q139" s="227"/>
      <c r="R139" s="227"/>
      <c r="S139" s="227"/>
      <c r="T139" s="22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29" t="s">
        <v>136</v>
      </c>
      <c r="AU139" s="229" t="s">
        <v>81</v>
      </c>
      <c r="AV139" s="13" t="s">
        <v>79</v>
      </c>
      <c r="AW139" s="13" t="s">
        <v>33</v>
      </c>
      <c r="AX139" s="13" t="s">
        <v>71</v>
      </c>
      <c r="AY139" s="229" t="s">
        <v>127</v>
      </c>
    </row>
    <row r="140" spans="1:51" s="14" customFormat="1" ht="12">
      <c r="A140" s="14"/>
      <c r="B140" s="230"/>
      <c r="C140" s="231"/>
      <c r="D140" s="221" t="s">
        <v>136</v>
      </c>
      <c r="E140" s="232" t="s">
        <v>19</v>
      </c>
      <c r="F140" s="233" t="s">
        <v>200</v>
      </c>
      <c r="G140" s="231"/>
      <c r="H140" s="234">
        <v>-144.828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0" t="s">
        <v>136</v>
      </c>
      <c r="AU140" s="240" t="s">
        <v>81</v>
      </c>
      <c r="AV140" s="14" t="s">
        <v>81</v>
      </c>
      <c r="AW140" s="14" t="s">
        <v>33</v>
      </c>
      <c r="AX140" s="14" t="s">
        <v>71</v>
      </c>
      <c r="AY140" s="240" t="s">
        <v>127</v>
      </c>
    </row>
    <row r="141" spans="1:51" s="13" customFormat="1" ht="12">
      <c r="A141" s="13"/>
      <c r="B141" s="219"/>
      <c r="C141" s="220"/>
      <c r="D141" s="221" t="s">
        <v>136</v>
      </c>
      <c r="E141" s="222" t="s">
        <v>19</v>
      </c>
      <c r="F141" s="223" t="s">
        <v>158</v>
      </c>
      <c r="G141" s="220"/>
      <c r="H141" s="222" t="s">
        <v>19</v>
      </c>
      <c r="I141" s="224"/>
      <c r="J141" s="220"/>
      <c r="K141" s="220"/>
      <c r="L141" s="225"/>
      <c r="M141" s="226"/>
      <c r="N141" s="227"/>
      <c r="O141" s="227"/>
      <c r="P141" s="227"/>
      <c r="Q141" s="227"/>
      <c r="R141" s="227"/>
      <c r="S141" s="227"/>
      <c r="T141" s="22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9" t="s">
        <v>136</v>
      </c>
      <c r="AU141" s="229" t="s">
        <v>81</v>
      </c>
      <c r="AV141" s="13" t="s">
        <v>79</v>
      </c>
      <c r="AW141" s="13" t="s">
        <v>33</v>
      </c>
      <c r="AX141" s="13" t="s">
        <v>71</v>
      </c>
      <c r="AY141" s="229" t="s">
        <v>127</v>
      </c>
    </row>
    <row r="142" spans="1:51" s="14" customFormat="1" ht="12">
      <c r="A142" s="14"/>
      <c r="B142" s="230"/>
      <c r="C142" s="231"/>
      <c r="D142" s="221" t="s">
        <v>136</v>
      </c>
      <c r="E142" s="232" t="s">
        <v>19</v>
      </c>
      <c r="F142" s="233" t="s">
        <v>201</v>
      </c>
      <c r="G142" s="231"/>
      <c r="H142" s="234">
        <v>-3.395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0" t="s">
        <v>136</v>
      </c>
      <c r="AU142" s="240" t="s">
        <v>81</v>
      </c>
      <c r="AV142" s="14" t="s">
        <v>81</v>
      </c>
      <c r="AW142" s="14" t="s">
        <v>33</v>
      </c>
      <c r="AX142" s="14" t="s">
        <v>71</v>
      </c>
      <c r="AY142" s="240" t="s">
        <v>127</v>
      </c>
    </row>
    <row r="143" spans="1:51" s="13" customFormat="1" ht="12">
      <c r="A143" s="13"/>
      <c r="B143" s="219"/>
      <c r="C143" s="220"/>
      <c r="D143" s="221" t="s">
        <v>136</v>
      </c>
      <c r="E143" s="222" t="s">
        <v>19</v>
      </c>
      <c r="F143" s="223" t="s">
        <v>160</v>
      </c>
      <c r="G143" s="220"/>
      <c r="H143" s="222" t="s">
        <v>19</v>
      </c>
      <c r="I143" s="224"/>
      <c r="J143" s="220"/>
      <c r="K143" s="220"/>
      <c r="L143" s="225"/>
      <c r="M143" s="226"/>
      <c r="N143" s="227"/>
      <c r="O143" s="227"/>
      <c r="P143" s="227"/>
      <c r="Q143" s="227"/>
      <c r="R143" s="227"/>
      <c r="S143" s="227"/>
      <c r="T143" s="22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29" t="s">
        <v>136</v>
      </c>
      <c r="AU143" s="229" t="s">
        <v>81</v>
      </c>
      <c r="AV143" s="13" t="s">
        <v>79</v>
      </c>
      <c r="AW143" s="13" t="s">
        <v>33</v>
      </c>
      <c r="AX143" s="13" t="s">
        <v>71</v>
      </c>
      <c r="AY143" s="229" t="s">
        <v>127</v>
      </c>
    </row>
    <row r="144" spans="1:51" s="14" customFormat="1" ht="12">
      <c r="A144" s="14"/>
      <c r="B144" s="230"/>
      <c r="C144" s="231"/>
      <c r="D144" s="221" t="s">
        <v>136</v>
      </c>
      <c r="E144" s="232" t="s">
        <v>19</v>
      </c>
      <c r="F144" s="233" t="s">
        <v>202</v>
      </c>
      <c r="G144" s="231"/>
      <c r="H144" s="234">
        <v>-108.747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0" t="s">
        <v>136</v>
      </c>
      <c r="AU144" s="240" t="s">
        <v>81</v>
      </c>
      <c r="AV144" s="14" t="s">
        <v>81</v>
      </c>
      <c r="AW144" s="14" t="s">
        <v>33</v>
      </c>
      <c r="AX144" s="14" t="s">
        <v>71</v>
      </c>
      <c r="AY144" s="240" t="s">
        <v>127</v>
      </c>
    </row>
    <row r="145" spans="1:51" s="14" customFormat="1" ht="12">
      <c r="A145" s="14"/>
      <c r="B145" s="230"/>
      <c r="C145" s="231"/>
      <c r="D145" s="221" t="s">
        <v>136</v>
      </c>
      <c r="E145" s="232" t="s">
        <v>19</v>
      </c>
      <c r="F145" s="233" t="s">
        <v>203</v>
      </c>
      <c r="G145" s="231"/>
      <c r="H145" s="234">
        <v>-0.982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0" t="s">
        <v>136</v>
      </c>
      <c r="AU145" s="240" t="s">
        <v>81</v>
      </c>
      <c r="AV145" s="14" t="s">
        <v>81</v>
      </c>
      <c r="AW145" s="14" t="s">
        <v>33</v>
      </c>
      <c r="AX145" s="14" t="s">
        <v>71</v>
      </c>
      <c r="AY145" s="240" t="s">
        <v>127</v>
      </c>
    </row>
    <row r="146" spans="1:51" s="14" customFormat="1" ht="12">
      <c r="A146" s="14"/>
      <c r="B146" s="230"/>
      <c r="C146" s="231"/>
      <c r="D146" s="221" t="s">
        <v>136</v>
      </c>
      <c r="E146" s="232" t="s">
        <v>19</v>
      </c>
      <c r="F146" s="233" t="s">
        <v>204</v>
      </c>
      <c r="G146" s="231"/>
      <c r="H146" s="234">
        <v>-2.868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0" t="s">
        <v>136</v>
      </c>
      <c r="AU146" s="240" t="s">
        <v>81</v>
      </c>
      <c r="AV146" s="14" t="s">
        <v>81</v>
      </c>
      <c r="AW146" s="14" t="s">
        <v>33</v>
      </c>
      <c r="AX146" s="14" t="s">
        <v>71</v>
      </c>
      <c r="AY146" s="240" t="s">
        <v>127</v>
      </c>
    </row>
    <row r="147" spans="1:51" s="13" customFormat="1" ht="12">
      <c r="A147" s="13"/>
      <c r="B147" s="219"/>
      <c r="C147" s="220"/>
      <c r="D147" s="221" t="s">
        <v>136</v>
      </c>
      <c r="E147" s="222" t="s">
        <v>19</v>
      </c>
      <c r="F147" s="223" t="s">
        <v>205</v>
      </c>
      <c r="G147" s="220"/>
      <c r="H147" s="222" t="s">
        <v>19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29" t="s">
        <v>136</v>
      </c>
      <c r="AU147" s="229" t="s">
        <v>81</v>
      </c>
      <c r="AV147" s="13" t="s">
        <v>79</v>
      </c>
      <c r="AW147" s="13" t="s">
        <v>33</v>
      </c>
      <c r="AX147" s="13" t="s">
        <v>71</v>
      </c>
      <c r="AY147" s="229" t="s">
        <v>127</v>
      </c>
    </row>
    <row r="148" spans="1:51" s="14" customFormat="1" ht="12">
      <c r="A148" s="14"/>
      <c r="B148" s="230"/>
      <c r="C148" s="231"/>
      <c r="D148" s="221" t="s">
        <v>136</v>
      </c>
      <c r="E148" s="232" t="s">
        <v>19</v>
      </c>
      <c r="F148" s="233" t="s">
        <v>206</v>
      </c>
      <c r="G148" s="231"/>
      <c r="H148" s="234">
        <v>-65.37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0" t="s">
        <v>136</v>
      </c>
      <c r="AU148" s="240" t="s">
        <v>81</v>
      </c>
      <c r="AV148" s="14" t="s">
        <v>81</v>
      </c>
      <c r="AW148" s="14" t="s">
        <v>33</v>
      </c>
      <c r="AX148" s="14" t="s">
        <v>71</v>
      </c>
      <c r="AY148" s="240" t="s">
        <v>127</v>
      </c>
    </row>
    <row r="149" spans="1:51" s="14" customFormat="1" ht="12">
      <c r="A149" s="14"/>
      <c r="B149" s="230"/>
      <c r="C149" s="231"/>
      <c r="D149" s="221" t="s">
        <v>136</v>
      </c>
      <c r="E149" s="232" t="s">
        <v>19</v>
      </c>
      <c r="F149" s="233" t="s">
        <v>207</v>
      </c>
      <c r="G149" s="231"/>
      <c r="H149" s="234">
        <v>-4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0" t="s">
        <v>136</v>
      </c>
      <c r="AU149" s="240" t="s">
        <v>81</v>
      </c>
      <c r="AV149" s="14" t="s">
        <v>81</v>
      </c>
      <c r="AW149" s="14" t="s">
        <v>33</v>
      </c>
      <c r="AX149" s="14" t="s">
        <v>71</v>
      </c>
      <c r="AY149" s="240" t="s">
        <v>127</v>
      </c>
    </row>
    <row r="150" spans="1:51" s="14" customFormat="1" ht="12">
      <c r="A150" s="14"/>
      <c r="B150" s="230"/>
      <c r="C150" s="231"/>
      <c r="D150" s="221" t="s">
        <v>136</v>
      </c>
      <c r="E150" s="232" t="s">
        <v>19</v>
      </c>
      <c r="F150" s="233" t="s">
        <v>208</v>
      </c>
      <c r="G150" s="231"/>
      <c r="H150" s="234">
        <v>8.131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0" t="s">
        <v>136</v>
      </c>
      <c r="AU150" s="240" t="s">
        <v>81</v>
      </c>
      <c r="AV150" s="14" t="s">
        <v>81</v>
      </c>
      <c r="AW150" s="14" t="s">
        <v>33</v>
      </c>
      <c r="AX150" s="14" t="s">
        <v>71</v>
      </c>
      <c r="AY150" s="240" t="s">
        <v>127</v>
      </c>
    </row>
    <row r="151" spans="1:51" s="16" customFormat="1" ht="12">
      <c r="A151" s="16"/>
      <c r="B151" s="252"/>
      <c r="C151" s="253"/>
      <c r="D151" s="221" t="s">
        <v>136</v>
      </c>
      <c r="E151" s="254" t="s">
        <v>19</v>
      </c>
      <c r="F151" s="255" t="s">
        <v>164</v>
      </c>
      <c r="G151" s="253"/>
      <c r="H151" s="256">
        <v>489.461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T151" s="262" t="s">
        <v>136</v>
      </c>
      <c r="AU151" s="262" t="s">
        <v>81</v>
      </c>
      <c r="AV151" s="16" t="s">
        <v>134</v>
      </c>
      <c r="AW151" s="16" t="s">
        <v>33</v>
      </c>
      <c r="AX151" s="16" t="s">
        <v>79</v>
      </c>
      <c r="AY151" s="262" t="s">
        <v>127</v>
      </c>
    </row>
    <row r="152" spans="1:65" s="2" customFormat="1" ht="12">
      <c r="A152" s="40"/>
      <c r="B152" s="41"/>
      <c r="C152" s="206" t="s">
        <v>209</v>
      </c>
      <c r="D152" s="206" t="s">
        <v>129</v>
      </c>
      <c r="E152" s="207" t="s">
        <v>210</v>
      </c>
      <c r="F152" s="208" t="s">
        <v>211</v>
      </c>
      <c r="G152" s="209" t="s">
        <v>154</v>
      </c>
      <c r="H152" s="210">
        <v>5</v>
      </c>
      <c r="I152" s="211"/>
      <c r="J152" s="212">
        <f>ROUND(I152*H152,2)</f>
        <v>0</v>
      </c>
      <c r="K152" s="208" t="s">
        <v>212</v>
      </c>
      <c r="L152" s="46"/>
      <c r="M152" s="213" t="s">
        <v>19</v>
      </c>
      <c r="N152" s="214" t="s">
        <v>42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134</v>
      </c>
      <c r="AT152" s="217" t="s">
        <v>129</v>
      </c>
      <c r="AU152" s="217" t="s">
        <v>81</v>
      </c>
      <c r="AY152" s="19" t="s">
        <v>127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79</v>
      </c>
      <c r="BK152" s="218">
        <f>ROUND(I152*H152,2)</f>
        <v>0</v>
      </c>
      <c r="BL152" s="19" t="s">
        <v>134</v>
      </c>
      <c r="BM152" s="217" t="s">
        <v>213</v>
      </c>
    </row>
    <row r="153" spans="1:51" s="14" customFormat="1" ht="12">
      <c r="A153" s="14"/>
      <c r="B153" s="230"/>
      <c r="C153" s="231"/>
      <c r="D153" s="221" t="s">
        <v>136</v>
      </c>
      <c r="E153" s="232" t="s">
        <v>19</v>
      </c>
      <c r="F153" s="233" t="s">
        <v>214</v>
      </c>
      <c r="G153" s="231"/>
      <c r="H153" s="234">
        <v>5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0" t="s">
        <v>136</v>
      </c>
      <c r="AU153" s="240" t="s">
        <v>81</v>
      </c>
      <c r="AV153" s="14" t="s">
        <v>81</v>
      </c>
      <c r="AW153" s="14" t="s">
        <v>33</v>
      </c>
      <c r="AX153" s="14" t="s">
        <v>79</v>
      </c>
      <c r="AY153" s="240" t="s">
        <v>127</v>
      </c>
    </row>
    <row r="154" spans="1:65" s="2" customFormat="1" ht="12">
      <c r="A154" s="40"/>
      <c r="B154" s="41"/>
      <c r="C154" s="206" t="s">
        <v>215</v>
      </c>
      <c r="D154" s="206" t="s">
        <v>129</v>
      </c>
      <c r="E154" s="207" t="s">
        <v>216</v>
      </c>
      <c r="F154" s="208" t="s">
        <v>217</v>
      </c>
      <c r="G154" s="209" t="s">
        <v>154</v>
      </c>
      <c r="H154" s="210">
        <v>103.612</v>
      </c>
      <c r="I154" s="211"/>
      <c r="J154" s="212">
        <f>ROUND(I154*H154,2)</f>
        <v>0</v>
      </c>
      <c r="K154" s="208" t="s">
        <v>133</v>
      </c>
      <c r="L154" s="46"/>
      <c r="M154" s="213" t="s">
        <v>19</v>
      </c>
      <c r="N154" s="214" t="s">
        <v>42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134</v>
      </c>
      <c r="AT154" s="217" t="s">
        <v>129</v>
      </c>
      <c r="AU154" s="217" t="s">
        <v>81</v>
      </c>
      <c r="AY154" s="19" t="s">
        <v>127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79</v>
      </c>
      <c r="BK154" s="218">
        <f>ROUND(I154*H154,2)</f>
        <v>0</v>
      </c>
      <c r="BL154" s="19" t="s">
        <v>134</v>
      </c>
      <c r="BM154" s="217" t="s">
        <v>218</v>
      </c>
    </row>
    <row r="155" spans="1:51" s="13" customFormat="1" ht="12">
      <c r="A155" s="13"/>
      <c r="B155" s="219"/>
      <c r="C155" s="220"/>
      <c r="D155" s="221" t="s">
        <v>136</v>
      </c>
      <c r="E155" s="222" t="s">
        <v>19</v>
      </c>
      <c r="F155" s="223" t="s">
        <v>219</v>
      </c>
      <c r="G155" s="220"/>
      <c r="H155" s="222" t="s">
        <v>19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29" t="s">
        <v>136</v>
      </c>
      <c r="AU155" s="229" t="s">
        <v>81</v>
      </c>
      <c r="AV155" s="13" t="s">
        <v>79</v>
      </c>
      <c r="AW155" s="13" t="s">
        <v>33</v>
      </c>
      <c r="AX155" s="13" t="s">
        <v>71</v>
      </c>
      <c r="AY155" s="229" t="s">
        <v>127</v>
      </c>
    </row>
    <row r="156" spans="1:51" s="13" customFormat="1" ht="12">
      <c r="A156" s="13"/>
      <c r="B156" s="219"/>
      <c r="C156" s="220"/>
      <c r="D156" s="221" t="s">
        <v>136</v>
      </c>
      <c r="E156" s="222" t="s">
        <v>19</v>
      </c>
      <c r="F156" s="223" t="s">
        <v>220</v>
      </c>
      <c r="G156" s="220"/>
      <c r="H156" s="222" t="s">
        <v>19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9" t="s">
        <v>136</v>
      </c>
      <c r="AU156" s="229" t="s">
        <v>81</v>
      </c>
      <c r="AV156" s="13" t="s">
        <v>79</v>
      </c>
      <c r="AW156" s="13" t="s">
        <v>33</v>
      </c>
      <c r="AX156" s="13" t="s">
        <v>71</v>
      </c>
      <c r="AY156" s="229" t="s">
        <v>127</v>
      </c>
    </row>
    <row r="157" spans="1:51" s="14" customFormat="1" ht="12">
      <c r="A157" s="14"/>
      <c r="B157" s="230"/>
      <c r="C157" s="231"/>
      <c r="D157" s="221" t="s">
        <v>136</v>
      </c>
      <c r="E157" s="232" t="s">
        <v>19</v>
      </c>
      <c r="F157" s="233" t="s">
        <v>221</v>
      </c>
      <c r="G157" s="231"/>
      <c r="H157" s="234">
        <v>15.488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0" t="s">
        <v>136</v>
      </c>
      <c r="AU157" s="240" t="s">
        <v>81</v>
      </c>
      <c r="AV157" s="14" t="s">
        <v>81</v>
      </c>
      <c r="AW157" s="14" t="s">
        <v>33</v>
      </c>
      <c r="AX157" s="14" t="s">
        <v>71</v>
      </c>
      <c r="AY157" s="240" t="s">
        <v>127</v>
      </c>
    </row>
    <row r="158" spans="1:51" s="14" customFormat="1" ht="12">
      <c r="A158" s="14"/>
      <c r="B158" s="230"/>
      <c r="C158" s="231"/>
      <c r="D158" s="221" t="s">
        <v>136</v>
      </c>
      <c r="E158" s="232" t="s">
        <v>19</v>
      </c>
      <c r="F158" s="233" t="s">
        <v>222</v>
      </c>
      <c r="G158" s="231"/>
      <c r="H158" s="234">
        <v>4.628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0" t="s">
        <v>136</v>
      </c>
      <c r="AU158" s="240" t="s">
        <v>81</v>
      </c>
      <c r="AV158" s="14" t="s">
        <v>81</v>
      </c>
      <c r="AW158" s="14" t="s">
        <v>33</v>
      </c>
      <c r="AX158" s="14" t="s">
        <v>71</v>
      </c>
      <c r="AY158" s="240" t="s">
        <v>127</v>
      </c>
    </row>
    <row r="159" spans="1:51" s="14" customFormat="1" ht="12">
      <c r="A159" s="14"/>
      <c r="B159" s="230"/>
      <c r="C159" s="231"/>
      <c r="D159" s="221" t="s">
        <v>136</v>
      </c>
      <c r="E159" s="232" t="s">
        <v>19</v>
      </c>
      <c r="F159" s="233" t="s">
        <v>223</v>
      </c>
      <c r="G159" s="231"/>
      <c r="H159" s="234">
        <v>1.82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0" t="s">
        <v>136</v>
      </c>
      <c r="AU159" s="240" t="s">
        <v>81</v>
      </c>
      <c r="AV159" s="14" t="s">
        <v>81</v>
      </c>
      <c r="AW159" s="14" t="s">
        <v>33</v>
      </c>
      <c r="AX159" s="14" t="s">
        <v>71</v>
      </c>
      <c r="AY159" s="240" t="s">
        <v>127</v>
      </c>
    </row>
    <row r="160" spans="1:51" s="14" customFormat="1" ht="12">
      <c r="A160" s="14"/>
      <c r="B160" s="230"/>
      <c r="C160" s="231"/>
      <c r="D160" s="221" t="s">
        <v>136</v>
      </c>
      <c r="E160" s="232" t="s">
        <v>19</v>
      </c>
      <c r="F160" s="233" t="s">
        <v>224</v>
      </c>
      <c r="G160" s="231"/>
      <c r="H160" s="234">
        <v>1.722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0" t="s">
        <v>136</v>
      </c>
      <c r="AU160" s="240" t="s">
        <v>81</v>
      </c>
      <c r="AV160" s="14" t="s">
        <v>81</v>
      </c>
      <c r="AW160" s="14" t="s">
        <v>33</v>
      </c>
      <c r="AX160" s="14" t="s">
        <v>71</v>
      </c>
      <c r="AY160" s="240" t="s">
        <v>127</v>
      </c>
    </row>
    <row r="161" spans="1:51" s="14" customFormat="1" ht="12">
      <c r="A161" s="14"/>
      <c r="B161" s="230"/>
      <c r="C161" s="231"/>
      <c r="D161" s="221" t="s">
        <v>136</v>
      </c>
      <c r="E161" s="232" t="s">
        <v>19</v>
      </c>
      <c r="F161" s="233" t="s">
        <v>225</v>
      </c>
      <c r="G161" s="231"/>
      <c r="H161" s="234">
        <v>4.379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0" t="s">
        <v>136</v>
      </c>
      <c r="AU161" s="240" t="s">
        <v>81</v>
      </c>
      <c r="AV161" s="14" t="s">
        <v>81</v>
      </c>
      <c r="AW161" s="14" t="s">
        <v>33</v>
      </c>
      <c r="AX161" s="14" t="s">
        <v>71</v>
      </c>
      <c r="AY161" s="240" t="s">
        <v>127</v>
      </c>
    </row>
    <row r="162" spans="1:51" s="14" customFormat="1" ht="12">
      <c r="A162" s="14"/>
      <c r="B162" s="230"/>
      <c r="C162" s="231"/>
      <c r="D162" s="221" t="s">
        <v>136</v>
      </c>
      <c r="E162" s="232" t="s">
        <v>19</v>
      </c>
      <c r="F162" s="233" t="s">
        <v>226</v>
      </c>
      <c r="G162" s="231"/>
      <c r="H162" s="234">
        <v>4.106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0" t="s">
        <v>136</v>
      </c>
      <c r="AU162" s="240" t="s">
        <v>81</v>
      </c>
      <c r="AV162" s="14" t="s">
        <v>81</v>
      </c>
      <c r="AW162" s="14" t="s">
        <v>33</v>
      </c>
      <c r="AX162" s="14" t="s">
        <v>71</v>
      </c>
      <c r="AY162" s="240" t="s">
        <v>127</v>
      </c>
    </row>
    <row r="163" spans="1:51" s="14" customFormat="1" ht="12">
      <c r="A163" s="14"/>
      <c r="B163" s="230"/>
      <c r="C163" s="231"/>
      <c r="D163" s="221" t="s">
        <v>136</v>
      </c>
      <c r="E163" s="232" t="s">
        <v>19</v>
      </c>
      <c r="F163" s="233" t="s">
        <v>227</v>
      </c>
      <c r="G163" s="231"/>
      <c r="H163" s="234">
        <v>1.624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0" t="s">
        <v>136</v>
      </c>
      <c r="AU163" s="240" t="s">
        <v>81</v>
      </c>
      <c r="AV163" s="14" t="s">
        <v>81</v>
      </c>
      <c r="AW163" s="14" t="s">
        <v>33</v>
      </c>
      <c r="AX163" s="14" t="s">
        <v>71</v>
      </c>
      <c r="AY163" s="240" t="s">
        <v>127</v>
      </c>
    </row>
    <row r="164" spans="1:51" s="14" customFormat="1" ht="12">
      <c r="A164" s="14"/>
      <c r="B164" s="230"/>
      <c r="C164" s="231"/>
      <c r="D164" s="221" t="s">
        <v>136</v>
      </c>
      <c r="E164" s="232" t="s">
        <v>19</v>
      </c>
      <c r="F164" s="233" t="s">
        <v>228</v>
      </c>
      <c r="G164" s="231"/>
      <c r="H164" s="234">
        <v>1.54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0" t="s">
        <v>136</v>
      </c>
      <c r="AU164" s="240" t="s">
        <v>81</v>
      </c>
      <c r="AV164" s="14" t="s">
        <v>81</v>
      </c>
      <c r="AW164" s="14" t="s">
        <v>33</v>
      </c>
      <c r="AX164" s="14" t="s">
        <v>71</v>
      </c>
      <c r="AY164" s="240" t="s">
        <v>127</v>
      </c>
    </row>
    <row r="165" spans="1:51" s="14" customFormat="1" ht="12">
      <c r="A165" s="14"/>
      <c r="B165" s="230"/>
      <c r="C165" s="231"/>
      <c r="D165" s="221" t="s">
        <v>136</v>
      </c>
      <c r="E165" s="232" t="s">
        <v>19</v>
      </c>
      <c r="F165" s="233" t="s">
        <v>229</v>
      </c>
      <c r="G165" s="231"/>
      <c r="H165" s="234">
        <v>3.894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0" t="s">
        <v>136</v>
      </c>
      <c r="AU165" s="240" t="s">
        <v>81</v>
      </c>
      <c r="AV165" s="14" t="s">
        <v>81</v>
      </c>
      <c r="AW165" s="14" t="s">
        <v>33</v>
      </c>
      <c r="AX165" s="14" t="s">
        <v>71</v>
      </c>
      <c r="AY165" s="240" t="s">
        <v>127</v>
      </c>
    </row>
    <row r="166" spans="1:51" s="14" customFormat="1" ht="12">
      <c r="A166" s="14"/>
      <c r="B166" s="230"/>
      <c r="C166" s="231"/>
      <c r="D166" s="221" t="s">
        <v>136</v>
      </c>
      <c r="E166" s="232" t="s">
        <v>19</v>
      </c>
      <c r="F166" s="233" t="s">
        <v>230</v>
      </c>
      <c r="G166" s="231"/>
      <c r="H166" s="234">
        <v>3.646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0" t="s">
        <v>136</v>
      </c>
      <c r="AU166" s="240" t="s">
        <v>81</v>
      </c>
      <c r="AV166" s="14" t="s">
        <v>81</v>
      </c>
      <c r="AW166" s="14" t="s">
        <v>33</v>
      </c>
      <c r="AX166" s="14" t="s">
        <v>71</v>
      </c>
      <c r="AY166" s="240" t="s">
        <v>127</v>
      </c>
    </row>
    <row r="167" spans="1:51" s="14" customFormat="1" ht="12">
      <c r="A167" s="14"/>
      <c r="B167" s="230"/>
      <c r="C167" s="231"/>
      <c r="D167" s="221" t="s">
        <v>136</v>
      </c>
      <c r="E167" s="232" t="s">
        <v>19</v>
      </c>
      <c r="F167" s="233" t="s">
        <v>231</v>
      </c>
      <c r="G167" s="231"/>
      <c r="H167" s="234">
        <v>1.442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0" t="s">
        <v>136</v>
      </c>
      <c r="AU167" s="240" t="s">
        <v>81</v>
      </c>
      <c r="AV167" s="14" t="s">
        <v>81</v>
      </c>
      <c r="AW167" s="14" t="s">
        <v>33</v>
      </c>
      <c r="AX167" s="14" t="s">
        <v>71</v>
      </c>
      <c r="AY167" s="240" t="s">
        <v>127</v>
      </c>
    </row>
    <row r="168" spans="1:51" s="14" customFormat="1" ht="12">
      <c r="A168" s="14"/>
      <c r="B168" s="230"/>
      <c r="C168" s="231"/>
      <c r="D168" s="221" t="s">
        <v>136</v>
      </c>
      <c r="E168" s="232" t="s">
        <v>19</v>
      </c>
      <c r="F168" s="233" t="s">
        <v>232</v>
      </c>
      <c r="G168" s="231"/>
      <c r="H168" s="234">
        <v>1.358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0" t="s">
        <v>136</v>
      </c>
      <c r="AU168" s="240" t="s">
        <v>81</v>
      </c>
      <c r="AV168" s="14" t="s">
        <v>81</v>
      </c>
      <c r="AW168" s="14" t="s">
        <v>33</v>
      </c>
      <c r="AX168" s="14" t="s">
        <v>71</v>
      </c>
      <c r="AY168" s="240" t="s">
        <v>127</v>
      </c>
    </row>
    <row r="169" spans="1:51" s="14" customFormat="1" ht="12">
      <c r="A169" s="14"/>
      <c r="B169" s="230"/>
      <c r="C169" s="231"/>
      <c r="D169" s="221" t="s">
        <v>136</v>
      </c>
      <c r="E169" s="232" t="s">
        <v>19</v>
      </c>
      <c r="F169" s="233" t="s">
        <v>233</v>
      </c>
      <c r="G169" s="231"/>
      <c r="H169" s="234">
        <v>3.434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0" t="s">
        <v>136</v>
      </c>
      <c r="AU169" s="240" t="s">
        <v>81</v>
      </c>
      <c r="AV169" s="14" t="s">
        <v>81</v>
      </c>
      <c r="AW169" s="14" t="s">
        <v>33</v>
      </c>
      <c r="AX169" s="14" t="s">
        <v>71</v>
      </c>
      <c r="AY169" s="240" t="s">
        <v>127</v>
      </c>
    </row>
    <row r="170" spans="1:51" s="14" customFormat="1" ht="12">
      <c r="A170" s="14"/>
      <c r="B170" s="230"/>
      <c r="C170" s="231"/>
      <c r="D170" s="221" t="s">
        <v>136</v>
      </c>
      <c r="E170" s="232" t="s">
        <v>19</v>
      </c>
      <c r="F170" s="233" t="s">
        <v>234</v>
      </c>
      <c r="G170" s="231"/>
      <c r="H170" s="234">
        <v>1.98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0" t="s">
        <v>136</v>
      </c>
      <c r="AU170" s="240" t="s">
        <v>81</v>
      </c>
      <c r="AV170" s="14" t="s">
        <v>81</v>
      </c>
      <c r="AW170" s="14" t="s">
        <v>33</v>
      </c>
      <c r="AX170" s="14" t="s">
        <v>71</v>
      </c>
      <c r="AY170" s="240" t="s">
        <v>127</v>
      </c>
    </row>
    <row r="171" spans="1:51" s="14" customFormat="1" ht="12">
      <c r="A171" s="14"/>
      <c r="B171" s="230"/>
      <c r="C171" s="231"/>
      <c r="D171" s="221" t="s">
        <v>136</v>
      </c>
      <c r="E171" s="232" t="s">
        <v>19</v>
      </c>
      <c r="F171" s="233" t="s">
        <v>235</v>
      </c>
      <c r="G171" s="231"/>
      <c r="H171" s="234">
        <v>1.26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0" t="s">
        <v>136</v>
      </c>
      <c r="AU171" s="240" t="s">
        <v>81</v>
      </c>
      <c r="AV171" s="14" t="s">
        <v>81</v>
      </c>
      <c r="AW171" s="14" t="s">
        <v>33</v>
      </c>
      <c r="AX171" s="14" t="s">
        <v>71</v>
      </c>
      <c r="AY171" s="240" t="s">
        <v>127</v>
      </c>
    </row>
    <row r="172" spans="1:51" s="14" customFormat="1" ht="12">
      <c r="A172" s="14"/>
      <c r="B172" s="230"/>
      <c r="C172" s="231"/>
      <c r="D172" s="221" t="s">
        <v>136</v>
      </c>
      <c r="E172" s="232" t="s">
        <v>19</v>
      </c>
      <c r="F172" s="233" t="s">
        <v>236</v>
      </c>
      <c r="G172" s="231"/>
      <c r="H172" s="234">
        <v>1.176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0" t="s">
        <v>136</v>
      </c>
      <c r="AU172" s="240" t="s">
        <v>81</v>
      </c>
      <c r="AV172" s="14" t="s">
        <v>81</v>
      </c>
      <c r="AW172" s="14" t="s">
        <v>33</v>
      </c>
      <c r="AX172" s="14" t="s">
        <v>71</v>
      </c>
      <c r="AY172" s="240" t="s">
        <v>127</v>
      </c>
    </row>
    <row r="173" spans="1:51" s="14" customFormat="1" ht="12">
      <c r="A173" s="14"/>
      <c r="B173" s="230"/>
      <c r="C173" s="231"/>
      <c r="D173" s="221" t="s">
        <v>136</v>
      </c>
      <c r="E173" s="232" t="s">
        <v>19</v>
      </c>
      <c r="F173" s="233" t="s">
        <v>237</v>
      </c>
      <c r="G173" s="231"/>
      <c r="H173" s="234">
        <v>1.078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0" t="s">
        <v>136</v>
      </c>
      <c r="AU173" s="240" t="s">
        <v>81</v>
      </c>
      <c r="AV173" s="14" t="s">
        <v>81</v>
      </c>
      <c r="AW173" s="14" t="s">
        <v>33</v>
      </c>
      <c r="AX173" s="14" t="s">
        <v>71</v>
      </c>
      <c r="AY173" s="240" t="s">
        <v>127</v>
      </c>
    </row>
    <row r="174" spans="1:51" s="14" customFormat="1" ht="12">
      <c r="A174" s="14"/>
      <c r="B174" s="230"/>
      <c r="C174" s="231"/>
      <c r="D174" s="221" t="s">
        <v>136</v>
      </c>
      <c r="E174" s="232" t="s">
        <v>19</v>
      </c>
      <c r="F174" s="233" t="s">
        <v>238</v>
      </c>
      <c r="G174" s="231"/>
      <c r="H174" s="234">
        <v>1.078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0" t="s">
        <v>136</v>
      </c>
      <c r="AU174" s="240" t="s">
        <v>81</v>
      </c>
      <c r="AV174" s="14" t="s">
        <v>81</v>
      </c>
      <c r="AW174" s="14" t="s">
        <v>33</v>
      </c>
      <c r="AX174" s="14" t="s">
        <v>71</v>
      </c>
      <c r="AY174" s="240" t="s">
        <v>127</v>
      </c>
    </row>
    <row r="175" spans="1:51" s="13" customFormat="1" ht="12">
      <c r="A175" s="13"/>
      <c r="B175" s="219"/>
      <c r="C175" s="220"/>
      <c r="D175" s="221" t="s">
        <v>136</v>
      </c>
      <c r="E175" s="222" t="s">
        <v>19</v>
      </c>
      <c r="F175" s="223" t="s">
        <v>239</v>
      </c>
      <c r="G175" s="220"/>
      <c r="H175" s="222" t="s">
        <v>19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29" t="s">
        <v>136</v>
      </c>
      <c r="AU175" s="229" t="s">
        <v>81</v>
      </c>
      <c r="AV175" s="13" t="s">
        <v>79</v>
      </c>
      <c r="AW175" s="13" t="s">
        <v>33</v>
      </c>
      <c r="AX175" s="13" t="s">
        <v>71</v>
      </c>
      <c r="AY175" s="229" t="s">
        <v>127</v>
      </c>
    </row>
    <row r="176" spans="1:51" s="14" customFormat="1" ht="12">
      <c r="A176" s="14"/>
      <c r="B176" s="230"/>
      <c r="C176" s="231"/>
      <c r="D176" s="221" t="s">
        <v>136</v>
      </c>
      <c r="E176" s="232" t="s">
        <v>19</v>
      </c>
      <c r="F176" s="233" t="s">
        <v>240</v>
      </c>
      <c r="G176" s="231"/>
      <c r="H176" s="234">
        <v>9.916</v>
      </c>
      <c r="I176" s="235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0" t="s">
        <v>136</v>
      </c>
      <c r="AU176" s="240" t="s">
        <v>81</v>
      </c>
      <c r="AV176" s="14" t="s">
        <v>81</v>
      </c>
      <c r="AW176" s="14" t="s">
        <v>33</v>
      </c>
      <c r="AX176" s="14" t="s">
        <v>71</v>
      </c>
      <c r="AY176" s="240" t="s">
        <v>127</v>
      </c>
    </row>
    <row r="177" spans="1:51" s="14" customFormat="1" ht="12">
      <c r="A177" s="14"/>
      <c r="B177" s="230"/>
      <c r="C177" s="231"/>
      <c r="D177" s="221" t="s">
        <v>136</v>
      </c>
      <c r="E177" s="232" t="s">
        <v>19</v>
      </c>
      <c r="F177" s="233" t="s">
        <v>241</v>
      </c>
      <c r="G177" s="231"/>
      <c r="H177" s="234">
        <v>-5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0" t="s">
        <v>136</v>
      </c>
      <c r="AU177" s="240" t="s">
        <v>81</v>
      </c>
      <c r="AV177" s="14" t="s">
        <v>81</v>
      </c>
      <c r="AW177" s="14" t="s">
        <v>33</v>
      </c>
      <c r="AX177" s="14" t="s">
        <v>71</v>
      </c>
      <c r="AY177" s="240" t="s">
        <v>127</v>
      </c>
    </row>
    <row r="178" spans="1:51" s="13" customFormat="1" ht="12">
      <c r="A178" s="13"/>
      <c r="B178" s="219"/>
      <c r="C178" s="220"/>
      <c r="D178" s="221" t="s">
        <v>136</v>
      </c>
      <c r="E178" s="222" t="s">
        <v>19</v>
      </c>
      <c r="F178" s="223" t="s">
        <v>242</v>
      </c>
      <c r="G178" s="220"/>
      <c r="H178" s="222" t="s">
        <v>19</v>
      </c>
      <c r="I178" s="224"/>
      <c r="J178" s="220"/>
      <c r="K178" s="220"/>
      <c r="L178" s="225"/>
      <c r="M178" s="226"/>
      <c r="N178" s="227"/>
      <c r="O178" s="227"/>
      <c r="P178" s="227"/>
      <c r="Q178" s="227"/>
      <c r="R178" s="227"/>
      <c r="S178" s="227"/>
      <c r="T178" s="22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29" t="s">
        <v>136</v>
      </c>
      <c r="AU178" s="229" t="s">
        <v>81</v>
      </c>
      <c r="AV178" s="13" t="s">
        <v>79</v>
      </c>
      <c r="AW178" s="13" t="s">
        <v>33</v>
      </c>
      <c r="AX178" s="13" t="s">
        <v>71</v>
      </c>
      <c r="AY178" s="229" t="s">
        <v>127</v>
      </c>
    </row>
    <row r="179" spans="1:51" s="14" customFormat="1" ht="12">
      <c r="A179" s="14"/>
      <c r="B179" s="230"/>
      <c r="C179" s="231"/>
      <c r="D179" s="221" t="s">
        <v>136</v>
      </c>
      <c r="E179" s="232" t="s">
        <v>19</v>
      </c>
      <c r="F179" s="233" t="s">
        <v>243</v>
      </c>
      <c r="G179" s="231"/>
      <c r="H179" s="234">
        <v>13.199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0" t="s">
        <v>136</v>
      </c>
      <c r="AU179" s="240" t="s">
        <v>81</v>
      </c>
      <c r="AV179" s="14" t="s">
        <v>81</v>
      </c>
      <c r="AW179" s="14" t="s">
        <v>33</v>
      </c>
      <c r="AX179" s="14" t="s">
        <v>71</v>
      </c>
      <c r="AY179" s="240" t="s">
        <v>127</v>
      </c>
    </row>
    <row r="180" spans="1:51" s="14" customFormat="1" ht="12">
      <c r="A180" s="14"/>
      <c r="B180" s="230"/>
      <c r="C180" s="231"/>
      <c r="D180" s="221" t="s">
        <v>136</v>
      </c>
      <c r="E180" s="232" t="s">
        <v>19</v>
      </c>
      <c r="F180" s="233" t="s">
        <v>244</v>
      </c>
      <c r="G180" s="231"/>
      <c r="H180" s="234">
        <v>3.922</v>
      </c>
      <c r="I180" s="235"/>
      <c r="J180" s="231"/>
      <c r="K180" s="231"/>
      <c r="L180" s="236"/>
      <c r="M180" s="237"/>
      <c r="N180" s="238"/>
      <c r="O180" s="238"/>
      <c r="P180" s="238"/>
      <c r="Q180" s="238"/>
      <c r="R180" s="238"/>
      <c r="S180" s="238"/>
      <c r="T180" s="23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0" t="s">
        <v>136</v>
      </c>
      <c r="AU180" s="240" t="s">
        <v>81</v>
      </c>
      <c r="AV180" s="14" t="s">
        <v>81</v>
      </c>
      <c r="AW180" s="14" t="s">
        <v>33</v>
      </c>
      <c r="AX180" s="14" t="s">
        <v>71</v>
      </c>
      <c r="AY180" s="240" t="s">
        <v>127</v>
      </c>
    </row>
    <row r="181" spans="1:51" s="14" customFormat="1" ht="12">
      <c r="A181" s="14"/>
      <c r="B181" s="230"/>
      <c r="C181" s="231"/>
      <c r="D181" s="221" t="s">
        <v>136</v>
      </c>
      <c r="E181" s="232" t="s">
        <v>19</v>
      </c>
      <c r="F181" s="233" t="s">
        <v>245</v>
      </c>
      <c r="G181" s="231"/>
      <c r="H181" s="234">
        <v>1.452</v>
      </c>
      <c r="I181" s="235"/>
      <c r="J181" s="231"/>
      <c r="K181" s="231"/>
      <c r="L181" s="236"/>
      <c r="M181" s="237"/>
      <c r="N181" s="238"/>
      <c r="O181" s="238"/>
      <c r="P181" s="238"/>
      <c r="Q181" s="238"/>
      <c r="R181" s="238"/>
      <c r="S181" s="238"/>
      <c r="T181" s="23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0" t="s">
        <v>136</v>
      </c>
      <c r="AU181" s="240" t="s">
        <v>81</v>
      </c>
      <c r="AV181" s="14" t="s">
        <v>81</v>
      </c>
      <c r="AW181" s="14" t="s">
        <v>33</v>
      </c>
      <c r="AX181" s="14" t="s">
        <v>71</v>
      </c>
      <c r="AY181" s="240" t="s">
        <v>127</v>
      </c>
    </row>
    <row r="182" spans="1:51" s="14" customFormat="1" ht="12">
      <c r="A182" s="14"/>
      <c r="B182" s="230"/>
      <c r="C182" s="231"/>
      <c r="D182" s="221" t="s">
        <v>136</v>
      </c>
      <c r="E182" s="232" t="s">
        <v>19</v>
      </c>
      <c r="F182" s="233" t="s">
        <v>246</v>
      </c>
      <c r="G182" s="231"/>
      <c r="H182" s="234">
        <v>0.305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0" t="s">
        <v>136</v>
      </c>
      <c r="AU182" s="240" t="s">
        <v>81</v>
      </c>
      <c r="AV182" s="14" t="s">
        <v>81</v>
      </c>
      <c r="AW182" s="14" t="s">
        <v>33</v>
      </c>
      <c r="AX182" s="14" t="s">
        <v>71</v>
      </c>
      <c r="AY182" s="240" t="s">
        <v>127</v>
      </c>
    </row>
    <row r="183" spans="1:51" s="14" customFormat="1" ht="12">
      <c r="A183" s="14"/>
      <c r="B183" s="230"/>
      <c r="C183" s="231"/>
      <c r="D183" s="221" t="s">
        <v>136</v>
      </c>
      <c r="E183" s="232" t="s">
        <v>19</v>
      </c>
      <c r="F183" s="233" t="s">
        <v>247</v>
      </c>
      <c r="G183" s="231"/>
      <c r="H183" s="234">
        <v>13.293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0" t="s">
        <v>136</v>
      </c>
      <c r="AU183" s="240" t="s">
        <v>81</v>
      </c>
      <c r="AV183" s="14" t="s">
        <v>81</v>
      </c>
      <c r="AW183" s="14" t="s">
        <v>33</v>
      </c>
      <c r="AX183" s="14" t="s">
        <v>71</v>
      </c>
      <c r="AY183" s="240" t="s">
        <v>127</v>
      </c>
    </row>
    <row r="184" spans="1:51" s="14" customFormat="1" ht="12">
      <c r="A184" s="14"/>
      <c r="B184" s="230"/>
      <c r="C184" s="231"/>
      <c r="D184" s="221" t="s">
        <v>136</v>
      </c>
      <c r="E184" s="232" t="s">
        <v>19</v>
      </c>
      <c r="F184" s="233" t="s">
        <v>248</v>
      </c>
      <c r="G184" s="231"/>
      <c r="H184" s="234">
        <v>2.029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0" t="s">
        <v>136</v>
      </c>
      <c r="AU184" s="240" t="s">
        <v>81</v>
      </c>
      <c r="AV184" s="14" t="s">
        <v>81</v>
      </c>
      <c r="AW184" s="14" t="s">
        <v>33</v>
      </c>
      <c r="AX184" s="14" t="s">
        <v>71</v>
      </c>
      <c r="AY184" s="240" t="s">
        <v>127</v>
      </c>
    </row>
    <row r="185" spans="1:51" s="14" customFormat="1" ht="12">
      <c r="A185" s="14"/>
      <c r="B185" s="230"/>
      <c r="C185" s="231"/>
      <c r="D185" s="221" t="s">
        <v>136</v>
      </c>
      <c r="E185" s="232" t="s">
        <v>19</v>
      </c>
      <c r="F185" s="233" t="s">
        <v>249</v>
      </c>
      <c r="G185" s="231"/>
      <c r="H185" s="234">
        <v>1.08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0" t="s">
        <v>136</v>
      </c>
      <c r="AU185" s="240" t="s">
        <v>81</v>
      </c>
      <c r="AV185" s="14" t="s">
        <v>81</v>
      </c>
      <c r="AW185" s="14" t="s">
        <v>33</v>
      </c>
      <c r="AX185" s="14" t="s">
        <v>71</v>
      </c>
      <c r="AY185" s="240" t="s">
        <v>127</v>
      </c>
    </row>
    <row r="186" spans="1:51" s="14" customFormat="1" ht="12">
      <c r="A186" s="14"/>
      <c r="B186" s="230"/>
      <c r="C186" s="231"/>
      <c r="D186" s="221" t="s">
        <v>136</v>
      </c>
      <c r="E186" s="232" t="s">
        <v>19</v>
      </c>
      <c r="F186" s="233" t="s">
        <v>250</v>
      </c>
      <c r="G186" s="231"/>
      <c r="H186" s="234">
        <v>0.101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0" t="s">
        <v>136</v>
      </c>
      <c r="AU186" s="240" t="s">
        <v>81</v>
      </c>
      <c r="AV186" s="14" t="s">
        <v>81</v>
      </c>
      <c r="AW186" s="14" t="s">
        <v>33</v>
      </c>
      <c r="AX186" s="14" t="s">
        <v>71</v>
      </c>
      <c r="AY186" s="240" t="s">
        <v>127</v>
      </c>
    </row>
    <row r="187" spans="1:51" s="13" customFormat="1" ht="12">
      <c r="A187" s="13"/>
      <c r="B187" s="219"/>
      <c r="C187" s="220"/>
      <c r="D187" s="221" t="s">
        <v>136</v>
      </c>
      <c r="E187" s="222" t="s">
        <v>19</v>
      </c>
      <c r="F187" s="223" t="s">
        <v>251</v>
      </c>
      <c r="G187" s="220"/>
      <c r="H187" s="222" t="s">
        <v>19</v>
      </c>
      <c r="I187" s="224"/>
      <c r="J187" s="220"/>
      <c r="K187" s="220"/>
      <c r="L187" s="225"/>
      <c r="M187" s="226"/>
      <c r="N187" s="227"/>
      <c r="O187" s="227"/>
      <c r="P187" s="227"/>
      <c r="Q187" s="227"/>
      <c r="R187" s="227"/>
      <c r="S187" s="227"/>
      <c r="T187" s="22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29" t="s">
        <v>136</v>
      </c>
      <c r="AU187" s="229" t="s">
        <v>81</v>
      </c>
      <c r="AV187" s="13" t="s">
        <v>79</v>
      </c>
      <c r="AW187" s="13" t="s">
        <v>33</v>
      </c>
      <c r="AX187" s="13" t="s">
        <v>71</v>
      </c>
      <c r="AY187" s="229" t="s">
        <v>127</v>
      </c>
    </row>
    <row r="188" spans="1:51" s="14" customFormat="1" ht="12">
      <c r="A188" s="14"/>
      <c r="B188" s="230"/>
      <c r="C188" s="231"/>
      <c r="D188" s="221" t="s">
        <v>136</v>
      </c>
      <c r="E188" s="232" t="s">
        <v>19</v>
      </c>
      <c r="F188" s="233" t="s">
        <v>252</v>
      </c>
      <c r="G188" s="231"/>
      <c r="H188" s="234">
        <v>7.662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0" t="s">
        <v>136</v>
      </c>
      <c r="AU188" s="240" t="s">
        <v>81</v>
      </c>
      <c r="AV188" s="14" t="s">
        <v>81</v>
      </c>
      <c r="AW188" s="14" t="s">
        <v>33</v>
      </c>
      <c r="AX188" s="14" t="s">
        <v>71</v>
      </c>
      <c r="AY188" s="240" t="s">
        <v>127</v>
      </c>
    </row>
    <row r="189" spans="1:51" s="16" customFormat="1" ht="12">
      <c r="A189" s="16"/>
      <c r="B189" s="252"/>
      <c r="C189" s="253"/>
      <c r="D189" s="221" t="s">
        <v>136</v>
      </c>
      <c r="E189" s="254" t="s">
        <v>19</v>
      </c>
      <c r="F189" s="255" t="s">
        <v>164</v>
      </c>
      <c r="G189" s="253"/>
      <c r="H189" s="256">
        <v>103.612</v>
      </c>
      <c r="I189" s="257"/>
      <c r="J189" s="253"/>
      <c r="K189" s="253"/>
      <c r="L189" s="258"/>
      <c r="M189" s="259"/>
      <c r="N189" s="260"/>
      <c r="O189" s="260"/>
      <c r="P189" s="260"/>
      <c r="Q189" s="260"/>
      <c r="R189" s="260"/>
      <c r="S189" s="260"/>
      <c r="T189" s="261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T189" s="262" t="s">
        <v>136</v>
      </c>
      <c r="AU189" s="262" t="s">
        <v>81</v>
      </c>
      <c r="AV189" s="16" t="s">
        <v>134</v>
      </c>
      <c r="AW189" s="16" t="s">
        <v>33</v>
      </c>
      <c r="AX189" s="16" t="s">
        <v>79</v>
      </c>
      <c r="AY189" s="262" t="s">
        <v>127</v>
      </c>
    </row>
    <row r="190" spans="1:65" s="2" customFormat="1" ht="12">
      <c r="A190" s="40"/>
      <c r="B190" s="41"/>
      <c r="C190" s="206" t="s">
        <v>253</v>
      </c>
      <c r="D190" s="206" t="s">
        <v>129</v>
      </c>
      <c r="E190" s="207" t="s">
        <v>254</v>
      </c>
      <c r="F190" s="208" t="s">
        <v>255</v>
      </c>
      <c r="G190" s="209" t="s">
        <v>154</v>
      </c>
      <c r="H190" s="210">
        <v>656.716</v>
      </c>
      <c r="I190" s="211"/>
      <c r="J190" s="212">
        <f>ROUND(I190*H190,2)</f>
        <v>0</v>
      </c>
      <c r="K190" s="208" t="s">
        <v>133</v>
      </c>
      <c r="L190" s="46"/>
      <c r="M190" s="213" t="s">
        <v>19</v>
      </c>
      <c r="N190" s="214" t="s">
        <v>42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134</v>
      </c>
      <c r="AT190" s="217" t="s">
        <v>129</v>
      </c>
      <c r="AU190" s="217" t="s">
        <v>81</v>
      </c>
      <c r="AY190" s="19" t="s">
        <v>127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79</v>
      </c>
      <c r="BK190" s="218">
        <f>ROUND(I190*H190,2)</f>
        <v>0</v>
      </c>
      <c r="BL190" s="19" t="s">
        <v>134</v>
      </c>
      <c r="BM190" s="217" t="s">
        <v>256</v>
      </c>
    </row>
    <row r="191" spans="1:51" s="13" customFormat="1" ht="12">
      <c r="A191" s="13"/>
      <c r="B191" s="219"/>
      <c r="C191" s="220"/>
      <c r="D191" s="221" t="s">
        <v>136</v>
      </c>
      <c r="E191" s="222" t="s">
        <v>19</v>
      </c>
      <c r="F191" s="223" t="s">
        <v>257</v>
      </c>
      <c r="G191" s="220"/>
      <c r="H191" s="222" t="s">
        <v>19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29" t="s">
        <v>136</v>
      </c>
      <c r="AU191" s="229" t="s">
        <v>81</v>
      </c>
      <c r="AV191" s="13" t="s">
        <v>79</v>
      </c>
      <c r="AW191" s="13" t="s">
        <v>33</v>
      </c>
      <c r="AX191" s="13" t="s">
        <v>71</v>
      </c>
      <c r="AY191" s="229" t="s">
        <v>127</v>
      </c>
    </row>
    <row r="192" spans="1:51" s="14" customFormat="1" ht="12">
      <c r="A192" s="14"/>
      <c r="B192" s="230"/>
      <c r="C192" s="231"/>
      <c r="D192" s="221" t="s">
        <v>136</v>
      </c>
      <c r="E192" s="232" t="s">
        <v>19</v>
      </c>
      <c r="F192" s="233" t="s">
        <v>258</v>
      </c>
      <c r="G192" s="231"/>
      <c r="H192" s="234">
        <v>656.716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0" t="s">
        <v>136</v>
      </c>
      <c r="AU192" s="240" t="s">
        <v>81</v>
      </c>
      <c r="AV192" s="14" t="s">
        <v>81</v>
      </c>
      <c r="AW192" s="14" t="s">
        <v>33</v>
      </c>
      <c r="AX192" s="14" t="s">
        <v>71</v>
      </c>
      <c r="AY192" s="240" t="s">
        <v>127</v>
      </c>
    </row>
    <row r="193" spans="1:51" s="15" customFormat="1" ht="12">
      <c r="A193" s="15"/>
      <c r="B193" s="241"/>
      <c r="C193" s="242"/>
      <c r="D193" s="221" t="s">
        <v>136</v>
      </c>
      <c r="E193" s="243" t="s">
        <v>19</v>
      </c>
      <c r="F193" s="244" t="s">
        <v>151</v>
      </c>
      <c r="G193" s="242"/>
      <c r="H193" s="245">
        <v>656.716</v>
      </c>
      <c r="I193" s="246"/>
      <c r="J193" s="242"/>
      <c r="K193" s="242"/>
      <c r="L193" s="247"/>
      <c r="M193" s="248"/>
      <c r="N193" s="249"/>
      <c r="O193" s="249"/>
      <c r="P193" s="249"/>
      <c r="Q193" s="249"/>
      <c r="R193" s="249"/>
      <c r="S193" s="249"/>
      <c r="T193" s="250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1" t="s">
        <v>136</v>
      </c>
      <c r="AU193" s="251" t="s">
        <v>81</v>
      </c>
      <c r="AV193" s="15" t="s">
        <v>144</v>
      </c>
      <c r="AW193" s="15" t="s">
        <v>33</v>
      </c>
      <c r="AX193" s="15" t="s">
        <v>79</v>
      </c>
      <c r="AY193" s="251" t="s">
        <v>127</v>
      </c>
    </row>
    <row r="194" spans="1:65" s="2" customFormat="1" ht="12">
      <c r="A194" s="40"/>
      <c r="B194" s="41"/>
      <c r="C194" s="206" t="s">
        <v>259</v>
      </c>
      <c r="D194" s="206" t="s">
        <v>129</v>
      </c>
      <c r="E194" s="207" t="s">
        <v>260</v>
      </c>
      <c r="F194" s="208" t="s">
        <v>261</v>
      </c>
      <c r="G194" s="209" t="s">
        <v>154</v>
      </c>
      <c r="H194" s="210">
        <v>9.236</v>
      </c>
      <c r="I194" s="211"/>
      <c r="J194" s="212">
        <f>ROUND(I194*H194,2)</f>
        <v>0</v>
      </c>
      <c r="K194" s="208" t="s">
        <v>133</v>
      </c>
      <c r="L194" s="46"/>
      <c r="M194" s="213" t="s">
        <v>19</v>
      </c>
      <c r="N194" s="214" t="s">
        <v>42</v>
      </c>
      <c r="O194" s="86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134</v>
      </c>
      <c r="AT194" s="217" t="s">
        <v>129</v>
      </c>
      <c r="AU194" s="217" t="s">
        <v>81</v>
      </c>
      <c r="AY194" s="19" t="s">
        <v>127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79</v>
      </c>
      <c r="BK194" s="218">
        <f>ROUND(I194*H194,2)</f>
        <v>0</v>
      </c>
      <c r="BL194" s="19" t="s">
        <v>134</v>
      </c>
      <c r="BM194" s="217" t="s">
        <v>262</v>
      </c>
    </row>
    <row r="195" spans="1:51" s="13" customFormat="1" ht="12">
      <c r="A195" s="13"/>
      <c r="B195" s="219"/>
      <c r="C195" s="220"/>
      <c r="D195" s="221" t="s">
        <v>136</v>
      </c>
      <c r="E195" s="222" t="s">
        <v>19</v>
      </c>
      <c r="F195" s="223" t="s">
        <v>263</v>
      </c>
      <c r="G195" s="220"/>
      <c r="H195" s="222" t="s">
        <v>19</v>
      </c>
      <c r="I195" s="224"/>
      <c r="J195" s="220"/>
      <c r="K195" s="220"/>
      <c r="L195" s="225"/>
      <c r="M195" s="226"/>
      <c r="N195" s="227"/>
      <c r="O195" s="227"/>
      <c r="P195" s="227"/>
      <c r="Q195" s="227"/>
      <c r="R195" s="227"/>
      <c r="S195" s="227"/>
      <c r="T195" s="22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29" t="s">
        <v>136</v>
      </c>
      <c r="AU195" s="229" t="s">
        <v>81</v>
      </c>
      <c r="AV195" s="13" t="s">
        <v>79</v>
      </c>
      <c r="AW195" s="13" t="s">
        <v>33</v>
      </c>
      <c r="AX195" s="13" t="s">
        <v>71</v>
      </c>
      <c r="AY195" s="229" t="s">
        <v>127</v>
      </c>
    </row>
    <row r="196" spans="1:51" s="14" customFormat="1" ht="12">
      <c r="A196" s="14"/>
      <c r="B196" s="230"/>
      <c r="C196" s="231"/>
      <c r="D196" s="221" t="s">
        <v>136</v>
      </c>
      <c r="E196" s="232" t="s">
        <v>19</v>
      </c>
      <c r="F196" s="233" t="s">
        <v>264</v>
      </c>
      <c r="G196" s="231"/>
      <c r="H196" s="234">
        <v>9.236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0" t="s">
        <v>136</v>
      </c>
      <c r="AU196" s="240" t="s">
        <v>81</v>
      </c>
      <c r="AV196" s="14" t="s">
        <v>81</v>
      </c>
      <c r="AW196" s="14" t="s">
        <v>33</v>
      </c>
      <c r="AX196" s="14" t="s">
        <v>79</v>
      </c>
      <c r="AY196" s="240" t="s">
        <v>127</v>
      </c>
    </row>
    <row r="197" spans="1:65" s="2" customFormat="1" ht="12">
      <c r="A197" s="40"/>
      <c r="B197" s="41"/>
      <c r="C197" s="206" t="s">
        <v>8</v>
      </c>
      <c r="D197" s="206" t="s">
        <v>129</v>
      </c>
      <c r="E197" s="207" t="s">
        <v>265</v>
      </c>
      <c r="F197" s="208" t="s">
        <v>266</v>
      </c>
      <c r="G197" s="209" t="s">
        <v>154</v>
      </c>
      <c r="H197" s="210">
        <v>656.716</v>
      </c>
      <c r="I197" s="211"/>
      <c r="J197" s="212">
        <f>ROUND(I197*H197,2)</f>
        <v>0</v>
      </c>
      <c r="K197" s="208" t="s">
        <v>133</v>
      </c>
      <c r="L197" s="46"/>
      <c r="M197" s="213" t="s">
        <v>19</v>
      </c>
      <c r="N197" s="214" t="s">
        <v>42</v>
      </c>
      <c r="O197" s="86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134</v>
      </c>
      <c r="AT197" s="217" t="s">
        <v>129</v>
      </c>
      <c r="AU197" s="217" t="s">
        <v>81</v>
      </c>
      <c r="AY197" s="19" t="s">
        <v>127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79</v>
      </c>
      <c r="BK197" s="218">
        <f>ROUND(I197*H197,2)</f>
        <v>0</v>
      </c>
      <c r="BL197" s="19" t="s">
        <v>134</v>
      </c>
      <c r="BM197" s="217" t="s">
        <v>267</v>
      </c>
    </row>
    <row r="198" spans="1:51" s="13" customFormat="1" ht="12">
      <c r="A198" s="13"/>
      <c r="B198" s="219"/>
      <c r="C198" s="220"/>
      <c r="D198" s="221" t="s">
        <v>136</v>
      </c>
      <c r="E198" s="222" t="s">
        <v>19</v>
      </c>
      <c r="F198" s="223" t="s">
        <v>257</v>
      </c>
      <c r="G198" s="220"/>
      <c r="H198" s="222" t="s">
        <v>19</v>
      </c>
      <c r="I198" s="224"/>
      <c r="J198" s="220"/>
      <c r="K198" s="220"/>
      <c r="L198" s="225"/>
      <c r="M198" s="226"/>
      <c r="N198" s="227"/>
      <c r="O198" s="227"/>
      <c r="P198" s="227"/>
      <c r="Q198" s="227"/>
      <c r="R198" s="227"/>
      <c r="S198" s="227"/>
      <c r="T198" s="22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29" t="s">
        <v>136</v>
      </c>
      <c r="AU198" s="229" t="s">
        <v>81</v>
      </c>
      <c r="AV198" s="13" t="s">
        <v>79</v>
      </c>
      <c r="AW198" s="13" t="s">
        <v>33</v>
      </c>
      <c r="AX198" s="13" t="s">
        <v>71</v>
      </c>
      <c r="AY198" s="229" t="s">
        <v>127</v>
      </c>
    </row>
    <row r="199" spans="1:51" s="14" customFormat="1" ht="12">
      <c r="A199" s="14"/>
      <c r="B199" s="230"/>
      <c r="C199" s="231"/>
      <c r="D199" s="221" t="s">
        <v>136</v>
      </c>
      <c r="E199" s="232" t="s">
        <v>19</v>
      </c>
      <c r="F199" s="233" t="s">
        <v>258</v>
      </c>
      <c r="G199" s="231"/>
      <c r="H199" s="234">
        <v>656.716</v>
      </c>
      <c r="I199" s="235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0" t="s">
        <v>136</v>
      </c>
      <c r="AU199" s="240" t="s">
        <v>81</v>
      </c>
      <c r="AV199" s="14" t="s">
        <v>81</v>
      </c>
      <c r="AW199" s="14" t="s">
        <v>33</v>
      </c>
      <c r="AX199" s="14" t="s">
        <v>71</v>
      </c>
      <c r="AY199" s="240" t="s">
        <v>127</v>
      </c>
    </row>
    <row r="200" spans="1:51" s="15" customFormat="1" ht="12">
      <c r="A200" s="15"/>
      <c r="B200" s="241"/>
      <c r="C200" s="242"/>
      <c r="D200" s="221" t="s">
        <v>136</v>
      </c>
      <c r="E200" s="243" t="s">
        <v>19</v>
      </c>
      <c r="F200" s="244" t="s">
        <v>151</v>
      </c>
      <c r="G200" s="242"/>
      <c r="H200" s="245">
        <v>656.716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51" t="s">
        <v>136</v>
      </c>
      <c r="AU200" s="251" t="s">
        <v>81</v>
      </c>
      <c r="AV200" s="15" t="s">
        <v>144</v>
      </c>
      <c r="AW200" s="15" t="s">
        <v>33</v>
      </c>
      <c r="AX200" s="15" t="s">
        <v>79</v>
      </c>
      <c r="AY200" s="251" t="s">
        <v>127</v>
      </c>
    </row>
    <row r="201" spans="1:65" s="2" customFormat="1" ht="12">
      <c r="A201" s="40"/>
      <c r="B201" s="41"/>
      <c r="C201" s="206" t="s">
        <v>268</v>
      </c>
      <c r="D201" s="206" t="s">
        <v>129</v>
      </c>
      <c r="E201" s="207" t="s">
        <v>269</v>
      </c>
      <c r="F201" s="208" t="s">
        <v>270</v>
      </c>
      <c r="G201" s="209" t="s">
        <v>271</v>
      </c>
      <c r="H201" s="210">
        <v>1313.432</v>
      </c>
      <c r="I201" s="211"/>
      <c r="J201" s="212">
        <f>ROUND(I201*H201,2)</f>
        <v>0</v>
      </c>
      <c r="K201" s="208" t="s">
        <v>133</v>
      </c>
      <c r="L201" s="46"/>
      <c r="M201" s="213" t="s">
        <v>19</v>
      </c>
      <c r="N201" s="214" t="s">
        <v>42</v>
      </c>
      <c r="O201" s="86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134</v>
      </c>
      <c r="AT201" s="217" t="s">
        <v>129</v>
      </c>
      <c r="AU201" s="217" t="s">
        <v>81</v>
      </c>
      <c r="AY201" s="19" t="s">
        <v>127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79</v>
      </c>
      <c r="BK201" s="218">
        <f>ROUND(I201*H201,2)</f>
        <v>0</v>
      </c>
      <c r="BL201" s="19" t="s">
        <v>134</v>
      </c>
      <c r="BM201" s="217" t="s">
        <v>272</v>
      </c>
    </row>
    <row r="202" spans="1:51" s="14" customFormat="1" ht="12">
      <c r="A202" s="14"/>
      <c r="B202" s="230"/>
      <c r="C202" s="231"/>
      <c r="D202" s="221" t="s">
        <v>136</v>
      </c>
      <c r="E202" s="232" t="s">
        <v>19</v>
      </c>
      <c r="F202" s="233" t="s">
        <v>273</v>
      </c>
      <c r="G202" s="231"/>
      <c r="H202" s="234">
        <v>1313.432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0" t="s">
        <v>136</v>
      </c>
      <c r="AU202" s="240" t="s">
        <v>81</v>
      </c>
      <c r="AV202" s="14" t="s">
        <v>81</v>
      </c>
      <c r="AW202" s="14" t="s">
        <v>33</v>
      </c>
      <c r="AX202" s="14" t="s">
        <v>71</v>
      </c>
      <c r="AY202" s="240" t="s">
        <v>127</v>
      </c>
    </row>
    <row r="203" spans="1:51" s="15" customFormat="1" ht="12">
      <c r="A203" s="15"/>
      <c r="B203" s="241"/>
      <c r="C203" s="242"/>
      <c r="D203" s="221" t="s">
        <v>136</v>
      </c>
      <c r="E203" s="243" t="s">
        <v>19</v>
      </c>
      <c r="F203" s="244" t="s">
        <v>151</v>
      </c>
      <c r="G203" s="242"/>
      <c r="H203" s="245">
        <v>1313.432</v>
      </c>
      <c r="I203" s="246"/>
      <c r="J203" s="242"/>
      <c r="K203" s="242"/>
      <c r="L203" s="247"/>
      <c r="M203" s="248"/>
      <c r="N203" s="249"/>
      <c r="O203" s="249"/>
      <c r="P203" s="249"/>
      <c r="Q203" s="249"/>
      <c r="R203" s="249"/>
      <c r="S203" s="249"/>
      <c r="T203" s="250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51" t="s">
        <v>136</v>
      </c>
      <c r="AU203" s="251" t="s">
        <v>81</v>
      </c>
      <c r="AV203" s="15" t="s">
        <v>144</v>
      </c>
      <c r="AW203" s="15" t="s">
        <v>33</v>
      </c>
      <c r="AX203" s="15" t="s">
        <v>79</v>
      </c>
      <c r="AY203" s="251" t="s">
        <v>127</v>
      </c>
    </row>
    <row r="204" spans="1:65" s="2" customFormat="1" ht="12">
      <c r="A204" s="40"/>
      <c r="B204" s="41"/>
      <c r="C204" s="206" t="s">
        <v>274</v>
      </c>
      <c r="D204" s="206" t="s">
        <v>129</v>
      </c>
      <c r="E204" s="207" t="s">
        <v>275</v>
      </c>
      <c r="F204" s="208" t="s">
        <v>276</v>
      </c>
      <c r="G204" s="209" t="s">
        <v>154</v>
      </c>
      <c r="H204" s="210">
        <v>16.696</v>
      </c>
      <c r="I204" s="211"/>
      <c r="J204" s="212">
        <f>ROUND(I204*H204,2)</f>
        <v>0</v>
      </c>
      <c r="K204" s="208" t="s">
        <v>133</v>
      </c>
      <c r="L204" s="46"/>
      <c r="M204" s="213" t="s">
        <v>19</v>
      </c>
      <c r="N204" s="214" t="s">
        <v>42</v>
      </c>
      <c r="O204" s="86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134</v>
      </c>
      <c r="AT204" s="217" t="s">
        <v>129</v>
      </c>
      <c r="AU204" s="217" t="s">
        <v>81</v>
      </c>
      <c r="AY204" s="19" t="s">
        <v>127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79</v>
      </c>
      <c r="BK204" s="218">
        <f>ROUND(I204*H204,2)</f>
        <v>0</v>
      </c>
      <c r="BL204" s="19" t="s">
        <v>134</v>
      </c>
      <c r="BM204" s="217" t="s">
        <v>277</v>
      </c>
    </row>
    <row r="205" spans="1:51" s="13" customFormat="1" ht="12">
      <c r="A205" s="13"/>
      <c r="B205" s="219"/>
      <c r="C205" s="220"/>
      <c r="D205" s="221" t="s">
        <v>136</v>
      </c>
      <c r="E205" s="222" t="s">
        <v>19</v>
      </c>
      <c r="F205" s="223" t="s">
        <v>219</v>
      </c>
      <c r="G205" s="220"/>
      <c r="H205" s="222" t="s">
        <v>19</v>
      </c>
      <c r="I205" s="224"/>
      <c r="J205" s="220"/>
      <c r="K205" s="220"/>
      <c r="L205" s="225"/>
      <c r="M205" s="226"/>
      <c r="N205" s="227"/>
      <c r="O205" s="227"/>
      <c r="P205" s="227"/>
      <c r="Q205" s="227"/>
      <c r="R205" s="227"/>
      <c r="S205" s="227"/>
      <c r="T205" s="22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29" t="s">
        <v>136</v>
      </c>
      <c r="AU205" s="229" t="s">
        <v>81</v>
      </c>
      <c r="AV205" s="13" t="s">
        <v>79</v>
      </c>
      <c r="AW205" s="13" t="s">
        <v>33</v>
      </c>
      <c r="AX205" s="13" t="s">
        <v>71</v>
      </c>
      <c r="AY205" s="229" t="s">
        <v>127</v>
      </c>
    </row>
    <row r="206" spans="1:51" s="13" customFormat="1" ht="12">
      <c r="A206" s="13"/>
      <c r="B206" s="219"/>
      <c r="C206" s="220"/>
      <c r="D206" s="221" t="s">
        <v>136</v>
      </c>
      <c r="E206" s="222" t="s">
        <v>19</v>
      </c>
      <c r="F206" s="223" t="s">
        <v>278</v>
      </c>
      <c r="G206" s="220"/>
      <c r="H206" s="222" t="s">
        <v>19</v>
      </c>
      <c r="I206" s="224"/>
      <c r="J206" s="220"/>
      <c r="K206" s="220"/>
      <c r="L206" s="225"/>
      <c r="M206" s="226"/>
      <c r="N206" s="227"/>
      <c r="O206" s="227"/>
      <c r="P206" s="227"/>
      <c r="Q206" s="227"/>
      <c r="R206" s="227"/>
      <c r="S206" s="227"/>
      <c r="T206" s="22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29" t="s">
        <v>136</v>
      </c>
      <c r="AU206" s="229" t="s">
        <v>81</v>
      </c>
      <c r="AV206" s="13" t="s">
        <v>79</v>
      </c>
      <c r="AW206" s="13" t="s">
        <v>33</v>
      </c>
      <c r="AX206" s="13" t="s">
        <v>71</v>
      </c>
      <c r="AY206" s="229" t="s">
        <v>127</v>
      </c>
    </row>
    <row r="207" spans="1:51" s="14" customFormat="1" ht="12">
      <c r="A207" s="14"/>
      <c r="B207" s="230"/>
      <c r="C207" s="231"/>
      <c r="D207" s="221" t="s">
        <v>136</v>
      </c>
      <c r="E207" s="232" t="s">
        <v>19</v>
      </c>
      <c r="F207" s="233" t="s">
        <v>279</v>
      </c>
      <c r="G207" s="231"/>
      <c r="H207" s="234">
        <v>16.696</v>
      </c>
      <c r="I207" s="235"/>
      <c r="J207" s="231"/>
      <c r="K207" s="231"/>
      <c r="L207" s="236"/>
      <c r="M207" s="237"/>
      <c r="N207" s="238"/>
      <c r="O207" s="238"/>
      <c r="P207" s="238"/>
      <c r="Q207" s="238"/>
      <c r="R207" s="238"/>
      <c r="S207" s="238"/>
      <c r="T207" s="23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0" t="s">
        <v>136</v>
      </c>
      <c r="AU207" s="240" t="s">
        <v>81</v>
      </c>
      <c r="AV207" s="14" t="s">
        <v>81</v>
      </c>
      <c r="AW207" s="14" t="s">
        <v>33</v>
      </c>
      <c r="AX207" s="14" t="s">
        <v>79</v>
      </c>
      <c r="AY207" s="240" t="s">
        <v>127</v>
      </c>
    </row>
    <row r="208" spans="1:65" s="2" customFormat="1" ht="12">
      <c r="A208" s="40"/>
      <c r="B208" s="41"/>
      <c r="C208" s="206" t="s">
        <v>280</v>
      </c>
      <c r="D208" s="206" t="s">
        <v>129</v>
      </c>
      <c r="E208" s="207" t="s">
        <v>281</v>
      </c>
      <c r="F208" s="208" t="s">
        <v>276</v>
      </c>
      <c r="G208" s="209" t="s">
        <v>154</v>
      </c>
      <c r="H208" s="210">
        <v>34.479</v>
      </c>
      <c r="I208" s="211"/>
      <c r="J208" s="212">
        <f>ROUND(I208*H208,2)</f>
        <v>0</v>
      </c>
      <c r="K208" s="208" t="s">
        <v>133</v>
      </c>
      <c r="L208" s="46"/>
      <c r="M208" s="213" t="s">
        <v>19</v>
      </c>
      <c r="N208" s="214" t="s">
        <v>42</v>
      </c>
      <c r="O208" s="86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134</v>
      </c>
      <c r="AT208" s="217" t="s">
        <v>129</v>
      </c>
      <c r="AU208" s="217" t="s">
        <v>81</v>
      </c>
      <c r="AY208" s="19" t="s">
        <v>127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79</v>
      </c>
      <c r="BK208" s="218">
        <f>ROUND(I208*H208,2)</f>
        <v>0</v>
      </c>
      <c r="BL208" s="19" t="s">
        <v>134</v>
      </c>
      <c r="BM208" s="217" t="s">
        <v>282</v>
      </c>
    </row>
    <row r="209" spans="1:51" s="13" customFormat="1" ht="12">
      <c r="A209" s="13"/>
      <c r="B209" s="219"/>
      <c r="C209" s="220"/>
      <c r="D209" s="221" t="s">
        <v>136</v>
      </c>
      <c r="E209" s="222" t="s">
        <v>19</v>
      </c>
      <c r="F209" s="223" t="s">
        <v>283</v>
      </c>
      <c r="G209" s="220"/>
      <c r="H209" s="222" t="s">
        <v>19</v>
      </c>
      <c r="I209" s="224"/>
      <c r="J209" s="220"/>
      <c r="K209" s="220"/>
      <c r="L209" s="225"/>
      <c r="M209" s="226"/>
      <c r="N209" s="227"/>
      <c r="O209" s="227"/>
      <c r="P209" s="227"/>
      <c r="Q209" s="227"/>
      <c r="R209" s="227"/>
      <c r="S209" s="227"/>
      <c r="T209" s="22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29" t="s">
        <v>136</v>
      </c>
      <c r="AU209" s="229" t="s">
        <v>81</v>
      </c>
      <c r="AV209" s="13" t="s">
        <v>79</v>
      </c>
      <c r="AW209" s="13" t="s">
        <v>33</v>
      </c>
      <c r="AX209" s="13" t="s">
        <v>71</v>
      </c>
      <c r="AY209" s="229" t="s">
        <v>127</v>
      </c>
    </row>
    <row r="210" spans="1:51" s="14" customFormat="1" ht="12">
      <c r="A210" s="14"/>
      <c r="B210" s="230"/>
      <c r="C210" s="231"/>
      <c r="D210" s="221" t="s">
        <v>136</v>
      </c>
      <c r="E210" s="232" t="s">
        <v>19</v>
      </c>
      <c r="F210" s="233" t="s">
        <v>284</v>
      </c>
      <c r="G210" s="231"/>
      <c r="H210" s="234">
        <v>34.479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0" t="s">
        <v>136</v>
      </c>
      <c r="AU210" s="240" t="s">
        <v>81</v>
      </c>
      <c r="AV210" s="14" t="s">
        <v>81</v>
      </c>
      <c r="AW210" s="14" t="s">
        <v>33</v>
      </c>
      <c r="AX210" s="14" t="s">
        <v>71</v>
      </c>
      <c r="AY210" s="240" t="s">
        <v>127</v>
      </c>
    </row>
    <row r="211" spans="1:51" s="15" customFormat="1" ht="12">
      <c r="A211" s="15"/>
      <c r="B211" s="241"/>
      <c r="C211" s="242"/>
      <c r="D211" s="221" t="s">
        <v>136</v>
      </c>
      <c r="E211" s="243" t="s">
        <v>19</v>
      </c>
      <c r="F211" s="244" t="s">
        <v>151</v>
      </c>
      <c r="G211" s="242"/>
      <c r="H211" s="245">
        <v>34.479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1" t="s">
        <v>136</v>
      </c>
      <c r="AU211" s="251" t="s">
        <v>81</v>
      </c>
      <c r="AV211" s="15" t="s">
        <v>144</v>
      </c>
      <c r="AW211" s="15" t="s">
        <v>33</v>
      </c>
      <c r="AX211" s="15" t="s">
        <v>79</v>
      </c>
      <c r="AY211" s="251" t="s">
        <v>127</v>
      </c>
    </row>
    <row r="212" spans="1:65" s="2" customFormat="1" ht="16.5" customHeight="1">
      <c r="A212" s="40"/>
      <c r="B212" s="41"/>
      <c r="C212" s="263" t="s">
        <v>285</v>
      </c>
      <c r="D212" s="263" t="s">
        <v>286</v>
      </c>
      <c r="E212" s="264" t="s">
        <v>287</v>
      </c>
      <c r="F212" s="265" t="s">
        <v>288</v>
      </c>
      <c r="G212" s="266" t="s">
        <v>271</v>
      </c>
      <c r="H212" s="267">
        <v>137.916</v>
      </c>
      <c r="I212" s="268"/>
      <c r="J212" s="269">
        <f>ROUND(I212*H212,2)</f>
        <v>0</v>
      </c>
      <c r="K212" s="265" t="s">
        <v>133</v>
      </c>
      <c r="L212" s="270"/>
      <c r="M212" s="271" t="s">
        <v>19</v>
      </c>
      <c r="N212" s="272" t="s">
        <v>42</v>
      </c>
      <c r="O212" s="86"/>
      <c r="P212" s="215">
        <f>O212*H212</f>
        <v>0</v>
      </c>
      <c r="Q212" s="215">
        <v>1</v>
      </c>
      <c r="R212" s="215">
        <f>Q212*H212</f>
        <v>137.916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182</v>
      </c>
      <c r="AT212" s="217" t="s">
        <v>286</v>
      </c>
      <c r="AU212" s="217" t="s">
        <v>81</v>
      </c>
      <c r="AY212" s="19" t="s">
        <v>127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79</v>
      </c>
      <c r="BK212" s="218">
        <f>ROUND(I212*H212,2)</f>
        <v>0</v>
      </c>
      <c r="BL212" s="19" t="s">
        <v>134</v>
      </c>
      <c r="BM212" s="217" t="s">
        <v>289</v>
      </c>
    </row>
    <row r="213" spans="1:51" s="14" customFormat="1" ht="12">
      <c r="A213" s="14"/>
      <c r="B213" s="230"/>
      <c r="C213" s="231"/>
      <c r="D213" s="221" t="s">
        <v>136</v>
      </c>
      <c r="E213" s="232" t="s">
        <v>19</v>
      </c>
      <c r="F213" s="233" t="s">
        <v>290</v>
      </c>
      <c r="G213" s="231"/>
      <c r="H213" s="234">
        <v>68.958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0" t="s">
        <v>136</v>
      </c>
      <c r="AU213" s="240" t="s">
        <v>81</v>
      </c>
      <c r="AV213" s="14" t="s">
        <v>81</v>
      </c>
      <c r="AW213" s="14" t="s">
        <v>33</v>
      </c>
      <c r="AX213" s="14" t="s">
        <v>79</v>
      </c>
      <c r="AY213" s="240" t="s">
        <v>127</v>
      </c>
    </row>
    <row r="214" spans="1:51" s="14" customFormat="1" ht="12">
      <c r="A214" s="14"/>
      <c r="B214" s="230"/>
      <c r="C214" s="231"/>
      <c r="D214" s="221" t="s">
        <v>136</v>
      </c>
      <c r="E214" s="231"/>
      <c r="F214" s="233" t="s">
        <v>291</v>
      </c>
      <c r="G214" s="231"/>
      <c r="H214" s="234">
        <v>137.916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0" t="s">
        <v>136</v>
      </c>
      <c r="AU214" s="240" t="s">
        <v>81</v>
      </c>
      <c r="AV214" s="14" t="s">
        <v>81</v>
      </c>
      <c r="AW214" s="14" t="s">
        <v>4</v>
      </c>
      <c r="AX214" s="14" t="s">
        <v>79</v>
      </c>
      <c r="AY214" s="240" t="s">
        <v>127</v>
      </c>
    </row>
    <row r="215" spans="1:65" s="2" customFormat="1" ht="12">
      <c r="A215" s="40"/>
      <c r="B215" s="41"/>
      <c r="C215" s="206" t="s">
        <v>292</v>
      </c>
      <c r="D215" s="206" t="s">
        <v>129</v>
      </c>
      <c r="E215" s="207" t="s">
        <v>293</v>
      </c>
      <c r="F215" s="208" t="s">
        <v>294</v>
      </c>
      <c r="G215" s="209" t="s">
        <v>154</v>
      </c>
      <c r="H215" s="210">
        <v>38.957</v>
      </c>
      <c r="I215" s="211"/>
      <c r="J215" s="212">
        <f>ROUND(I215*H215,2)</f>
        <v>0</v>
      </c>
      <c r="K215" s="208" t="s">
        <v>133</v>
      </c>
      <c r="L215" s="46"/>
      <c r="M215" s="213" t="s">
        <v>19</v>
      </c>
      <c r="N215" s="214" t="s">
        <v>42</v>
      </c>
      <c r="O215" s="86"/>
      <c r="P215" s="215">
        <f>O215*H215</f>
        <v>0</v>
      </c>
      <c r="Q215" s="215">
        <v>0</v>
      </c>
      <c r="R215" s="215">
        <f>Q215*H215</f>
        <v>0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134</v>
      </c>
      <c r="AT215" s="217" t="s">
        <v>129</v>
      </c>
      <c r="AU215" s="217" t="s">
        <v>81</v>
      </c>
      <c r="AY215" s="19" t="s">
        <v>127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79</v>
      </c>
      <c r="BK215" s="218">
        <f>ROUND(I215*H215,2)</f>
        <v>0</v>
      </c>
      <c r="BL215" s="19" t="s">
        <v>134</v>
      </c>
      <c r="BM215" s="217" t="s">
        <v>295</v>
      </c>
    </row>
    <row r="216" spans="1:51" s="13" customFormat="1" ht="12">
      <c r="A216" s="13"/>
      <c r="B216" s="219"/>
      <c r="C216" s="220"/>
      <c r="D216" s="221" t="s">
        <v>136</v>
      </c>
      <c r="E216" s="222" t="s">
        <v>19</v>
      </c>
      <c r="F216" s="223" t="s">
        <v>219</v>
      </c>
      <c r="G216" s="220"/>
      <c r="H216" s="222" t="s">
        <v>19</v>
      </c>
      <c r="I216" s="224"/>
      <c r="J216" s="220"/>
      <c r="K216" s="220"/>
      <c r="L216" s="225"/>
      <c r="M216" s="226"/>
      <c r="N216" s="227"/>
      <c r="O216" s="227"/>
      <c r="P216" s="227"/>
      <c r="Q216" s="227"/>
      <c r="R216" s="227"/>
      <c r="S216" s="227"/>
      <c r="T216" s="22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29" t="s">
        <v>136</v>
      </c>
      <c r="AU216" s="229" t="s">
        <v>81</v>
      </c>
      <c r="AV216" s="13" t="s">
        <v>79</v>
      </c>
      <c r="AW216" s="13" t="s">
        <v>33</v>
      </c>
      <c r="AX216" s="13" t="s">
        <v>71</v>
      </c>
      <c r="AY216" s="229" t="s">
        <v>127</v>
      </c>
    </row>
    <row r="217" spans="1:51" s="13" customFormat="1" ht="12">
      <c r="A217" s="13"/>
      <c r="B217" s="219"/>
      <c r="C217" s="220"/>
      <c r="D217" s="221" t="s">
        <v>136</v>
      </c>
      <c r="E217" s="222" t="s">
        <v>19</v>
      </c>
      <c r="F217" s="223" t="s">
        <v>278</v>
      </c>
      <c r="G217" s="220"/>
      <c r="H217" s="222" t="s">
        <v>19</v>
      </c>
      <c r="I217" s="224"/>
      <c r="J217" s="220"/>
      <c r="K217" s="220"/>
      <c r="L217" s="225"/>
      <c r="M217" s="226"/>
      <c r="N217" s="227"/>
      <c r="O217" s="227"/>
      <c r="P217" s="227"/>
      <c r="Q217" s="227"/>
      <c r="R217" s="227"/>
      <c r="S217" s="227"/>
      <c r="T217" s="22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29" t="s">
        <v>136</v>
      </c>
      <c r="AU217" s="229" t="s">
        <v>81</v>
      </c>
      <c r="AV217" s="13" t="s">
        <v>79</v>
      </c>
      <c r="AW217" s="13" t="s">
        <v>33</v>
      </c>
      <c r="AX217" s="13" t="s">
        <v>71</v>
      </c>
      <c r="AY217" s="229" t="s">
        <v>127</v>
      </c>
    </row>
    <row r="218" spans="1:51" s="14" customFormat="1" ht="12">
      <c r="A218" s="14"/>
      <c r="B218" s="230"/>
      <c r="C218" s="231"/>
      <c r="D218" s="221" t="s">
        <v>136</v>
      </c>
      <c r="E218" s="232" t="s">
        <v>19</v>
      </c>
      <c r="F218" s="233" t="s">
        <v>221</v>
      </c>
      <c r="G218" s="231"/>
      <c r="H218" s="234">
        <v>15.488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0" t="s">
        <v>136</v>
      </c>
      <c r="AU218" s="240" t="s">
        <v>81</v>
      </c>
      <c r="AV218" s="14" t="s">
        <v>81</v>
      </c>
      <c r="AW218" s="14" t="s">
        <v>33</v>
      </c>
      <c r="AX218" s="14" t="s">
        <v>71</v>
      </c>
      <c r="AY218" s="240" t="s">
        <v>127</v>
      </c>
    </row>
    <row r="219" spans="1:51" s="14" customFormat="1" ht="12">
      <c r="A219" s="14"/>
      <c r="B219" s="230"/>
      <c r="C219" s="231"/>
      <c r="D219" s="221" t="s">
        <v>136</v>
      </c>
      <c r="E219" s="232" t="s">
        <v>19</v>
      </c>
      <c r="F219" s="233" t="s">
        <v>222</v>
      </c>
      <c r="G219" s="231"/>
      <c r="H219" s="234">
        <v>4.628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0" t="s">
        <v>136</v>
      </c>
      <c r="AU219" s="240" t="s">
        <v>81</v>
      </c>
      <c r="AV219" s="14" t="s">
        <v>81</v>
      </c>
      <c r="AW219" s="14" t="s">
        <v>33</v>
      </c>
      <c r="AX219" s="14" t="s">
        <v>71</v>
      </c>
      <c r="AY219" s="240" t="s">
        <v>127</v>
      </c>
    </row>
    <row r="220" spans="1:51" s="14" customFormat="1" ht="12">
      <c r="A220" s="14"/>
      <c r="B220" s="230"/>
      <c r="C220" s="231"/>
      <c r="D220" s="221" t="s">
        <v>136</v>
      </c>
      <c r="E220" s="232" t="s">
        <v>19</v>
      </c>
      <c r="F220" s="233" t="s">
        <v>223</v>
      </c>
      <c r="G220" s="231"/>
      <c r="H220" s="234">
        <v>1.82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0" t="s">
        <v>136</v>
      </c>
      <c r="AU220" s="240" t="s">
        <v>81</v>
      </c>
      <c r="AV220" s="14" t="s">
        <v>81</v>
      </c>
      <c r="AW220" s="14" t="s">
        <v>33</v>
      </c>
      <c r="AX220" s="14" t="s">
        <v>71</v>
      </c>
      <c r="AY220" s="240" t="s">
        <v>127</v>
      </c>
    </row>
    <row r="221" spans="1:51" s="14" customFormat="1" ht="12">
      <c r="A221" s="14"/>
      <c r="B221" s="230"/>
      <c r="C221" s="231"/>
      <c r="D221" s="221" t="s">
        <v>136</v>
      </c>
      <c r="E221" s="232" t="s">
        <v>19</v>
      </c>
      <c r="F221" s="233" t="s">
        <v>224</v>
      </c>
      <c r="G221" s="231"/>
      <c r="H221" s="234">
        <v>1.722</v>
      </c>
      <c r="I221" s="235"/>
      <c r="J221" s="231"/>
      <c r="K221" s="231"/>
      <c r="L221" s="236"/>
      <c r="M221" s="237"/>
      <c r="N221" s="238"/>
      <c r="O221" s="238"/>
      <c r="P221" s="238"/>
      <c r="Q221" s="238"/>
      <c r="R221" s="238"/>
      <c r="S221" s="238"/>
      <c r="T221" s="23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0" t="s">
        <v>136</v>
      </c>
      <c r="AU221" s="240" t="s">
        <v>81</v>
      </c>
      <c r="AV221" s="14" t="s">
        <v>81</v>
      </c>
      <c r="AW221" s="14" t="s">
        <v>33</v>
      </c>
      <c r="AX221" s="14" t="s">
        <v>71</v>
      </c>
      <c r="AY221" s="240" t="s">
        <v>127</v>
      </c>
    </row>
    <row r="222" spans="1:51" s="14" customFormat="1" ht="12">
      <c r="A222" s="14"/>
      <c r="B222" s="230"/>
      <c r="C222" s="231"/>
      <c r="D222" s="221" t="s">
        <v>136</v>
      </c>
      <c r="E222" s="232" t="s">
        <v>19</v>
      </c>
      <c r="F222" s="233" t="s">
        <v>225</v>
      </c>
      <c r="G222" s="231"/>
      <c r="H222" s="234">
        <v>4.379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0" t="s">
        <v>136</v>
      </c>
      <c r="AU222" s="240" t="s">
        <v>81</v>
      </c>
      <c r="AV222" s="14" t="s">
        <v>81</v>
      </c>
      <c r="AW222" s="14" t="s">
        <v>33</v>
      </c>
      <c r="AX222" s="14" t="s">
        <v>71</v>
      </c>
      <c r="AY222" s="240" t="s">
        <v>127</v>
      </c>
    </row>
    <row r="223" spans="1:51" s="14" customFormat="1" ht="12">
      <c r="A223" s="14"/>
      <c r="B223" s="230"/>
      <c r="C223" s="231"/>
      <c r="D223" s="221" t="s">
        <v>136</v>
      </c>
      <c r="E223" s="232" t="s">
        <v>19</v>
      </c>
      <c r="F223" s="233" t="s">
        <v>226</v>
      </c>
      <c r="G223" s="231"/>
      <c r="H223" s="234">
        <v>4.106</v>
      </c>
      <c r="I223" s="235"/>
      <c r="J223" s="231"/>
      <c r="K223" s="231"/>
      <c r="L223" s="236"/>
      <c r="M223" s="237"/>
      <c r="N223" s="238"/>
      <c r="O223" s="238"/>
      <c r="P223" s="238"/>
      <c r="Q223" s="238"/>
      <c r="R223" s="238"/>
      <c r="S223" s="238"/>
      <c r="T223" s="23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0" t="s">
        <v>136</v>
      </c>
      <c r="AU223" s="240" t="s">
        <v>81</v>
      </c>
      <c r="AV223" s="14" t="s">
        <v>81</v>
      </c>
      <c r="AW223" s="14" t="s">
        <v>33</v>
      </c>
      <c r="AX223" s="14" t="s">
        <v>71</v>
      </c>
      <c r="AY223" s="240" t="s">
        <v>127</v>
      </c>
    </row>
    <row r="224" spans="1:51" s="14" customFormat="1" ht="12">
      <c r="A224" s="14"/>
      <c r="B224" s="230"/>
      <c r="C224" s="231"/>
      <c r="D224" s="221" t="s">
        <v>136</v>
      </c>
      <c r="E224" s="232" t="s">
        <v>19</v>
      </c>
      <c r="F224" s="233" t="s">
        <v>227</v>
      </c>
      <c r="G224" s="231"/>
      <c r="H224" s="234">
        <v>1.624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0" t="s">
        <v>136</v>
      </c>
      <c r="AU224" s="240" t="s">
        <v>81</v>
      </c>
      <c r="AV224" s="14" t="s">
        <v>81</v>
      </c>
      <c r="AW224" s="14" t="s">
        <v>33</v>
      </c>
      <c r="AX224" s="14" t="s">
        <v>71</v>
      </c>
      <c r="AY224" s="240" t="s">
        <v>127</v>
      </c>
    </row>
    <row r="225" spans="1:51" s="14" customFormat="1" ht="12">
      <c r="A225" s="14"/>
      <c r="B225" s="230"/>
      <c r="C225" s="231"/>
      <c r="D225" s="221" t="s">
        <v>136</v>
      </c>
      <c r="E225" s="232" t="s">
        <v>19</v>
      </c>
      <c r="F225" s="233" t="s">
        <v>228</v>
      </c>
      <c r="G225" s="231"/>
      <c r="H225" s="234">
        <v>1.54</v>
      </c>
      <c r="I225" s="235"/>
      <c r="J225" s="231"/>
      <c r="K225" s="231"/>
      <c r="L225" s="236"/>
      <c r="M225" s="237"/>
      <c r="N225" s="238"/>
      <c r="O225" s="238"/>
      <c r="P225" s="238"/>
      <c r="Q225" s="238"/>
      <c r="R225" s="238"/>
      <c r="S225" s="238"/>
      <c r="T225" s="23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0" t="s">
        <v>136</v>
      </c>
      <c r="AU225" s="240" t="s">
        <v>81</v>
      </c>
      <c r="AV225" s="14" t="s">
        <v>81</v>
      </c>
      <c r="AW225" s="14" t="s">
        <v>33</v>
      </c>
      <c r="AX225" s="14" t="s">
        <v>71</v>
      </c>
      <c r="AY225" s="240" t="s">
        <v>127</v>
      </c>
    </row>
    <row r="226" spans="1:51" s="14" customFormat="1" ht="12">
      <c r="A226" s="14"/>
      <c r="B226" s="230"/>
      <c r="C226" s="231"/>
      <c r="D226" s="221" t="s">
        <v>136</v>
      </c>
      <c r="E226" s="232" t="s">
        <v>19</v>
      </c>
      <c r="F226" s="233" t="s">
        <v>229</v>
      </c>
      <c r="G226" s="231"/>
      <c r="H226" s="234">
        <v>3.894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0" t="s">
        <v>136</v>
      </c>
      <c r="AU226" s="240" t="s">
        <v>81</v>
      </c>
      <c r="AV226" s="14" t="s">
        <v>81</v>
      </c>
      <c r="AW226" s="14" t="s">
        <v>33</v>
      </c>
      <c r="AX226" s="14" t="s">
        <v>71</v>
      </c>
      <c r="AY226" s="240" t="s">
        <v>127</v>
      </c>
    </row>
    <row r="227" spans="1:51" s="14" customFormat="1" ht="12">
      <c r="A227" s="14"/>
      <c r="B227" s="230"/>
      <c r="C227" s="231"/>
      <c r="D227" s="221" t="s">
        <v>136</v>
      </c>
      <c r="E227" s="232" t="s">
        <v>19</v>
      </c>
      <c r="F227" s="233" t="s">
        <v>230</v>
      </c>
      <c r="G227" s="231"/>
      <c r="H227" s="234">
        <v>3.646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0" t="s">
        <v>136</v>
      </c>
      <c r="AU227" s="240" t="s">
        <v>81</v>
      </c>
      <c r="AV227" s="14" t="s">
        <v>81</v>
      </c>
      <c r="AW227" s="14" t="s">
        <v>33</v>
      </c>
      <c r="AX227" s="14" t="s">
        <v>71</v>
      </c>
      <c r="AY227" s="240" t="s">
        <v>127</v>
      </c>
    </row>
    <row r="228" spans="1:51" s="14" customFormat="1" ht="12">
      <c r="A228" s="14"/>
      <c r="B228" s="230"/>
      <c r="C228" s="231"/>
      <c r="D228" s="221" t="s">
        <v>136</v>
      </c>
      <c r="E228" s="232" t="s">
        <v>19</v>
      </c>
      <c r="F228" s="233" t="s">
        <v>231</v>
      </c>
      <c r="G228" s="231"/>
      <c r="H228" s="234">
        <v>1.442</v>
      </c>
      <c r="I228" s="235"/>
      <c r="J228" s="231"/>
      <c r="K228" s="231"/>
      <c r="L228" s="236"/>
      <c r="M228" s="237"/>
      <c r="N228" s="238"/>
      <c r="O228" s="238"/>
      <c r="P228" s="238"/>
      <c r="Q228" s="238"/>
      <c r="R228" s="238"/>
      <c r="S228" s="238"/>
      <c r="T228" s="23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0" t="s">
        <v>136</v>
      </c>
      <c r="AU228" s="240" t="s">
        <v>81</v>
      </c>
      <c r="AV228" s="14" t="s">
        <v>81</v>
      </c>
      <c r="AW228" s="14" t="s">
        <v>33</v>
      </c>
      <c r="AX228" s="14" t="s">
        <v>71</v>
      </c>
      <c r="AY228" s="240" t="s">
        <v>127</v>
      </c>
    </row>
    <row r="229" spans="1:51" s="14" customFormat="1" ht="12">
      <c r="A229" s="14"/>
      <c r="B229" s="230"/>
      <c r="C229" s="231"/>
      <c r="D229" s="221" t="s">
        <v>136</v>
      </c>
      <c r="E229" s="232" t="s">
        <v>19</v>
      </c>
      <c r="F229" s="233" t="s">
        <v>232</v>
      </c>
      <c r="G229" s="231"/>
      <c r="H229" s="234">
        <v>1.358</v>
      </c>
      <c r="I229" s="235"/>
      <c r="J229" s="231"/>
      <c r="K229" s="231"/>
      <c r="L229" s="236"/>
      <c r="M229" s="237"/>
      <c r="N229" s="238"/>
      <c r="O229" s="238"/>
      <c r="P229" s="238"/>
      <c r="Q229" s="238"/>
      <c r="R229" s="238"/>
      <c r="S229" s="238"/>
      <c r="T229" s="23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0" t="s">
        <v>136</v>
      </c>
      <c r="AU229" s="240" t="s">
        <v>81</v>
      </c>
      <c r="AV229" s="14" t="s">
        <v>81</v>
      </c>
      <c r="AW229" s="14" t="s">
        <v>33</v>
      </c>
      <c r="AX229" s="14" t="s">
        <v>71</v>
      </c>
      <c r="AY229" s="240" t="s">
        <v>127</v>
      </c>
    </row>
    <row r="230" spans="1:51" s="14" customFormat="1" ht="12">
      <c r="A230" s="14"/>
      <c r="B230" s="230"/>
      <c r="C230" s="231"/>
      <c r="D230" s="221" t="s">
        <v>136</v>
      </c>
      <c r="E230" s="232" t="s">
        <v>19</v>
      </c>
      <c r="F230" s="233" t="s">
        <v>233</v>
      </c>
      <c r="G230" s="231"/>
      <c r="H230" s="234">
        <v>3.434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0" t="s">
        <v>136</v>
      </c>
      <c r="AU230" s="240" t="s">
        <v>81</v>
      </c>
      <c r="AV230" s="14" t="s">
        <v>81</v>
      </c>
      <c r="AW230" s="14" t="s">
        <v>33</v>
      </c>
      <c r="AX230" s="14" t="s">
        <v>71</v>
      </c>
      <c r="AY230" s="240" t="s">
        <v>127</v>
      </c>
    </row>
    <row r="231" spans="1:51" s="14" customFormat="1" ht="12">
      <c r="A231" s="14"/>
      <c r="B231" s="230"/>
      <c r="C231" s="231"/>
      <c r="D231" s="221" t="s">
        <v>136</v>
      </c>
      <c r="E231" s="232" t="s">
        <v>19</v>
      </c>
      <c r="F231" s="233" t="s">
        <v>234</v>
      </c>
      <c r="G231" s="231"/>
      <c r="H231" s="234">
        <v>1.98</v>
      </c>
      <c r="I231" s="235"/>
      <c r="J231" s="231"/>
      <c r="K231" s="231"/>
      <c r="L231" s="236"/>
      <c r="M231" s="237"/>
      <c r="N231" s="238"/>
      <c r="O231" s="238"/>
      <c r="P231" s="238"/>
      <c r="Q231" s="238"/>
      <c r="R231" s="238"/>
      <c r="S231" s="238"/>
      <c r="T231" s="23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0" t="s">
        <v>136</v>
      </c>
      <c r="AU231" s="240" t="s">
        <v>81</v>
      </c>
      <c r="AV231" s="14" t="s">
        <v>81</v>
      </c>
      <c r="AW231" s="14" t="s">
        <v>33</v>
      </c>
      <c r="AX231" s="14" t="s">
        <v>71</v>
      </c>
      <c r="AY231" s="240" t="s">
        <v>127</v>
      </c>
    </row>
    <row r="232" spans="1:51" s="14" customFormat="1" ht="12">
      <c r="A232" s="14"/>
      <c r="B232" s="230"/>
      <c r="C232" s="231"/>
      <c r="D232" s="221" t="s">
        <v>136</v>
      </c>
      <c r="E232" s="232" t="s">
        <v>19</v>
      </c>
      <c r="F232" s="233" t="s">
        <v>235</v>
      </c>
      <c r="G232" s="231"/>
      <c r="H232" s="234">
        <v>1.26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0" t="s">
        <v>136</v>
      </c>
      <c r="AU232" s="240" t="s">
        <v>81</v>
      </c>
      <c r="AV232" s="14" t="s">
        <v>81</v>
      </c>
      <c r="AW232" s="14" t="s">
        <v>33</v>
      </c>
      <c r="AX232" s="14" t="s">
        <v>71</v>
      </c>
      <c r="AY232" s="240" t="s">
        <v>127</v>
      </c>
    </row>
    <row r="233" spans="1:51" s="14" customFormat="1" ht="12">
      <c r="A233" s="14"/>
      <c r="B233" s="230"/>
      <c r="C233" s="231"/>
      <c r="D233" s="221" t="s">
        <v>136</v>
      </c>
      <c r="E233" s="232" t="s">
        <v>19</v>
      </c>
      <c r="F233" s="233" t="s">
        <v>236</v>
      </c>
      <c r="G233" s="231"/>
      <c r="H233" s="234">
        <v>1.176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0" t="s">
        <v>136</v>
      </c>
      <c r="AU233" s="240" t="s">
        <v>81</v>
      </c>
      <c r="AV233" s="14" t="s">
        <v>81</v>
      </c>
      <c r="AW233" s="14" t="s">
        <v>33</v>
      </c>
      <c r="AX233" s="14" t="s">
        <v>71</v>
      </c>
      <c r="AY233" s="240" t="s">
        <v>127</v>
      </c>
    </row>
    <row r="234" spans="1:51" s="14" customFormat="1" ht="12">
      <c r="A234" s="14"/>
      <c r="B234" s="230"/>
      <c r="C234" s="231"/>
      <c r="D234" s="221" t="s">
        <v>136</v>
      </c>
      <c r="E234" s="232" t="s">
        <v>19</v>
      </c>
      <c r="F234" s="233" t="s">
        <v>237</v>
      </c>
      <c r="G234" s="231"/>
      <c r="H234" s="234">
        <v>1.078</v>
      </c>
      <c r="I234" s="235"/>
      <c r="J234" s="231"/>
      <c r="K234" s="231"/>
      <c r="L234" s="236"/>
      <c r="M234" s="237"/>
      <c r="N234" s="238"/>
      <c r="O234" s="238"/>
      <c r="P234" s="238"/>
      <c r="Q234" s="238"/>
      <c r="R234" s="238"/>
      <c r="S234" s="238"/>
      <c r="T234" s="23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0" t="s">
        <v>136</v>
      </c>
      <c r="AU234" s="240" t="s">
        <v>81</v>
      </c>
      <c r="AV234" s="14" t="s">
        <v>81</v>
      </c>
      <c r="AW234" s="14" t="s">
        <v>33</v>
      </c>
      <c r="AX234" s="14" t="s">
        <v>71</v>
      </c>
      <c r="AY234" s="240" t="s">
        <v>127</v>
      </c>
    </row>
    <row r="235" spans="1:51" s="14" customFormat="1" ht="12">
      <c r="A235" s="14"/>
      <c r="B235" s="230"/>
      <c r="C235" s="231"/>
      <c r="D235" s="221" t="s">
        <v>136</v>
      </c>
      <c r="E235" s="232" t="s">
        <v>19</v>
      </c>
      <c r="F235" s="233" t="s">
        <v>238</v>
      </c>
      <c r="G235" s="231"/>
      <c r="H235" s="234">
        <v>1.078</v>
      </c>
      <c r="I235" s="235"/>
      <c r="J235" s="231"/>
      <c r="K235" s="231"/>
      <c r="L235" s="236"/>
      <c r="M235" s="237"/>
      <c r="N235" s="238"/>
      <c r="O235" s="238"/>
      <c r="P235" s="238"/>
      <c r="Q235" s="238"/>
      <c r="R235" s="238"/>
      <c r="S235" s="238"/>
      <c r="T235" s="23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0" t="s">
        <v>136</v>
      </c>
      <c r="AU235" s="240" t="s">
        <v>81</v>
      </c>
      <c r="AV235" s="14" t="s">
        <v>81</v>
      </c>
      <c r="AW235" s="14" t="s">
        <v>33</v>
      </c>
      <c r="AX235" s="14" t="s">
        <v>71</v>
      </c>
      <c r="AY235" s="240" t="s">
        <v>127</v>
      </c>
    </row>
    <row r="236" spans="1:51" s="16" customFormat="1" ht="12">
      <c r="A236" s="16"/>
      <c r="B236" s="252"/>
      <c r="C236" s="253"/>
      <c r="D236" s="221" t="s">
        <v>136</v>
      </c>
      <c r="E236" s="254" t="s">
        <v>19</v>
      </c>
      <c r="F236" s="255" t="s">
        <v>164</v>
      </c>
      <c r="G236" s="253"/>
      <c r="H236" s="256">
        <v>55.653</v>
      </c>
      <c r="I236" s="257"/>
      <c r="J236" s="253"/>
      <c r="K236" s="253"/>
      <c r="L236" s="258"/>
      <c r="M236" s="259"/>
      <c r="N236" s="260"/>
      <c r="O236" s="260"/>
      <c r="P236" s="260"/>
      <c r="Q236" s="260"/>
      <c r="R236" s="260"/>
      <c r="S236" s="260"/>
      <c r="T236" s="261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T236" s="262" t="s">
        <v>136</v>
      </c>
      <c r="AU236" s="262" t="s">
        <v>81</v>
      </c>
      <c r="AV236" s="16" t="s">
        <v>134</v>
      </c>
      <c r="AW236" s="16" t="s">
        <v>33</v>
      </c>
      <c r="AX236" s="16" t="s">
        <v>71</v>
      </c>
      <c r="AY236" s="262" t="s">
        <v>127</v>
      </c>
    </row>
    <row r="237" spans="1:51" s="14" customFormat="1" ht="12">
      <c r="A237" s="14"/>
      <c r="B237" s="230"/>
      <c r="C237" s="231"/>
      <c r="D237" s="221" t="s">
        <v>136</v>
      </c>
      <c r="E237" s="232" t="s">
        <v>19</v>
      </c>
      <c r="F237" s="233" t="s">
        <v>296</v>
      </c>
      <c r="G237" s="231"/>
      <c r="H237" s="234">
        <v>38.957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0" t="s">
        <v>136</v>
      </c>
      <c r="AU237" s="240" t="s">
        <v>81</v>
      </c>
      <c r="AV237" s="14" t="s">
        <v>81</v>
      </c>
      <c r="AW237" s="14" t="s">
        <v>33</v>
      </c>
      <c r="AX237" s="14" t="s">
        <v>79</v>
      </c>
      <c r="AY237" s="240" t="s">
        <v>127</v>
      </c>
    </row>
    <row r="238" spans="1:65" s="2" customFormat="1" ht="16.5" customHeight="1">
      <c r="A238" s="40"/>
      <c r="B238" s="41"/>
      <c r="C238" s="263" t="s">
        <v>7</v>
      </c>
      <c r="D238" s="263" t="s">
        <v>286</v>
      </c>
      <c r="E238" s="264" t="s">
        <v>297</v>
      </c>
      <c r="F238" s="265" t="s">
        <v>298</v>
      </c>
      <c r="G238" s="266" t="s">
        <v>271</v>
      </c>
      <c r="H238" s="267">
        <v>111.306</v>
      </c>
      <c r="I238" s="268"/>
      <c r="J238" s="269">
        <f>ROUND(I238*H238,2)</f>
        <v>0</v>
      </c>
      <c r="K238" s="265" t="s">
        <v>133</v>
      </c>
      <c r="L238" s="270"/>
      <c r="M238" s="271" t="s">
        <v>19</v>
      </c>
      <c r="N238" s="272" t="s">
        <v>42</v>
      </c>
      <c r="O238" s="86"/>
      <c r="P238" s="215">
        <f>O238*H238</f>
        <v>0</v>
      </c>
      <c r="Q238" s="215">
        <v>1</v>
      </c>
      <c r="R238" s="215">
        <f>Q238*H238</f>
        <v>111.306</v>
      </c>
      <c r="S238" s="215">
        <v>0</v>
      </c>
      <c r="T238" s="21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182</v>
      </c>
      <c r="AT238" s="217" t="s">
        <v>286</v>
      </c>
      <c r="AU238" s="217" t="s">
        <v>81</v>
      </c>
      <c r="AY238" s="19" t="s">
        <v>127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79</v>
      </c>
      <c r="BK238" s="218">
        <f>ROUND(I238*H238,2)</f>
        <v>0</v>
      </c>
      <c r="BL238" s="19" t="s">
        <v>134</v>
      </c>
      <c r="BM238" s="217" t="s">
        <v>299</v>
      </c>
    </row>
    <row r="239" spans="1:51" s="14" customFormat="1" ht="12">
      <c r="A239" s="14"/>
      <c r="B239" s="230"/>
      <c r="C239" s="231"/>
      <c r="D239" s="221" t="s">
        <v>136</v>
      </c>
      <c r="E239" s="232" t="s">
        <v>19</v>
      </c>
      <c r="F239" s="233" t="s">
        <v>300</v>
      </c>
      <c r="G239" s="231"/>
      <c r="H239" s="234">
        <v>111.306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0" t="s">
        <v>136</v>
      </c>
      <c r="AU239" s="240" t="s">
        <v>81</v>
      </c>
      <c r="AV239" s="14" t="s">
        <v>81</v>
      </c>
      <c r="AW239" s="14" t="s">
        <v>33</v>
      </c>
      <c r="AX239" s="14" t="s">
        <v>79</v>
      </c>
      <c r="AY239" s="240" t="s">
        <v>127</v>
      </c>
    </row>
    <row r="240" spans="1:65" s="2" customFormat="1" ht="12">
      <c r="A240" s="40"/>
      <c r="B240" s="41"/>
      <c r="C240" s="206" t="s">
        <v>301</v>
      </c>
      <c r="D240" s="206" t="s">
        <v>129</v>
      </c>
      <c r="E240" s="207" t="s">
        <v>302</v>
      </c>
      <c r="F240" s="208" t="s">
        <v>303</v>
      </c>
      <c r="G240" s="209" t="s">
        <v>132</v>
      </c>
      <c r="H240" s="210">
        <v>34.2</v>
      </c>
      <c r="I240" s="211"/>
      <c r="J240" s="212">
        <f>ROUND(I240*H240,2)</f>
        <v>0</v>
      </c>
      <c r="K240" s="208" t="s">
        <v>133</v>
      </c>
      <c r="L240" s="46"/>
      <c r="M240" s="213" t="s">
        <v>19</v>
      </c>
      <c r="N240" s="214" t="s">
        <v>42</v>
      </c>
      <c r="O240" s="86"/>
      <c r="P240" s="215">
        <f>O240*H240</f>
        <v>0</v>
      </c>
      <c r="Q240" s="215">
        <v>0</v>
      </c>
      <c r="R240" s="215">
        <f>Q240*H240</f>
        <v>0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134</v>
      </c>
      <c r="AT240" s="217" t="s">
        <v>129</v>
      </c>
      <c r="AU240" s="217" t="s">
        <v>81</v>
      </c>
      <c r="AY240" s="19" t="s">
        <v>127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79</v>
      </c>
      <c r="BK240" s="218">
        <f>ROUND(I240*H240,2)</f>
        <v>0</v>
      </c>
      <c r="BL240" s="19" t="s">
        <v>134</v>
      </c>
      <c r="BM240" s="217" t="s">
        <v>304</v>
      </c>
    </row>
    <row r="241" spans="1:51" s="13" customFormat="1" ht="12">
      <c r="A241" s="13"/>
      <c r="B241" s="219"/>
      <c r="C241" s="220"/>
      <c r="D241" s="221" t="s">
        <v>136</v>
      </c>
      <c r="E241" s="222" t="s">
        <v>19</v>
      </c>
      <c r="F241" s="223" t="s">
        <v>305</v>
      </c>
      <c r="G241" s="220"/>
      <c r="H241" s="222" t="s">
        <v>19</v>
      </c>
      <c r="I241" s="224"/>
      <c r="J241" s="220"/>
      <c r="K241" s="220"/>
      <c r="L241" s="225"/>
      <c r="M241" s="226"/>
      <c r="N241" s="227"/>
      <c r="O241" s="227"/>
      <c r="P241" s="227"/>
      <c r="Q241" s="227"/>
      <c r="R241" s="227"/>
      <c r="S241" s="227"/>
      <c r="T241" s="22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29" t="s">
        <v>136</v>
      </c>
      <c r="AU241" s="229" t="s">
        <v>81</v>
      </c>
      <c r="AV241" s="13" t="s">
        <v>79</v>
      </c>
      <c r="AW241" s="13" t="s">
        <v>33</v>
      </c>
      <c r="AX241" s="13" t="s">
        <v>71</v>
      </c>
      <c r="AY241" s="229" t="s">
        <v>127</v>
      </c>
    </row>
    <row r="242" spans="1:51" s="14" customFormat="1" ht="12">
      <c r="A242" s="14"/>
      <c r="B242" s="230"/>
      <c r="C242" s="231"/>
      <c r="D242" s="221" t="s">
        <v>136</v>
      </c>
      <c r="E242" s="232" t="s">
        <v>19</v>
      </c>
      <c r="F242" s="233" t="s">
        <v>306</v>
      </c>
      <c r="G242" s="231"/>
      <c r="H242" s="234">
        <v>34.2</v>
      </c>
      <c r="I242" s="235"/>
      <c r="J242" s="231"/>
      <c r="K242" s="231"/>
      <c r="L242" s="236"/>
      <c r="M242" s="237"/>
      <c r="N242" s="238"/>
      <c r="O242" s="238"/>
      <c r="P242" s="238"/>
      <c r="Q242" s="238"/>
      <c r="R242" s="238"/>
      <c r="S242" s="238"/>
      <c r="T242" s="23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0" t="s">
        <v>136</v>
      </c>
      <c r="AU242" s="240" t="s">
        <v>81</v>
      </c>
      <c r="AV242" s="14" t="s">
        <v>81</v>
      </c>
      <c r="AW242" s="14" t="s">
        <v>33</v>
      </c>
      <c r="AX242" s="14" t="s">
        <v>79</v>
      </c>
      <c r="AY242" s="240" t="s">
        <v>127</v>
      </c>
    </row>
    <row r="243" spans="1:65" s="2" customFormat="1" ht="12">
      <c r="A243" s="40"/>
      <c r="B243" s="41"/>
      <c r="C243" s="206" t="s">
        <v>307</v>
      </c>
      <c r="D243" s="206" t="s">
        <v>129</v>
      </c>
      <c r="E243" s="207" t="s">
        <v>308</v>
      </c>
      <c r="F243" s="208" t="s">
        <v>309</v>
      </c>
      <c r="G243" s="209" t="s">
        <v>132</v>
      </c>
      <c r="H243" s="210">
        <v>79.8</v>
      </c>
      <c r="I243" s="211"/>
      <c r="J243" s="212">
        <f>ROUND(I243*H243,2)</f>
        <v>0</v>
      </c>
      <c r="K243" s="208" t="s">
        <v>133</v>
      </c>
      <c r="L243" s="46"/>
      <c r="M243" s="213" t="s">
        <v>19</v>
      </c>
      <c r="N243" s="214" t="s">
        <v>42</v>
      </c>
      <c r="O243" s="86"/>
      <c r="P243" s="215">
        <f>O243*H243</f>
        <v>0</v>
      </c>
      <c r="Q243" s="215">
        <v>0</v>
      </c>
      <c r="R243" s="215">
        <f>Q243*H243</f>
        <v>0</v>
      </c>
      <c r="S243" s="215">
        <v>0</v>
      </c>
      <c r="T243" s="21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134</v>
      </c>
      <c r="AT243" s="217" t="s">
        <v>129</v>
      </c>
      <c r="AU243" s="217" t="s">
        <v>81</v>
      </c>
      <c r="AY243" s="19" t="s">
        <v>127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79</v>
      </c>
      <c r="BK243" s="218">
        <f>ROUND(I243*H243,2)</f>
        <v>0</v>
      </c>
      <c r="BL243" s="19" t="s">
        <v>134</v>
      </c>
      <c r="BM243" s="217" t="s">
        <v>310</v>
      </c>
    </row>
    <row r="244" spans="1:51" s="13" customFormat="1" ht="12">
      <c r="A244" s="13"/>
      <c r="B244" s="219"/>
      <c r="C244" s="220"/>
      <c r="D244" s="221" t="s">
        <v>136</v>
      </c>
      <c r="E244" s="222" t="s">
        <v>19</v>
      </c>
      <c r="F244" s="223" t="s">
        <v>305</v>
      </c>
      <c r="G244" s="220"/>
      <c r="H244" s="222" t="s">
        <v>19</v>
      </c>
      <c r="I244" s="224"/>
      <c r="J244" s="220"/>
      <c r="K244" s="220"/>
      <c r="L244" s="225"/>
      <c r="M244" s="226"/>
      <c r="N244" s="227"/>
      <c r="O244" s="227"/>
      <c r="P244" s="227"/>
      <c r="Q244" s="227"/>
      <c r="R244" s="227"/>
      <c r="S244" s="227"/>
      <c r="T244" s="22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29" t="s">
        <v>136</v>
      </c>
      <c r="AU244" s="229" t="s">
        <v>81</v>
      </c>
      <c r="AV244" s="13" t="s">
        <v>79</v>
      </c>
      <c r="AW244" s="13" t="s">
        <v>33</v>
      </c>
      <c r="AX244" s="13" t="s">
        <v>71</v>
      </c>
      <c r="AY244" s="229" t="s">
        <v>127</v>
      </c>
    </row>
    <row r="245" spans="1:51" s="14" customFormat="1" ht="12">
      <c r="A245" s="14"/>
      <c r="B245" s="230"/>
      <c r="C245" s="231"/>
      <c r="D245" s="221" t="s">
        <v>136</v>
      </c>
      <c r="E245" s="232" t="s">
        <v>19</v>
      </c>
      <c r="F245" s="233" t="s">
        <v>311</v>
      </c>
      <c r="G245" s="231"/>
      <c r="H245" s="234">
        <v>79.8</v>
      </c>
      <c r="I245" s="235"/>
      <c r="J245" s="231"/>
      <c r="K245" s="231"/>
      <c r="L245" s="236"/>
      <c r="M245" s="237"/>
      <c r="N245" s="238"/>
      <c r="O245" s="238"/>
      <c r="P245" s="238"/>
      <c r="Q245" s="238"/>
      <c r="R245" s="238"/>
      <c r="S245" s="238"/>
      <c r="T245" s="239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0" t="s">
        <v>136</v>
      </c>
      <c r="AU245" s="240" t="s">
        <v>81</v>
      </c>
      <c r="AV245" s="14" t="s">
        <v>81</v>
      </c>
      <c r="AW245" s="14" t="s">
        <v>33</v>
      </c>
      <c r="AX245" s="14" t="s">
        <v>79</v>
      </c>
      <c r="AY245" s="240" t="s">
        <v>127</v>
      </c>
    </row>
    <row r="246" spans="1:65" s="2" customFormat="1" ht="21.75" customHeight="1">
      <c r="A246" s="40"/>
      <c r="B246" s="41"/>
      <c r="C246" s="206" t="s">
        <v>312</v>
      </c>
      <c r="D246" s="206" t="s">
        <v>129</v>
      </c>
      <c r="E246" s="207" t="s">
        <v>313</v>
      </c>
      <c r="F246" s="208" t="s">
        <v>314</v>
      </c>
      <c r="G246" s="209" t="s">
        <v>132</v>
      </c>
      <c r="H246" s="210">
        <v>1268</v>
      </c>
      <c r="I246" s="211"/>
      <c r="J246" s="212">
        <f>ROUND(I246*H246,2)</f>
        <v>0</v>
      </c>
      <c r="K246" s="208" t="s">
        <v>133</v>
      </c>
      <c r="L246" s="46"/>
      <c r="M246" s="213" t="s">
        <v>19</v>
      </c>
      <c r="N246" s="214" t="s">
        <v>42</v>
      </c>
      <c r="O246" s="86"/>
      <c r="P246" s="215">
        <f>O246*H246</f>
        <v>0</v>
      </c>
      <c r="Q246" s="215">
        <v>0</v>
      </c>
      <c r="R246" s="215">
        <f>Q246*H246</f>
        <v>0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134</v>
      </c>
      <c r="AT246" s="217" t="s">
        <v>129</v>
      </c>
      <c r="AU246" s="217" t="s">
        <v>81</v>
      </c>
      <c r="AY246" s="19" t="s">
        <v>127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79</v>
      </c>
      <c r="BK246" s="218">
        <f>ROUND(I246*H246,2)</f>
        <v>0</v>
      </c>
      <c r="BL246" s="19" t="s">
        <v>134</v>
      </c>
      <c r="BM246" s="217" t="s">
        <v>315</v>
      </c>
    </row>
    <row r="247" spans="1:51" s="13" customFormat="1" ht="12">
      <c r="A247" s="13"/>
      <c r="B247" s="219"/>
      <c r="C247" s="220"/>
      <c r="D247" s="221" t="s">
        <v>136</v>
      </c>
      <c r="E247" s="222" t="s">
        <v>19</v>
      </c>
      <c r="F247" s="223" t="s">
        <v>219</v>
      </c>
      <c r="G247" s="220"/>
      <c r="H247" s="222" t="s">
        <v>19</v>
      </c>
      <c r="I247" s="224"/>
      <c r="J247" s="220"/>
      <c r="K247" s="220"/>
      <c r="L247" s="225"/>
      <c r="M247" s="226"/>
      <c r="N247" s="227"/>
      <c r="O247" s="227"/>
      <c r="P247" s="227"/>
      <c r="Q247" s="227"/>
      <c r="R247" s="227"/>
      <c r="S247" s="227"/>
      <c r="T247" s="22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29" t="s">
        <v>136</v>
      </c>
      <c r="AU247" s="229" t="s">
        <v>81</v>
      </c>
      <c r="AV247" s="13" t="s">
        <v>79</v>
      </c>
      <c r="AW247" s="13" t="s">
        <v>33</v>
      </c>
      <c r="AX247" s="13" t="s">
        <v>71</v>
      </c>
      <c r="AY247" s="229" t="s">
        <v>127</v>
      </c>
    </row>
    <row r="248" spans="1:51" s="14" customFormat="1" ht="12">
      <c r="A248" s="14"/>
      <c r="B248" s="230"/>
      <c r="C248" s="231"/>
      <c r="D248" s="221" t="s">
        <v>136</v>
      </c>
      <c r="E248" s="232" t="s">
        <v>19</v>
      </c>
      <c r="F248" s="233" t="s">
        <v>316</v>
      </c>
      <c r="G248" s="231"/>
      <c r="H248" s="234">
        <v>1268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0" t="s">
        <v>136</v>
      </c>
      <c r="AU248" s="240" t="s">
        <v>81</v>
      </c>
      <c r="AV248" s="14" t="s">
        <v>81</v>
      </c>
      <c r="AW248" s="14" t="s">
        <v>33</v>
      </c>
      <c r="AX248" s="14" t="s">
        <v>79</v>
      </c>
      <c r="AY248" s="240" t="s">
        <v>127</v>
      </c>
    </row>
    <row r="249" spans="1:65" s="2" customFormat="1" ht="21.75" customHeight="1">
      <c r="A249" s="40"/>
      <c r="B249" s="41"/>
      <c r="C249" s="206" t="s">
        <v>317</v>
      </c>
      <c r="D249" s="206" t="s">
        <v>129</v>
      </c>
      <c r="E249" s="207" t="s">
        <v>318</v>
      </c>
      <c r="F249" s="208" t="s">
        <v>319</v>
      </c>
      <c r="G249" s="209" t="s">
        <v>132</v>
      </c>
      <c r="H249" s="210">
        <v>11.5</v>
      </c>
      <c r="I249" s="211"/>
      <c r="J249" s="212">
        <f>ROUND(I249*H249,2)</f>
        <v>0</v>
      </c>
      <c r="K249" s="208" t="s">
        <v>212</v>
      </c>
      <c r="L249" s="46"/>
      <c r="M249" s="213" t="s">
        <v>19</v>
      </c>
      <c r="N249" s="214" t="s">
        <v>42</v>
      </c>
      <c r="O249" s="86"/>
      <c r="P249" s="215">
        <f>O249*H249</f>
        <v>0</v>
      </c>
      <c r="Q249" s="215">
        <v>0</v>
      </c>
      <c r="R249" s="215">
        <f>Q249*H249</f>
        <v>0</v>
      </c>
      <c r="S249" s="215">
        <v>0</v>
      </c>
      <c r="T249" s="21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7" t="s">
        <v>134</v>
      </c>
      <c r="AT249" s="217" t="s">
        <v>129</v>
      </c>
      <c r="AU249" s="217" t="s">
        <v>81</v>
      </c>
      <c r="AY249" s="19" t="s">
        <v>127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9" t="s">
        <v>79</v>
      </c>
      <c r="BK249" s="218">
        <f>ROUND(I249*H249,2)</f>
        <v>0</v>
      </c>
      <c r="BL249" s="19" t="s">
        <v>134</v>
      </c>
      <c r="BM249" s="217" t="s">
        <v>320</v>
      </c>
    </row>
    <row r="250" spans="1:51" s="13" customFormat="1" ht="12">
      <c r="A250" s="13"/>
      <c r="B250" s="219"/>
      <c r="C250" s="220"/>
      <c r="D250" s="221" t="s">
        <v>136</v>
      </c>
      <c r="E250" s="222" t="s">
        <v>19</v>
      </c>
      <c r="F250" s="223" t="s">
        <v>321</v>
      </c>
      <c r="G250" s="220"/>
      <c r="H250" s="222" t="s">
        <v>19</v>
      </c>
      <c r="I250" s="224"/>
      <c r="J250" s="220"/>
      <c r="K250" s="220"/>
      <c r="L250" s="225"/>
      <c r="M250" s="226"/>
      <c r="N250" s="227"/>
      <c r="O250" s="227"/>
      <c r="P250" s="227"/>
      <c r="Q250" s="227"/>
      <c r="R250" s="227"/>
      <c r="S250" s="227"/>
      <c r="T250" s="22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29" t="s">
        <v>136</v>
      </c>
      <c r="AU250" s="229" t="s">
        <v>81</v>
      </c>
      <c r="AV250" s="13" t="s">
        <v>79</v>
      </c>
      <c r="AW250" s="13" t="s">
        <v>33</v>
      </c>
      <c r="AX250" s="13" t="s">
        <v>71</v>
      </c>
      <c r="AY250" s="229" t="s">
        <v>127</v>
      </c>
    </row>
    <row r="251" spans="1:51" s="13" customFormat="1" ht="12">
      <c r="A251" s="13"/>
      <c r="B251" s="219"/>
      <c r="C251" s="220"/>
      <c r="D251" s="221" t="s">
        <v>136</v>
      </c>
      <c r="E251" s="222" t="s">
        <v>19</v>
      </c>
      <c r="F251" s="223" t="s">
        <v>322</v>
      </c>
      <c r="G251" s="220"/>
      <c r="H251" s="222" t="s">
        <v>19</v>
      </c>
      <c r="I251" s="224"/>
      <c r="J251" s="220"/>
      <c r="K251" s="220"/>
      <c r="L251" s="225"/>
      <c r="M251" s="226"/>
      <c r="N251" s="227"/>
      <c r="O251" s="227"/>
      <c r="P251" s="227"/>
      <c r="Q251" s="227"/>
      <c r="R251" s="227"/>
      <c r="S251" s="227"/>
      <c r="T251" s="22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29" t="s">
        <v>136</v>
      </c>
      <c r="AU251" s="229" t="s">
        <v>81</v>
      </c>
      <c r="AV251" s="13" t="s">
        <v>79</v>
      </c>
      <c r="AW251" s="13" t="s">
        <v>33</v>
      </c>
      <c r="AX251" s="13" t="s">
        <v>71</v>
      </c>
      <c r="AY251" s="229" t="s">
        <v>127</v>
      </c>
    </row>
    <row r="252" spans="1:51" s="14" customFormat="1" ht="12">
      <c r="A252" s="14"/>
      <c r="B252" s="230"/>
      <c r="C252" s="231"/>
      <c r="D252" s="221" t="s">
        <v>136</v>
      </c>
      <c r="E252" s="232" t="s">
        <v>19</v>
      </c>
      <c r="F252" s="233" t="s">
        <v>323</v>
      </c>
      <c r="G252" s="231"/>
      <c r="H252" s="234">
        <v>11.5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0" t="s">
        <v>136</v>
      </c>
      <c r="AU252" s="240" t="s">
        <v>81</v>
      </c>
      <c r="AV252" s="14" t="s">
        <v>81</v>
      </c>
      <c r="AW252" s="14" t="s">
        <v>33</v>
      </c>
      <c r="AX252" s="14" t="s">
        <v>71</v>
      </c>
      <c r="AY252" s="240" t="s">
        <v>127</v>
      </c>
    </row>
    <row r="253" spans="1:51" s="15" customFormat="1" ht="12">
      <c r="A253" s="15"/>
      <c r="B253" s="241"/>
      <c r="C253" s="242"/>
      <c r="D253" s="221" t="s">
        <v>136</v>
      </c>
      <c r="E253" s="243" t="s">
        <v>19</v>
      </c>
      <c r="F253" s="244" t="s">
        <v>151</v>
      </c>
      <c r="G253" s="242"/>
      <c r="H253" s="245">
        <v>11.5</v>
      </c>
      <c r="I253" s="246"/>
      <c r="J253" s="242"/>
      <c r="K253" s="242"/>
      <c r="L253" s="247"/>
      <c r="M253" s="248"/>
      <c r="N253" s="249"/>
      <c r="O253" s="249"/>
      <c r="P253" s="249"/>
      <c r="Q253" s="249"/>
      <c r="R253" s="249"/>
      <c r="S253" s="249"/>
      <c r="T253" s="250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51" t="s">
        <v>136</v>
      </c>
      <c r="AU253" s="251" t="s">
        <v>81</v>
      </c>
      <c r="AV253" s="15" t="s">
        <v>144</v>
      </c>
      <c r="AW253" s="15" t="s">
        <v>33</v>
      </c>
      <c r="AX253" s="15" t="s">
        <v>79</v>
      </c>
      <c r="AY253" s="251" t="s">
        <v>127</v>
      </c>
    </row>
    <row r="254" spans="1:65" s="2" customFormat="1" ht="16.5" customHeight="1">
      <c r="A254" s="40"/>
      <c r="B254" s="41"/>
      <c r="C254" s="206" t="s">
        <v>324</v>
      </c>
      <c r="D254" s="206" t="s">
        <v>129</v>
      </c>
      <c r="E254" s="207" t="s">
        <v>325</v>
      </c>
      <c r="F254" s="208" t="s">
        <v>326</v>
      </c>
      <c r="G254" s="209" t="s">
        <v>132</v>
      </c>
      <c r="H254" s="210">
        <v>125.5</v>
      </c>
      <c r="I254" s="211"/>
      <c r="J254" s="212">
        <f>ROUND(I254*H254,2)</f>
        <v>0</v>
      </c>
      <c r="K254" s="208" t="s">
        <v>133</v>
      </c>
      <c r="L254" s="46"/>
      <c r="M254" s="213" t="s">
        <v>19</v>
      </c>
      <c r="N254" s="214" t="s">
        <v>42</v>
      </c>
      <c r="O254" s="86"/>
      <c r="P254" s="215">
        <f>O254*H254</f>
        <v>0</v>
      </c>
      <c r="Q254" s="215">
        <v>0.00127</v>
      </c>
      <c r="R254" s="215">
        <f>Q254*H254</f>
        <v>0.159385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134</v>
      </c>
      <c r="AT254" s="217" t="s">
        <v>129</v>
      </c>
      <c r="AU254" s="217" t="s">
        <v>81</v>
      </c>
      <c r="AY254" s="19" t="s">
        <v>127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79</v>
      </c>
      <c r="BK254" s="218">
        <f>ROUND(I254*H254,2)</f>
        <v>0</v>
      </c>
      <c r="BL254" s="19" t="s">
        <v>134</v>
      </c>
      <c r="BM254" s="217" t="s">
        <v>327</v>
      </c>
    </row>
    <row r="255" spans="1:51" s="13" customFormat="1" ht="12">
      <c r="A255" s="13"/>
      <c r="B255" s="219"/>
      <c r="C255" s="220"/>
      <c r="D255" s="221" t="s">
        <v>136</v>
      </c>
      <c r="E255" s="222" t="s">
        <v>19</v>
      </c>
      <c r="F255" s="223" t="s">
        <v>328</v>
      </c>
      <c r="G255" s="220"/>
      <c r="H255" s="222" t="s">
        <v>19</v>
      </c>
      <c r="I255" s="224"/>
      <c r="J255" s="220"/>
      <c r="K255" s="220"/>
      <c r="L255" s="225"/>
      <c r="M255" s="226"/>
      <c r="N255" s="227"/>
      <c r="O255" s="227"/>
      <c r="P255" s="227"/>
      <c r="Q255" s="227"/>
      <c r="R255" s="227"/>
      <c r="S255" s="227"/>
      <c r="T255" s="22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29" t="s">
        <v>136</v>
      </c>
      <c r="AU255" s="229" t="s">
        <v>81</v>
      </c>
      <c r="AV255" s="13" t="s">
        <v>79</v>
      </c>
      <c r="AW255" s="13" t="s">
        <v>33</v>
      </c>
      <c r="AX255" s="13" t="s">
        <v>71</v>
      </c>
      <c r="AY255" s="229" t="s">
        <v>127</v>
      </c>
    </row>
    <row r="256" spans="1:51" s="14" customFormat="1" ht="12">
      <c r="A256" s="14"/>
      <c r="B256" s="230"/>
      <c r="C256" s="231"/>
      <c r="D256" s="221" t="s">
        <v>136</v>
      </c>
      <c r="E256" s="232" t="s">
        <v>19</v>
      </c>
      <c r="F256" s="233" t="s">
        <v>329</v>
      </c>
      <c r="G256" s="231"/>
      <c r="H256" s="234">
        <v>125.5</v>
      </c>
      <c r="I256" s="235"/>
      <c r="J256" s="231"/>
      <c r="K256" s="231"/>
      <c r="L256" s="236"/>
      <c r="M256" s="237"/>
      <c r="N256" s="238"/>
      <c r="O256" s="238"/>
      <c r="P256" s="238"/>
      <c r="Q256" s="238"/>
      <c r="R256" s="238"/>
      <c r="S256" s="238"/>
      <c r="T256" s="23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0" t="s">
        <v>136</v>
      </c>
      <c r="AU256" s="240" t="s">
        <v>81</v>
      </c>
      <c r="AV256" s="14" t="s">
        <v>81</v>
      </c>
      <c r="AW256" s="14" t="s">
        <v>33</v>
      </c>
      <c r="AX256" s="14" t="s">
        <v>79</v>
      </c>
      <c r="AY256" s="240" t="s">
        <v>127</v>
      </c>
    </row>
    <row r="257" spans="1:51" s="15" customFormat="1" ht="12">
      <c r="A257" s="15"/>
      <c r="B257" s="241"/>
      <c r="C257" s="242"/>
      <c r="D257" s="221" t="s">
        <v>136</v>
      </c>
      <c r="E257" s="243" t="s">
        <v>19</v>
      </c>
      <c r="F257" s="244" t="s">
        <v>151</v>
      </c>
      <c r="G257" s="242"/>
      <c r="H257" s="245">
        <v>125.5</v>
      </c>
      <c r="I257" s="246"/>
      <c r="J257" s="242"/>
      <c r="K257" s="242"/>
      <c r="L257" s="247"/>
      <c r="M257" s="248"/>
      <c r="N257" s="249"/>
      <c r="O257" s="249"/>
      <c r="P257" s="249"/>
      <c r="Q257" s="249"/>
      <c r="R257" s="249"/>
      <c r="S257" s="249"/>
      <c r="T257" s="250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51" t="s">
        <v>136</v>
      </c>
      <c r="AU257" s="251" t="s">
        <v>81</v>
      </c>
      <c r="AV257" s="15" t="s">
        <v>144</v>
      </c>
      <c r="AW257" s="15" t="s">
        <v>33</v>
      </c>
      <c r="AX257" s="15" t="s">
        <v>71</v>
      </c>
      <c r="AY257" s="251" t="s">
        <v>127</v>
      </c>
    </row>
    <row r="258" spans="1:65" s="2" customFormat="1" ht="16.5" customHeight="1">
      <c r="A258" s="40"/>
      <c r="B258" s="41"/>
      <c r="C258" s="263" t="s">
        <v>330</v>
      </c>
      <c r="D258" s="263" t="s">
        <v>286</v>
      </c>
      <c r="E258" s="264" t="s">
        <v>331</v>
      </c>
      <c r="F258" s="265" t="s">
        <v>332</v>
      </c>
      <c r="G258" s="266" t="s">
        <v>333</v>
      </c>
      <c r="H258" s="267">
        <v>3.765</v>
      </c>
      <c r="I258" s="268"/>
      <c r="J258" s="269">
        <f>ROUND(I258*H258,2)</f>
        <v>0</v>
      </c>
      <c r="K258" s="265" t="s">
        <v>133</v>
      </c>
      <c r="L258" s="270"/>
      <c r="M258" s="271" t="s">
        <v>19</v>
      </c>
      <c r="N258" s="272" t="s">
        <v>42</v>
      </c>
      <c r="O258" s="86"/>
      <c r="P258" s="215">
        <f>O258*H258</f>
        <v>0</v>
      </c>
      <c r="Q258" s="215">
        <v>0.001</v>
      </c>
      <c r="R258" s="215">
        <f>Q258*H258</f>
        <v>0.003765</v>
      </c>
      <c r="S258" s="215">
        <v>0</v>
      </c>
      <c r="T258" s="21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182</v>
      </c>
      <c r="AT258" s="217" t="s">
        <v>286</v>
      </c>
      <c r="AU258" s="217" t="s">
        <v>81</v>
      </c>
      <c r="AY258" s="19" t="s">
        <v>127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79</v>
      </c>
      <c r="BK258" s="218">
        <f>ROUND(I258*H258,2)</f>
        <v>0</v>
      </c>
      <c r="BL258" s="19" t="s">
        <v>134</v>
      </c>
      <c r="BM258" s="217" t="s">
        <v>334</v>
      </c>
    </row>
    <row r="259" spans="1:51" s="14" customFormat="1" ht="12">
      <c r="A259" s="14"/>
      <c r="B259" s="230"/>
      <c r="C259" s="231"/>
      <c r="D259" s="221" t="s">
        <v>136</v>
      </c>
      <c r="E259" s="232" t="s">
        <v>19</v>
      </c>
      <c r="F259" s="233" t="s">
        <v>335</v>
      </c>
      <c r="G259" s="231"/>
      <c r="H259" s="234">
        <v>3.765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0" t="s">
        <v>136</v>
      </c>
      <c r="AU259" s="240" t="s">
        <v>81</v>
      </c>
      <c r="AV259" s="14" t="s">
        <v>81</v>
      </c>
      <c r="AW259" s="14" t="s">
        <v>33</v>
      </c>
      <c r="AX259" s="14" t="s">
        <v>79</v>
      </c>
      <c r="AY259" s="240" t="s">
        <v>127</v>
      </c>
    </row>
    <row r="260" spans="1:65" s="2" customFormat="1" ht="12">
      <c r="A260" s="40"/>
      <c r="B260" s="41"/>
      <c r="C260" s="206" t="s">
        <v>336</v>
      </c>
      <c r="D260" s="206" t="s">
        <v>129</v>
      </c>
      <c r="E260" s="207" t="s">
        <v>337</v>
      </c>
      <c r="F260" s="208" t="s">
        <v>338</v>
      </c>
      <c r="G260" s="209" t="s">
        <v>132</v>
      </c>
      <c r="H260" s="210">
        <v>125.5</v>
      </c>
      <c r="I260" s="211"/>
      <c r="J260" s="212">
        <f>ROUND(I260*H260,2)</f>
        <v>0</v>
      </c>
      <c r="K260" s="208" t="s">
        <v>133</v>
      </c>
      <c r="L260" s="46"/>
      <c r="M260" s="213" t="s">
        <v>19</v>
      </c>
      <c r="N260" s="214" t="s">
        <v>42</v>
      </c>
      <c r="O260" s="86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134</v>
      </c>
      <c r="AT260" s="217" t="s">
        <v>129</v>
      </c>
      <c r="AU260" s="217" t="s">
        <v>81</v>
      </c>
      <c r="AY260" s="19" t="s">
        <v>127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79</v>
      </c>
      <c r="BK260" s="218">
        <f>ROUND(I260*H260,2)</f>
        <v>0</v>
      </c>
      <c r="BL260" s="19" t="s">
        <v>134</v>
      </c>
      <c r="BM260" s="217" t="s">
        <v>339</v>
      </c>
    </row>
    <row r="261" spans="1:51" s="13" customFormat="1" ht="12">
      <c r="A261" s="13"/>
      <c r="B261" s="219"/>
      <c r="C261" s="220"/>
      <c r="D261" s="221" t="s">
        <v>136</v>
      </c>
      <c r="E261" s="222" t="s">
        <v>19</v>
      </c>
      <c r="F261" s="223" t="s">
        <v>328</v>
      </c>
      <c r="G261" s="220"/>
      <c r="H261" s="222" t="s">
        <v>19</v>
      </c>
      <c r="I261" s="224"/>
      <c r="J261" s="220"/>
      <c r="K261" s="220"/>
      <c r="L261" s="225"/>
      <c r="M261" s="226"/>
      <c r="N261" s="227"/>
      <c r="O261" s="227"/>
      <c r="P261" s="227"/>
      <c r="Q261" s="227"/>
      <c r="R261" s="227"/>
      <c r="S261" s="227"/>
      <c r="T261" s="22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29" t="s">
        <v>136</v>
      </c>
      <c r="AU261" s="229" t="s">
        <v>81</v>
      </c>
      <c r="AV261" s="13" t="s">
        <v>79</v>
      </c>
      <c r="AW261" s="13" t="s">
        <v>33</v>
      </c>
      <c r="AX261" s="13" t="s">
        <v>71</v>
      </c>
      <c r="AY261" s="229" t="s">
        <v>127</v>
      </c>
    </row>
    <row r="262" spans="1:51" s="14" customFormat="1" ht="12">
      <c r="A262" s="14"/>
      <c r="B262" s="230"/>
      <c r="C262" s="231"/>
      <c r="D262" s="221" t="s">
        <v>136</v>
      </c>
      <c r="E262" s="232" t="s">
        <v>19</v>
      </c>
      <c r="F262" s="233" t="s">
        <v>329</v>
      </c>
      <c r="G262" s="231"/>
      <c r="H262" s="234">
        <v>125.5</v>
      </c>
      <c r="I262" s="235"/>
      <c r="J262" s="231"/>
      <c r="K262" s="231"/>
      <c r="L262" s="236"/>
      <c r="M262" s="237"/>
      <c r="N262" s="238"/>
      <c r="O262" s="238"/>
      <c r="P262" s="238"/>
      <c r="Q262" s="238"/>
      <c r="R262" s="238"/>
      <c r="S262" s="238"/>
      <c r="T262" s="23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0" t="s">
        <v>136</v>
      </c>
      <c r="AU262" s="240" t="s">
        <v>81</v>
      </c>
      <c r="AV262" s="14" t="s">
        <v>81</v>
      </c>
      <c r="AW262" s="14" t="s">
        <v>33</v>
      </c>
      <c r="AX262" s="14" t="s">
        <v>71</v>
      </c>
      <c r="AY262" s="240" t="s">
        <v>127</v>
      </c>
    </row>
    <row r="263" spans="1:51" s="15" customFormat="1" ht="12">
      <c r="A263" s="15"/>
      <c r="B263" s="241"/>
      <c r="C263" s="242"/>
      <c r="D263" s="221" t="s">
        <v>136</v>
      </c>
      <c r="E263" s="243" t="s">
        <v>19</v>
      </c>
      <c r="F263" s="244" t="s">
        <v>151</v>
      </c>
      <c r="G263" s="242"/>
      <c r="H263" s="245">
        <v>125.5</v>
      </c>
      <c r="I263" s="246"/>
      <c r="J263" s="242"/>
      <c r="K263" s="242"/>
      <c r="L263" s="247"/>
      <c r="M263" s="248"/>
      <c r="N263" s="249"/>
      <c r="O263" s="249"/>
      <c r="P263" s="249"/>
      <c r="Q263" s="249"/>
      <c r="R263" s="249"/>
      <c r="S263" s="249"/>
      <c r="T263" s="250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51" t="s">
        <v>136</v>
      </c>
      <c r="AU263" s="251" t="s">
        <v>81</v>
      </c>
      <c r="AV263" s="15" t="s">
        <v>144</v>
      </c>
      <c r="AW263" s="15" t="s">
        <v>33</v>
      </c>
      <c r="AX263" s="15" t="s">
        <v>79</v>
      </c>
      <c r="AY263" s="251" t="s">
        <v>127</v>
      </c>
    </row>
    <row r="264" spans="1:63" s="12" customFormat="1" ht="22.8" customHeight="1">
      <c r="A264" s="12"/>
      <c r="B264" s="190"/>
      <c r="C264" s="191"/>
      <c r="D264" s="192" t="s">
        <v>70</v>
      </c>
      <c r="E264" s="204" t="s">
        <v>81</v>
      </c>
      <c r="F264" s="204" t="s">
        <v>340</v>
      </c>
      <c r="G264" s="191"/>
      <c r="H264" s="191"/>
      <c r="I264" s="194"/>
      <c r="J264" s="205">
        <f>BK264</f>
        <v>0</v>
      </c>
      <c r="K264" s="191"/>
      <c r="L264" s="196"/>
      <c r="M264" s="197"/>
      <c r="N264" s="198"/>
      <c r="O264" s="198"/>
      <c r="P264" s="199">
        <f>SUM(P265:P299)</f>
        <v>0</v>
      </c>
      <c r="Q264" s="198"/>
      <c r="R264" s="199">
        <f>SUM(R265:R299)</f>
        <v>63.748662020000005</v>
      </c>
      <c r="S264" s="198"/>
      <c r="T264" s="200">
        <f>SUM(T265:T299)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01" t="s">
        <v>79</v>
      </c>
      <c r="AT264" s="202" t="s">
        <v>70</v>
      </c>
      <c r="AU264" s="202" t="s">
        <v>79</v>
      </c>
      <c r="AY264" s="201" t="s">
        <v>127</v>
      </c>
      <c r="BK264" s="203">
        <f>SUM(BK265:BK299)</f>
        <v>0</v>
      </c>
    </row>
    <row r="265" spans="1:65" s="2" customFormat="1" ht="12">
      <c r="A265" s="40"/>
      <c r="B265" s="41"/>
      <c r="C265" s="206" t="s">
        <v>341</v>
      </c>
      <c r="D265" s="206" t="s">
        <v>129</v>
      </c>
      <c r="E265" s="207" t="s">
        <v>342</v>
      </c>
      <c r="F265" s="208" t="s">
        <v>343</v>
      </c>
      <c r="G265" s="209" t="s">
        <v>132</v>
      </c>
      <c r="H265" s="210">
        <v>440.306</v>
      </c>
      <c r="I265" s="211"/>
      <c r="J265" s="212">
        <f>ROUND(I265*H265,2)</f>
        <v>0</v>
      </c>
      <c r="K265" s="208" t="s">
        <v>133</v>
      </c>
      <c r="L265" s="46"/>
      <c r="M265" s="213" t="s">
        <v>19</v>
      </c>
      <c r="N265" s="214" t="s">
        <v>42</v>
      </c>
      <c r="O265" s="86"/>
      <c r="P265" s="215">
        <f>O265*H265</f>
        <v>0</v>
      </c>
      <c r="Q265" s="215">
        <v>0.00017</v>
      </c>
      <c r="R265" s="215">
        <f>Q265*H265</f>
        <v>0.07485202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134</v>
      </c>
      <c r="AT265" s="217" t="s">
        <v>129</v>
      </c>
      <c r="AU265" s="217" t="s">
        <v>81</v>
      </c>
      <c r="AY265" s="19" t="s">
        <v>127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79</v>
      </c>
      <c r="BK265" s="218">
        <f>ROUND(I265*H265,2)</f>
        <v>0</v>
      </c>
      <c r="BL265" s="19" t="s">
        <v>134</v>
      </c>
      <c r="BM265" s="217" t="s">
        <v>344</v>
      </c>
    </row>
    <row r="266" spans="1:51" s="13" customFormat="1" ht="12">
      <c r="A266" s="13"/>
      <c r="B266" s="219"/>
      <c r="C266" s="220"/>
      <c r="D266" s="221" t="s">
        <v>136</v>
      </c>
      <c r="E266" s="222" t="s">
        <v>19</v>
      </c>
      <c r="F266" s="223" t="s">
        <v>219</v>
      </c>
      <c r="G266" s="220"/>
      <c r="H266" s="222" t="s">
        <v>19</v>
      </c>
      <c r="I266" s="224"/>
      <c r="J266" s="220"/>
      <c r="K266" s="220"/>
      <c r="L266" s="225"/>
      <c r="M266" s="226"/>
      <c r="N266" s="227"/>
      <c r="O266" s="227"/>
      <c r="P266" s="227"/>
      <c r="Q266" s="227"/>
      <c r="R266" s="227"/>
      <c r="S266" s="227"/>
      <c r="T266" s="22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29" t="s">
        <v>136</v>
      </c>
      <c r="AU266" s="229" t="s">
        <v>81</v>
      </c>
      <c r="AV266" s="13" t="s">
        <v>79</v>
      </c>
      <c r="AW266" s="13" t="s">
        <v>33</v>
      </c>
      <c r="AX266" s="13" t="s">
        <v>71</v>
      </c>
      <c r="AY266" s="229" t="s">
        <v>127</v>
      </c>
    </row>
    <row r="267" spans="1:51" s="13" customFormat="1" ht="12">
      <c r="A267" s="13"/>
      <c r="B267" s="219"/>
      <c r="C267" s="220"/>
      <c r="D267" s="221" t="s">
        <v>136</v>
      </c>
      <c r="E267" s="222" t="s">
        <v>19</v>
      </c>
      <c r="F267" s="223" t="s">
        <v>220</v>
      </c>
      <c r="G267" s="220"/>
      <c r="H267" s="222" t="s">
        <v>19</v>
      </c>
      <c r="I267" s="224"/>
      <c r="J267" s="220"/>
      <c r="K267" s="220"/>
      <c r="L267" s="225"/>
      <c r="M267" s="226"/>
      <c r="N267" s="227"/>
      <c r="O267" s="227"/>
      <c r="P267" s="227"/>
      <c r="Q267" s="227"/>
      <c r="R267" s="227"/>
      <c r="S267" s="227"/>
      <c r="T267" s="22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29" t="s">
        <v>136</v>
      </c>
      <c r="AU267" s="229" t="s">
        <v>81</v>
      </c>
      <c r="AV267" s="13" t="s">
        <v>79</v>
      </c>
      <c r="AW267" s="13" t="s">
        <v>33</v>
      </c>
      <c r="AX267" s="13" t="s">
        <v>71</v>
      </c>
      <c r="AY267" s="229" t="s">
        <v>127</v>
      </c>
    </row>
    <row r="268" spans="1:51" s="14" customFormat="1" ht="12">
      <c r="A268" s="14"/>
      <c r="B268" s="230"/>
      <c r="C268" s="231"/>
      <c r="D268" s="221" t="s">
        <v>136</v>
      </c>
      <c r="E268" s="232" t="s">
        <v>19</v>
      </c>
      <c r="F268" s="233" t="s">
        <v>345</v>
      </c>
      <c r="G268" s="231"/>
      <c r="H268" s="234">
        <v>113.74</v>
      </c>
      <c r="I268" s="235"/>
      <c r="J268" s="231"/>
      <c r="K268" s="231"/>
      <c r="L268" s="236"/>
      <c r="M268" s="237"/>
      <c r="N268" s="238"/>
      <c r="O268" s="238"/>
      <c r="P268" s="238"/>
      <c r="Q268" s="238"/>
      <c r="R268" s="238"/>
      <c r="S268" s="238"/>
      <c r="T268" s="23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0" t="s">
        <v>136</v>
      </c>
      <c r="AU268" s="240" t="s">
        <v>81</v>
      </c>
      <c r="AV268" s="14" t="s">
        <v>81</v>
      </c>
      <c r="AW268" s="14" t="s">
        <v>33</v>
      </c>
      <c r="AX268" s="14" t="s">
        <v>71</v>
      </c>
      <c r="AY268" s="240" t="s">
        <v>127</v>
      </c>
    </row>
    <row r="269" spans="1:51" s="14" customFormat="1" ht="12">
      <c r="A269" s="14"/>
      <c r="B269" s="230"/>
      <c r="C269" s="231"/>
      <c r="D269" s="221" t="s">
        <v>136</v>
      </c>
      <c r="E269" s="232" t="s">
        <v>19</v>
      </c>
      <c r="F269" s="233" t="s">
        <v>346</v>
      </c>
      <c r="G269" s="231"/>
      <c r="H269" s="234">
        <v>33.82</v>
      </c>
      <c r="I269" s="235"/>
      <c r="J269" s="231"/>
      <c r="K269" s="231"/>
      <c r="L269" s="236"/>
      <c r="M269" s="237"/>
      <c r="N269" s="238"/>
      <c r="O269" s="238"/>
      <c r="P269" s="238"/>
      <c r="Q269" s="238"/>
      <c r="R269" s="238"/>
      <c r="S269" s="238"/>
      <c r="T269" s="23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0" t="s">
        <v>136</v>
      </c>
      <c r="AU269" s="240" t="s">
        <v>81</v>
      </c>
      <c r="AV269" s="14" t="s">
        <v>81</v>
      </c>
      <c r="AW269" s="14" t="s">
        <v>33</v>
      </c>
      <c r="AX269" s="14" t="s">
        <v>71</v>
      </c>
      <c r="AY269" s="240" t="s">
        <v>127</v>
      </c>
    </row>
    <row r="270" spans="1:51" s="14" customFormat="1" ht="12">
      <c r="A270" s="14"/>
      <c r="B270" s="230"/>
      <c r="C270" s="231"/>
      <c r="D270" s="221" t="s">
        <v>136</v>
      </c>
      <c r="E270" s="232" t="s">
        <v>19</v>
      </c>
      <c r="F270" s="233" t="s">
        <v>347</v>
      </c>
      <c r="G270" s="231"/>
      <c r="H270" s="234">
        <v>26.6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0" t="s">
        <v>136</v>
      </c>
      <c r="AU270" s="240" t="s">
        <v>81</v>
      </c>
      <c r="AV270" s="14" t="s">
        <v>81</v>
      </c>
      <c r="AW270" s="14" t="s">
        <v>33</v>
      </c>
      <c r="AX270" s="14" t="s">
        <v>71</v>
      </c>
      <c r="AY270" s="240" t="s">
        <v>127</v>
      </c>
    </row>
    <row r="271" spans="1:51" s="14" customFormat="1" ht="12">
      <c r="A271" s="14"/>
      <c r="B271" s="230"/>
      <c r="C271" s="231"/>
      <c r="D271" s="221" t="s">
        <v>136</v>
      </c>
      <c r="E271" s="232" t="s">
        <v>19</v>
      </c>
      <c r="F271" s="233" t="s">
        <v>348</v>
      </c>
      <c r="G271" s="231"/>
      <c r="H271" s="234">
        <v>12.81</v>
      </c>
      <c r="I271" s="235"/>
      <c r="J271" s="231"/>
      <c r="K271" s="231"/>
      <c r="L271" s="236"/>
      <c r="M271" s="237"/>
      <c r="N271" s="238"/>
      <c r="O271" s="238"/>
      <c r="P271" s="238"/>
      <c r="Q271" s="238"/>
      <c r="R271" s="238"/>
      <c r="S271" s="238"/>
      <c r="T271" s="23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0" t="s">
        <v>136</v>
      </c>
      <c r="AU271" s="240" t="s">
        <v>81</v>
      </c>
      <c r="AV271" s="14" t="s">
        <v>81</v>
      </c>
      <c r="AW271" s="14" t="s">
        <v>33</v>
      </c>
      <c r="AX271" s="14" t="s">
        <v>71</v>
      </c>
      <c r="AY271" s="240" t="s">
        <v>127</v>
      </c>
    </row>
    <row r="272" spans="1:51" s="14" customFormat="1" ht="12">
      <c r="A272" s="14"/>
      <c r="B272" s="230"/>
      <c r="C272" s="231"/>
      <c r="D272" s="221" t="s">
        <v>136</v>
      </c>
      <c r="E272" s="232" t="s">
        <v>19</v>
      </c>
      <c r="F272" s="233" t="s">
        <v>349</v>
      </c>
      <c r="G272" s="231"/>
      <c r="H272" s="234">
        <v>32.574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0" t="s">
        <v>136</v>
      </c>
      <c r="AU272" s="240" t="s">
        <v>81</v>
      </c>
      <c r="AV272" s="14" t="s">
        <v>81</v>
      </c>
      <c r="AW272" s="14" t="s">
        <v>33</v>
      </c>
      <c r="AX272" s="14" t="s">
        <v>71</v>
      </c>
      <c r="AY272" s="240" t="s">
        <v>127</v>
      </c>
    </row>
    <row r="273" spans="1:51" s="14" customFormat="1" ht="12">
      <c r="A273" s="14"/>
      <c r="B273" s="230"/>
      <c r="C273" s="231"/>
      <c r="D273" s="221" t="s">
        <v>136</v>
      </c>
      <c r="E273" s="232" t="s">
        <v>19</v>
      </c>
      <c r="F273" s="233" t="s">
        <v>350</v>
      </c>
      <c r="G273" s="231"/>
      <c r="H273" s="234">
        <v>31.152</v>
      </c>
      <c r="I273" s="235"/>
      <c r="J273" s="231"/>
      <c r="K273" s="231"/>
      <c r="L273" s="236"/>
      <c r="M273" s="237"/>
      <c r="N273" s="238"/>
      <c r="O273" s="238"/>
      <c r="P273" s="238"/>
      <c r="Q273" s="238"/>
      <c r="R273" s="238"/>
      <c r="S273" s="238"/>
      <c r="T273" s="23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0" t="s">
        <v>136</v>
      </c>
      <c r="AU273" s="240" t="s">
        <v>81</v>
      </c>
      <c r="AV273" s="14" t="s">
        <v>81</v>
      </c>
      <c r="AW273" s="14" t="s">
        <v>33</v>
      </c>
      <c r="AX273" s="14" t="s">
        <v>71</v>
      </c>
      <c r="AY273" s="240" t="s">
        <v>127</v>
      </c>
    </row>
    <row r="274" spans="1:51" s="14" customFormat="1" ht="12">
      <c r="A274" s="14"/>
      <c r="B274" s="230"/>
      <c r="C274" s="231"/>
      <c r="D274" s="221" t="s">
        <v>136</v>
      </c>
      <c r="E274" s="232" t="s">
        <v>19</v>
      </c>
      <c r="F274" s="233" t="s">
        <v>351</v>
      </c>
      <c r="G274" s="231"/>
      <c r="H274" s="234">
        <v>12.32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0" t="s">
        <v>136</v>
      </c>
      <c r="AU274" s="240" t="s">
        <v>81</v>
      </c>
      <c r="AV274" s="14" t="s">
        <v>81</v>
      </c>
      <c r="AW274" s="14" t="s">
        <v>33</v>
      </c>
      <c r="AX274" s="14" t="s">
        <v>71</v>
      </c>
      <c r="AY274" s="240" t="s">
        <v>127</v>
      </c>
    </row>
    <row r="275" spans="1:51" s="14" customFormat="1" ht="12">
      <c r="A275" s="14"/>
      <c r="B275" s="230"/>
      <c r="C275" s="231"/>
      <c r="D275" s="221" t="s">
        <v>136</v>
      </c>
      <c r="E275" s="232" t="s">
        <v>19</v>
      </c>
      <c r="F275" s="233" t="s">
        <v>352</v>
      </c>
      <c r="G275" s="231"/>
      <c r="H275" s="234">
        <v>11.9</v>
      </c>
      <c r="I275" s="235"/>
      <c r="J275" s="231"/>
      <c r="K275" s="231"/>
      <c r="L275" s="236"/>
      <c r="M275" s="237"/>
      <c r="N275" s="238"/>
      <c r="O275" s="238"/>
      <c r="P275" s="238"/>
      <c r="Q275" s="238"/>
      <c r="R275" s="238"/>
      <c r="S275" s="238"/>
      <c r="T275" s="23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0" t="s">
        <v>136</v>
      </c>
      <c r="AU275" s="240" t="s">
        <v>81</v>
      </c>
      <c r="AV275" s="14" t="s">
        <v>81</v>
      </c>
      <c r="AW275" s="14" t="s">
        <v>33</v>
      </c>
      <c r="AX275" s="14" t="s">
        <v>71</v>
      </c>
      <c r="AY275" s="240" t="s">
        <v>127</v>
      </c>
    </row>
    <row r="276" spans="1:51" s="14" customFormat="1" ht="12">
      <c r="A276" s="14"/>
      <c r="B276" s="230"/>
      <c r="C276" s="231"/>
      <c r="D276" s="221" t="s">
        <v>136</v>
      </c>
      <c r="E276" s="232" t="s">
        <v>19</v>
      </c>
      <c r="F276" s="233" t="s">
        <v>353</v>
      </c>
      <c r="G276" s="231"/>
      <c r="H276" s="234">
        <v>30.09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0" t="s">
        <v>136</v>
      </c>
      <c r="AU276" s="240" t="s">
        <v>81</v>
      </c>
      <c r="AV276" s="14" t="s">
        <v>81</v>
      </c>
      <c r="AW276" s="14" t="s">
        <v>33</v>
      </c>
      <c r="AX276" s="14" t="s">
        <v>71</v>
      </c>
      <c r="AY276" s="240" t="s">
        <v>127</v>
      </c>
    </row>
    <row r="277" spans="1:51" s="14" customFormat="1" ht="12">
      <c r="A277" s="14"/>
      <c r="B277" s="230"/>
      <c r="C277" s="231"/>
      <c r="D277" s="221" t="s">
        <v>136</v>
      </c>
      <c r="E277" s="232" t="s">
        <v>19</v>
      </c>
      <c r="F277" s="233" t="s">
        <v>354</v>
      </c>
      <c r="G277" s="231"/>
      <c r="H277" s="234">
        <v>28.851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0" t="s">
        <v>136</v>
      </c>
      <c r="AU277" s="240" t="s">
        <v>81</v>
      </c>
      <c r="AV277" s="14" t="s">
        <v>81</v>
      </c>
      <c r="AW277" s="14" t="s">
        <v>33</v>
      </c>
      <c r="AX277" s="14" t="s">
        <v>71</v>
      </c>
      <c r="AY277" s="240" t="s">
        <v>127</v>
      </c>
    </row>
    <row r="278" spans="1:51" s="14" customFormat="1" ht="12">
      <c r="A278" s="14"/>
      <c r="B278" s="230"/>
      <c r="C278" s="231"/>
      <c r="D278" s="221" t="s">
        <v>136</v>
      </c>
      <c r="E278" s="232" t="s">
        <v>19</v>
      </c>
      <c r="F278" s="233" t="s">
        <v>355</v>
      </c>
      <c r="G278" s="231"/>
      <c r="H278" s="234">
        <v>11.41</v>
      </c>
      <c r="I278" s="235"/>
      <c r="J278" s="231"/>
      <c r="K278" s="231"/>
      <c r="L278" s="236"/>
      <c r="M278" s="237"/>
      <c r="N278" s="238"/>
      <c r="O278" s="238"/>
      <c r="P278" s="238"/>
      <c r="Q278" s="238"/>
      <c r="R278" s="238"/>
      <c r="S278" s="238"/>
      <c r="T278" s="23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0" t="s">
        <v>136</v>
      </c>
      <c r="AU278" s="240" t="s">
        <v>81</v>
      </c>
      <c r="AV278" s="14" t="s">
        <v>81</v>
      </c>
      <c r="AW278" s="14" t="s">
        <v>33</v>
      </c>
      <c r="AX278" s="14" t="s">
        <v>71</v>
      </c>
      <c r="AY278" s="240" t="s">
        <v>127</v>
      </c>
    </row>
    <row r="279" spans="1:51" s="14" customFormat="1" ht="12">
      <c r="A279" s="14"/>
      <c r="B279" s="230"/>
      <c r="C279" s="231"/>
      <c r="D279" s="221" t="s">
        <v>136</v>
      </c>
      <c r="E279" s="232" t="s">
        <v>19</v>
      </c>
      <c r="F279" s="233" t="s">
        <v>356</v>
      </c>
      <c r="G279" s="231"/>
      <c r="H279" s="234">
        <v>10.99</v>
      </c>
      <c r="I279" s="235"/>
      <c r="J279" s="231"/>
      <c r="K279" s="231"/>
      <c r="L279" s="236"/>
      <c r="M279" s="237"/>
      <c r="N279" s="238"/>
      <c r="O279" s="238"/>
      <c r="P279" s="238"/>
      <c r="Q279" s="238"/>
      <c r="R279" s="238"/>
      <c r="S279" s="238"/>
      <c r="T279" s="23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0" t="s">
        <v>136</v>
      </c>
      <c r="AU279" s="240" t="s">
        <v>81</v>
      </c>
      <c r="AV279" s="14" t="s">
        <v>81</v>
      </c>
      <c r="AW279" s="14" t="s">
        <v>33</v>
      </c>
      <c r="AX279" s="14" t="s">
        <v>71</v>
      </c>
      <c r="AY279" s="240" t="s">
        <v>127</v>
      </c>
    </row>
    <row r="280" spans="1:51" s="14" customFormat="1" ht="12">
      <c r="A280" s="14"/>
      <c r="B280" s="230"/>
      <c r="C280" s="231"/>
      <c r="D280" s="221" t="s">
        <v>136</v>
      </c>
      <c r="E280" s="232" t="s">
        <v>19</v>
      </c>
      <c r="F280" s="233" t="s">
        <v>357</v>
      </c>
      <c r="G280" s="231"/>
      <c r="H280" s="234">
        <v>27.789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0" t="s">
        <v>136</v>
      </c>
      <c r="AU280" s="240" t="s">
        <v>81</v>
      </c>
      <c r="AV280" s="14" t="s">
        <v>81</v>
      </c>
      <c r="AW280" s="14" t="s">
        <v>33</v>
      </c>
      <c r="AX280" s="14" t="s">
        <v>71</v>
      </c>
      <c r="AY280" s="240" t="s">
        <v>127</v>
      </c>
    </row>
    <row r="281" spans="1:51" s="14" customFormat="1" ht="12">
      <c r="A281" s="14"/>
      <c r="B281" s="230"/>
      <c r="C281" s="231"/>
      <c r="D281" s="221" t="s">
        <v>136</v>
      </c>
      <c r="E281" s="232" t="s">
        <v>19</v>
      </c>
      <c r="F281" s="233" t="s">
        <v>358</v>
      </c>
      <c r="G281" s="231"/>
      <c r="H281" s="234">
        <v>16.5</v>
      </c>
      <c r="I281" s="235"/>
      <c r="J281" s="231"/>
      <c r="K281" s="231"/>
      <c r="L281" s="236"/>
      <c r="M281" s="237"/>
      <c r="N281" s="238"/>
      <c r="O281" s="238"/>
      <c r="P281" s="238"/>
      <c r="Q281" s="238"/>
      <c r="R281" s="238"/>
      <c r="S281" s="238"/>
      <c r="T281" s="23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0" t="s">
        <v>136</v>
      </c>
      <c r="AU281" s="240" t="s">
        <v>81</v>
      </c>
      <c r="AV281" s="14" t="s">
        <v>81</v>
      </c>
      <c r="AW281" s="14" t="s">
        <v>33</v>
      </c>
      <c r="AX281" s="14" t="s">
        <v>71</v>
      </c>
      <c r="AY281" s="240" t="s">
        <v>127</v>
      </c>
    </row>
    <row r="282" spans="1:51" s="14" customFormat="1" ht="12">
      <c r="A282" s="14"/>
      <c r="B282" s="230"/>
      <c r="C282" s="231"/>
      <c r="D282" s="221" t="s">
        <v>136</v>
      </c>
      <c r="E282" s="232" t="s">
        <v>19</v>
      </c>
      <c r="F282" s="233" t="s">
        <v>359</v>
      </c>
      <c r="G282" s="231"/>
      <c r="H282" s="234">
        <v>10.5</v>
      </c>
      <c r="I282" s="235"/>
      <c r="J282" s="231"/>
      <c r="K282" s="231"/>
      <c r="L282" s="236"/>
      <c r="M282" s="237"/>
      <c r="N282" s="238"/>
      <c r="O282" s="238"/>
      <c r="P282" s="238"/>
      <c r="Q282" s="238"/>
      <c r="R282" s="238"/>
      <c r="S282" s="238"/>
      <c r="T282" s="23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0" t="s">
        <v>136</v>
      </c>
      <c r="AU282" s="240" t="s">
        <v>81</v>
      </c>
      <c r="AV282" s="14" t="s">
        <v>81</v>
      </c>
      <c r="AW282" s="14" t="s">
        <v>33</v>
      </c>
      <c r="AX282" s="14" t="s">
        <v>71</v>
      </c>
      <c r="AY282" s="240" t="s">
        <v>127</v>
      </c>
    </row>
    <row r="283" spans="1:51" s="14" customFormat="1" ht="12">
      <c r="A283" s="14"/>
      <c r="B283" s="230"/>
      <c r="C283" s="231"/>
      <c r="D283" s="221" t="s">
        <v>136</v>
      </c>
      <c r="E283" s="232" t="s">
        <v>19</v>
      </c>
      <c r="F283" s="233" t="s">
        <v>360</v>
      </c>
      <c r="G283" s="231"/>
      <c r="H283" s="234">
        <v>10.08</v>
      </c>
      <c r="I283" s="235"/>
      <c r="J283" s="231"/>
      <c r="K283" s="231"/>
      <c r="L283" s="236"/>
      <c r="M283" s="237"/>
      <c r="N283" s="238"/>
      <c r="O283" s="238"/>
      <c r="P283" s="238"/>
      <c r="Q283" s="238"/>
      <c r="R283" s="238"/>
      <c r="S283" s="238"/>
      <c r="T283" s="23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0" t="s">
        <v>136</v>
      </c>
      <c r="AU283" s="240" t="s">
        <v>81</v>
      </c>
      <c r="AV283" s="14" t="s">
        <v>81</v>
      </c>
      <c r="AW283" s="14" t="s">
        <v>33</v>
      </c>
      <c r="AX283" s="14" t="s">
        <v>71</v>
      </c>
      <c r="AY283" s="240" t="s">
        <v>127</v>
      </c>
    </row>
    <row r="284" spans="1:51" s="14" customFormat="1" ht="12">
      <c r="A284" s="14"/>
      <c r="B284" s="230"/>
      <c r="C284" s="231"/>
      <c r="D284" s="221" t="s">
        <v>136</v>
      </c>
      <c r="E284" s="232" t="s">
        <v>19</v>
      </c>
      <c r="F284" s="233" t="s">
        <v>361</v>
      </c>
      <c r="G284" s="231"/>
      <c r="H284" s="234">
        <v>9.59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0" t="s">
        <v>136</v>
      </c>
      <c r="AU284" s="240" t="s">
        <v>81</v>
      </c>
      <c r="AV284" s="14" t="s">
        <v>81</v>
      </c>
      <c r="AW284" s="14" t="s">
        <v>33</v>
      </c>
      <c r="AX284" s="14" t="s">
        <v>71</v>
      </c>
      <c r="AY284" s="240" t="s">
        <v>127</v>
      </c>
    </row>
    <row r="285" spans="1:51" s="14" customFormat="1" ht="12">
      <c r="A285" s="14"/>
      <c r="B285" s="230"/>
      <c r="C285" s="231"/>
      <c r="D285" s="221" t="s">
        <v>136</v>
      </c>
      <c r="E285" s="232" t="s">
        <v>19</v>
      </c>
      <c r="F285" s="233" t="s">
        <v>362</v>
      </c>
      <c r="G285" s="231"/>
      <c r="H285" s="234">
        <v>9.59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0" t="s">
        <v>136</v>
      </c>
      <c r="AU285" s="240" t="s">
        <v>81</v>
      </c>
      <c r="AV285" s="14" t="s">
        <v>81</v>
      </c>
      <c r="AW285" s="14" t="s">
        <v>33</v>
      </c>
      <c r="AX285" s="14" t="s">
        <v>71</v>
      </c>
      <c r="AY285" s="240" t="s">
        <v>127</v>
      </c>
    </row>
    <row r="286" spans="1:51" s="16" customFormat="1" ht="12">
      <c r="A286" s="16"/>
      <c r="B286" s="252"/>
      <c r="C286" s="253"/>
      <c r="D286" s="221" t="s">
        <v>136</v>
      </c>
      <c r="E286" s="254" t="s">
        <v>19</v>
      </c>
      <c r="F286" s="255" t="s">
        <v>164</v>
      </c>
      <c r="G286" s="253"/>
      <c r="H286" s="256">
        <v>440.306</v>
      </c>
      <c r="I286" s="257"/>
      <c r="J286" s="253"/>
      <c r="K286" s="253"/>
      <c r="L286" s="258"/>
      <c r="M286" s="259"/>
      <c r="N286" s="260"/>
      <c r="O286" s="260"/>
      <c r="P286" s="260"/>
      <c r="Q286" s="260"/>
      <c r="R286" s="260"/>
      <c r="S286" s="260"/>
      <c r="T286" s="261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T286" s="262" t="s">
        <v>136</v>
      </c>
      <c r="AU286" s="262" t="s">
        <v>81</v>
      </c>
      <c r="AV286" s="16" t="s">
        <v>134</v>
      </c>
      <c r="AW286" s="16" t="s">
        <v>33</v>
      </c>
      <c r="AX286" s="16" t="s">
        <v>79</v>
      </c>
      <c r="AY286" s="262" t="s">
        <v>127</v>
      </c>
    </row>
    <row r="287" spans="1:65" s="2" customFormat="1" ht="16.5" customHeight="1">
      <c r="A287" s="40"/>
      <c r="B287" s="41"/>
      <c r="C287" s="263" t="s">
        <v>363</v>
      </c>
      <c r="D287" s="263" t="s">
        <v>286</v>
      </c>
      <c r="E287" s="264" t="s">
        <v>364</v>
      </c>
      <c r="F287" s="265" t="s">
        <v>365</v>
      </c>
      <c r="G287" s="266" t="s">
        <v>132</v>
      </c>
      <c r="H287" s="267">
        <v>521.542</v>
      </c>
      <c r="I287" s="268"/>
      <c r="J287" s="269">
        <f>ROUND(I287*H287,2)</f>
        <v>0</v>
      </c>
      <c r="K287" s="265" t="s">
        <v>133</v>
      </c>
      <c r="L287" s="270"/>
      <c r="M287" s="271" t="s">
        <v>19</v>
      </c>
      <c r="N287" s="272" t="s">
        <v>42</v>
      </c>
      <c r="O287" s="86"/>
      <c r="P287" s="215">
        <f>O287*H287</f>
        <v>0</v>
      </c>
      <c r="Q287" s="215">
        <v>0.0003</v>
      </c>
      <c r="R287" s="215">
        <f>Q287*H287</f>
        <v>0.1564626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182</v>
      </c>
      <c r="AT287" s="217" t="s">
        <v>286</v>
      </c>
      <c r="AU287" s="217" t="s">
        <v>81</v>
      </c>
      <c r="AY287" s="19" t="s">
        <v>127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79</v>
      </c>
      <c r="BK287" s="218">
        <f>ROUND(I287*H287,2)</f>
        <v>0</v>
      </c>
      <c r="BL287" s="19" t="s">
        <v>134</v>
      </c>
      <c r="BM287" s="217" t="s">
        <v>366</v>
      </c>
    </row>
    <row r="288" spans="1:51" s="14" customFormat="1" ht="12">
      <c r="A288" s="14"/>
      <c r="B288" s="230"/>
      <c r="C288" s="231"/>
      <c r="D288" s="221" t="s">
        <v>136</v>
      </c>
      <c r="E288" s="231"/>
      <c r="F288" s="233" t="s">
        <v>367</v>
      </c>
      <c r="G288" s="231"/>
      <c r="H288" s="234">
        <v>521.542</v>
      </c>
      <c r="I288" s="235"/>
      <c r="J288" s="231"/>
      <c r="K288" s="231"/>
      <c r="L288" s="236"/>
      <c r="M288" s="237"/>
      <c r="N288" s="238"/>
      <c r="O288" s="238"/>
      <c r="P288" s="238"/>
      <c r="Q288" s="238"/>
      <c r="R288" s="238"/>
      <c r="S288" s="238"/>
      <c r="T288" s="23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0" t="s">
        <v>136</v>
      </c>
      <c r="AU288" s="240" t="s">
        <v>81</v>
      </c>
      <c r="AV288" s="14" t="s">
        <v>81</v>
      </c>
      <c r="AW288" s="14" t="s">
        <v>4</v>
      </c>
      <c r="AX288" s="14" t="s">
        <v>79</v>
      </c>
      <c r="AY288" s="240" t="s">
        <v>127</v>
      </c>
    </row>
    <row r="289" spans="1:65" s="2" customFormat="1" ht="33" customHeight="1">
      <c r="A289" s="40"/>
      <c r="B289" s="41"/>
      <c r="C289" s="206" t="s">
        <v>368</v>
      </c>
      <c r="D289" s="206" t="s">
        <v>129</v>
      </c>
      <c r="E289" s="207" t="s">
        <v>369</v>
      </c>
      <c r="F289" s="208" t="s">
        <v>370</v>
      </c>
      <c r="G289" s="209" t="s">
        <v>168</v>
      </c>
      <c r="H289" s="210">
        <v>187.4</v>
      </c>
      <c r="I289" s="211"/>
      <c r="J289" s="212">
        <f>ROUND(I289*H289,2)</f>
        <v>0</v>
      </c>
      <c r="K289" s="208" t="s">
        <v>133</v>
      </c>
      <c r="L289" s="46"/>
      <c r="M289" s="213" t="s">
        <v>19</v>
      </c>
      <c r="N289" s="214" t="s">
        <v>42</v>
      </c>
      <c r="O289" s="86"/>
      <c r="P289" s="215">
        <f>O289*H289</f>
        <v>0</v>
      </c>
      <c r="Q289" s="215">
        <v>0.20477</v>
      </c>
      <c r="R289" s="215">
        <f>Q289*H289</f>
        <v>38.373898000000004</v>
      </c>
      <c r="S289" s="215">
        <v>0</v>
      </c>
      <c r="T289" s="21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7" t="s">
        <v>134</v>
      </c>
      <c r="AT289" s="217" t="s">
        <v>129</v>
      </c>
      <c r="AU289" s="217" t="s">
        <v>81</v>
      </c>
      <c r="AY289" s="19" t="s">
        <v>127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9" t="s">
        <v>79</v>
      </c>
      <c r="BK289" s="218">
        <f>ROUND(I289*H289,2)</f>
        <v>0</v>
      </c>
      <c r="BL289" s="19" t="s">
        <v>134</v>
      </c>
      <c r="BM289" s="217" t="s">
        <v>371</v>
      </c>
    </row>
    <row r="290" spans="1:51" s="13" customFormat="1" ht="12">
      <c r="A290" s="13"/>
      <c r="B290" s="219"/>
      <c r="C290" s="220"/>
      <c r="D290" s="221" t="s">
        <v>136</v>
      </c>
      <c r="E290" s="222" t="s">
        <v>19</v>
      </c>
      <c r="F290" s="223" t="s">
        <v>219</v>
      </c>
      <c r="G290" s="220"/>
      <c r="H290" s="222" t="s">
        <v>19</v>
      </c>
      <c r="I290" s="224"/>
      <c r="J290" s="220"/>
      <c r="K290" s="220"/>
      <c r="L290" s="225"/>
      <c r="M290" s="226"/>
      <c r="N290" s="227"/>
      <c r="O290" s="227"/>
      <c r="P290" s="227"/>
      <c r="Q290" s="227"/>
      <c r="R290" s="227"/>
      <c r="S290" s="227"/>
      <c r="T290" s="22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29" t="s">
        <v>136</v>
      </c>
      <c r="AU290" s="229" t="s">
        <v>81</v>
      </c>
      <c r="AV290" s="13" t="s">
        <v>79</v>
      </c>
      <c r="AW290" s="13" t="s">
        <v>33</v>
      </c>
      <c r="AX290" s="13" t="s">
        <v>71</v>
      </c>
      <c r="AY290" s="229" t="s">
        <v>127</v>
      </c>
    </row>
    <row r="291" spans="1:51" s="13" customFormat="1" ht="12">
      <c r="A291" s="13"/>
      <c r="B291" s="219"/>
      <c r="C291" s="220"/>
      <c r="D291" s="221" t="s">
        <v>136</v>
      </c>
      <c r="E291" s="222" t="s">
        <v>19</v>
      </c>
      <c r="F291" s="223" t="s">
        <v>372</v>
      </c>
      <c r="G291" s="220"/>
      <c r="H291" s="222" t="s">
        <v>19</v>
      </c>
      <c r="I291" s="224"/>
      <c r="J291" s="220"/>
      <c r="K291" s="220"/>
      <c r="L291" s="225"/>
      <c r="M291" s="226"/>
      <c r="N291" s="227"/>
      <c r="O291" s="227"/>
      <c r="P291" s="227"/>
      <c r="Q291" s="227"/>
      <c r="R291" s="227"/>
      <c r="S291" s="227"/>
      <c r="T291" s="22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29" t="s">
        <v>136</v>
      </c>
      <c r="AU291" s="229" t="s">
        <v>81</v>
      </c>
      <c r="AV291" s="13" t="s">
        <v>79</v>
      </c>
      <c r="AW291" s="13" t="s">
        <v>33</v>
      </c>
      <c r="AX291" s="13" t="s">
        <v>71</v>
      </c>
      <c r="AY291" s="229" t="s">
        <v>127</v>
      </c>
    </row>
    <row r="292" spans="1:51" s="14" customFormat="1" ht="12">
      <c r="A292" s="14"/>
      <c r="B292" s="230"/>
      <c r="C292" s="231"/>
      <c r="D292" s="221" t="s">
        <v>136</v>
      </c>
      <c r="E292" s="232" t="s">
        <v>19</v>
      </c>
      <c r="F292" s="233" t="s">
        <v>373</v>
      </c>
      <c r="G292" s="231"/>
      <c r="H292" s="234">
        <v>187.4</v>
      </c>
      <c r="I292" s="235"/>
      <c r="J292" s="231"/>
      <c r="K292" s="231"/>
      <c r="L292" s="236"/>
      <c r="M292" s="237"/>
      <c r="N292" s="238"/>
      <c r="O292" s="238"/>
      <c r="P292" s="238"/>
      <c r="Q292" s="238"/>
      <c r="R292" s="238"/>
      <c r="S292" s="238"/>
      <c r="T292" s="23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0" t="s">
        <v>136</v>
      </c>
      <c r="AU292" s="240" t="s">
        <v>81</v>
      </c>
      <c r="AV292" s="14" t="s">
        <v>81</v>
      </c>
      <c r="AW292" s="14" t="s">
        <v>33</v>
      </c>
      <c r="AX292" s="14" t="s">
        <v>79</v>
      </c>
      <c r="AY292" s="240" t="s">
        <v>127</v>
      </c>
    </row>
    <row r="293" spans="1:65" s="2" customFormat="1" ht="33" customHeight="1">
      <c r="A293" s="40"/>
      <c r="B293" s="41"/>
      <c r="C293" s="206" t="s">
        <v>374</v>
      </c>
      <c r="D293" s="206" t="s">
        <v>129</v>
      </c>
      <c r="E293" s="207" t="s">
        <v>375</v>
      </c>
      <c r="F293" s="208" t="s">
        <v>376</v>
      </c>
      <c r="G293" s="209" t="s">
        <v>168</v>
      </c>
      <c r="H293" s="210">
        <v>60.5</v>
      </c>
      <c r="I293" s="211"/>
      <c r="J293" s="212">
        <f>ROUND(I293*H293,2)</f>
        <v>0</v>
      </c>
      <c r="K293" s="208" t="s">
        <v>133</v>
      </c>
      <c r="L293" s="46"/>
      <c r="M293" s="213" t="s">
        <v>19</v>
      </c>
      <c r="N293" s="214" t="s">
        <v>42</v>
      </c>
      <c r="O293" s="86"/>
      <c r="P293" s="215">
        <f>O293*H293</f>
        <v>0</v>
      </c>
      <c r="Q293" s="215">
        <v>0.27411</v>
      </c>
      <c r="R293" s="215">
        <f>Q293*H293</f>
        <v>16.583655</v>
      </c>
      <c r="S293" s="215">
        <v>0</v>
      </c>
      <c r="T293" s="21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7" t="s">
        <v>134</v>
      </c>
      <c r="AT293" s="217" t="s">
        <v>129</v>
      </c>
      <c r="AU293" s="217" t="s">
        <v>81</v>
      </c>
      <c r="AY293" s="19" t="s">
        <v>127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9" t="s">
        <v>79</v>
      </c>
      <c r="BK293" s="218">
        <f>ROUND(I293*H293,2)</f>
        <v>0</v>
      </c>
      <c r="BL293" s="19" t="s">
        <v>134</v>
      </c>
      <c r="BM293" s="217" t="s">
        <v>377</v>
      </c>
    </row>
    <row r="294" spans="1:51" s="13" customFormat="1" ht="12">
      <c r="A294" s="13"/>
      <c r="B294" s="219"/>
      <c r="C294" s="220"/>
      <c r="D294" s="221" t="s">
        <v>136</v>
      </c>
      <c r="E294" s="222" t="s">
        <v>19</v>
      </c>
      <c r="F294" s="223" t="s">
        <v>219</v>
      </c>
      <c r="G294" s="220"/>
      <c r="H294" s="222" t="s">
        <v>19</v>
      </c>
      <c r="I294" s="224"/>
      <c r="J294" s="220"/>
      <c r="K294" s="220"/>
      <c r="L294" s="225"/>
      <c r="M294" s="226"/>
      <c r="N294" s="227"/>
      <c r="O294" s="227"/>
      <c r="P294" s="227"/>
      <c r="Q294" s="227"/>
      <c r="R294" s="227"/>
      <c r="S294" s="227"/>
      <c r="T294" s="22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29" t="s">
        <v>136</v>
      </c>
      <c r="AU294" s="229" t="s">
        <v>81</v>
      </c>
      <c r="AV294" s="13" t="s">
        <v>79</v>
      </c>
      <c r="AW294" s="13" t="s">
        <v>33</v>
      </c>
      <c r="AX294" s="13" t="s">
        <v>71</v>
      </c>
      <c r="AY294" s="229" t="s">
        <v>127</v>
      </c>
    </row>
    <row r="295" spans="1:51" s="13" customFormat="1" ht="12">
      <c r="A295" s="13"/>
      <c r="B295" s="219"/>
      <c r="C295" s="220"/>
      <c r="D295" s="221" t="s">
        <v>136</v>
      </c>
      <c r="E295" s="222" t="s">
        <v>19</v>
      </c>
      <c r="F295" s="223" t="s">
        <v>372</v>
      </c>
      <c r="G295" s="220"/>
      <c r="H295" s="222" t="s">
        <v>19</v>
      </c>
      <c r="I295" s="224"/>
      <c r="J295" s="220"/>
      <c r="K295" s="220"/>
      <c r="L295" s="225"/>
      <c r="M295" s="226"/>
      <c r="N295" s="227"/>
      <c r="O295" s="227"/>
      <c r="P295" s="227"/>
      <c r="Q295" s="227"/>
      <c r="R295" s="227"/>
      <c r="S295" s="227"/>
      <c r="T295" s="22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29" t="s">
        <v>136</v>
      </c>
      <c r="AU295" s="229" t="s">
        <v>81</v>
      </c>
      <c r="AV295" s="13" t="s">
        <v>79</v>
      </c>
      <c r="AW295" s="13" t="s">
        <v>33</v>
      </c>
      <c r="AX295" s="13" t="s">
        <v>71</v>
      </c>
      <c r="AY295" s="229" t="s">
        <v>127</v>
      </c>
    </row>
    <row r="296" spans="1:51" s="14" customFormat="1" ht="12">
      <c r="A296" s="14"/>
      <c r="B296" s="230"/>
      <c r="C296" s="231"/>
      <c r="D296" s="221" t="s">
        <v>136</v>
      </c>
      <c r="E296" s="232" t="s">
        <v>19</v>
      </c>
      <c r="F296" s="233" t="s">
        <v>378</v>
      </c>
      <c r="G296" s="231"/>
      <c r="H296" s="234">
        <v>60.5</v>
      </c>
      <c r="I296" s="235"/>
      <c r="J296" s="231"/>
      <c r="K296" s="231"/>
      <c r="L296" s="236"/>
      <c r="M296" s="237"/>
      <c r="N296" s="238"/>
      <c r="O296" s="238"/>
      <c r="P296" s="238"/>
      <c r="Q296" s="238"/>
      <c r="R296" s="238"/>
      <c r="S296" s="238"/>
      <c r="T296" s="23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0" t="s">
        <v>136</v>
      </c>
      <c r="AU296" s="240" t="s">
        <v>81</v>
      </c>
      <c r="AV296" s="14" t="s">
        <v>81</v>
      </c>
      <c r="AW296" s="14" t="s">
        <v>33</v>
      </c>
      <c r="AX296" s="14" t="s">
        <v>79</v>
      </c>
      <c r="AY296" s="240" t="s">
        <v>127</v>
      </c>
    </row>
    <row r="297" spans="1:65" s="2" customFormat="1" ht="16.5" customHeight="1">
      <c r="A297" s="40"/>
      <c r="B297" s="41"/>
      <c r="C297" s="206" t="s">
        <v>379</v>
      </c>
      <c r="D297" s="206" t="s">
        <v>129</v>
      </c>
      <c r="E297" s="207" t="s">
        <v>380</v>
      </c>
      <c r="F297" s="208" t="s">
        <v>381</v>
      </c>
      <c r="G297" s="209" t="s">
        <v>154</v>
      </c>
      <c r="H297" s="210">
        <v>3.72</v>
      </c>
      <c r="I297" s="211"/>
      <c r="J297" s="212">
        <f>ROUND(I297*H297,2)</f>
        <v>0</v>
      </c>
      <c r="K297" s="208" t="s">
        <v>133</v>
      </c>
      <c r="L297" s="46"/>
      <c r="M297" s="213" t="s">
        <v>19</v>
      </c>
      <c r="N297" s="214" t="s">
        <v>42</v>
      </c>
      <c r="O297" s="86"/>
      <c r="P297" s="215">
        <f>O297*H297</f>
        <v>0</v>
      </c>
      <c r="Q297" s="215">
        <v>2.30102</v>
      </c>
      <c r="R297" s="215">
        <f>Q297*H297</f>
        <v>8.5597944</v>
      </c>
      <c r="S297" s="215">
        <v>0</v>
      </c>
      <c r="T297" s="21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7" t="s">
        <v>134</v>
      </c>
      <c r="AT297" s="217" t="s">
        <v>129</v>
      </c>
      <c r="AU297" s="217" t="s">
        <v>81</v>
      </c>
      <c r="AY297" s="19" t="s">
        <v>127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9" t="s">
        <v>79</v>
      </c>
      <c r="BK297" s="218">
        <f>ROUND(I297*H297,2)</f>
        <v>0</v>
      </c>
      <c r="BL297" s="19" t="s">
        <v>134</v>
      </c>
      <c r="BM297" s="217" t="s">
        <v>382</v>
      </c>
    </row>
    <row r="298" spans="1:51" s="13" customFormat="1" ht="12">
      <c r="A298" s="13"/>
      <c r="B298" s="219"/>
      <c r="C298" s="220"/>
      <c r="D298" s="221" t="s">
        <v>136</v>
      </c>
      <c r="E298" s="222" t="s">
        <v>19</v>
      </c>
      <c r="F298" s="223" t="s">
        <v>148</v>
      </c>
      <c r="G298" s="220"/>
      <c r="H298" s="222" t="s">
        <v>19</v>
      </c>
      <c r="I298" s="224"/>
      <c r="J298" s="220"/>
      <c r="K298" s="220"/>
      <c r="L298" s="225"/>
      <c r="M298" s="226"/>
      <c r="N298" s="227"/>
      <c r="O298" s="227"/>
      <c r="P298" s="227"/>
      <c r="Q298" s="227"/>
      <c r="R298" s="227"/>
      <c r="S298" s="227"/>
      <c r="T298" s="22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29" t="s">
        <v>136</v>
      </c>
      <c r="AU298" s="229" t="s">
        <v>81</v>
      </c>
      <c r="AV298" s="13" t="s">
        <v>79</v>
      </c>
      <c r="AW298" s="13" t="s">
        <v>33</v>
      </c>
      <c r="AX298" s="13" t="s">
        <v>71</v>
      </c>
      <c r="AY298" s="229" t="s">
        <v>127</v>
      </c>
    </row>
    <row r="299" spans="1:51" s="14" customFormat="1" ht="12">
      <c r="A299" s="14"/>
      <c r="B299" s="230"/>
      <c r="C299" s="231"/>
      <c r="D299" s="221" t="s">
        <v>136</v>
      </c>
      <c r="E299" s="232" t="s">
        <v>19</v>
      </c>
      <c r="F299" s="233" t="s">
        <v>383</v>
      </c>
      <c r="G299" s="231"/>
      <c r="H299" s="234">
        <v>3.72</v>
      </c>
      <c r="I299" s="235"/>
      <c r="J299" s="231"/>
      <c r="K299" s="231"/>
      <c r="L299" s="236"/>
      <c r="M299" s="237"/>
      <c r="N299" s="238"/>
      <c r="O299" s="238"/>
      <c r="P299" s="238"/>
      <c r="Q299" s="238"/>
      <c r="R299" s="238"/>
      <c r="S299" s="238"/>
      <c r="T299" s="23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0" t="s">
        <v>136</v>
      </c>
      <c r="AU299" s="240" t="s">
        <v>81</v>
      </c>
      <c r="AV299" s="14" t="s">
        <v>81</v>
      </c>
      <c r="AW299" s="14" t="s">
        <v>33</v>
      </c>
      <c r="AX299" s="14" t="s">
        <v>79</v>
      </c>
      <c r="AY299" s="240" t="s">
        <v>127</v>
      </c>
    </row>
    <row r="300" spans="1:63" s="12" customFormat="1" ht="22.8" customHeight="1">
      <c r="A300" s="12"/>
      <c r="B300" s="190"/>
      <c r="C300" s="191"/>
      <c r="D300" s="192" t="s">
        <v>70</v>
      </c>
      <c r="E300" s="204" t="s">
        <v>134</v>
      </c>
      <c r="F300" s="204" t="s">
        <v>384</v>
      </c>
      <c r="G300" s="191"/>
      <c r="H300" s="191"/>
      <c r="I300" s="194"/>
      <c r="J300" s="205">
        <f>BK300</f>
        <v>0</v>
      </c>
      <c r="K300" s="191"/>
      <c r="L300" s="196"/>
      <c r="M300" s="197"/>
      <c r="N300" s="198"/>
      <c r="O300" s="198"/>
      <c r="P300" s="199">
        <f>SUM(P301:P308)</f>
        <v>0</v>
      </c>
      <c r="Q300" s="198"/>
      <c r="R300" s="199">
        <f>SUM(R301:R308)</f>
        <v>0</v>
      </c>
      <c r="S300" s="198"/>
      <c r="T300" s="200">
        <f>SUM(T301:T308)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01" t="s">
        <v>79</v>
      </c>
      <c r="AT300" s="202" t="s">
        <v>70</v>
      </c>
      <c r="AU300" s="202" t="s">
        <v>79</v>
      </c>
      <c r="AY300" s="201" t="s">
        <v>127</v>
      </c>
      <c r="BK300" s="203">
        <f>SUM(BK301:BK308)</f>
        <v>0</v>
      </c>
    </row>
    <row r="301" spans="1:65" s="2" customFormat="1" ht="21.75" customHeight="1">
      <c r="A301" s="40"/>
      <c r="B301" s="41"/>
      <c r="C301" s="206" t="s">
        <v>385</v>
      </c>
      <c r="D301" s="206" t="s">
        <v>129</v>
      </c>
      <c r="E301" s="207" t="s">
        <v>386</v>
      </c>
      <c r="F301" s="208" t="s">
        <v>387</v>
      </c>
      <c r="G301" s="209" t="s">
        <v>154</v>
      </c>
      <c r="H301" s="210">
        <v>131.084</v>
      </c>
      <c r="I301" s="211"/>
      <c r="J301" s="212">
        <f>ROUND(I301*H301,2)</f>
        <v>0</v>
      </c>
      <c r="K301" s="208" t="s">
        <v>133</v>
      </c>
      <c r="L301" s="46"/>
      <c r="M301" s="213" t="s">
        <v>19</v>
      </c>
      <c r="N301" s="214" t="s">
        <v>42</v>
      </c>
      <c r="O301" s="86"/>
      <c r="P301" s="215">
        <f>O301*H301</f>
        <v>0</v>
      </c>
      <c r="Q301" s="215">
        <v>0</v>
      </c>
      <c r="R301" s="215">
        <f>Q301*H301</f>
        <v>0</v>
      </c>
      <c r="S301" s="215">
        <v>0</v>
      </c>
      <c r="T301" s="216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7" t="s">
        <v>134</v>
      </c>
      <c r="AT301" s="217" t="s">
        <v>129</v>
      </c>
      <c r="AU301" s="217" t="s">
        <v>81</v>
      </c>
      <c r="AY301" s="19" t="s">
        <v>127</v>
      </c>
      <c r="BE301" s="218">
        <f>IF(N301="základní",J301,0)</f>
        <v>0</v>
      </c>
      <c r="BF301" s="218">
        <f>IF(N301="snížená",J301,0)</f>
        <v>0</v>
      </c>
      <c r="BG301" s="218">
        <f>IF(N301="zákl. přenesená",J301,0)</f>
        <v>0</v>
      </c>
      <c r="BH301" s="218">
        <f>IF(N301="sníž. přenesená",J301,0)</f>
        <v>0</v>
      </c>
      <c r="BI301" s="218">
        <f>IF(N301="nulová",J301,0)</f>
        <v>0</v>
      </c>
      <c r="BJ301" s="19" t="s">
        <v>79</v>
      </c>
      <c r="BK301" s="218">
        <f>ROUND(I301*H301,2)</f>
        <v>0</v>
      </c>
      <c r="BL301" s="19" t="s">
        <v>134</v>
      </c>
      <c r="BM301" s="217" t="s">
        <v>388</v>
      </c>
    </row>
    <row r="302" spans="1:51" s="13" customFormat="1" ht="12">
      <c r="A302" s="13"/>
      <c r="B302" s="219"/>
      <c r="C302" s="220"/>
      <c r="D302" s="221" t="s">
        <v>136</v>
      </c>
      <c r="E302" s="222" t="s">
        <v>19</v>
      </c>
      <c r="F302" s="223" t="s">
        <v>283</v>
      </c>
      <c r="G302" s="220"/>
      <c r="H302" s="222" t="s">
        <v>19</v>
      </c>
      <c r="I302" s="224"/>
      <c r="J302" s="220"/>
      <c r="K302" s="220"/>
      <c r="L302" s="225"/>
      <c r="M302" s="226"/>
      <c r="N302" s="227"/>
      <c r="O302" s="227"/>
      <c r="P302" s="227"/>
      <c r="Q302" s="227"/>
      <c r="R302" s="227"/>
      <c r="S302" s="227"/>
      <c r="T302" s="22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29" t="s">
        <v>136</v>
      </c>
      <c r="AU302" s="229" t="s">
        <v>81</v>
      </c>
      <c r="AV302" s="13" t="s">
        <v>79</v>
      </c>
      <c r="AW302" s="13" t="s">
        <v>33</v>
      </c>
      <c r="AX302" s="13" t="s">
        <v>71</v>
      </c>
      <c r="AY302" s="229" t="s">
        <v>127</v>
      </c>
    </row>
    <row r="303" spans="1:51" s="14" customFormat="1" ht="12">
      <c r="A303" s="14"/>
      <c r="B303" s="230"/>
      <c r="C303" s="231"/>
      <c r="D303" s="221" t="s">
        <v>136</v>
      </c>
      <c r="E303" s="232" t="s">
        <v>19</v>
      </c>
      <c r="F303" s="233" t="s">
        <v>389</v>
      </c>
      <c r="G303" s="231"/>
      <c r="H303" s="234">
        <v>3.384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0" t="s">
        <v>136</v>
      </c>
      <c r="AU303" s="240" t="s">
        <v>81</v>
      </c>
      <c r="AV303" s="14" t="s">
        <v>81</v>
      </c>
      <c r="AW303" s="14" t="s">
        <v>33</v>
      </c>
      <c r="AX303" s="14" t="s">
        <v>71</v>
      </c>
      <c r="AY303" s="240" t="s">
        <v>127</v>
      </c>
    </row>
    <row r="304" spans="1:51" s="13" customFormat="1" ht="12">
      <c r="A304" s="13"/>
      <c r="B304" s="219"/>
      <c r="C304" s="220"/>
      <c r="D304" s="221" t="s">
        <v>136</v>
      </c>
      <c r="E304" s="222" t="s">
        <v>19</v>
      </c>
      <c r="F304" s="223" t="s">
        <v>390</v>
      </c>
      <c r="G304" s="220"/>
      <c r="H304" s="222" t="s">
        <v>19</v>
      </c>
      <c r="I304" s="224"/>
      <c r="J304" s="220"/>
      <c r="K304" s="220"/>
      <c r="L304" s="225"/>
      <c r="M304" s="226"/>
      <c r="N304" s="227"/>
      <c r="O304" s="227"/>
      <c r="P304" s="227"/>
      <c r="Q304" s="227"/>
      <c r="R304" s="227"/>
      <c r="S304" s="227"/>
      <c r="T304" s="22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29" t="s">
        <v>136</v>
      </c>
      <c r="AU304" s="229" t="s">
        <v>81</v>
      </c>
      <c r="AV304" s="13" t="s">
        <v>79</v>
      </c>
      <c r="AW304" s="13" t="s">
        <v>33</v>
      </c>
      <c r="AX304" s="13" t="s">
        <v>71</v>
      </c>
      <c r="AY304" s="229" t="s">
        <v>127</v>
      </c>
    </row>
    <row r="305" spans="1:51" s="14" customFormat="1" ht="12">
      <c r="A305" s="14"/>
      <c r="B305" s="230"/>
      <c r="C305" s="231"/>
      <c r="D305" s="221" t="s">
        <v>136</v>
      </c>
      <c r="E305" s="232" t="s">
        <v>19</v>
      </c>
      <c r="F305" s="233" t="s">
        <v>391</v>
      </c>
      <c r="G305" s="231"/>
      <c r="H305" s="234">
        <v>76.6</v>
      </c>
      <c r="I305" s="235"/>
      <c r="J305" s="231"/>
      <c r="K305" s="231"/>
      <c r="L305" s="236"/>
      <c r="M305" s="237"/>
      <c r="N305" s="238"/>
      <c r="O305" s="238"/>
      <c r="P305" s="238"/>
      <c r="Q305" s="238"/>
      <c r="R305" s="238"/>
      <c r="S305" s="238"/>
      <c r="T305" s="23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0" t="s">
        <v>136</v>
      </c>
      <c r="AU305" s="240" t="s">
        <v>81</v>
      </c>
      <c r="AV305" s="14" t="s">
        <v>81</v>
      </c>
      <c r="AW305" s="14" t="s">
        <v>33</v>
      </c>
      <c r="AX305" s="14" t="s">
        <v>71</v>
      </c>
      <c r="AY305" s="240" t="s">
        <v>127</v>
      </c>
    </row>
    <row r="306" spans="1:51" s="14" customFormat="1" ht="12">
      <c r="A306" s="14"/>
      <c r="B306" s="230"/>
      <c r="C306" s="231"/>
      <c r="D306" s="221" t="s">
        <v>136</v>
      </c>
      <c r="E306" s="232" t="s">
        <v>19</v>
      </c>
      <c r="F306" s="233" t="s">
        <v>392</v>
      </c>
      <c r="G306" s="231"/>
      <c r="H306" s="234">
        <v>18</v>
      </c>
      <c r="I306" s="235"/>
      <c r="J306" s="231"/>
      <c r="K306" s="231"/>
      <c r="L306" s="236"/>
      <c r="M306" s="237"/>
      <c r="N306" s="238"/>
      <c r="O306" s="238"/>
      <c r="P306" s="238"/>
      <c r="Q306" s="238"/>
      <c r="R306" s="238"/>
      <c r="S306" s="238"/>
      <c r="T306" s="239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0" t="s">
        <v>136</v>
      </c>
      <c r="AU306" s="240" t="s">
        <v>81</v>
      </c>
      <c r="AV306" s="14" t="s">
        <v>81</v>
      </c>
      <c r="AW306" s="14" t="s">
        <v>33</v>
      </c>
      <c r="AX306" s="14" t="s">
        <v>71</v>
      </c>
      <c r="AY306" s="240" t="s">
        <v>127</v>
      </c>
    </row>
    <row r="307" spans="1:51" s="14" customFormat="1" ht="12">
      <c r="A307" s="14"/>
      <c r="B307" s="230"/>
      <c r="C307" s="231"/>
      <c r="D307" s="221" t="s">
        <v>136</v>
      </c>
      <c r="E307" s="232" t="s">
        <v>19</v>
      </c>
      <c r="F307" s="233" t="s">
        <v>393</v>
      </c>
      <c r="G307" s="231"/>
      <c r="H307" s="234">
        <v>33.1</v>
      </c>
      <c r="I307" s="235"/>
      <c r="J307" s="231"/>
      <c r="K307" s="231"/>
      <c r="L307" s="236"/>
      <c r="M307" s="237"/>
      <c r="N307" s="238"/>
      <c r="O307" s="238"/>
      <c r="P307" s="238"/>
      <c r="Q307" s="238"/>
      <c r="R307" s="238"/>
      <c r="S307" s="238"/>
      <c r="T307" s="23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0" t="s">
        <v>136</v>
      </c>
      <c r="AU307" s="240" t="s">
        <v>81</v>
      </c>
      <c r="AV307" s="14" t="s">
        <v>81</v>
      </c>
      <c r="AW307" s="14" t="s">
        <v>33</v>
      </c>
      <c r="AX307" s="14" t="s">
        <v>71</v>
      </c>
      <c r="AY307" s="240" t="s">
        <v>127</v>
      </c>
    </row>
    <row r="308" spans="1:51" s="15" customFormat="1" ht="12">
      <c r="A308" s="15"/>
      <c r="B308" s="241"/>
      <c r="C308" s="242"/>
      <c r="D308" s="221" t="s">
        <v>136</v>
      </c>
      <c r="E308" s="243" t="s">
        <v>19</v>
      </c>
      <c r="F308" s="244" t="s">
        <v>151</v>
      </c>
      <c r="G308" s="242"/>
      <c r="H308" s="245">
        <v>131.084</v>
      </c>
      <c r="I308" s="246"/>
      <c r="J308" s="242"/>
      <c r="K308" s="242"/>
      <c r="L308" s="247"/>
      <c r="M308" s="248"/>
      <c r="N308" s="249"/>
      <c r="O308" s="249"/>
      <c r="P308" s="249"/>
      <c r="Q308" s="249"/>
      <c r="R308" s="249"/>
      <c r="S308" s="249"/>
      <c r="T308" s="250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51" t="s">
        <v>136</v>
      </c>
      <c r="AU308" s="251" t="s">
        <v>81</v>
      </c>
      <c r="AV308" s="15" t="s">
        <v>144</v>
      </c>
      <c r="AW308" s="15" t="s">
        <v>33</v>
      </c>
      <c r="AX308" s="15" t="s">
        <v>79</v>
      </c>
      <c r="AY308" s="251" t="s">
        <v>127</v>
      </c>
    </row>
    <row r="309" spans="1:63" s="12" customFormat="1" ht="22.8" customHeight="1">
      <c r="A309" s="12"/>
      <c r="B309" s="190"/>
      <c r="C309" s="191"/>
      <c r="D309" s="192" t="s">
        <v>70</v>
      </c>
      <c r="E309" s="204" t="s">
        <v>165</v>
      </c>
      <c r="F309" s="204" t="s">
        <v>394</v>
      </c>
      <c r="G309" s="191"/>
      <c r="H309" s="191"/>
      <c r="I309" s="194"/>
      <c r="J309" s="205">
        <f>BK309</f>
        <v>0</v>
      </c>
      <c r="K309" s="191"/>
      <c r="L309" s="196"/>
      <c r="M309" s="197"/>
      <c r="N309" s="198"/>
      <c r="O309" s="198"/>
      <c r="P309" s="199">
        <f>SUM(P310:P356)</f>
        <v>0</v>
      </c>
      <c r="Q309" s="198"/>
      <c r="R309" s="199">
        <f>SUM(R310:R356)</f>
        <v>14.12480859</v>
      </c>
      <c r="S309" s="198"/>
      <c r="T309" s="200">
        <f>SUM(T310:T356)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01" t="s">
        <v>79</v>
      </c>
      <c r="AT309" s="202" t="s">
        <v>70</v>
      </c>
      <c r="AU309" s="202" t="s">
        <v>79</v>
      </c>
      <c r="AY309" s="201" t="s">
        <v>127</v>
      </c>
      <c r="BK309" s="203">
        <f>SUM(BK310:BK356)</f>
        <v>0</v>
      </c>
    </row>
    <row r="310" spans="1:65" s="2" customFormat="1" ht="12">
      <c r="A310" s="40"/>
      <c r="B310" s="41"/>
      <c r="C310" s="206" t="s">
        <v>395</v>
      </c>
      <c r="D310" s="206" t="s">
        <v>129</v>
      </c>
      <c r="E310" s="207" t="s">
        <v>396</v>
      </c>
      <c r="F310" s="208" t="s">
        <v>397</v>
      </c>
      <c r="G310" s="209" t="s">
        <v>132</v>
      </c>
      <c r="H310" s="210">
        <v>3730.34</v>
      </c>
      <c r="I310" s="211"/>
      <c r="J310" s="212">
        <f>ROUND(I310*H310,2)</f>
        <v>0</v>
      </c>
      <c r="K310" s="208" t="s">
        <v>133</v>
      </c>
      <c r="L310" s="46"/>
      <c r="M310" s="213" t="s">
        <v>19</v>
      </c>
      <c r="N310" s="214" t="s">
        <v>42</v>
      </c>
      <c r="O310" s="86"/>
      <c r="P310" s="215">
        <f>O310*H310</f>
        <v>0</v>
      </c>
      <c r="Q310" s="215">
        <v>0</v>
      </c>
      <c r="R310" s="215">
        <f>Q310*H310</f>
        <v>0</v>
      </c>
      <c r="S310" s="215">
        <v>0</v>
      </c>
      <c r="T310" s="21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7" t="s">
        <v>134</v>
      </c>
      <c r="AT310" s="217" t="s">
        <v>129</v>
      </c>
      <c r="AU310" s="217" t="s">
        <v>81</v>
      </c>
      <c r="AY310" s="19" t="s">
        <v>127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9" t="s">
        <v>79</v>
      </c>
      <c r="BK310" s="218">
        <f>ROUND(I310*H310,2)</f>
        <v>0</v>
      </c>
      <c r="BL310" s="19" t="s">
        <v>134</v>
      </c>
      <c r="BM310" s="217" t="s">
        <v>398</v>
      </c>
    </row>
    <row r="311" spans="1:51" s="13" customFormat="1" ht="12">
      <c r="A311" s="13"/>
      <c r="B311" s="219"/>
      <c r="C311" s="220"/>
      <c r="D311" s="221" t="s">
        <v>136</v>
      </c>
      <c r="E311" s="222" t="s">
        <v>19</v>
      </c>
      <c r="F311" s="223" t="s">
        <v>399</v>
      </c>
      <c r="G311" s="220"/>
      <c r="H311" s="222" t="s">
        <v>19</v>
      </c>
      <c r="I311" s="224"/>
      <c r="J311" s="220"/>
      <c r="K311" s="220"/>
      <c r="L311" s="225"/>
      <c r="M311" s="226"/>
      <c r="N311" s="227"/>
      <c r="O311" s="227"/>
      <c r="P311" s="227"/>
      <c r="Q311" s="227"/>
      <c r="R311" s="227"/>
      <c r="S311" s="227"/>
      <c r="T311" s="22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29" t="s">
        <v>136</v>
      </c>
      <c r="AU311" s="229" t="s">
        <v>81</v>
      </c>
      <c r="AV311" s="13" t="s">
        <v>79</v>
      </c>
      <c r="AW311" s="13" t="s">
        <v>33</v>
      </c>
      <c r="AX311" s="13" t="s">
        <v>71</v>
      </c>
      <c r="AY311" s="229" t="s">
        <v>127</v>
      </c>
    </row>
    <row r="312" spans="1:51" s="14" customFormat="1" ht="12">
      <c r="A312" s="14"/>
      <c r="B312" s="230"/>
      <c r="C312" s="231"/>
      <c r="D312" s="221" t="s">
        <v>136</v>
      </c>
      <c r="E312" s="232" t="s">
        <v>19</v>
      </c>
      <c r="F312" s="233" t="s">
        <v>400</v>
      </c>
      <c r="G312" s="231"/>
      <c r="H312" s="234">
        <v>2536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0" t="s">
        <v>136</v>
      </c>
      <c r="AU312" s="240" t="s">
        <v>81</v>
      </c>
      <c r="AV312" s="14" t="s">
        <v>81</v>
      </c>
      <c r="AW312" s="14" t="s">
        <v>33</v>
      </c>
      <c r="AX312" s="14" t="s">
        <v>71</v>
      </c>
      <c r="AY312" s="240" t="s">
        <v>127</v>
      </c>
    </row>
    <row r="313" spans="1:51" s="13" customFormat="1" ht="12">
      <c r="A313" s="13"/>
      <c r="B313" s="219"/>
      <c r="C313" s="220"/>
      <c r="D313" s="221" t="s">
        <v>136</v>
      </c>
      <c r="E313" s="222" t="s">
        <v>19</v>
      </c>
      <c r="F313" s="223" t="s">
        <v>401</v>
      </c>
      <c r="G313" s="220"/>
      <c r="H313" s="222" t="s">
        <v>19</v>
      </c>
      <c r="I313" s="224"/>
      <c r="J313" s="220"/>
      <c r="K313" s="220"/>
      <c r="L313" s="225"/>
      <c r="M313" s="226"/>
      <c r="N313" s="227"/>
      <c r="O313" s="227"/>
      <c r="P313" s="227"/>
      <c r="Q313" s="227"/>
      <c r="R313" s="227"/>
      <c r="S313" s="227"/>
      <c r="T313" s="22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29" t="s">
        <v>136</v>
      </c>
      <c r="AU313" s="229" t="s">
        <v>81</v>
      </c>
      <c r="AV313" s="13" t="s">
        <v>79</v>
      </c>
      <c r="AW313" s="13" t="s">
        <v>33</v>
      </c>
      <c r="AX313" s="13" t="s">
        <v>71</v>
      </c>
      <c r="AY313" s="229" t="s">
        <v>127</v>
      </c>
    </row>
    <row r="314" spans="1:51" s="13" customFormat="1" ht="12">
      <c r="A314" s="13"/>
      <c r="B314" s="219"/>
      <c r="C314" s="220"/>
      <c r="D314" s="221" t="s">
        <v>136</v>
      </c>
      <c r="E314" s="222" t="s">
        <v>19</v>
      </c>
      <c r="F314" s="223" t="s">
        <v>402</v>
      </c>
      <c r="G314" s="220"/>
      <c r="H314" s="222" t="s">
        <v>19</v>
      </c>
      <c r="I314" s="224"/>
      <c r="J314" s="220"/>
      <c r="K314" s="220"/>
      <c r="L314" s="225"/>
      <c r="M314" s="226"/>
      <c r="N314" s="227"/>
      <c r="O314" s="227"/>
      <c r="P314" s="227"/>
      <c r="Q314" s="227"/>
      <c r="R314" s="227"/>
      <c r="S314" s="227"/>
      <c r="T314" s="22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29" t="s">
        <v>136</v>
      </c>
      <c r="AU314" s="229" t="s">
        <v>81</v>
      </c>
      <c r="AV314" s="13" t="s">
        <v>79</v>
      </c>
      <c r="AW314" s="13" t="s">
        <v>33</v>
      </c>
      <c r="AX314" s="13" t="s">
        <v>71</v>
      </c>
      <c r="AY314" s="229" t="s">
        <v>127</v>
      </c>
    </row>
    <row r="315" spans="1:51" s="13" customFormat="1" ht="12">
      <c r="A315" s="13"/>
      <c r="B315" s="219"/>
      <c r="C315" s="220"/>
      <c r="D315" s="221" t="s">
        <v>136</v>
      </c>
      <c r="E315" s="222" t="s">
        <v>19</v>
      </c>
      <c r="F315" s="223" t="s">
        <v>403</v>
      </c>
      <c r="G315" s="220"/>
      <c r="H315" s="222" t="s">
        <v>19</v>
      </c>
      <c r="I315" s="224"/>
      <c r="J315" s="220"/>
      <c r="K315" s="220"/>
      <c r="L315" s="225"/>
      <c r="M315" s="226"/>
      <c r="N315" s="227"/>
      <c r="O315" s="227"/>
      <c r="P315" s="227"/>
      <c r="Q315" s="227"/>
      <c r="R315" s="227"/>
      <c r="S315" s="227"/>
      <c r="T315" s="22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29" t="s">
        <v>136</v>
      </c>
      <c r="AU315" s="229" t="s">
        <v>81</v>
      </c>
      <c r="AV315" s="13" t="s">
        <v>79</v>
      </c>
      <c r="AW315" s="13" t="s">
        <v>33</v>
      </c>
      <c r="AX315" s="13" t="s">
        <v>71</v>
      </c>
      <c r="AY315" s="229" t="s">
        <v>127</v>
      </c>
    </row>
    <row r="316" spans="1:51" s="14" customFormat="1" ht="12">
      <c r="A316" s="14"/>
      <c r="B316" s="230"/>
      <c r="C316" s="231"/>
      <c r="D316" s="221" t="s">
        <v>136</v>
      </c>
      <c r="E316" s="232" t="s">
        <v>19</v>
      </c>
      <c r="F316" s="233" t="s">
        <v>404</v>
      </c>
      <c r="G316" s="231"/>
      <c r="H316" s="234">
        <v>1194.34</v>
      </c>
      <c r="I316" s="235"/>
      <c r="J316" s="231"/>
      <c r="K316" s="231"/>
      <c r="L316" s="236"/>
      <c r="M316" s="237"/>
      <c r="N316" s="238"/>
      <c r="O316" s="238"/>
      <c r="P316" s="238"/>
      <c r="Q316" s="238"/>
      <c r="R316" s="238"/>
      <c r="S316" s="238"/>
      <c r="T316" s="23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0" t="s">
        <v>136</v>
      </c>
      <c r="AU316" s="240" t="s">
        <v>81</v>
      </c>
      <c r="AV316" s="14" t="s">
        <v>81</v>
      </c>
      <c r="AW316" s="14" t="s">
        <v>33</v>
      </c>
      <c r="AX316" s="14" t="s">
        <v>71</v>
      </c>
      <c r="AY316" s="240" t="s">
        <v>127</v>
      </c>
    </row>
    <row r="317" spans="1:51" s="15" customFormat="1" ht="12">
      <c r="A317" s="15"/>
      <c r="B317" s="241"/>
      <c r="C317" s="242"/>
      <c r="D317" s="221" t="s">
        <v>136</v>
      </c>
      <c r="E317" s="243" t="s">
        <v>19</v>
      </c>
      <c r="F317" s="244" t="s">
        <v>151</v>
      </c>
      <c r="G317" s="242"/>
      <c r="H317" s="245">
        <v>3730.34</v>
      </c>
      <c r="I317" s="246"/>
      <c r="J317" s="242"/>
      <c r="K317" s="242"/>
      <c r="L317" s="247"/>
      <c r="M317" s="248"/>
      <c r="N317" s="249"/>
      <c r="O317" s="249"/>
      <c r="P317" s="249"/>
      <c r="Q317" s="249"/>
      <c r="R317" s="249"/>
      <c r="S317" s="249"/>
      <c r="T317" s="250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51" t="s">
        <v>136</v>
      </c>
      <c r="AU317" s="251" t="s">
        <v>81</v>
      </c>
      <c r="AV317" s="15" t="s">
        <v>144</v>
      </c>
      <c r="AW317" s="15" t="s">
        <v>33</v>
      </c>
      <c r="AX317" s="15" t="s">
        <v>79</v>
      </c>
      <c r="AY317" s="251" t="s">
        <v>127</v>
      </c>
    </row>
    <row r="318" spans="1:65" s="2" customFormat="1" ht="21.75" customHeight="1">
      <c r="A318" s="40"/>
      <c r="B318" s="41"/>
      <c r="C318" s="206" t="s">
        <v>405</v>
      </c>
      <c r="D318" s="206" t="s">
        <v>129</v>
      </c>
      <c r="E318" s="207" t="s">
        <v>406</v>
      </c>
      <c r="F318" s="208" t="s">
        <v>407</v>
      </c>
      <c r="G318" s="209" t="s">
        <v>132</v>
      </c>
      <c r="H318" s="210">
        <v>1216.74</v>
      </c>
      <c r="I318" s="211"/>
      <c r="J318" s="212">
        <f>ROUND(I318*H318,2)</f>
        <v>0</v>
      </c>
      <c r="K318" s="208" t="s">
        <v>133</v>
      </c>
      <c r="L318" s="46"/>
      <c r="M318" s="213" t="s">
        <v>19</v>
      </c>
      <c r="N318" s="214" t="s">
        <v>42</v>
      </c>
      <c r="O318" s="86"/>
      <c r="P318" s="215">
        <f>O318*H318</f>
        <v>0</v>
      </c>
      <c r="Q318" s="215">
        <v>0</v>
      </c>
      <c r="R318" s="215">
        <f>Q318*H318</f>
        <v>0</v>
      </c>
      <c r="S318" s="215">
        <v>0</v>
      </c>
      <c r="T318" s="21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7" t="s">
        <v>134</v>
      </c>
      <c r="AT318" s="217" t="s">
        <v>129</v>
      </c>
      <c r="AU318" s="217" t="s">
        <v>81</v>
      </c>
      <c r="AY318" s="19" t="s">
        <v>127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9" t="s">
        <v>79</v>
      </c>
      <c r="BK318" s="218">
        <f>ROUND(I318*H318,2)</f>
        <v>0</v>
      </c>
      <c r="BL318" s="19" t="s">
        <v>134</v>
      </c>
      <c r="BM318" s="217" t="s">
        <v>408</v>
      </c>
    </row>
    <row r="319" spans="1:51" s="13" customFormat="1" ht="12">
      <c r="A319" s="13"/>
      <c r="B319" s="219"/>
      <c r="C319" s="220"/>
      <c r="D319" s="221" t="s">
        <v>136</v>
      </c>
      <c r="E319" s="222" t="s">
        <v>19</v>
      </c>
      <c r="F319" s="223" t="s">
        <v>409</v>
      </c>
      <c r="G319" s="220"/>
      <c r="H319" s="222" t="s">
        <v>19</v>
      </c>
      <c r="I319" s="224"/>
      <c r="J319" s="220"/>
      <c r="K319" s="220"/>
      <c r="L319" s="225"/>
      <c r="M319" s="226"/>
      <c r="N319" s="227"/>
      <c r="O319" s="227"/>
      <c r="P319" s="227"/>
      <c r="Q319" s="227"/>
      <c r="R319" s="227"/>
      <c r="S319" s="227"/>
      <c r="T319" s="22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29" t="s">
        <v>136</v>
      </c>
      <c r="AU319" s="229" t="s">
        <v>81</v>
      </c>
      <c r="AV319" s="13" t="s">
        <v>79</v>
      </c>
      <c r="AW319" s="13" t="s">
        <v>33</v>
      </c>
      <c r="AX319" s="13" t="s">
        <v>71</v>
      </c>
      <c r="AY319" s="229" t="s">
        <v>127</v>
      </c>
    </row>
    <row r="320" spans="1:51" s="13" customFormat="1" ht="12">
      <c r="A320" s="13"/>
      <c r="B320" s="219"/>
      <c r="C320" s="220"/>
      <c r="D320" s="221" t="s">
        <v>136</v>
      </c>
      <c r="E320" s="222" t="s">
        <v>19</v>
      </c>
      <c r="F320" s="223" t="s">
        <v>410</v>
      </c>
      <c r="G320" s="220"/>
      <c r="H320" s="222" t="s">
        <v>19</v>
      </c>
      <c r="I320" s="224"/>
      <c r="J320" s="220"/>
      <c r="K320" s="220"/>
      <c r="L320" s="225"/>
      <c r="M320" s="226"/>
      <c r="N320" s="227"/>
      <c r="O320" s="227"/>
      <c r="P320" s="227"/>
      <c r="Q320" s="227"/>
      <c r="R320" s="227"/>
      <c r="S320" s="227"/>
      <c r="T320" s="22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29" t="s">
        <v>136</v>
      </c>
      <c r="AU320" s="229" t="s">
        <v>81</v>
      </c>
      <c r="AV320" s="13" t="s">
        <v>79</v>
      </c>
      <c r="AW320" s="13" t="s">
        <v>33</v>
      </c>
      <c r="AX320" s="13" t="s">
        <v>71</v>
      </c>
      <c r="AY320" s="229" t="s">
        <v>127</v>
      </c>
    </row>
    <row r="321" spans="1:51" s="13" customFormat="1" ht="12">
      <c r="A321" s="13"/>
      <c r="B321" s="219"/>
      <c r="C321" s="220"/>
      <c r="D321" s="221" t="s">
        <v>136</v>
      </c>
      <c r="E321" s="222" t="s">
        <v>19</v>
      </c>
      <c r="F321" s="223" t="s">
        <v>411</v>
      </c>
      <c r="G321" s="220"/>
      <c r="H321" s="222" t="s">
        <v>19</v>
      </c>
      <c r="I321" s="224"/>
      <c r="J321" s="220"/>
      <c r="K321" s="220"/>
      <c r="L321" s="225"/>
      <c r="M321" s="226"/>
      <c r="N321" s="227"/>
      <c r="O321" s="227"/>
      <c r="P321" s="227"/>
      <c r="Q321" s="227"/>
      <c r="R321" s="227"/>
      <c r="S321" s="227"/>
      <c r="T321" s="22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29" t="s">
        <v>136</v>
      </c>
      <c r="AU321" s="229" t="s">
        <v>81</v>
      </c>
      <c r="AV321" s="13" t="s">
        <v>79</v>
      </c>
      <c r="AW321" s="13" t="s">
        <v>33</v>
      </c>
      <c r="AX321" s="13" t="s">
        <v>71</v>
      </c>
      <c r="AY321" s="229" t="s">
        <v>127</v>
      </c>
    </row>
    <row r="322" spans="1:51" s="14" customFormat="1" ht="12">
      <c r="A322" s="14"/>
      <c r="B322" s="230"/>
      <c r="C322" s="231"/>
      <c r="D322" s="221" t="s">
        <v>136</v>
      </c>
      <c r="E322" s="232" t="s">
        <v>19</v>
      </c>
      <c r="F322" s="233" t="s">
        <v>412</v>
      </c>
      <c r="G322" s="231"/>
      <c r="H322" s="234">
        <v>1216.74</v>
      </c>
      <c r="I322" s="235"/>
      <c r="J322" s="231"/>
      <c r="K322" s="231"/>
      <c r="L322" s="236"/>
      <c r="M322" s="237"/>
      <c r="N322" s="238"/>
      <c r="O322" s="238"/>
      <c r="P322" s="238"/>
      <c r="Q322" s="238"/>
      <c r="R322" s="238"/>
      <c r="S322" s="238"/>
      <c r="T322" s="239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0" t="s">
        <v>136</v>
      </c>
      <c r="AU322" s="240" t="s">
        <v>81</v>
      </c>
      <c r="AV322" s="14" t="s">
        <v>81</v>
      </c>
      <c r="AW322" s="14" t="s">
        <v>33</v>
      </c>
      <c r="AX322" s="14" t="s">
        <v>71</v>
      </c>
      <c r="AY322" s="240" t="s">
        <v>127</v>
      </c>
    </row>
    <row r="323" spans="1:51" s="16" customFormat="1" ht="12">
      <c r="A323" s="16"/>
      <c r="B323" s="252"/>
      <c r="C323" s="253"/>
      <c r="D323" s="221" t="s">
        <v>136</v>
      </c>
      <c r="E323" s="254" t="s">
        <v>19</v>
      </c>
      <c r="F323" s="255" t="s">
        <v>164</v>
      </c>
      <c r="G323" s="253"/>
      <c r="H323" s="256">
        <v>1216.74</v>
      </c>
      <c r="I323" s="257"/>
      <c r="J323" s="253"/>
      <c r="K323" s="253"/>
      <c r="L323" s="258"/>
      <c r="M323" s="259"/>
      <c r="N323" s="260"/>
      <c r="O323" s="260"/>
      <c r="P323" s="260"/>
      <c r="Q323" s="260"/>
      <c r="R323" s="260"/>
      <c r="S323" s="260"/>
      <c r="T323" s="261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T323" s="262" t="s">
        <v>136</v>
      </c>
      <c r="AU323" s="262" t="s">
        <v>81</v>
      </c>
      <c r="AV323" s="16" t="s">
        <v>134</v>
      </c>
      <c r="AW323" s="16" t="s">
        <v>33</v>
      </c>
      <c r="AX323" s="16" t="s">
        <v>79</v>
      </c>
      <c r="AY323" s="262" t="s">
        <v>127</v>
      </c>
    </row>
    <row r="324" spans="1:65" s="2" customFormat="1" ht="21.75" customHeight="1">
      <c r="A324" s="40"/>
      <c r="B324" s="41"/>
      <c r="C324" s="206" t="s">
        <v>413</v>
      </c>
      <c r="D324" s="206" t="s">
        <v>129</v>
      </c>
      <c r="E324" s="207" t="s">
        <v>414</v>
      </c>
      <c r="F324" s="208" t="s">
        <v>415</v>
      </c>
      <c r="G324" s="209" t="s">
        <v>132</v>
      </c>
      <c r="H324" s="210">
        <v>1194.34</v>
      </c>
      <c r="I324" s="211"/>
      <c r="J324" s="212">
        <f>ROUND(I324*H324,2)</f>
        <v>0</v>
      </c>
      <c r="K324" s="208" t="s">
        <v>133</v>
      </c>
      <c r="L324" s="46"/>
      <c r="M324" s="213" t="s">
        <v>19</v>
      </c>
      <c r="N324" s="214" t="s">
        <v>42</v>
      </c>
      <c r="O324" s="86"/>
      <c r="P324" s="215">
        <f>O324*H324</f>
        <v>0</v>
      </c>
      <c r="Q324" s="215">
        <v>0</v>
      </c>
      <c r="R324" s="215">
        <f>Q324*H324</f>
        <v>0</v>
      </c>
      <c r="S324" s="215">
        <v>0</v>
      </c>
      <c r="T324" s="21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7" t="s">
        <v>134</v>
      </c>
      <c r="AT324" s="217" t="s">
        <v>129</v>
      </c>
      <c r="AU324" s="217" t="s">
        <v>81</v>
      </c>
      <c r="AY324" s="19" t="s">
        <v>127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9" t="s">
        <v>79</v>
      </c>
      <c r="BK324" s="218">
        <f>ROUND(I324*H324,2)</f>
        <v>0</v>
      </c>
      <c r="BL324" s="19" t="s">
        <v>134</v>
      </c>
      <c r="BM324" s="217" t="s">
        <v>416</v>
      </c>
    </row>
    <row r="325" spans="1:51" s="13" customFormat="1" ht="12">
      <c r="A325" s="13"/>
      <c r="B325" s="219"/>
      <c r="C325" s="220"/>
      <c r="D325" s="221" t="s">
        <v>136</v>
      </c>
      <c r="E325" s="222" t="s">
        <v>19</v>
      </c>
      <c r="F325" s="223" t="s">
        <v>409</v>
      </c>
      <c r="G325" s="220"/>
      <c r="H325" s="222" t="s">
        <v>19</v>
      </c>
      <c r="I325" s="224"/>
      <c r="J325" s="220"/>
      <c r="K325" s="220"/>
      <c r="L325" s="225"/>
      <c r="M325" s="226"/>
      <c r="N325" s="227"/>
      <c r="O325" s="227"/>
      <c r="P325" s="227"/>
      <c r="Q325" s="227"/>
      <c r="R325" s="227"/>
      <c r="S325" s="227"/>
      <c r="T325" s="22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29" t="s">
        <v>136</v>
      </c>
      <c r="AU325" s="229" t="s">
        <v>81</v>
      </c>
      <c r="AV325" s="13" t="s">
        <v>79</v>
      </c>
      <c r="AW325" s="13" t="s">
        <v>33</v>
      </c>
      <c r="AX325" s="13" t="s">
        <v>71</v>
      </c>
      <c r="AY325" s="229" t="s">
        <v>127</v>
      </c>
    </row>
    <row r="326" spans="1:51" s="13" customFormat="1" ht="12">
      <c r="A326" s="13"/>
      <c r="B326" s="219"/>
      <c r="C326" s="220"/>
      <c r="D326" s="221" t="s">
        <v>136</v>
      </c>
      <c r="E326" s="222" t="s">
        <v>19</v>
      </c>
      <c r="F326" s="223" t="s">
        <v>417</v>
      </c>
      <c r="G326" s="220"/>
      <c r="H326" s="222" t="s">
        <v>19</v>
      </c>
      <c r="I326" s="224"/>
      <c r="J326" s="220"/>
      <c r="K326" s="220"/>
      <c r="L326" s="225"/>
      <c r="M326" s="226"/>
      <c r="N326" s="227"/>
      <c r="O326" s="227"/>
      <c r="P326" s="227"/>
      <c r="Q326" s="227"/>
      <c r="R326" s="227"/>
      <c r="S326" s="227"/>
      <c r="T326" s="22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29" t="s">
        <v>136</v>
      </c>
      <c r="AU326" s="229" t="s">
        <v>81</v>
      </c>
      <c r="AV326" s="13" t="s">
        <v>79</v>
      </c>
      <c r="AW326" s="13" t="s">
        <v>33</v>
      </c>
      <c r="AX326" s="13" t="s">
        <v>71</v>
      </c>
      <c r="AY326" s="229" t="s">
        <v>127</v>
      </c>
    </row>
    <row r="327" spans="1:51" s="13" customFormat="1" ht="12">
      <c r="A327" s="13"/>
      <c r="B327" s="219"/>
      <c r="C327" s="220"/>
      <c r="D327" s="221" t="s">
        <v>136</v>
      </c>
      <c r="E327" s="222" t="s">
        <v>19</v>
      </c>
      <c r="F327" s="223" t="s">
        <v>418</v>
      </c>
      <c r="G327" s="220"/>
      <c r="H327" s="222" t="s">
        <v>19</v>
      </c>
      <c r="I327" s="224"/>
      <c r="J327" s="220"/>
      <c r="K327" s="220"/>
      <c r="L327" s="225"/>
      <c r="M327" s="226"/>
      <c r="N327" s="227"/>
      <c r="O327" s="227"/>
      <c r="P327" s="227"/>
      <c r="Q327" s="227"/>
      <c r="R327" s="227"/>
      <c r="S327" s="227"/>
      <c r="T327" s="22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29" t="s">
        <v>136</v>
      </c>
      <c r="AU327" s="229" t="s">
        <v>81</v>
      </c>
      <c r="AV327" s="13" t="s">
        <v>79</v>
      </c>
      <c r="AW327" s="13" t="s">
        <v>33</v>
      </c>
      <c r="AX327" s="13" t="s">
        <v>71</v>
      </c>
      <c r="AY327" s="229" t="s">
        <v>127</v>
      </c>
    </row>
    <row r="328" spans="1:51" s="14" customFormat="1" ht="12">
      <c r="A328" s="14"/>
      <c r="B328" s="230"/>
      <c r="C328" s="231"/>
      <c r="D328" s="221" t="s">
        <v>136</v>
      </c>
      <c r="E328" s="232" t="s">
        <v>19</v>
      </c>
      <c r="F328" s="233" t="s">
        <v>404</v>
      </c>
      <c r="G328" s="231"/>
      <c r="H328" s="234">
        <v>1194.34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0" t="s">
        <v>136</v>
      </c>
      <c r="AU328" s="240" t="s">
        <v>81</v>
      </c>
      <c r="AV328" s="14" t="s">
        <v>81</v>
      </c>
      <c r="AW328" s="14" t="s">
        <v>33</v>
      </c>
      <c r="AX328" s="14" t="s">
        <v>79</v>
      </c>
      <c r="AY328" s="240" t="s">
        <v>127</v>
      </c>
    </row>
    <row r="329" spans="1:65" s="2" customFormat="1" ht="21.75" customHeight="1">
      <c r="A329" s="40"/>
      <c r="B329" s="41"/>
      <c r="C329" s="206" t="s">
        <v>419</v>
      </c>
      <c r="D329" s="206" t="s">
        <v>129</v>
      </c>
      <c r="E329" s="207" t="s">
        <v>420</v>
      </c>
      <c r="F329" s="208" t="s">
        <v>421</v>
      </c>
      <c r="G329" s="209" t="s">
        <v>132</v>
      </c>
      <c r="H329" s="210">
        <v>1226.44</v>
      </c>
      <c r="I329" s="211"/>
      <c r="J329" s="212">
        <f>ROUND(I329*H329,2)</f>
        <v>0</v>
      </c>
      <c r="K329" s="208" t="s">
        <v>133</v>
      </c>
      <c r="L329" s="46"/>
      <c r="M329" s="213" t="s">
        <v>19</v>
      </c>
      <c r="N329" s="214" t="s">
        <v>42</v>
      </c>
      <c r="O329" s="86"/>
      <c r="P329" s="215">
        <f>O329*H329</f>
        <v>0</v>
      </c>
      <c r="Q329" s="215">
        <v>0</v>
      </c>
      <c r="R329" s="215">
        <f>Q329*H329</f>
        <v>0</v>
      </c>
      <c r="S329" s="215">
        <v>0</v>
      </c>
      <c r="T329" s="216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17" t="s">
        <v>134</v>
      </c>
      <c r="AT329" s="217" t="s">
        <v>129</v>
      </c>
      <c r="AU329" s="217" t="s">
        <v>81</v>
      </c>
      <c r="AY329" s="19" t="s">
        <v>127</v>
      </c>
      <c r="BE329" s="218">
        <f>IF(N329="základní",J329,0)</f>
        <v>0</v>
      </c>
      <c r="BF329" s="218">
        <f>IF(N329="snížená",J329,0)</f>
        <v>0</v>
      </c>
      <c r="BG329" s="218">
        <f>IF(N329="zákl. přenesená",J329,0)</f>
        <v>0</v>
      </c>
      <c r="BH329" s="218">
        <f>IF(N329="sníž. přenesená",J329,0)</f>
        <v>0</v>
      </c>
      <c r="BI329" s="218">
        <f>IF(N329="nulová",J329,0)</f>
        <v>0</v>
      </c>
      <c r="BJ329" s="19" t="s">
        <v>79</v>
      </c>
      <c r="BK329" s="218">
        <f>ROUND(I329*H329,2)</f>
        <v>0</v>
      </c>
      <c r="BL329" s="19" t="s">
        <v>134</v>
      </c>
      <c r="BM329" s="217" t="s">
        <v>422</v>
      </c>
    </row>
    <row r="330" spans="1:51" s="13" customFormat="1" ht="12">
      <c r="A330" s="13"/>
      <c r="B330" s="219"/>
      <c r="C330" s="220"/>
      <c r="D330" s="221" t="s">
        <v>136</v>
      </c>
      <c r="E330" s="222" t="s">
        <v>19</v>
      </c>
      <c r="F330" s="223" t="s">
        <v>409</v>
      </c>
      <c r="G330" s="220"/>
      <c r="H330" s="222" t="s">
        <v>19</v>
      </c>
      <c r="I330" s="224"/>
      <c r="J330" s="220"/>
      <c r="K330" s="220"/>
      <c r="L330" s="225"/>
      <c r="M330" s="226"/>
      <c r="N330" s="227"/>
      <c r="O330" s="227"/>
      <c r="P330" s="227"/>
      <c r="Q330" s="227"/>
      <c r="R330" s="227"/>
      <c r="S330" s="227"/>
      <c r="T330" s="22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29" t="s">
        <v>136</v>
      </c>
      <c r="AU330" s="229" t="s">
        <v>81</v>
      </c>
      <c r="AV330" s="13" t="s">
        <v>79</v>
      </c>
      <c r="AW330" s="13" t="s">
        <v>33</v>
      </c>
      <c r="AX330" s="13" t="s">
        <v>71</v>
      </c>
      <c r="AY330" s="229" t="s">
        <v>127</v>
      </c>
    </row>
    <row r="331" spans="1:51" s="13" customFormat="1" ht="12">
      <c r="A331" s="13"/>
      <c r="B331" s="219"/>
      <c r="C331" s="220"/>
      <c r="D331" s="221" t="s">
        <v>136</v>
      </c>
      <c r="E331" s="222" t="s">
        <v>19</v>
      </c>
      <c r="F331" s="223" t="s">
        <v>423</v>
      </c>
      <c r="G331" s="220"/>
      <c r="H331" s="222" t="s">
        <v>19</v>
      </c>
      <c r="I331" s="224"/>
      <c r="J331" s="220"/>
      <c r="K331" s="220"/>
      <c r="L331" s="225"/>
      <c r="M331" s="226"/>
      <c r="N331" s="227"/>
      <c r="O331" s="227"/>
      <c r="P331" s="227"/>
      <c r="Q331" s="227"/>
      <c r="R331" s="227"/>
      <c r="S331" s="227"/>
      <c r="T331" s="22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29" t="s">
        <v>136</v>
      </c>
      <c r="AU331" s="229" t="s">
        <v>81</v>
      </c>
      <c r="AV331" s="13" t="s">
        <v>79</v>
      </c>
      <c r="AW331" s="13" t="s">
        <v>33</v>
      </c>
      <c r="AX331" s="13" t="s">
        <v>71</v>
      </c>
      <c r="AY331" s="229" t="s">
        <v>127</v>
      </c>
    </row>
    <row r="332" spans="1:51" s="13" customFormat="1" ht="12">
      <c r="A332" s="13"/>
      <c r="B332" s="219"/>
      <c r="C332" s="220"/>
      <c r="D332" s="221" t="s">
        <v>136</v>
      </c>
      <c r="E332" s="222" t="s">
        <v>19</v>
      </c>
      <c r="F332" s="223" t="s">
        <v>411</v>
      </c>
      <c r="G332" s="220"/>
      <c r="H332" s="222" t="s">
        <v>19</v>
      </c>
      <c r="I332" s="224"/>
      <c r="J332" s="220"/>
      <c r="K332" s="220"/>
      <c r="L332" s="225"/>
      <c r="M332" s="226"/>
      <c r="N332" s="227"/>
      <c r="O332" s="227"/>
      <c r="P332" s="227"/>
      <c r="Q332" s="227"/>
      <c r="R332" s="227"/>
      <c r="S332" s="227"/>
      <c r="T332" s="22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29" t="s">
        <v>136</v>
      </c>
      <c r="AU332" s="229" t="s">
        <v>81</v>
      </c>
      <c r="AV332" s="13" t="s">
        <v>79</v>
      </c>
      <c r="AW332" s="13" t="s">
        <v>33</v>
      </c>
      <c r="AX332" s="13" t="s">
        <v>71</v>
      </c>
      <c r="AY332" s="229" t="s">
        <v>127</v>
      </c>
    </row>
    <row r="333" spans="1:51" s="14" customFormat="1" ht="12">
      <c r="A333" s="14"/>
      <c r="B333" s="230"/>
      <c r="C333" s="231"/>
      <c r="D333" s="221" t="s">
        <v>136</v>
      </c>
      <c r="E333" s="232" t="s">
        <v>19</v>
      </c>
      <c r="F333" s="233" t="s">
        <v>412</v>
      </c>
      <c r="G333" s="231"/>
      <c r="H333" s="234">
        <v>1216.74</v>
      </c>
      <c r="I333" s="235"/>
      <c r="J333" s="231"/>
      <c r="K333" s="231"/>
      <c r="L333" s="236"/>
      <c r="M333" s="237"/>
      <c r="N333" s="238"/>
      <c r="O333" s="238"/>
      <c r="P333" s="238"/>
      <c r="Q333" s="238"/>
      <c r="R333" s="238"/>
      <c r="S333" s="238"/>
      <c r="T333" s="239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0" t="s">
        <v>136</v>
      </c>
      <c r="AU333" s="240" t="s">
        <v>81</v>
      </c>
      <c r="AV333" s="14" t="s">
        <v>81</v>
      </c>
      <c r="AW333" s="14" t="s">
        <v>33</v>
      </c>
      <c r="AX333" s="14" t="s">
        <v>71</v>
      </c>
      <c r="AY333" s="240" t="s">
        <v>127</v>
      </c>
    </row>
    <row r="334" spans="1:51" s="14" customFormat="1" ht="12">
      <c r="A334" s="14"/>
      <c r="B334" s="230"/>
      <c r="C334" s="231"/>
      <c r="D334" s="221" t="s">
        <v>136</v>
      </c>
      <c r="E334" s="232" t="s">
        <v>19</v>
      </c>
      <c r="F334" s="233" t="s">
        <v>424</v>
      </c>
      <c r="G334" s="231"/>
      <c r="H334" s="234">
        <v>9.7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0" t="s">
        <v>136</v>
      </c>
      <c r="AU334" s="240" t="s">
        <v>81</v>
      </c>
      <c r="AV334" s="14" t="s">
        <v>81</v>
      </c>
      <c r="AW334" s="14" t="s">
        <v>33</v>
      </c>
      <c r="AX334" s="14" t="s">
        <v>71</v>
      </c>
      <c r="AY334" s="240" t="s">
        <v>127</v>
      </c>
    </row>
    <row r="335" spans="1:51" s="16" customFormat="1" ht="12">
      <c r="A335" s="16"/>
      <c r="B335" s="252"/>
      <c r="C335" s="253"/>
      <c r="D335" s="221" t="s">
        <v>136</v>
      </c>
      <c r="E335" s="254" t="s">
        <v>19</v>
      </c>
      <c r="F335" s="255" t="s">
        <v>164</v>
      </c>
      <c r="G335" s="253"/>
      <c r="H335" s="256">
        <v>1226.44</v>
      </c>
      <c r="I335" s="257"/>
      <c r="J335" s="253"/>
      <c r="K335" s="253"/>
      <c r="L335" s="258"/>
      <c r="M335" s="259"/>
      <c r="N335" s="260"/>
      <c r="O335" s="260"/>
      <c r="P335" s="260"/>
      <c r="Q335" s="260"/>
      <c r="R335" s="260"/>
      <c r="S335" s="260"/>
      <c r="T335" s="261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T335" s="262" t="s">
        <v>136</v>
      </c>
      <c r="AU335" s="262" t="s">
        <v>81</v>
      </c>
      <c r="AV335" s="16" t="s">
        <v>134</v>
      </c>
      <c r="AW335" s="16" t="s">
        <v>33</v>
      </c>
      <c r="AX335" s="16" t="s">
        <v>79</v>
      </c>
      <c r="AY335" s="262" t="s">
        <v>127</v>
      </c>
    </row>
    <row r="336" spans="1:65" s="2" customFormat="1" ht="12">
      <c r="A336" s="40"/>
      <c r="B336" s="41"/>
      <c r="C336" s="206" t="s">
        <v>425</v>
      </c>
      <c r="D336" s="206" t="s">
        <v>129</v>
      </c>
      <c r="E336" s="207" t="s">
        <v>426</v>
      </c>
      <c r="F336" s="208" t="s">
        <v>427</v>
      </c>
      <c r="G336" s="209" t="s">
        <v>132</v>
      </c>
      <c r="H336" s="210">
        <v>36.9</v>
      </c>
      <c r="I336" s="211"/>
      <c r="J336" s="212">
        <f>ROUND(I336*H336,2)</f>
        <v>0</v>
      </c>
      <c r="K336" s="208" t="s">
        <v>133</v>
      </c>
      <c r="L336" s="46"/>
      <c r="M336" s="213" t="s">
        <v>19</v>
      </c>
      <c r="N336" s="214" t="s">
        <v>42</v>
      </c>
      <c r="O336" s="86"/>
      <c r="P336" s="215">
        <f>O336*H336</f>
        <v>0</v>
      </c>
      <c r="Q336" s="215">
        <v>0.05909</v>
      </c>
      <c r="R336" s="215">
        <f>Q336*H336</f>
        <v>2.180421</v>
      </c>
      <c r="S336" s="215">
        <v>0</v>
      </c>
      <c r="T336" s="216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7" t="s">
        <v>134</v>
      </c>
      <c r="AT336" s="217" t="s">
        <v>129</v>
      </c>
      <c r="AU336" s="217" t="s">
        <v>81</v>
      </c>
      <c r="AY336" s="19" t="s">
        <v>127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9" t="s">
        <v>79</v>
      </c>
      <c r="BK336" s="218">
        <f>ROUND(I336*H336,2)</f>
        <v>0</v>
      </c>
      <c r="BL336" s="19" t="s">
        <v>134</v>
      </c>
      <c r="BM336" s="217" t="s">
        <v>428</v>
      </c>
    </row>
    <row r="337" spans="1:51" s="13" customFormat="1" ht="12">
      <c r="A337" s="13"/>
      <c r="B337" s="219"/>
      <c r="C337" s="220"/>
      <c r="D337" s="221" t="s">
        <v>136</v>
      </c>
      <c r="E337" s="222" t="s">
        <v>19</v>
      </c>
      <c r="F337" s="223" t="s">
        <v>390</v>
      </c>
      <c r="G337" s="220"/>
      <c r="H337" s="222" t="s">
        <v>19</v>
      </c>
      <c r="I337" s="224"/>
      <c r="J337" s="220"/>
      <c r="K337" s="220"/>
      <c r="L337" s="225"/>
      <c r="M337" s="226"/>
      <c r="N337" s="227"/>
      <c r="O337" s="227"/>
      <c r="P337" s="227"/>
      <c r="Q337" s="227"/>
      <c r="R337" s="227"/>
      <c r="S337" s="227"/>
      <c r="T337" s="22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29" t="s">
        <v>136</v>
      </c>
      <c r="AU337" s="229" t="s">
        <v>81</v>
      </c>
      <c r="AV337" s="13" t="s">
        <v>79</v>
      </c>
      <c r="AW337" s="13" t="s">
        <v>33</v>
      </c>
      <c r="AX337" s="13" t="s">
        <v>71</v>
      </c>
      <c r="AY337" s="229" t="s">
        <v>127</v>
      </c>
    </row>
    <row r="338" spans="1:51" s="14" customFormat="1" ht="12">
      <c r="A338" s="14"/>
      <c r="B338" s="230"/>
      <c r="C338" s="231"/>
      <c r="D338" s="221" t="s">
        <v>136</v>
      </c>
      <c r="E338" s="232" t="s">
        <v>19</v>
      </c>
      <c r="F338" s="233" t="s">
        <v>429</v>
      </c>
      <c r="G338" s="231"/>
      <c r="H338" s="234">
        <v>36.9</v>
      </c>
      <c r="I338" s="235"/>
      <c r="J338" s="231"/>
      <c r="K338" s="231"/>
      <c r="L338" s="236"/>
      <c r="M338" s="237"/>
      <c r="N338" s="238"/>
      <c r="O338" s="238"/>
      <c r="P338" s="238"/>
      <c r="Q338" s="238"/>
      <c r="R338" s="238"/>
      <c r="S338" s="238"/>
      <c r="T338" s="239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0" t="s">
        <v>136</v>
      </c>
      <c r="AU338" s="240" t="s">
        <v>81</v>
      </c>
      <c r="AV338" s="14" t="s">
        <v>81</v>
      </c>
      <c r="AW338" s="14" t="s">
        <v>33</v>
      </c>
      <c r="AX338" s="14" t="s">
        <v>79</v>
      </c>
      <c r="AY338" s="240" t="s">
        <v>127</v>
      </c>
    </row>
    <row r="339" spans="1:65" s="2" customFormat="1" ht="12">
      <c r="A339" s="40"/>
      <c r="B339" s="41"/>
      <c r="C339" s="206" t="s">
        <v>430</v>
      </c>
      <c r="D339" s="206" t="s">
        <v>129</v>
      </c>
      <c r="E339" s="207" t="s">
        <v>431</v>
      </c>
      <c r="F339" s="208" t="s">
        <v>432</v>
      </c>
      <c r="G339" s="209" t="s">
        <v>132</v>
      </c>
      <c r="H339" s="210">
        <v>9.5</v>
      </c>
      <c r="I339" s="211"/>
      <c r="J339" s="212">
        <f>ROUND(I339*H339,2)</f>
        <v>0</v>
      </c>
      <c r="K339" s="208" t="s">
        <v>133</v>
      </c>
      <c r="L339" s="46"/>
      <c r="M339" s="213" t="s">
        <v>19</v>
      </c>
      <c r="N339" s="214" t="s">
        <v>42</v>
      </c>
      <c r="O339" s="86"/>
      <c r="P339" s="215">
        <f>O339*H339</f>
        <v>0</v>
      </c>
      <c r="Q339" s="215">
        <v>0.46</v>
      </c>
      <c r="R339" s="215">
        <f>Q339*H339</f>
        <v>4.37</v>
      </c>
      <c r="S339" s="215">
        <v>0</v>
      </c>
      <c r="T339" s="21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7" t="s">
        <v>134</v>
      </c>
      <c r="AT339" s="217" t="s">
        <v>129</v>
      </c>
      <c r="AU339" s="217" t="s">
        <v>81</v>
      </c>
      <c r="AY339" s="19" t="s">
        <v>127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9" t="s">
        <v>79</v>
      </c>
      <c r="BK339" s="218">
        <f>ROUND(I339*H339,2)</f>
        <v>0</v>
      </c>
      <c r="BL339" s="19" t="s">
        <v>134</v>
      </c>
      <c r="BM339" s="217" t="s">
        <v>433</v>
      </c>
    </row>
    <row r="340" spans="1:51" s="13" customFormat="1" ht="12">
      <c r="A340" s="13"/>
      <c r="B340" s="219"/>
      <c r="C340" s="220"/>
      <c r="D340" s="221" t="s">
        <v>136</v>
      </c>
      <c r="E340" s="222" t="s">
        <v>19</v>
      </c>
      <c r="F340" s="223" t="s">
        <v>434</v>
      </c>
      <c r="G340" s="220"/>
      <c r="H340" s="222" t="s">
        <v>19</v>
      </c>
      <c r="I340" s="224"/>
      <c r="J340" s="220"/>
      <c r="K340" s="220"/>
      <c r="L340" s="225"/>
      <c r="M340" s="226"/>
      <c r="N340" s="227"/>
      <c r="O340" s="227"/>
      <c r="P340" s="227"/>
      <c r="Q340" s="227"/>
      <c r="R340" s="227"/>
      <c r="S340" s="227"/>
      <c r="T340" s="22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29" t="s">
        <v>136</v>
      </c>
      <c r="AU340" s="229" t="s">
        <v>81</v>
      </c>
      <c r="AV340" s="13" t="s">
        <v>79</v>
      </c>
      <c r="AW340" s="13" t="s">
        <v>33</v>
      </c>
      <c r="AX340" s="13" t="s">
        <v>71</v>
      </c>
      <c r="AY340" s="229" t="s">
        <v>127</v>
      </c>
    </row>
    <row r="341" spans="1:51" s="14" customFormat="1" ht="12">
      <c r="A341" s="14"/>
      <c r="B341" s="230"/>
      <c r="C341" s="231"/>
      <c r="D341" s="221" t="s">
        <v>136</v>
      </c>
      <c r="E341" s="232" t="s">
        <v>19</v>
      </c>
      <c r="F341" s="233" t="s">
        <v>435</v>
      </c>
      <c r="G341" s="231"/>
      <c r="H341" s="234">
        <v>9.5</v>
      </c>
      <c r="I341" s="235"/>
      <c r="J341" s="231"/>
      <c r="K341" s="231"/>
      <c r="L341" s="236"/>
      <c r="M341" s="237"/>
      <c r="N341" s="238"/>
      <c r="O341" s="238"/>
      <c r="P341" s="238"/>
      <c r="Q341" s="238"/>
      <c r="R341" s="238"/>
      <c r="S341" s="238"/>
      <c r="T341" s="239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0" t="s">
        <v>136</v>
      </c>
      <c r="AU341" s="240" t="s">
        <v>81</v>
      </c>
      <c r="AV341" s="14" t="s">
        <v>81</v>
      </c>
      <c r="AW341" s="14" t="s">
        <v>33</v>
      </c>
      <c r="AX341" s="14" t="s">
        <v>79</v>
      </c>
      <c r="AY341" s="240" t="s">
        <v>127</v>
      </c>
    </row>
    <row r="342" spans="1:65" s="2" customFormat="1" ht="12">
      <c r="A342" s="40"/>
      <c r="B342" s="41"/>
      <c r="C342" s="206" t="s">
        <v>436</v>
      </c>
      <c r="D342" s="206" t="s">
        <v>129</v>
      </c>
      <c r="E342" s="207" t="s">
        <v>437</v>
      </c>
      <c r="F342" s="208" t="s">
        <v>438</v>
      </c>
      <c r="G342" s="209" t="s">
        <v>132</v>
      </c>
      <c r="H342" s="210">
        <v>37.553</v>
      </c>
      <c r="I342" s="211"/>
      <c r="J342" s="212">
        <f>ROUND(I342*H342,2)</f>
        <v>0</v>
      </c>
      <c r="K342" s="208" t="s">
        <v>133</v>
      </c>
      <c r="L342" s="46"/>
      <c r="M342" s="213" t="s">
        <v>19</v>
      </c>
      <c r="N342" s="214" t="s">
        <v>42</v>
      </c>
      <c r="O342" s="86"/>
      <c r="P342" s="215">
        <f>O342*H342</f>
        <v>0</v>
      </c>
      <c r="Q342" s="215">
        <v>0.08003</v>
      </c>
      <c r="R342" s="215">
        <f>Q342*H342</f>
        <v>3.00536659</v>
      </c>
      <c r="S342" s="215">
        <v>0</v>
      </c>
      <c r="T342" s="216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7" t="s">
        <v>134</v>
      </c>
      <c r="AT342" s="217" t="s">
        <v>129</v>
      </c>
      <c r="AU342" s="217" t="s">
        <v>81</v>
      </c>
      <c r="AY342" s="19" t="s">
        <v>127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9" t="s">
        <v>79</v>
      </c>
      <c r="BK342" s="218">
        <f>ROUND(I342*H342,2)</f>
        <v>0</v>
      </c>
      <c r="BL342" s="19" t="s">
        <v>134</v>
      </c>
      <c r="BM342" s="217" t="s">
        <v>439</v>
      </c>
    </row>
    <row r="343" spans="1:51" s="13" customFormat="1" ht="12">
      <c r="A343" s="13"/>
      <c r="B343" s="219"/>
      <c r="C343" s="220"/>
      <c r="D343" s="221" t="s">
        <v>136</v>
      </c>
      <c r="E343" s="222" t="s">
        <v>19</v>
      </c>
      <c r="F343" s="223" t="s">
        <v>148</v>
      </c>
      <c r="G343" s="220"/>
      <c r="H343" s="222" t="s">
        <v>19</v>
      </c>
      <c r="I343" s="224"/>
      <c r="J343" s="220"/>
      <c r="K343" s="220"/>
      <c r="L343" s="225"/>
      <c r="M343" s="226"/>
      <c r="N343" s="227"/>
      <c r="O343" s="227"/>
      <c r="P343" s="227"/>
      <c r="Q343" s="227"/>
      <c r="R343" s="227"/>
      <c r="S343" s="227"/>
      <c r="T343" s="22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29" t="s">
        <v>136</v>
      </c>
      <c r="AU343" s="229" t="s">
        <v>81</v>
      </c>
      <c r="AV343" s="13" t="s">
        <v>79</v>
      </c>
      <c r="AW343" s="13" t="s">
        <v>33</v>
      </c>
      <c r="AX343" s="13" t="s">
        <v>71</v>
      </c>
      <c r="AY343" s="229" t="s">
        <v>127</v>
      </c>
    </row>
    <row r="344" spans="1:51" s="14" customFormat="1" ht="12">
      <c r="A344" s="14"/>
      <c r="B344" s="230"/>
      <c r="C344" s="231"/>
      <c r="D344" s="221" t="s">
        <v>136</v>
      </c>
      <c r="E344" s="232" t="s">
        <v>19</v>
      </c>
      <c r="F344" s="233" t="s">
        <v>150</v>
      </c>
      <c r="G344" s="231"/>
      <c r="H344" s="234">
        <v>37.553</v>
      </c>
      <c r="I344" s="235"/>
      <c r="J344" s="231"/>
      <c r="K344" s="231"/>
      <c r="L344" s="236"/>
      <c r="M344" s="237"/>
      <c r="N344" s="238"/>
      <c r="O344" s="238"/>
      <c r="P344" s="238"/>
      <c r="Q344" s="238"/>
      <c r="R344" s="238"/>
      <c r="S344" s="238"/>
      <c r="T344" s="239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0" t="s">
        <v>136</v>
      </c>
      <c r="AU344" s="240" t="s">
        <v>81</v>
      </c>
      <c r="AV344" s="14" t="s">
        <v>81</v>
      </c>
      <c r="AW344" s="14" t="s">
        <v>33</v>
      </c>
      <c r="AX344" s="14" t="s">
        <v>79</v>
      </c>
      <c r="AY344" s="240" t="s">
        <v>127</v>
      </c>
    </row>
    <row r="345" spans="1:65" s="2" customFormat="1" ht="16.5" customHeight="1">
      <c r="A345" s="40"/>
      <c r="B345" s="41"/>
      <c r="C345" s="263" t="s">
        <v>440</v>
      </c>
      <c r="D345" s="263" t="s">
        <v>286</v>
      </c>
      <c r="E345" s="264" t="s">
        <v>441</v>
      </c>
      <c r="F345" s="265" t="s">
        <v>442</v>
      </c>
      <c r="G345" s="266" t="s">
        <v>132</v>
      </c>
      <c r="H345" s="267">
        <v>169.223</v>
      </c>
      <c r="I345" s="268"/>
      <c r="J345" s="269">
        <f>ROUND(I345*H345,2)</f>
        <v>0</v>
      </c>
      <c r="K345" s="265" t="s">
        <v>133</v>
      </c>
      <c r="L345" s="270"/>
      <c r="M345" s="271" t="s">
        <v>19</v>
      </c>
      <c r="N345" s="272" t="s">
        <v>42</v>
      </c>
      <c r="O345" s="86"/>
      <c r="P345" s="215">
        <f>O345*H345</f>
        <v>0</v>
      </c>
      <c r="Q345" s="215">
        <v>0.027</v>
      </c>
      <c r="R345" s="215">
        <f>Q345*H345</f>
        <v>4.569021</v>
      </c>
      <c r="S345" s="215">
        <v>0</v>
      </c>
      <c r="T345" s="216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7" t="s">
        <v>182</v>
      </c>
      <c r="AT345" s="217" t="s">
        <v>286</v>
      </c>
      <c r="AU345" s="217" t="s">
        <v>81</v>
      </c>
      <c r="AY345" s="19" t="s">
        <v>127</v>
      </c>
      <c r="BE345" s="218">
        <f>IF(N345="základní",J345,0)</f>
        <v>0</v>
      </c>
      <c r="BF345" s="218">
        <f>IF(N345="snížená",J345,0)</f>
        <v>0</v>
      </c>
      <c r="BG345" s="218">
        <f>IF(N345="zákl. přenesená",J345,0)</f>
        <v>0</v>
      </c>
      <c r="BH345" s="218">
        <f>IF(N345="sníž. přenesená",J345,0)</f>
        <v>0</v>
      </c>
      <c r="BI345" s="218">
        <f>IF(N345="nulová",J345,0)</f>
        <v>0</v>
      </c>
      <c r="BJ345" s="19" t="s">
        <v>79</v>
      </c>
      <c r="BK345" s="218">
        <f>ROUND(I345*H345,2)</f>
        <v>0</v>
      </c>
      <c r="BL345" s="19" t="s">
        <v>134</v>
      </c>
      <c r="BM345" s="217" t="s">
        <v>443</v>
      </c>
    </row>
    <row r="346" spans="1:51" s="14" customFormat="1" ht="12">
      <c r="A346" s="14"/>
      <c r="B346" s="230"/>
      <c r="C346" s="231"/>
      <c r="D346" s="221" t="s">
        <v>136</v>
      </c>
      <c r="E346" s="232" t="s">
        <v>19</v>
      </c>
      <c r="F346" s="233" t="s">
        <v>444</v>
      </c>
      <c r="G346" s="231"/>
      <c r="H346" s="234">
        <v>164.294</v>
      </c>
      <c r="I346" s="235"/>
      <c r="J346" s="231"/>
      <c r="K346" s="231"/>
      <c r="L346" s="236"/>
      <c r="M346" s="237"/>
      <c r="N346" s="238"/>
      <c r="O346" s="238"/>
      <c r="P346" s="238"/>
      <c r="Q346" s="238"/>
      <c r="R346" s="238"/>
      <c r="S346" s="238"/>
      <c r="T346" s="239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0" t="s">
        <v>136</v>
      </c>
      <c r="AU346" s="240" t="s">
        <v>81</v>
      </c>
      <c r="AV346" s="14" t="s">
        <v>81</v>
      </c>
      <c r="AW346" s="14" t="s">
        <v>33</v>
      </c>
      <c r="AX346" s="14" t="s">
        <v>79</v>
      </c>
      <c r="AY346" s="240" t="s">
        <v>127</v>
      </c>
    </row>
    <row r="347" spans="1:51" s="14" customFormat="1" ht="12">
      <c r="A347" s="14"/>
      <c r="B347" s="230"/>
      <c r="C347" s="231"/>
      <c r="D347" s="221" t="s">
        <v>136</v>
      </c>
      <c r="E347" s="231"/>
      <c r="F347" s="233" t="s">
        <v>445</v>
      </c>
      <c r="G347" s="231"/>
      <c r="H347" s="234">
        <v>169.223</v>
      </c>
      <c r="I347" s="235"/>
      <c r="J347" s="231"/>
      <c r="K347" s="231"/>
      <c r="L347" s="236"/>
      <c r="M347" s="237"/>
      <c r="N347" s="238"/>
      <c r="O347" s="238"/>
      <c r="P347" s="238"/>
      <c r="Q347" s="238"/>
      <c r="R347" s="238"/>
      <c r="S347" s="238"/>
      <c r="T347" s="239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0" t="s">
        <v>136</v>
      </c>
      <c r="AU347" s="240" t="s">
        <v>81</v>
      </c>
      <c r="AV347" s="14" t="s">
        <v>81</v>
      </c>
      <c r="AW347" s="14" t="s">
        <v>4</v>
      </c>
      <c r="AX347" s="14" t="s">
        <v>79</v>
      </c>
      <c r="AY347" s="240" t="s">
        <v>127</v>
      </c>
    </row>
    <row r="348" spans="1:65" s="2" customFormat="1" ht="12">
      <c r="A348" s="40"/>
      <c r="B348" s="41"/>
      <c r="C348" s="206" t="s">
        <v>446</v>
      </c>
      <c r="D348" s="206" t="s">
        <v>129</v>
      </c>
      <c r="E348" s="207" t="s">
        <v>447</v>
      </c>
      <c r="F348" s="208" t="s">
        <v>448</v>
      </c>
      <c r="G348" s="209" t="s">
        <v>132</v>
      </c>
      <c r="H348" s="210">
        <v>1216.74</v>
      </c>
      <c r="I348" s="211"/>
      <c r="J348" s="212">
        <f>ROUND(I348*H348,2)</f>
        <v>0</v>
      </c>
      <c r="K348" s="208" t="s">
        <v>449</v>
      </c>
      <c r="L348" s="46"/>
      <c r="M348" s="213" t="s">
        <v>19</v>
      </c>
      <c r="N348" s="214" t="s">
        <v>42</v>
      </c>
      <c r="O348" s="86"/>
      <c r="P348" s="215">
        <f>O348*H348</f>
        <v>0</v>
      </c>
      <c r="Q348" s="215">
        <v>0</v>
      </c>
      <c r="R348" s="215">
        <f>Q348*H348</f>
        <v>0</v>
      </c>
      <c r="S348" s="215">
        <v>0</v>
      </c>
      <c r="T348" s="21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7" t="s">
        <v>134</v>
      </c>
      <c r="AT348" s="217" t="s">
        <v>129</v>
      </c>
      <c r="AU348" s="217" t="s">
        <v>81</v>
      </c>
      <c r="AY348" s="19" t="s">
        <v>127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9" t="s">
        <v>79</v>
      </c>
      <c r="BK348" s="218">
        <f>ROUND(I348*H348,2)</f>
        <v>0</v>
      </c>
      <c r="BL348" s="19" t="s">
        <v>134</v>
      </c>
      <c r="BM348" s="217" t="s">
        <v>450</v>
      </c>
    </row>
    <row r="349" spans="1:51" s="13" customFormat="1" ht="12">
      <c r="A349" s="13"/>
      <c r="B349" s="219"/>
      <c r="C349" s="220"/>
      <c r="D349" s="221" t="s">
        <v>136</v>
      </c>
      <c r="E349" s="222" t="s">
        <v>19</v>
      </c>
      <c r="F349" s="223" t="s">
        <v>409</v>
      </c>
      <c r="G349" s="220"/>
      <c r="H349" s="222" t="s">
        <v>19</v>
      </c>
      <c r="I349" s="224"/>
      <c r="J349" s="220"/>
      <c r="K349" s="220"/>
      <c r="L349" s="225"/>
      <c r="M349" s="226"/>
      <c r="N349" s="227"/>
      <c r="O349" s="227"/>
      <c r="P349" s="227"/>
      <c r="Q349" s="227"/>
      <c r="R349" s="227"/>
      <c r="S349" s="227"/>
      <c r="T349" s="22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29" t="s">
        <v>136</v>
      </c>
      <c r="AU349" s="229" t="s">
        <v>81</v>
      </c>
      <c r="AV349" s="13" t="s">
        <v>79</v>
      </c>
      <c r="AW349" s="13" t="s">
        <v>33</v>
      </c>
      <c r="AX349" s="13" t="s">
        <v>71</v>
      </c>
      <c r="AY349" s="229" t="s">
        <v>127</v>
      </c>
    </row>
    <row r="350" spans="1:51" s="14" customFormat="1" ht="12">
      <c r="A350" s="14"/>
      <c r="B350" s="230"/>
      <c r="C350" s="231"/>
      <c r="D350" s="221" t="s">
        <v>136</v>
      </c>
      <c r="E350" s="232" t="s">
        <v>19</v>
      </c>
      <c r="F350" s="233" t="s">
        <v>412</v>
      </c>
      <c r="G350" s="231"/>
      <c r="H350" s="234">
        <v>1216.74</v>
      </c>
      <c r="I350" s="235"/>
      <c r="J350" s="231"/>
      <c r="K350" s="231"/>
      <c r="L350" s="236"/>
      <c r="M350" s="237"/>
      <c r="N350" s="238"/>
      <c r="O350" s="238"/>
      <c r="P350" s="238"/>
      <c r="Q350" s="238"/>
      <c r="R350" s="238"/>
      <c r="S350" s="238"/>
      <c r="T350" s="239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0" t="s">
        <v>136</v>
      </c>
      <c r="AU350" s="240" t="s">
        <v>81</v>
      </c>
      <c r="AV350" s="14" t="s">
        <v>81</v>
      </c>
      <c r="AW350" s="14" t="s">
        <v>33</v>
      </c>
      <c r="AX350" s="14" t="s">
        <v>79</v>
      </c>
      <c r="AY350" s="240" t="s">
        <v>127</v>
      </c>
    </row>
    <row r="351" spans="1:65" s="2" customFormat="1" ht="12">
      <c r="A351" s="40"/>
      <c r="B351" s="41"/>
      <c r="C351" s="206" t="s">
        <v>451</v>
      </c>
      <c r="D351" s="206" t="s">
        <v>129</v>
      </c>
      <c r="E351" s="207" t="s">
        <v>452</v>
      </c>
      <c r="F351" s="208" t="s">
        <v>453</v>
      </c>
      <c r="G351" s="209" t="s">
        <v>132</v>
      </c>
      <c r="H351" s="210">
        <v>1216.74</v>
      </c>
      <c r="I351" s="211"/>
      <c r="J351" s="212">
        <f>ROUND(I351*H351,2)</f>
        <v>0</v>
      </c>
      <c r="K351" s="208" t="s">
        <v>449</v>
      </c>
      <c r="L351" s="46"/>
      <c r="M351" s="213" t="s">
        <v>19</v>
      </c>
      <c r="N351" s="214" t="s">
        <v>42</v>
      </c>
      <c r="O351" s="86"/>
      <c r="P351" s="215">
        <f>O351*H351</f>
        <v>0</v>
      </c>
      <c r="Q351" s="215">
        <v>0</v>
      </c>
      <c r="R351" s="215">
        <f>Q351*H351</f>
        <v>0</v>
      </c>
      <c r="S351" s="215">
        <v>0</v>
      </c>
      <c r="T351" s="216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7" t="s">
        <v>134</v>
      </c>
      <c r="AT351" s="217" t="s">
        <v>129</v>
      </c>
      <c r="AU351" s="217" t="s">
        <v>81</v>
      </c>
      <c r="AY351" s="19" t="s">
        <v>127</v>
      </c>
      <c r="BE351" s="218">
        <f>IF(N351="základní",J351,0)</f>
        <v>0</v>
      </c>
      <c r="BF351" s="218">
        <f>IF(N351="snížená",J351,0)</f>
        <v>0</v>
      </c>
      <c r="BG351" s="218">
        <f>IF(N351="zákl. přenesená",J351,0)</f>
        <v>0</v>
      </c>
      <c r="BH351" s="218">
        <f>IF(N351="sníž. přenesená",J351,0)</f>
        <v>0</v>
      </c>
      <c r="BI351" s="218">
        <f>IF(N351="nulová",J351,0)</f>
        <v>0</v>
      </c>
      <c r="BJ351" s="19" t="s">
        <v>79</v>
      </c>
      <c r="BK351" s="218">
        <f>ROUND(I351*H351,2)</f>
        <v>0</v>
      </c>
      <c r="BL351" s="19" t="s">
        <v>134</v>
      </c>
      <c r="BM351" s="217" t="s">
        <v>454</v>
      </c>
    </row>
    <row r="352" spans="1:51" s="13" customFormat="1" ht="12">
      <c r="A352" s="13"/>
      <c r="B352" s="219"/>
      <c r="C352" s="220"/>
      <c r="D352" s="221" t="s">
        <v>136</v>
      </c>
      <c r="E352" s="222" t="s">
        <v>19</v>
      </c>
      <c r="F352" s="223" t="s">
        <v>409</v>
      </c>
      <c r="G352" s="220"/>
      <c r="H352" s="222" t="s">
        <v>19</v>
      </c>
      <c r="I352" s="224"/>
      <c r="J352" s="220"/>
      <c r="K352" s="220"/>
      <c r="L352" s="225"/>
      <c r="M352" s="226"/>
      <c r="N352" s="227"/>
      <c r="O352" s="227"/>
      <c r="P352" s="227"/>
      <c r="Q352" s="227"/>
      <c r="R352" s="227"/>
      <c r="S352" s="227"/>
      <c r="T352" s="22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29" t="s">
        <v>136</v>
      </c>
      <c r="AU352" s="229" t="s">
        <v>81</v>
      </c>
      <c r="AV352" s="13" t="s">
        <v>79</v>
      </c>
      <c r="AW352" s="13" t="s">
        <v>33</v>
      </c>
      <c r="AX352" s="13" t="s">
        <v>71</v>
      </c>
      <c r="AY352" s="229" t="s">
        <v>127</v>
      </c>
    </row>
    <row r="353" spans="1:51" s="14" customFormat="1" ht="12">
      <c r="A353" s="14"/>
      <c r="B353" s="230"/>
      <c r="C353" s="231"/>
      <c r="D353" s="221" t="s">
        <v>136</v>
      </c>
      <c r="E353" s="232" t="s">
        <v>19</v>
      </c>
      <c r="F353" s="233" t="s">
        <v>412</v>
      </c>
      <c r="G353" s="231"/>
      <c r="H353" s="234">
        <v>1216.74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0" t="s">
        <v>136</v>
      </c>
      <c r="AU353" s="240" t="s">
        <v>81</v>
      </c>
      <c r="AV353" s="14" t="s">
        <v>81</v>
      </c>
      <c r="AW353" s="14" t="s">
        <v>33</v>
      </c>
      <c r="AX353" s="14" t="s">
        <v>79</v>
      </c>
      <c r="AY353" s="240" t="s">
        <v>127</v>
      </c>
    </row>
    <row r="354" spans="1:65" s="2" customFormat="1" ht="16.5" customHeight="1">
      <c r="A354" s="40"/>
      <c r="B354" s="41"/>
      <c r="C354" s="206" t="s">
        <v>455</v>
      </c>
      <c r="D354" s="206" t="s">
        <v>129</v>
      </c>
      <c r="E354" s="207" t="s">
        <v>456</v>
      </c>
      <c r="F354" s="208" t="s">
        <v>457</v>
      </c>
      <c r="G354" s="209" t="s">
        <v>132</v>
      </c>
      <c r="H354" s="210">
        <v>22.4</v>
      </c>
      <c r="I354" s="211"/>
      <c r="J354" s="212">
        <f>ROUND(I354*H354,2)</f>
        <v>0</v>
      </c>
      <c r="K354" s="208" t="s">
        <v>449</v>
      </c>
      <c r="L354" s="46"/>
      <c r="M354" s="213" t="s">
        <v>19</v>
      </c>
      <c r="N354" s="214" t="s">
        <v>42</v>
      </c>
      <c r="O354" s="86"/>
      <c r="P354" s="215">
        <f>O354*H354</f>
        <v>0</v>
      </c>
      <c r="Q354" s="215">
        <v>0</v>
      </c>
      <c r="R354" s="215">
        <f>Q354*H354</f>
        <v>0</v>
      </c>
      <c r="S354" s="215">
        <v>0</v>
      </c>
      <c r="T354" s="216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17" t="s">
        <v>134</v>
      </c>
      <c r="AT354" s="217" t="s">
        <v>129</v>
      </c>
      <c r="AU354" s="217" t="s">
        <v>81</v>
      </c>
      <c r="AY354" s="19" t="s">
        <v>127</v>
      </c>
      <c r="BE354" s="218">
        <f>IF(N354="základní",J354,0)</f>
        <v>0</v>
      </c>
      <c r="BF354" s="218">
        <f>IF(N354="snížená",J354,0)</f>
        <v>0</v>
      </c>
      <c r="BG354" s="218">
        <f>IF(N354="zákl. přenesená",J354,0)</f>
        <v>0</v>
      </c>
      <c r="BH354" s="218">
        <f>IF(N354="sníž. přenesená",J354,0)</f>
        <v>0</v>
      </c>
      <c r="BI354" s="218">
        <f>IF(N354="nulová",J354,0)</f>
        <v>0</v>
      </c>
      <c r="BJ354" s="19" t="s">
        <v>79</v>
      </c>
      <c r="BK354" s="218">
        <f>ROUND(I354*H354,2)</f>
        <v>0</v>
      </c>
      <c r="BL354" s="19" t="s">
        <v>134</v>
      </c>
      <c r="BM354" s="217" t="s">
        <v>458</v>
      </c>
    </row>
    <row r="355" spans="1:51" s="13" customFormat="1" ht="12">
      <c r="A355" s="13"/>
      <c r="B355" s="219"/>
      <c r="C355" s="220"/>
      <c r="D355" s="221" t="s">
        <v>136</v>
      </c>
      <c r="E355" s="222" t="s">
        <v>19</v>
      </c>
      <c r="F355" s="223" t="s">
        <v>409</v>
      </c>
      <c r="G355" s="220"/>
      <c r="H355" s="222" t="s">
        <v>19</v>
      </c>
      <c r="I355" s="224"/>
      <c r="J355" s="220"/>
      <c r="K355" s="220"/>
      <c r="L355" s="225"/>
      <c r="M355" s="226"/>
      <c r="N355" s="227"/>
      <c r="O355" s="227"/>
      <c r="P355" s="227"/>
      <c r="Q355" s="227"/>
      <c r="R355" s="227"/>
      <c r="S355" s="227"/>
      <c r="T355" s="22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29" t="s">
        <v>136</v>
      </c>
      <c r="AU355" s="229" t="s">
        <v>81</v>
      </c>
      <c r="AV355" s="13" t="s">
        <v>79</v>
      </c>
      <c r="AW355" s="13" t="s">
        <v>33</v>
      </c>
      <c r="AX355" s="13" t="s">
        <v>71</v>
      </c>
      <c r="AY355" s="229" t="s">
        <v>127</v>
      </c>
    </row>
    <row r="356" spans="1:51" s="14" customFormat="1" ht="12">
      <c r="A356" s="14"/>
      <c r="B356" s="230"/>
      <c r="C356" s="231"/>
      <c r="D356" s="221" t="s">
        <v>136</v>
      </c>
      <c r="E356" s="232" t="s">
        <v>19</v>
      </c>
      <c r="F356" s="233" t="s">
        <v>459</v>
      </c>
      <c r="G356" s="231"/>
      <c r="H356" s="234">
        <v>22.4</v>
      </c>
      <c r="I356" s="235"/>
      <c r="J356" s="231"/>
      <c r="K356" s="231"/>
      <c r="L356" s="236"/>
      <c r="M356" s="237"/>
      <c r="N356" s="238"/>
      <c r="O356" s="238"/>
      <c r="P356" s="238"/>
      <c r="Q356" s="238"/>
      <c r="R356" s="238"/>
      <c r="S356" s="238"/>
      <c r="T356" s="239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0" t="s">
        <v>136</v>
      </c>
      <c r="AU356" s="240" t="s">
        <v>81</v>
      </c>
      <c r="AV356" s="14" t="s">
        <v>81</v>
      </c>
      <c r="AW356" s="14" t="s">
        <v>33</v>
      </c>
      <c r="AX356" s="14" t="s">
        <v>79</v>
      </c>
      <c r="AY356" s="240" t="s">
        <v>127</v>
      </c>
    </row>
    <row r="357" spans="1:63" s="12" customFormat="1" ht="22.8" customHeight="1">
      <c r="A357" s="12"/>
      <c r="B357" s="190"/>
      <c r="C357" s="191"/>
      <c r="D357" s="192" t="s">
        <v>70</v>
      </c>
      <c r="E357" s="204" t="s">
        <v>460</v>
      </c>
      <c r="F357" s="204" t="s">
        <v>461</v>
      </c>
      <c r="G357" s="191"/>
      <c r="H357" s="191"/>
      <c r="I357" s="194"/>
      <c r="J357" s="205">
        <f>BK357</f>
        <v>0</v>
      </c>
      <c r="K357" s="191"/>
      <c r="L357" s="196"/>
      <c r="M357" s="197"/>
      <c r="N357" s="198"/>
      <c r="O357" s="198"/>
      <c r="P357" s="199">
        <f>SUM(P358:P371)</f>
        <v>0</v>
      </c>
      <c r="Q357" s="198"/>
      <c r="R357" s="199">
        <f>SUM(R358:R371)</f>
        <v>6.998693999999999</v>
      </c>
      <c r="S357" s="198"/>
      <c r="T357" s="200">
        <f>SUM(T358:T371)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01" t="s">
        <v>79</v>
      </c>
      <c r="AT357" s="202" t="s">
        <v>70</v>
      </c>
      <c r="AU357" s="202" t="s">
        <v>79</v>
      </c>
      <c r="AY357" s="201" t="s">
        <v>127</v>
      </c>
      <c r="BK357" s="203">
        <f>SUM(BK358:BK371)</f>
        <v>0</v>
      </c>
    </row>
    <row r="358" spans="1:65" s="2" customFormat="1" ht="44.25" customHeight="1">
      <c r="A358" s="40"/>
      <c r="B358" s="41"/>
      <c r="C358" s="206" t="s">
        <v>462</v>
      </c>
      <c r="D358" s="206" t="s">
        <v>129</v>
      </c>
      <c r="E358" s="207" t="s">
        <v>463</v>
      </c>
      <c r="F358" s="208" t="s">
        <v>464</v>
      </c>
      <c r="G358" s="209" t="s">
        <v>132</v>
      </c>
      <c r="H358" s="210">
        <v>50.55</v>
      </c>
      <c r="I358" s="211"/>
      <c r="J358" s="212">
        <f>ROUND(I358*H358,2)</f>
        <v>0</v>
      </c>
      <c r="K358" s="208" t="s">
        <v>133</v>
      </c>
      <c r="L358" s="46"/>
      <c r="M358" s="213" t="s">
        <v>19</v>
      </c>
      <c r="N358" s="214" t="s">
        <v>42</v>
      </c>
      <c r="O358" s="86"/>
      <c r="P358" s="215">
        <f>O358*H358</f>
        <v>0</v>
      </c>
      <c r="Q358" s="215">
        <v>0.08922</v>
      </c>
      <c r="R358" s="215">
        <f>Q358*H358</f>
        <v>4.510070999999999</v>
      </c>
      <c r="S358" s="215">
        <v>0</v>
      </c>
      <c r="T358" s="216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17" t="s">
        <v>134</v>
      </c>
      <c r="AT358" s="217" t="s">
        <v>129</v>
      </c>
      <c r="AU358" s="217" t="s">
        <v>81</v>
      </c>
      <c r="AY358" s="19" t="s">
        <v>127</v>
      </c>
      <c r="BE358" s="218">
        <f>IF(N358="základní",J358,0)</f>
        <v>0</v>
      </c>
      <c r="BF358" s="218">
        <f>IF(N358="snížená",J358,0)</f>
        <v>0</v>
      </c>
      <c r="BG358" s="218">
        <f>IF(N358="zákl. přenesená",J358,0)</f>
        <v>0</v>
      </c>
      <c r="BH358" s="218">
        <f>IF(N358="sníž. přenesená",J358,0)</f>
        <v>0</v>
      </c>
      <c r="BI358" s="218">
        <f>IF(N358="nulová",J358,0)</f>
        <v>0</v>
      </c>
      <c r="BJ358" s="19" t="s">
        <v>79</v>
      </c>
      <c r="BK358" s="218">
        <f>ROUND(I358*H358,2)</f>
        <v>0</v>
      </c>
      <c r="BL358" s="19" t="s">
        <v>134</v>
      </c>
      <c r="BM358" s="217" t="s">
        <v>465</v>
      </c>
    </row>
    <row r="359" spans="1:51" s="13" customFormat="1" ht="12">
      <c r="A359" s="13"/>
      <c r="B359" s="219"/>
      <c r="C359" s="220"/>
      <c r="D359" s="221" t="s">
        <v>136</v>
      </c>
      <c r="E359" s="222" t="s">
        <v>19</v>
      </c>
      <c r="F359" s="223" t="s">
        <v>390</v>
      </c>
      <c r="G359" s="220"/>
      <c r="H359" s="222" t="s">
        <v>19</v>
      </c>
      <c r="I359" s="224"/>
      <c r="J359" s="220"/>
      <c r="K359" s="220"/>
      <c r="L359" s="225"/>
      <c r="M359" s="226"/>
      <c r="N359" s="227"/>
      <c r="O359" s="227"/>
      <c r="P359" s="227"/>
      <c r="Q359" s="227"/>
      <c r="R359" s="227"/>
      <c r="S359" s="227"/>
      <c r="T359" s="228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29" t="s">
        <v>136</v>
      </c>
      <c r="AU359" s="229" t="s">
        <v>81</v>
      </c>
      <c r="AV359" s="13" t="s">
        <v>79</v>
      </c>
      <c r="AW359" s="13" t="s">
        <v>33</v>
      </c>
      <c r="AX359" s="13" t="s">
        <v>71</v>
      </c>
      <c r="AY359" s="229" t="s">
        <v>127</v>
      </c>
    </row>
    <row r="360" spans="1:51" s="14" customFormat="1" ht="12">
      <c r="A360" s="14"/>
      <c r="B360" s="230"/>
      <c r="C360" s="231"/>
      <c r="D360" s="221" t="s">
        <v>136</v>
      </c>
      <c r="E360" s="232" t="s">
        <v>19</v>
      </c>
      <c r="F360" s="233" t="s">
        <v>466</v>
      </c>
      <c r="G360" s="231"/>
      <c r="H360" s="234">
        <v>10.65</v>
      </c>
      <c r="I360" s="235"/>
      <c r="J360" s="231"/>
      <c r="K360" s="231"/>
      <c r="L360" s="236"/>
      <c r="M360" s="237"/>
      <c r="N360" s="238"/>
      <c r="O360" s="238"/>
      <c r="P360" s="238"/>
      <c r="Q360" s="238"/>
      <c r="R360" s="238"/>
      <c r="S360" s="238"/>
      <c r="T360" s="239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0" t="s">
        <v>136</v>
      </c>
      <c r="AU360" s="240" t="s">
        <v>81</v>
      </c>
      <c r="AV360" s="14" t="s">
        <v>81</v>
      </c>
      <c r="AW360" s="14" t="s">
        <v>33</v>
      </c>
      <c r="AX360" s="14" t="s">
        <v>71</v>
      </c>
      <c r="AY360" s="240" t="s">
        <v>127</v>
      </c>
    </row>
    <row r="361" spans="1:51" s="14" customFormat="1" ht="12">
      <c r="A361" s="14"/>
      <c r="B361" s="230"/>
      <c r="C361" s="231"/>
      <c r="D361" s="221" t="s">
        <v>136</v>
      </c>
      <c r="E361" s="232" t="s">
        <v>19</v>
      </c>
      <c r="F361" s="233" t="s">
        <v>429</v>
      </c>
      <c r="G361" s="231"/>
      <c r="H361" s="234">
        <v>36.9</v>
      </c>
      <c r="I361" s="235"/>
      <c r="J361" s="231"/>
      <c r="K361" s="231"/>
      <c r="L361" s="236"/>
      <c r="M361" s="237"/>
      <c r="N361" s="238"/>
      <c r="O361" s="238"/>
      <c r="P361" s="238"/>
      <c r="Q361" s="238"/>
      <c r="R361" s="238"/>
      <c r="S361" s="238"/>
      <c r="T361" s="239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0" t="s">
        <v>136</v>
      </c>
      <c r="AU361" s="240" t="s">
        <v>81</v>
      </c>
      <c r="AV361" s="14" t="s">
        <v>81</v>
      </c>
      <c r="AW361" s="14" t="s">
        <v>33</v>
      </c>
      <c r="AX361" s="14" t="s">
        <v>71</v>
      </c>
      <c r="AY361" s="240" t="s">
        <v>127</v>
      </c>
    </row>
    <row r="362" spans="1:51" s="14" customFormat="1" ht="12">
      <c r="A362" s="14"/>
      <c r="B362" s="230"/>
      <c r="C362" s="231"/>
      <c r="D362" s="221" t="s">
        <v>136</v>
      </c>
      <c r="E362" s="232" t="s">
        <v>19</v>
      </c>
      <c r="F362" s="233" t="s">
        <v>467</v>
      </c>
      <c r="G362" s="231"/>
      <c r="H362" s="234">
        <v>3</v>
      </c>
      <c r="I362" s="235"/>
      <c r="J362" s="231"/>
      <c r="K362" s="231"/>
      <c r="L362" s="236"/>
      <c r="M362" s="237"/>
      <c r="N362" s="238"/>
      <c r="O362" s="238"/>
      <c r="P362" s="238"/>
      <c r="Q362" s="238"/>
      <c r="R362" s="238"/>
      <c r="S362" s="238"/>
      <c r="T362" s="239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0" t="s">
        <v>136</v>
      </c>
      <c r="AU362" s="240" t="s">
        <v>81</v>
      </c>
      <c r="AV362" s="14" t="s">
        <v>81</v>
      </c>
      <c r="AW362" s="14" t="s">
        <v>33</v>
      </c>
      <c r="AX362" s="14" t="s">
        <v>71</v>
      </c>
      <c r="AY362" s="240" t="s">
        <v>127</v>
      </c>
    </row>
    <row r="363" spans="1:51" s="16" customFormat="1" ht="12">
      <c r="A363" s="16"/>
      <c r="B363" s="252"/>
      <c r="C363" s="253"/>
      <c r="D363" s="221" t="s">
        <v>136</v>
      </c>
      <c r="E363" s="254" t="s">
        <v>19</v>
      </c>
      <c r="F363" s="255" t="s">
        <v>164</v>
      </c>
      <c r="G363" s="253"/>
      <c r="H363" s="256">
        <v>50.55</v>
      </c>
      <c r="I363" s="257"/>
      <c r="J363" s="253"/>
      <c r="K363" s="253"/>
      <c r="L363" s="258"/>
      <c r="M363" s="259"/>
      <c r="N363" s="260"/>
      <c r="O363" s="260"/>
      <c r="P363" s="260"/>
      <c r="Q363" s="260"/>
      <c r="R363" s="260"/>
      <c r="S363" s="260"/>
      <c r="T363" s="261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T363" s="262" t="s">
        <v>136</v>
      </c>
      <c r="AU363" s="262" t="s">
        <v>81</v>
      </c>
      <c r="AV363" s="16" t="s">
        <v>134</v>
      </c>
      <c r="AW363" s="16" t="s">
        <v>33</v>
      </c>
      <c r="AX363" s="16" t="s">
        <v>79</v>
      </c>
      <c r="AY363" s="262" t="s">
        <v>127</v>
      </c>
    </row>
    <row r="364" spans="1:65" s="2" customFormat="1" ht="16.5" customHeight="1">
      <c r="A364" s="40"/>
      <c r="B364" s="41"/>
      <c r="C364" s="263" t="s">
        <v>468</v>
      </c>
      <c r="D364" s="263" t="s">
        <v>286</v>
      </c>
      <c r="E364" s="264" t="s">
        <v>469</v>
      </c>
      <c r="F364" s="265" t="s">
        <v>470</v>
      </c>
      <c r="G364" s="266" t="s">
        <v>132</v>
      </c>
      <c r="H364" s="267">
        <v>14.333</v>
      </c>
      <c r="I364" s="268"/>
      <c r="J364" s="269">
        <f>ROUND(I364*H364,2)</f>
        <v>0</v>
      </c>
      <c r="K364" s="265" t="s">
        <v>133</v>
      </c>
      <c r="L364" s="270"/>
      <c r="M364" s="271" t="s">
        <v>19</v>
      </c>
      <c r="N364" s="272" t="s">
        <v>42</v>
      </c>
      <c r="O364" s="86"/>
      <c r="P364" s="215">
        <f>O364*H364</f>
        <v>0</v>
      </c>
      <c r="Q364" s="215">
        <v>0.131</v>
      </c>
      <c r="R364" s="215">
        <f>Q364*H364</f>
        <v>1.877623</v>
      </c>
      <c r="S364" s="215">
        <v>0</v>
      </c>
      <c r="T364" s="216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17" t="s">
        <v>182</v>
      </c>
      <c r="AT364" s="217" t="s">
        <v>286</v>
      </c>
      <c r="AU364" s="217" t="s">
        <v>81</v>
      </c>
      <c r="AY364" s="19" t="s">
        <v>127</v>
      </c>
      <c r="BE364" s="218">
        <f>IF(N364="základní",J364,0)</f>
        <v>0</v>
      </c>
      <c r="BF364" s="218">
        <f>IF(N364="snížená",J364,0)</f>
        <v>0</v>
      </c>
      <c r="BG364" s="218">
        <f>IF(N364="zákl. přenesená",J364,0)</f>
        <v>0</v>
      </c>
      <c r="BH364" s="218">
        <f>IF(N364="sníž. přenesená",J364,0)</f>
        <v>0</v>
      </c>
      <c r="BI364" s="218">
        <f>IF(N364="nulová",J364,0)</f>
        <v>0</v>
      </c>
      <c r="BJ364" s="19" t="s">
        <v>79</v>
      </c>
      <c r="BK364" s="218">
        <f>ROUND(I364*H364,2)</f>
        <v>0</v>
      </c>
      <c r="BL364" s="19" t="s">
        <v>134</v>
      </c>
      <c r="BM364" s="217" t="s">
        <v>471</v>
      </c>
    </row>
    <row r="365" spans="1:51" s="13" customFormat="1" ht="12">
      <c r="A365" s="13"/>
      <c r="B365" s="219"/>
      <c r="C365" s="220"/>
      <c r="D365" s="221" t="s">
        <v>136</v>
      </c>
      <c r="E365" s="222" t="s">
        <v>19</v>
      </c>
      <c r="F365" s="223" t="s">
        <v>390</v>
      </c>
      <c r="G365" s="220"/>
      <c r="H365" s="222" t="s">
        <v>19</v>
      </c>
      <c r="I365" s="224"/>
      <c r="J365" s="220"/>
      <c r="K365" s="220"/>
      <c r="L365" s="225"/>
      <c r="M365" s="226"/>
      <c r="N365" s="227"/>
      <c r="O365" s="227"/>
      <c r="P365" s="227"/>
      <c r="Q365" s="227"/>
      <c r="R365" s="227"/>
      <c r="S365" s="227"/>
      <c r="T365" s="22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29" t="s">
        <v>136</v>
      </c>
      <c r="AU365" s="229" t="s">
        <v>81</v>
      </c>
      <c r="AV365" s="13" t="s">
        <v>79</v>
      </c>
      <c r="AW365" s="13" t="s">
        <v>33</v>
      </c>
      <c r="AX365" s="13" t="s">
        <v>71</v>
      </c>
      <c r="AY365" s="229" t="s">
        <v>127</v>
      </c>
    </row>
    <row r="366" spans="1:51" s="14" customFormat="1" ht="12">
      <c r="A366" s="14"/>
      <c r="B366" s="230"/>
      <c r="C366" s="231"/>
      <c r="D366" s="221" t="s">
        <v>136</v>
      </c>
      <c r="E366" s="232" t="s">
        <v>19</v>
      </c>
      <c r="F366" s="233" t="s">
        <v>472</v>
      </c>
      <c r="G366" s="231"/>
      <c r="H366" s="234">
        <v>11.183</v>
      </c>
      <c r="I366" s="235"/>
      <c r="J366" s="231"/>
      <c r="K366" s="231"/>
      <c r="L366" s="236"/>
      <c r="M366" s="237"/>
      <c r="N366" s="238"/>
      <c r="O366" s="238"/>
      <c r="P366" s="238"/>
      <c r="Q366" s="238"/>
      <c r="R366" s="238"/>
      <c r="S366" s="238"/>
      <c r="T366" s="239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0" t="s">
        <v>136</v>
      </c>
      <c r="AU366" s="240" t="s">
        <v>81</v>
      </c>
      <c r="AV366" s="14" t="s">
        <v>81</v>
      </c>
      <c r="AW366" s="14" t="s">
        <v>33</v>
      </c>
      <c r="AX366" s="14" t="s">
        <v>71</v>
      </c>
      <c r="AY366" s="240" t="s">
        <v>127</v>
      </c>
    </row>
    <row r="367" spans="1:51" s="14" customFormat="1" ht="12">
      <c r="A367" s="14"/>
      <c r="B367" s="230"/>
      <c r="C367" s="231"/>
      <c r="D367" s="221" t="s">
        <v>136</v>
      </c>
      <c r="E367" s="232" t="s">
        <v>19</v>
      </c>
      <c r="F367" s="233" t="s">
        <v>473</v>
      </c>
      <c r="G367" s="231"/>
      <c r="H367" s="234">
        <v>3.15</v>
      </c>
      <c r="I367" s="235"/>
      <c r="J367" s="231"/>
      <c r="K367" s="231"/>
      <c r="L367" s="236"/>
      <c r="M367" s="237"/>
      <c r="N367" s="238"/>
      <c r="O367" s="238"/>
      <c r="P367" s="238"/>
      <c r="Q367" s="238"/>
      <c r="R367" s="238"/>
      <c r="S367" s="238"/>
      <c r="T367" s="239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0" t="s">
        <v>136</v>
      </c>
      <c r="AU367" s="240" t="s">
        <v>81</v>
      </c>
      <c r="AV367" s="14" t="s">
        <v>81</v>
      </c>
      <c r="AW367" s="14" t="s">
        <v>33</v>
      </c>
      <c r="AX367" s="14" t="s">
        <v>71</v>
      </c>
      <c r="AY367" s="240" t="s">
        <v>127</v>
      </c>
    </row>
    <row r="368" spans="1:51" s="15" customFormat="1" ht="12">
      <c r="A368" s="15"/>
      <c r="B368" s="241"/>
      <c r="C368" s="242"/>
      <c r="D368" s="221" t="s">
        <v>136</v>
      </c>
      <c r="E368" s="243" t="s">
        <v>19</v>
      </c>
      <c r="F368" s="244" t="s">
        <v>151</v>
      </c>
      <c r="G368" s="242"/>
      <c r="H368" s="245">
        <v>14.333</v>
      </c>
      <c r="I368" s="246"/>
      <c r="J368" s="242"/>
      <c r="K368" s="242"/>
      <c r="L368" s="247"/>
      <c r="M368" s="248"/>
      <c r="N368" s="249"/>
      <c r="O368" s="249"/>
      <c r="P368" s="249"/>
      <c r="Q368" s="249"/>
      <c r="R368" s="249"/>
      <c r="S368" s="249"/>
      <c r="T368" s="250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51" t="s">
        <v>136</v>
      </c>
      <c r="AU368" s="251" t="s">
        <v>81</v>
      </c>
      <c r="AV368" s="15" t="s">
        <v>144</v>
      </c>
      <c r="AW368" s="15" t="s">
        <v>33</v>
      </c>
      <c r="AX368" s="15" t="s">
        <v>79</v>
      </c>
      <c r="AY368" s="251" t="s">
        <v>127</v>
      </c>
    </row>
    <row r="369" spans="1:65" s="2" customFormat="1" ht="16.5" customHeight="1">
      <c r="A369" s="40"/>
      <c r="B369" s="41"/>
      <c r="C369" s="206" t="s">
        <v>474</v>
      </c>
      <c r="D369" s="206" t="s">
        <v>129</v>
      </c>
      <c r="E369" s="207" t="s">
        <v>475</v>
      </c>
      <c r="F369" s="208" t="s">
        <v>476</v>
      </c>
      <c r="G369" s="209" t="s">
        <v>132</v>
      </c>
      <c r="H369" s="210">
        <v>1300</v>
      </c>
      <c r="I369" s="211"/>
      <c r="J369" s="212">
        <f>ROUND(I369*H369,2)</f>
        <v>0</v>
      </c>
      <c r="K369" s="208" t="s">
        <v>133</v>
      </c>
      <c r="L369" s="46"/>
      <c r="M369" s="213" t="s">
        <v>19</v>
      </c>
      <c r="N369" s="214" t="s">
        <v>42</v>
      </c>
      <c r="O369" s="86"/>
      <c r="P369" s="215">
        <f>O369*H369</f>
        <v>0</v>
      </c>
      <c r="Q369" s="215">
        <v>0.00047</v>
      </c>
      <c r="R369" s="215">
        <f>Q369*H369</f>
        <v>0.611</v>
      </c>
      <c r="S369" s="215">
        <v>0</v>
      </c>
      <c r="T369" s="216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17" t="s">
        <v>134</v>
      </c>
      <c r="AT369" s="217" t="s">
        <v>129</v>
      </c>
      <c r="AU369" s="217" t="s">
        <v>81</v>
      </c>
      <c r="AY369" s="19" t="s">
        <v>127</v>
      </c>
      <c r="BE369" s="218">
        <f>IF(N369="základní",J369,0)</f>
        <v>0</v>
      </c>
      <c r="BF369" s="218">
        <f>IF(N369="snížená",J369,0)</f>
        <v>0</v>
      </c>
      <c r="BG369" s="218">
        <f>IF(N369="zákl. přenesená",J369,0)</f>
        <v>0</v>
      </c>
      <c r="BH369" s="218">
        <f>IF(N369="sníž. přenesená",J369,0)</f>
        <v>0</v>
      </c>
      <c r="BI369" s="218">
        <f>IF(N369="nulová",J369,0)</f>
        <v>0</v>
      </c>
      <c r="BJ369" s="19" t="s">
        <v>79</v>
      </c>
      <c r="BK369" s="218">
        <f>ROUND(I369*H369,2)</f>
        <v>0</v>
      </c>
      <c r="BL369" s="19" t="s">
        <v>134</v>
      </c>
      <c r="BM369" s="217" t="s">
        <v>477</v>
      </c>
    </row>
    <row r="370" spans="1:51" s="13" customFormat="1" ht="12">
      <c r="A370" s="13"/>
      <c r="B370" s="219"/>
      <c r="C370" s="220"/>
      <c r="D370" s="221" t="s">
        <v>136</v>
      </c>
      <c r="E370" s="222" t="s">
        <v>19</v>
      </c>
      <c r="F370" s="223" t="s">
        <v>219</v>
      </c>
      <c r="G370" s="220"/>
      <c r="H370" s="222" t="s">
        <v>19</v>
      </c>
      <c r="I370" s="224"/>
      <c r="J370" s="220"/>
      <c r="K370" s="220"/>
      <c r="L370" s="225"/>
      <c r="M370" s="226"/>
      <c r="N370" s="227"/>
      <c r="O370" s="227"/>
      <c r="P370" s="227"/>
      <c r="Q370" s="227"/>
      <c r="R370" s="227"/>
      <c r="S370" s="227"/>
      <c r="T370" s="22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29" t="s">
        <v>136</v>
      </c>
      <c r="AU370" s="229" t="s">
        <v>81</v>
      </c>
      <c r="AV370" s="13" t="s">
        <v>79</v>
      </c>
      <c r="AW370" s="13" t="s">
        <v>33</v>
      </c>
      <c r="AX370" s="13" t="s">
        <v>71</v>
      </c>
      <c r="AY370" s="229" t="s">
        <v>127</v>
      </c>
    </row>
    <row r="371" spans="1:51" s="14" customFormat="1" ht="12">
      <c r="A371" s="14"/>
      <c r="B371" s="230"/>
      <c r="C371" s="231"/>
      <c r="D371" s="221" t="s">
        <v>136</v>
      </c>
      <c r="E371" s="232" t="s">
        <v>19</v>
      </c>
      <c r="F371" s="233" t="s">
        <v>478</v>
      </c>
      <c r="G371" s="231"/>
      <c r="H371" s="234">
        <v>1300</v>
      </c>
      <c r="I371" s="235"/>
      <c r="J371" s="231"/>
      <c r="K371" s="231"/>
      <c r="L371" s="236"/>
      <c r="M371" s="237"/>
      <c r="N371" s="238"/>
      <c r="O371" s="238"/>
      <c r="P371" s="238"/>
      <c r="Q371" s="238"/>
      <c r="R371" s="238"/>
      <c r="S371" s="238"/>
      <c r="T371" s="239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0" t="s">
        <v>136</v>
      </c>
      <c r="AU371" s="240" t="s">
        <v>81</v>
      </c>
      <c r="AV371" s="14" t="s">
        <v>81</v>
      </c>
      <c r="AW371" s="14" t="s">
        <v>33</v>
      </c>
      <c r="AX371" s="14" t="s">
        <v>79</v>
      </c>
      <c r="AY371" s="240" t="s">
        <v>127</v>
      </c>
    </row>
    <row r="372" spans="1:63" s="12" customFormat="1" ht="22.8" customHeight="1">
      <c r="A372" s="12"/>
      <c r="B372" s="190"/>
      <c r="C372" s="191"/>
      <c r="D372" s="192" t="s">
        <v>70</v>
      </c>
      <c r="E372" s="204" t="s">
        <v>182</v>
      </c>
      <c r="F372" s="204" t="s">
        <v>479</v>
      </c>
      <c r="G372" s="191"/>
      <c r="H372" s="191"/>
      <c r="I372" s="194"/>
      <c r="J372" s="205">
        <f>BK372</f>
        <v>0</v>
      </c>
      <c r="K372" s="191"/>
      <c r="L372" s="196"/>
      <c r="M372" s="197"/>
      <c r="N372" s="198"/>
      <c r="O372" s="198"/>
      <c r="P372" s="199">
        <f>SUM(P373:P386)</f>
        <v>0</v>
      </c>
      <c r="Q372" s="198"/>
      <c r="R372" s="199">
        <f>SUM(R373:R386)</f>
        <v>0.652581</v>
      </c>
      <c r="S372" s="198"/>
      <c r="T372" s="200">
        <f>SUM(T373:T386)</f>
        <v>0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201" t="s">
        <v>79</v>
      </c>
      <c r="AT372" s="202" t="s">
        <v>70</v>
      </c>
      <c r="AU372" s="202" t="s">
        <v>79</v>
      </c>
      <c r="AY372" s="201" t="s">
        <v>127</v>
      </c>
      <c r="BK372" s="203">
        <f>SUM(BK373:BK386)</f>
        <v>0</v>
      </c>
    </row>
    <row r="373" spans="1:65" s="2" customFormat="1" ht="12">
      <c r="A373" s="40"/>
      <c r="B373" s="41"/>
      <c r="C373" s="206" t="s">
        <v>480</v>
      </c>
      <c r="D373" s="206" t="s">
        <v>129</v>
      </c>
      <c r="E373" s="207" t="s">
        <v>481</v>
      </c>
      <c r="F373" s="208" t="s">
        <v>482</v>
      </c>
      <c r="G373" s="209" t="s">
        <v>168</v>
      </c>
      <c r="H373" s="210">
        <v>83.6</v>
      </c>
      <c r="I373" s="211"/>
      <c r="J373" s="212">
        <f>ROUND(I373*H373,2)</f>
        <v>0</v>
      </c>
      <c r="K373" s="208" t="s">
        <v>212</v>
      </c>
      <c r="L373" s="46"/>
      <c r="M373" s="213" t="s">
        <v>19</v>
      </c>
      <c r="N373" s="214" t="s">
        <v>42</v>
      </c>
      <c r="O373" s="86"/>
      <c r="P373" s="215">
        <f>O373*H373</f>
        <v>0</v>
      </c>
      <c r="Q373" s="215">
        <v>0.00131</v>
      </c>
      <c r="R373" s="215">
        <f>Q373*H373</f>
        <v>0.10951599999999999</v>
      </c>
      <c r="S373" s="215">
        <v>0</v>
      </c>
      <c r="T373" s="216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17" t="s">
        <v>134</v>
      </c>
      <c r="AT373" s="217" t="s">
        <v>129</v>
      </c>
      <c r="AU373" s="217" t="s">
        <v>81</v>
      </c>
      <c r="AY373" s="19" t="s">
        <v>127</v>
      </c>
      <c r="BE373" s="218">
        <f>IF(N373="základní",J373,0)</f>
        <v>0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9" t="s">
        <v>79</v>
      </c>
      <c r="BK373" s="218">
        <f>ROUND(I373*H373,2)</f>
        <v>0</v>
      </c>
      <c r="BL373" s="19" t="s">
        <v>134</v>
      </c>
      <c r="BM373" s="217" t="s">
        <v>483</v>
      </c>
    </row>
    <row r="374" spans="1:51" s="13" customFormat="1" ht="12">
      <c r="A374" s="13"/>
      <c r="B374" s="219"/>
      <c r="C374" s="220"/>
      <c r="D374" s="221" t="s">
        <v>136</v>
      </c>
      <c r="E374" s="222" t="s">
        <v>19</v>
      </c>
      <c r="F374" s="223" t="s">
        <v>390</v>
      </c>
      <c r="G374" s="220"/>
      <c r="H374" s="222" t="s">
        <v>19</v>
      </c>
      <c r="I374" s="224"/>
      <c r="J374" s="220"/>
      <c r="K374" s="220"/>
      <c r="L374" s="225"/>
      <c r="M374" s="226"/>
      <c r="N374" s="227"/>
      <c r="O374" s="227"/>
      <c r="P374" s="227"/>
      <c r="Q374" s="227"/>
      <c r="R374" s="227"/>
      <c r="S374" s="227"/>
      <c r="T374" s="22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29" t="s">
        <v>136</v>
      </c>
      <c r="AU374" s="229" t="s">
        <v>81</v>
      </c>
      <c r="AV374" s="13" t="s">
        <v>79</v>
      </c>
      <c r="AW374" s="13" t="s">
        <v>33</v>
      </c>
      <c r="AX374" s="13" t="s">
        <v>71</v>
      </c>
      <c r="AY374" s="229" t="s">
        <v>127</v>
      </c>
    </row>
    <row r="375" spans="1:51" s="14" customFormat="1" ht="12">
      <c r="A375" s="14"/>
      <c r="B375" s="230"/>
      <c r="C375" s="231"/>
      <c r="D375" s="221" t="s">
        <v>136</v>
      </c>
      <c r="E375" s="232" t="s">
        <v>19</v>
      </c>
      <c r="F375" s="233" t="s">
        <v>391</v>
      </c>
      <c r="G375" s="231"/>
      <c r="H375" s="234">
        <v>76.6</v>
      </c>
      <c r="I375" s="235"/>
      <c r="J375" s="231"/>
      <c r="K375" s="231"/>
      <c r="L375" s="236"/>
      <c r="M375" s="237"/>
      <c r="N375" s="238"/>
      <c r="O375" s="238"/>
      <c r="P375" s="238"/>
      <c r="Q375" s="238"/>
      <c r="R375" s="238"/>
      <c r="S375" s="238"/>
      <c r="T375" s="239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0" t="s">
        <v>136</v>
      </c>
      <c r="AU375" s="240" t="s">
        <v>81</v>
      </c>
      <c r="AV375" s="14" t="s">
        <v>81</v>
      </c>
      <c r="AW375" s="14" t="s">
        <v>33</v>
      </c>
      <c r="AX375" s="14" t="s">
        <v>71</v>
      </c>
      <c r="AY375" s="240" t="s">
        <v>127</v>
      </c>
    </row>
    <row r="376" spans="1:51" s="14" customFormat="1" ht="12">
      <c r="A376" s="14"/>
      <c r="B376" s="230"/>
      <c r="C376" s="231"/>
      <c r="D376" s="221" t="s">
        <v>136</v>
      </c>
      <c r="E376" s="232" t="s">
        <v>19</v>
      </c>
      <c r="F376" s="233" t="s">
        <v>484</v>
      </c>
      <c r="G376" s="231"/>
      <c r="H376" s="234">
        <v>7</v>
      </c>
      <c r="I376" s="235"/>
      <c r="J376" s="231"/>
      <c r="K376" s="231"/>
      <c r="L376" s="236"/>
      <c r="M376" s="237"/>
      <c r="N376" s="238"/>
      <c r="O376" s="238"/>
      <c r="P376" s="238"/>
      <c r="Q376" s="238"/>
      <c r="R376" s="238"/>
      <c r="S376" s="238"/>
      <c r="T376" s="239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0" t="s">
        <v>136</v>
      </c>
      <c r="AU376" s="240" t="s">
        <v>81</v>
      </c>
      <c r="AV376" s="14" t="s">
        <v>81</v>
      </c>
      <c r="AW376" s="14" t="s">
        <v>33</v>
      </c>
      <c r="AX376" s="14" t="s">
        <v>71</v>
      </c>
      <c r="AY376" s="240" t="s">
        <v>127</v>
      </c>
    </row>
    <row r="377" spans="1:51" s="15" customFormat="1" ht="12">
      <c r="A377" s="15"/>
      <c r="B377" s="241"/>
      <c r="C377" s="242"/>
      <c r="D377" s="221" t="s">
        <v>136</v>
      </c>
      <c r="E377" s="243" t="s">
        <v>19</v>
      </c>
      <c r="F377" s="244" t="s">
        <v>151</v>
      </c>
      <c r="G377" s="242"/>
      <c r="H377" s="245">
        <v>83.6</v>
      </c>
      <c r="I377" s="246"/>
      <c r="J377" s="242"/>
      <c r="K377" s="242"/>
      <c r="L377" s="247"/>
      <c r="M377" s="248"/>
      <c r="N377" s="249"/>
      <c r="O377" s="249"/>
      <c r="P377" s="249"/>
      <c r="Q377" s="249"/>
      <c r="R377" s="249"/>
      <c r="S377" s="249"/>
      <c r="T377" s="250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51" t="s">
        <v>136</v>
      </c>
      <c r="AU377" s="251" t="s">
        <v>81</v>
      </c>
      <c r="AV377" s="15" t="s">
        <v>144</v>
      </c>
      <c r="AW377" s="15" t="s">
        <v>33</v>
      </c>
      <c r="AX377" s="15" t="s">
        <v>79</v>
      </c>
      <c r="AY377" s="251" t="s">
        <v>127</v>
      </c>
    </row>
    <row r="378" spans="1:65" s="2" customFormat="1" ht="12">
      <c r="A378" s="40"/>
      <c r="B378" s="41"/>
      <c r="C378" s="206" t="s">
        <v>485</v>
      </c>
      <c r="D378" s="206" t="s">
        <v>129</v>
      </c>
      <c r="E378" s="207" t="s">
        <v>486</v>
      </c>
      <c r="F378" s="208" t="s">
        <v>487</v>
      </c>
      <c r="G378" s="209" t="s">
        <v>168</v>
      </c>
      <c r="H378" s="210">
        <v>18</v>
      </c>
      <c r="I378" s="211"/>
      <c r="J378" s="212">
        <f>ROUND(I378*H378,2)</f>
        <v>0</v>
      </c>
      <c r="K378" s="208" t="s">
        <v>133</v>
      </c>
      <c r="L378" s="46"/>
      <c r="M378" s="213" t="s">
        <v>19</v>
      </c>
      <c r="N378" s="214" t="s">
        <v>42</v>
      </c>
      <c r="O378" s="86"/>
      <c r="P378" s="215">
        <f>O378*H378</f>
        <v>0</v>
      </c>
      <c r="Q378" s="215">
        <v>0.00746</v>
      </c>
      <c r="R378" s="215">
        <f>Q378*H378</f>
        <v>0.13427999999999998</v>
      </c>
      <c r="S378" s="215">
        <v>0</v>
      </c>
      <c r="T378" s="216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17" t="s">
        <v>134</v>
      </c>
      <c r="AT378" s="217" t="s">
        <v>129</v>
      </c>
      <c r="AU378" s="217" t="s">
        <v>81</v>
      </c>
      <c r="AY378" s="19" t="s">
        <v>127</v>
      </c>
      <c r="BE378" s="218">
        <f>IF(N378="základní",J378,0)</f>
        <v>0</v>
      </c>
      <c r="BF378" s="218">
        <f>IF(N378="snížená",J378,0)</f>
        <v>0</v>
      </c>
      <c r="BG378" s="218">
        <f>IF(N378="zákl. přenesená",J378,0)</f>
        <v>0</v>
      </c>
      <c r="BH378" s="218">
        <f>IF(N378="sníž. přenesená",J378,0)</f>
        <v>0</v>
      </c>
      <c r="BI378" s="218">
        <f>IF(N378="nulová",J378,0)</f>
        <v>0</v>
      </c>
      <c r="BJ378" s="19" t="s">
        <v>79</v>
      </c>
      <c r="BK378" s="218">
        <f>ROUND(I378*H378,2)</f>
        <v>0</v>
      </c>
      <c r="BL378" s="19" t="s">
        <v>134</v>
      </c>
      <c r="BM378" s="217" t="s">
        <v>488</v>
      </c>
    </row>
    <row r="379" spans="1:51" s="13" customFormat="1" ht="12">
      <c r="A379" s="13"/>
      <c r="B379" s="219"/>
      <c r="C379" s="220"/>
      <c r="D379" s="221" t="s">
        <v>136</v>
      </c>
      <c r="E379" s="222" t="s">
        <v>19</v>
      </c>
      <c r="F379" s="223" t="s">
        <v>390</v>
      </c>
      <c r="G379" s="220"/>
      <c r="H379" s="222" t="s">
        <v>19</v>
      </c>
      <c r="I379" s="224"/>
      <c r="J379" s="220"/>
      <c r="K379" s="220"/>
      <c r="L379" s="225"/>
      <c r="M379" s="226"/>
      <c r="N379" s="227"/>
      <c r="O379" s="227"/>
      <c r="P379" s="227"/>
      <c r="Q379" s="227"/>
      <c r="R379" s="227"/>
      <c r="S379" s="227"/>
      <c r="T379" s="228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29" t="s">
        <v>136</v>
      </c>
      <c r="AU379" s="229" t="s">
        <v>81</v>
      </c>
      <c r="AV379" s="13" t="s">
        <v>79</v>
      </c>
      <c r="AW379" s="13" t="s">
        <v>33</v>
      </c>
      <c r="AX379" s="13" t="s">
        <v>71</v>
      </c>
      <c r="AY379" s="229" t="s">
        <v>127</v>
      </c>
    </row>
    <row r="380" spans="1:51" s="14" customFormat="1" ht="12">
      <c r="A380" s="14"/>
      <c r="B380" s="230"/>
      <c r="C380" s="231"/>
      <c r="D380" s="221" t="s">
        <v>136</v>
      </c>
      <c r="E380" s="232" t="s">
        <v>19</v>
      </c>
      <c r="F380" s="233" t="s">
        <v>392</v>
      </c>
      <c r="G380" s="231"/>
      <c r="H380" s="234">
        <v>18</v>
      </c>
      <c r="I380" s="235"/>
      <c r="J380" s="231"/>
      <c r="K380" s="231"/>
      <c r="L380" s="236"/>
      <c r="M380" s="237"/>
      <c r="N380" s="238"/>
      <c r="O380" s="238"/>
      <c r="P380" s="238"/>
      <c r="Q380" s="238"/>
      <c r="R380" s="238"/>
      <c r="S380" s="238"/>
      <c r="T380" s="239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0" t="s">
        <v>136</v>
      </c>
      <c r="AU380" s="240" t="s">
        <v>81</v>
      </c>
      <c r="AV380" s="14" t="s">
        <v>81</v>
      </c>
      <c r="AW380" s="14" t="s">
        <v>33</v>
      </c>
      <c r="AX380" s="14" t="s">
        <v>79</v>
      </c>
      <c r="AY380" s="240" t="s">
        <v>127</v>
      </c>
    </row>
    <row r="381" spans="1:65" s="2" customFormat="1" ht="12">
      <c r="A381" s="40"/>
      <c r="B381" s="41"/>
      <c r="C381" s="206" t="s">
        <v>489</v>
      </c>
      <c r="D381" s="206" t="s">
        <v>129</v>
      </c>
      <c r="E381" s="207" t="s">
        <v>490</v>
      </c>
      <c r="F381" s="208" t="s">
        <v>491</v>
      </c>
      <c r="G381" s="209" t="s">
        <v>168</v>
      </c>
      <c r="H381" s="210">
        <v>33.1</v>
      </c>
      <c r="I381" s="211"/>
      <c r="J381" s="212">
        <f>ROUND(I381*H381,2)</f>
        <v>0</v>
      </c>
      <c r="K381" s="208" t="s">
        <v>133</v>
      </c>
      <c r="L381" s="46"/>
      <c r="M381" s="213" t="s">
        <v>19</v>
      </c>
      <c r="N381" s="214" t="s">
        <v>42</v>
      </c>
      <c r="O381" s="86"/>
      <c r="P381" s="215">
        <f>O381*H381</f>
        <v>0</v>
      </c>
      <c r="Q381" s="215">
        <v>0.01235</v>
      </c>
      <c r="R381" s="215">
        <f>Q381*H381</f>
        <v>0.408785</v>
      </c>
      <c r="S381" s="215">
        <v>0</v>
      </c>
      <c r="T381" s="216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7" t="s">
        <v>134</v>
      </c>
      <c r="AT381" s="217" t="s">
        <v>129</v>
      </c>
      <c r="AU381" s="217" t="s">
        <v>81</v>
      </c>
      <c r="AY381" s="19" t="s">
        <v>127</v>
      </c>
      <c r="BE381" s="218">
        <f>IF(N381="základní",J381,0)</f>
        <v>0</v>
      </c>
      <c r="BF381" s="218">
        <f>IF(N381="snížená",J381,0)</f>
        <v>0</v>
      </c>
      <c r="BG381" s="218">
        <f>IF(N381="zákl. přenesená",J381,0)</f>
        <v>0</v>
      </c>
      <c r="BH381" s="218">
        <f>IF(N381="sníž. přenesená",J381,0)</f>
        <v>0</v>
      </c>
      <c r="BI381" s="218">
        <f>IF(N381="nulová",J381,0)</f>
        <v>0</v>
      </c>
      <c r="BJ381" s="19" t="s">
        <v>79</v>
      </c>
      <c r="BK381" s="218">
        <f>ROUND(I381*H381,2)</f>
        <v>0</v>
      </c>
      <c r="BL381" s="19" t="s">
        <v>134</v>
      </c>
      <c r="BM381" s="217" t="s">
        <v>492</v>
      </c>
    </row>
    <row r="382" spans="1:51" s="13" customFormat="1" ht="12">
      <c r="A382" s="13"/>
      <c r="B382" s="219"/>
      <c r="C382" s="220"/>
      <c r="D382" s="221" t="s">
        <v>136</v>
      </c>
      <c r="E382" s="222" t="s">
        <v>19</v>
      </c>
      <c r="F382" s="223" t="s">
        <v>390</v>
      </c>
      <c r="G382" s="220"/>
      <c r="H382" s="222" t="s">
        <v>19</v>
      </c>
      <c r="I382" s="224"/>
      <c r="J382" s="220"/>
      <c r="K382" s="220"/>
      <c r="L382" s="225"/>
      <c r="M382" s="226"/>
      <c r="N382" s="227"/>
      <c r="O382" s="227"/>
      <c r="P382" s="227"/>
      <c r="Q382" s="227"/>
      <c r="R382" s="227"/>
      <c r="S382" s="227"/>
      <c r="T382" s="22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29" t="s">
        <v>136</v>
      </c>
      <c r="AU382" s="229" t="s">
        <v>81</v>
      </c>
      <c r="AV382" s="13" t="s">
        <v>79</v>
      </c>
      <c r="AW382" s="13" t="s">
        <v>33</v>
      </c>
      <c r="AX382" s="13" t="s">
        <v>71</v>
      </c>
      <c r="AY382" s="229" t="s">
        <v>127</v>
      </c>
    </row>
    <row r="383" spans="1:51" s="14" customFormat="1" ht="12">
      <c r="A383" s="14"/>
      <c r="B383" s="230"/>
      <c r="C383" s="231"/>
      <c r="D383" s="221" t="s">
        <v>136</v>
      </c>
      <c r="E383" s="232" t="s">
        <v>19</v>
      </c>
      <c r="F383" s="233" t="s">
        <v>393</v>
      </c>
      <c r="G383" s="231"/>
      <c r="H383" s="234">
        <v>33.1</v>
      </c>
      <c r="I383" s="235"/>
      <c r="J383" s="231"/>
      <c r="K383" s="231"/>
      <c r="L383" s="236"/>
      <c r="M383" s="237"/>
      <c r="N383" s="238"/>
      <c r="O383" s="238"/>
      <c r="P383" s="238"/>
      <c r="Q383" s="238"/>
      <c r="R383" s="238"/>
      <c r="S383" s="238"/>
      <c r="T383" s="239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0" t="s">
        <v>136</v>
      </c>
      <c r="AU383" s="240" t="s">
        <v>81</v>
      </c>
      <c r="AV383" s="14" t="s">
        <v>81</v>
      </c>
      <c r="AW383" s="14" t="s">
        <v>33</v>
      </c>
      <c r="AX383" s="14" t="s">
        <v>79</v>
      </c>
      <c r="AY383" s="240" t="s">
        <v>127</v>
      </c>
    </row>
    <row r="384" spans="1:65" s="2" customFormat="1" ht="16.5" customHeight="1">
      <c r="A384" s="40"/>
      <c r="B384" s="41"/>
      <c r="C384" s="206" t="s">
        <v>493</v>
      </c>
      <c r="D384" s="206" t="s">
        <v>129</v>
      </c>
      <c r="E384" s="207" t="s">
        <v>494</v>
      </c>
      <c r="F384" s="208" t="s">
        <v>495</v>
      </c>
      <c r="G384" s="209" t="s">
        <v>168</v>
      </c>
      <c r="H384" s="210">
        <v>101.6</v>
      </c>
      <c r="I384" s="211"/>
      <c r="J384" s="212">
        <f>ROUND(I384*H384,2)</f>
        <v>0</v>
      </c>
      <c r="K384" s="208" t="s">
        <v>133</v>
      </c>
      <c r="L384" s="46"/>
      <c r="M384" s="213" t="s">
        <v>19</v>
      </c>
      <c r="N384" s="214" t="s">
        <v>42</v>
      </c>
      <c r="O384" s="86"/>
      <c r="P384" s="215">
        <f>O384*H384</f>
        <v>0</v>
      </c>
      <c r="Q384" s="215">
        <v>0</v>
      </c>
      <c r="R384" s="215">
        <f>Q384*H384</f>
        <v>0</v>
      </c>
      <c r="S384" s="215">
        <v>0</v>
      </c>
      <c r="T384" s="216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17" t="s">
        <v>134</v>
      </c>
      <c r="AT384" s="217" t="s">
        <v>129</v>
      </c>
      <c r="AU384" s="217" t="s">
        <v>81</v>
      </c>
      <c r="AY384" s="19" t="s">
        <v>127</v>
      </c>
      <c r="BE384" s="218">
        <f>IF(N384="základní",J384,0)</f>
        <v>0</v>
      </c>
      <c r="BF384" s="218">
        <f>IF(N384="snížená",J384,0)</f>
        <v>0</v>
      </c>
      <c r="BG384" s="218">
        <f>IF(N384="zákl. přenesená",J384,0)</f>
        <v>0</v>
      </c>
      <c r="BH384" s="218">
        <f>IF(N384="sníž. přenesená",J384,0)</f>
        <v>0</v>
      </c>
      <c r="BI384" s="218">
        <f>IF(N384="nulová",J384,0)</f>
        <v>0</v>
      </c>
      <c r="BJ384" s="19" t="s">
        <v>79</v>
      </c>
      <c r="BK384" s="218">
        <f>ROUND(I384*H384,2)</f>
        <v>0</v>
      </c>
      <c r="BL384" s="19" t="s">
        <v>134</v>
      </c>
      <c r="BM384" s="217" t="s">
        <v>496</v>
      </c>
    </row>
    <row r="385" spans="1:51" s="14" customFormat="1" ht="12">
      <c r="A385" s="14"/>
      <c r="B385" s="230"/>
      <c r="C385" s="231"/>
      <c r="D385" s="221" t="s">
        <v>136</v>
      </c>
      <c r="E385" s="232" t="s">
        <v>19</v>
      </c>
      <c r="F385" s="233" t="s">
        <v>497</v>
      </c>
      <c r="G385" s="231"/>
      <c r="H385" s="234">
        <v>101.6</v>
      </c>
      <c r="I385" s="235"/>
      <c r="J385" s="231"/>
      <c r="K385" s="231"/>
      <c r="L385" s="236"/>
      <c r="M385" s="237"/>
      <c r="N385" s="238"/>
      <c r="O385" s="238"/>
      <c r="P385" s="238"/>
      <c r="Q385" s="238"/>
      <c r="R385" s="238"/>
      <c r="S385" s="238"/>
      <c r="T385" s="239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0" t="s">
        <v>136</v>
      </c>
      <c r="AU385" s="240" t="s">
        <v>81</v>
      </c>
      <c r="AV385" s="14" t="s">
        <v>81</v>
      </c>
      <c r="AW385" s="14" t="s">
        <v>33</v>
      </c>
      <c r="AX385" s="14" t="s">
        <v>79</v>
      </c>
      <c r="AY385" s="240" t="s">
        <v>127</v>
      </c>
    </row>
    <row r="386" spans="1:65" s="2" customFormat="1" ht="16.5" customHeight="1">
      <c r="A386" s="40"/>
      <c r="B386" s="41"/>
      <c r="C386" s="206" t="s">
        <v>498</v>
      </c>
      <c r="D386" s="206" t="s">
        <v>129</v>
      </c>
      <c r="E386" s="207" t="s">
        <v>499</v>
      </c>
      <c r="F386" s="208" t="s">
        <v>500</v>
      </c>
      <c r="G386" s="209" t="s">
        <v>168</v>
      </c>
      <c r="H386" s="210">
        <v>33.1</v>
      </c>
      <c r="I386" s="211"/>
      <c r="J386" s="212">
        <f>ROUND(I386*H386,2)</f>
        <v>0</v>
      </c>
      <c r="K386" s="208" t="s">
        <v>133</v>
      </c>
      <c r="L386" s="46"/>
      <c r="M386" s="213" t="s">
        <v>19</v>
      </c>
      <c r="N386" s="214" t="s">
        <v>42</v>
      </c>
      <c r="O386" s="86"/>
      <c r="P386" s="215">
        <f>O386*H386</f>
        <v>0</v>
      </c>
      <c r="Q386" s="215">
        <v>0</v>
      </c>
      <c r="R386" s="215">
        <f>Q386*H386</f>
        <v>0</v>
      </c>
      <c r="S386" s="215">
        <v>0</v>
      </c>
      <c r="T386" s="216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17" t="s">
        <v>134</v>
      </c>
      <c r="AT386" s="217" t="s">
        <v>129</v>
      </c>
      <c r="AU386" s="217" t="s">
        <v>81</v>
      </c>
      <c r="AY386" s="19" t="s">
        <v>127</v>
      </c>
      <c r="BE386" s="218">
        <f>IF(N386="základní",J386,0)</f>
        <v>0</v>
      </c>
      <c r="BF386" s="218">
        <f>IF(N386="snížená",J386,0)</f>
        <v>0</v>
      </c>
      <c r="BG386" s="218">
        <f>IF(N386="zákl. přenesená",J386,0)</f>
        <v>0</v>
      </c>
      <c r="BH386" s="218">
        <f>IF(N386="sníž. přenesená",J386,0)</f>
        <v>0</v>
      </c>
      <c r="BI386" s="218">
        <f>IF(N386="nulová",J386,0)</f>
        <v>0</v>
      </c>
      <c r="BJ386" s="19" t="s">
        <v>79</v>
      </c>
      <c r="BK386" s="218">
        <f>ROUND(I386*H386,2)</f>
        <v>0</v>
      </c>
      <c r="BL386" s="19" t="s">
        <v>134</v>
      </c>
      <c r="BM386" s="217" t="s">
        <v>501</v>
      </c>
    </row>
    <row r="387" spans="1:63" s="12" customFormat="1" ht="22.8" customHeight="1">
      <c r="A387" s="12"/>
      <c r="B387" s="190"/>
      <c r="C387" s="191"/>
      <c r="D387" s="192" t="s">
        <v>70</v>
      </c>
      <c r="E387" s="204" t="s">
        <v>188</v>
      </c>
      <c r="F387" s="204" t="s">
        <v>502</v>
      </c>
      <c r="G387" s="191"/>
      <c r="H387" s="191"/>
      <c r="I387" s="194"/>
      <c r="J387" s="205">
        <f>BK387</f>
        <v>0</v>
      </c>
      <c r="K387" s="191"/>
      <c r="L387" s="196"/>
      <c r="M387" s="197"/>
      <c r="N387" s="198"/>
      <c r="O387" s="198"/>
      <c r="P387" s="199">
        <f>SUM(P388:P457)</f>
        <v>0</v>
      </c>
      <c r="Q387" s="198"/>
      <c r="R387" s="199">
        <f>SUM(R388:R457)</f>
        <v>25.753739000000003</v>
      </c>
      <c r="S387" s="198"/>
      <c r="T387" s="200">
        <f>SUM(T388:T457)</f>
        <v>15.53672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01" t="s">
        <v>79</v>
      </c>
      <c r="AT387" s="202" t="s">
        <v>70</v>
      </c>
      <c r="AU387" s="202" t="s">
        <v>79</v>
      </c>
      <c r="AY387" s="201" t="s">
        <v>127</v>
      </c>
      <c r="BK387" s="203">
        <f>SUM(BK388:BK457)</f>
        <v>0</v>
      </c>
    </row>
    <row r="388" spans="1:65" s="2" customFormat="1" ht="12">
      <c r="A388" s="40"/>
      <c r="B388" s="41"/>
      <c r="C388" s="206" t="s">
        <v>503</v>
      </c>
      <c r="D388" s="206" t="s">
        <v>129</v>
      </c>
      <c r="E388" s="207" t="s">
        <v>504</v>
      </c>
      <c r="F388" s="208" t="s">
        <v>505</v>
      </c>
      <c r="G388" s="209" t="s">
        <v>168</v>
      </c>
      <c r="H388" s="210">
        <v>140.85</v>
      </c>
      <c r="I388" s="211"/>
      <c r="J388" s="212">
        <f>ROUND(I388*H388,2)</f>
        <v>0</v>
      </c>
      <c r="K388" s="208" t="s">
        <v>133</v>
      </c>
      <c r="L388" s="46"/>
      <c r="M388" s="213" t="s">
        <v>19</v>
      </c>
      <c r="N388" s="214" t="s">
        <v>42</v>
      </c>
      <c r="O388" s="86"/>
      <c r="P388" s="215">
        <f>O388*H388</f>
        <v>0</v>
      </c>
      <c r="Q388" s="215">
        <v>0.1295</v>
      </c>
      <c r="R388" s="215">
        <f>Q388*H388</f>
        <v>18.240075</v>
      </c>
      <c r="S388" s="215">
        <v>0</v>
      </c>
      <c r="T388" s="216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7" t="s">
        <v>134</v>
      </c>
      <c r="AT388" s="217" t="s">
        <v>129</v>
      </c>
      <c r="AU388" s="217" t="s">
        <v>81</v>
      </c>
      <c r="AY388" s="19" t="s">
        <v>127</v>
      </c>
      <c r="BE388" s="218">
        <f>IF(N388="základní",J388,0)</f>
        <v>0</v>
      </c>
      <c r="BF388" s="218">
        <f>IF(N388="snížená",J388,0)</f>
        <v>0</v>
      </c>
      <c r="BG388" s="218">
        <f>IF(N388="zákl. přenesená",J388,0)</f>
        <v>0</v>
      </c>
      <c r="BH388" s="218">
        <f>IF(N388="sníž. přenesená",J388,0)</f>
        <v>0</v>
      </c>
      <c r="BI388" s="218">
        <f>IF(N388="nulová",J388,0)</f>
        <v>0</v>
      </c>
      <c r="BJ388" s="19" t="s">
        <v>79</v>
      </c>
      <c r="BK388" s="218">
        <f>ROUND(I388*H388,2)</f>
        <v>0</v>
      </c>
      <c r="BL388" s="19" t="s">
        <v>134</v>
      </c>
      <c r="BM388" s="217" t="s">
        <v>506</v>
      </c>
    </row>
    <row r="389" spans="1:51" s="13" customFormat="1" ht="12">
      <c r="A389" s="13"/>
      <c r="B389" s="219"/>
      <c r="C389" s="220"/>
      <c r="D389" s="221" t="s">
        <v>136</v>
      </c>
      <c r="E389" s="222" t="s">
        <v>19</v>
      </c>
      <c r="F389" s="223" t="s">
        <v>507</v>
      </c>
      <c r="G389" s="220"/>
      <c r="H389" s="222" t="s">
        <v>19</v>
      </c>
      <c r="I389" s="224"/>
      <c r="J389" s="220"/>
      <c r="K389" s="220"/>
      <c r="L389" s="225"/>
      <c r="M389" s="226"/>
      <c r="N389" s="227"/>
      <c r="O389" s="227"/>
      <c r="P389" s="227"/>
      <c r="Q389" s="227"/>
      <c r="R389" s="227"/>
      <c r="S389" s="227"/>
      <c r="T389" s="228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29" t="s">
        <v>136</v>
      </c>
      <c r="AU389" s="229" t="s">
        <v>81</v>
      </c>
      <c r="AV389" s="13" t="s">
        <v>79</v>
      </c>
      <c r="AW389" s="13" t="s">
        <v>33</v>
      </c>
      <c r="AX389" s="13" t="s">
        <v>71</v>
      </c>
      <c r="AY389" s="229" t="s">
        <v>127</v>
      </c>
    </row>
    <row r="390" spans="1:51" s="14" customFormat="1" ht="12">
      <c r="A390" s="14"/>
      <c r="B390" s="230"/>
      <c r="C390" s="231"/>
      <c r="D390" s="221" t="s">
        <v>136</v>
      </c>
      <c r="E390" s="232" t="s">
        <v>19</v>
      </c>
      <c r="F390" s="233" t="s">
        <v>508</v>
      </c>
      <c r="G390" s="231"/>
      <c r="H390" s="234">
        <v>22.8</v>
      </c>
      <c r="I390" s="235"/>
      <c r="J390" s="231"/>
      <c r="K390" s="231"/>
      <c r="L390" s="236"/>
      <c r="M390" s="237"/>
      <c r="N390" s="238"/>
      <c r="O390" s="238"/>
      <c r="P390" s="238"/>
      <c r="Q390" s="238"/>
      <c r="R390" s="238"/>
      <c r="S390" s="238"/>
      <c r="T390" s="239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0" t="s">
        <v>136</v>
      </c>
      <c r="AU390" s="240" t="s">
        <v>81</v>
      </c>
      <c r="AV390" s="14" t="s">
        <v>81</v>
      </c>
      <c r="AW390" s="14" t="s">
        <v>33</v>
      </c>
      <c r="AX390" s="14" t="s">
        <v>71</v>
      </c>
      <c r="AY390" s="240" t="s">
        <v>127</v>
      </c>
    </row>
    <row r="391" spans="1:51" s="13" customFormat="1" ht="12">
      <c r="A391" s="13"/>
      <c r="B391" s="219"/>
      <c r="C391" s="220"/>
      <c r="D391" s="221" t="s">
        <v>136</v>
      </c>
      <c r="E391" s="222" t="s">
        <v>19</v>
      </c>
      <c r="F391" s="223" t="s">
        <v>509</v>
      </c>
      <c r="G391" s="220"/>
      <c r="H391" s="222" t="s">
        <v>19</v>
      </c>
      <c r="I391" s="224"/>
      <c r="J391" s="220"/>
      <c r="K391" s="220"/>
      <c r="L391" s="225"/>
      <c r="M391" s="226"/>
      <c r="N391" s="227"/>
      <c r="O391" s="227"/>
      <c r="P391" s="227"/>
      <c r="Q391" s="227"/>
      <c r="R391" s="227"/>
      <c r="S391" s="227"/>
      <c r="T391" s="228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29" t="s">
        <v>136</v>
      </c>
      <c r="AU391" s="229" t="s">
        <v>81</v>
      </c>
      <c r="AV391" s="13" t="s">
        <v>79</v>
      </c>
      <c r="AW391" s="13" t="s">
        <v>33</v>
      </c>
      <c r="AX391" s="13" t="s">
        <v>71</v>
      </c>
      <c r="AY391" s="229" t="s">
        <v>127</v>
      </c>
    </row>
    <row r="392" spans="1:51" s="14" customFormat="1" ht="12">
      <c r="A392" s="14"/>
      <c r="B392" s="230"/>
      <c r="C392" s="231"/>
      <c r="D392" s="221" t="s">
        <v>136</v>
      </c>
      <c r="E392" s="232" t="s">
        <v>19</v>
      </c>
      <c r="F392" s="233" t="s">
        <v>510</v>
      </c>
      <c r="G392" s="231"/>
      <c r="H392" s="234">
        <v>116.05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0" t="s">
        <v>136</v>
      </c>
      <c r="AU392" s="240" t="s">
        <v>81</v>
      </c>
      <c r="AV392" s="14" t="s">
        <v>81</v>
      </c>
      <c r="AW392" s="14" t="s">
        <v>33</v>
      </c>
      <c r="AX392" s="14" t="s">
        <v>71</v>
      </c>
      <c r="AY392" s="240" t="s">
        <v>127</v>
      </c>
    </row>
    <row r="393" spans="1:51" s="14" customFormat="1" ht="12">
      <c r="A393" s="14"/>
      <c r="B393" s="230"/>
      <c r="C393" s="231"/>
      <c r="D393" s="221" t="s">
        <v>136</v>
      </c>
      <c r="E393" s="232" t="s">
        <v>19</v>
      </c>
      <c r="F393" s="233" t="s">
        <v>511</v>
      </c>
      <c r="G393" s="231"/>
      <c r="H393" s="234">
        <v>2</v>
      </c>
      <c r="I393" s="235"/>
      <c r="J393" s="231"/>
      <c r="K393" s="231"/>
      <c r="L393" s="236"/>
      <c r="M393" s="237"/>
      <c r="N393" s="238"/>
      <c r="O393" s="238"/>
      <c r="P393" s="238"/>
      <c r="Q393" s="238"/>
      <c r="R393" s="238"/>
      <c r="S393" s="238"/>
      <c r="T393" s="239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0" t="s">
        <v>136</v>
      </c>
      <c r="AU393" s="240" t="s">
        <v>81</v>
      </c>
      <c r="AV393" s="14" t="s">
        <v>81</v>
      </c>
      <c r="AW393" s="14" t="s">
        <v>33</v>
      </c>
      <c r="AX393" s="14" t="s">
        <v>71</v>
      </c>
      <c r="AY393" s="240" t="s">
        <v>127</v>
      </c>
    </row>
    <row r="394" spans="1:51" s="15" customFormat="1" ht="12">
      <c r="A394" s="15"/>
      <c r="B394" s="241"/>
      <c r="C394" s="242"/>
      <c r="D394" s="221" t="s">
        <v>136</v>
      </c>
      <c r="E394" s="243" t="s">
        <v>19</v>
      </c>
      <c r="F394" s="244" t="s">
        <v>151</v>
      </c>
      <c r="G394" s="242"/>
      <c r="H394" s="245">
        <v>140.85</v>
      </c>
      <c r="I394" s="246"/>
      <c r="J394" s="242"/>
      <c r="K394" s="242"/>
      <c r="L394" s="247"/>
      <c r="M394" s="248"/>
      <c r="N394" s="249"/>
      <c r="O394" s="249"/>
      <c r="P394" s="249"/>
      <c r="Q394" s="249"/>
      <c r="R394" s="249"/>
      <c r="S394" s="249"/>
      <c r="T394" s="250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51" t="s">
        <v>136</v>
      </c>
      <c r="AU394" s="251" t="s">
        <v>81</v>
      </c>
      <c r="AV394" s="15" t="s">
        <v>144</v>
      </c>
      <c r="AW394" s="15" t="s">
        <v>33</v>
      </c>
      <c r="AX394" s="15" t="s">
        <v>79</v>
      </c>
      <c r="AY394" s="251" t="s">
        <v>127</v>
      </c>
    </row>
    <row r="395" spans="1:65" s="2" customFormat="1" ht="16.5" customHeight="1">
      <c r="A395" s="40"/>
      <c r="B395" s="41"/>
      <c r="C395" s="263" t="s">
        <v>512</v>
      </c>
      <c r="D395" s="263" t="s">
        <v>286</v>
      </c>
      <c r="E395" s="264" t="s">
        <v>513</v>
      </c>
      <c r="F395" s="265" t="s">
        <v>514</v>
      </c>
      <c r="G395" s="266" t="s">
        <v>168</v>
      </c>
      <c r="H395" s="267">
        <v>123.953</v>
      </c>
      <c r="I395" s="268"/>
      <c r="J395" s="269">
        <f>ROUND(I395*H395,2)</f>
        <v>0</v>
      </c>
      <c r="K395" s="265" t="s">
        <v>133</v>
      </c>
      <c r="L395" s="270"/>
      <c r="M395" s="271" t="s">
        <v>19</v>
      </c>
      <c r="N395" s="272" t="s">
        <v>42</v>
      </c>
      <c r="O395" s="86"/>
      <c r="P395" s="215">
        <f>O395*H395</f>
        <v>0</v>
      </c>
      <c r="Q395" s="215">
        <v>0.028</v>
      </c>
      <c r="R395" s="215">
        <f>Q395*H395</f>
        <v>3.4706840000000003</v>
      </c>
      <c r="S395" s="215">
        <v>0</v>
      </c>
      <c r="T395" s="216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17" t="s">
        <v>182</v>
      </c>
      <c r="AT395" s="217" t="s">
        <v>286</v>
      </c>
      <c r="AU395" s="217" t="s">
        <v>81</v>
      </c>
      <c r="AY395" s="19" t="s">
        <v>127</v>
      </c>
      <c r="BE395" s="218">
        <f>IF(N395="základní",J395,0)</f>
        <v>0</v>
      </c>
      <c r="BF395" s="218">
        <f>IF(N395="snížená",J395,0)</f>
        <v>0</v>
      </c>
      <c r="BG395" s="218">
        <f>IF(N395="zákl. přenesená",J395,0)</f>
        <v>0</v>
      </c>
      <c r="BH395" s="218">
        <f>IF(N395="sníž. přenesená",J395,0)</f>
        <v>0</v>
      </c>
      <c r="BI395" s="218">
        <f>IF(N395="nulová",J395,0)</f>
        <v>0</v>
      </c>
      <c r="BJ395" s="19" t="s">
        <v>79</v>
      </c>
      <c r="BK395" s="218">
        <f>ROUND(I395*H395,2)</f>
        <v>0</v>
      </c>
      <c r="BL395" s="19" t="s">
        <v>134</v>
      </c>
      <c r="BM395" s="217" t="s">
        <v>515</v>
      </c>
    </row>
    <row r="396" spans="1:51" s="13" customFormat="1" ht="12">
      <c r="A396" s="13"/>
      <c r="B396" s="219"/>
      <c r="C396" s="220"/>
      <c r="D396" s="221" t="s">
        <v>136</v>
      </c>
      <c r="E396" s="222" t="s">
        <v>19</v>
      </c>
      <c r="F396" s="223" t="s">
        <v>507</v>
      </c>
      <c r="G396" s="220"/>
      <c r="H396" s="222" t="s">
        <v>19</v>
      </c>
      <c r="I396" s="224"/>
      <c r="J396" s="220"/>
      <c r="K396" s="220"/>
      <c r="L396" s="225"/>
      <c r="M396" s="226"/>
      <c r="N396" s="227"/>
      <c r="O396" s="227"/>
      <c r="P396" s="227"/>
      <c r="Q396" s="227"/>
      <c r="R396" s="227"/>
      <c r="S396" s="227"/>
      <c r="T396" s="22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29" t="s">
        <v>136</v>
      </c>
      <c r="AU396" s="229" t="s">
        <v>81</v>
      </c>
      <c r="AV396" s="13" t="s">
        <v>79</v>
      </c>
      <c r="AW396" s="13" t="s">
        <v>33</v>
      </c>
      <c r="AX396" s="13" t="s">
        <v>71</v>
      </c>
      <c r="AY396" s="229" t="s">
        <v>127</v>
      </c>
    </row>
    <row r="397" spans="1:51" s="14" customFormat="1" ht="12">
      <c r="A397" s="14"/>
      <c r="B397" s="230"/>
      <c r="C397" s="231"/>
      <c r="D397" s="221" t="s">
        <v>136</v>
      </c>
      <c r="E397" s="232" t="s">
        <v>19</v>
      </c>
      <c r="F397" s="233" t="s">
        <v>516</v>
      </c>
      <c r="G397" s="231"/>
      <c r="H397" s="234">
        <v>121.853</v>
      </c>
      <c r="I397" s="235"/>
      <c r="J397" s="231"/>
      <c r="K397" s="231"/>
      <c r="L397" s="236"/>
      <c r="M397" s="237"/>
      <c r="N397" s="238"/>
      <c r="O397" s="238"/>
      <c r="P397" s="238"/>
      <c r="Q397" s="238"/>
      <c r="R397" s="238"/>
      <c r="S397" s="238"/>
      <c r="T397" s="239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0" t="s">
        <v>136</v>
      </c>
      <c r="AU397" s="240" t="s">
        <v>81</v>
      </c>
      <c r="AV397" s="14" t="s">
        <v>81</v>
      </c>
      <c r="AW397" s="14" t="s">
        <v>33</v>
      </c>
      <c r="AX397" s="14" t="s">
        <v>71</v>
      </c>
      <c r="AY397" s="240" t="s">
        <v>127</v>
      </c>
    </row>
    <row r="398" spans="1:51" s="14" customFormat="1" ht="12">
      <c r="A398" s="14"/>
      <c r="B398" s="230"/>
      <c r="C398" s="231"/>
      <c r="D398" s="221" t="s">
        <v>136</v>
      </c>
      <c r="E398" s="232" t="s">
        <v>19</v>
      </c>
      <c r="F398" s="233" t="s">
        <v>517</v>
      </c>
      <c r="G398" s="231"/>
      <c r="H398" s="234">
        <v>2.1</v>
      </c>
      <c r="I398" s="235"/>
      <c r="J398" s="231"/>
      <c r="K398" s="231"/>
      <c r="L398" s="236"/>
      <c r="M398" s="237"/>
      <c r="N398" s="238"/>
      <c r="O398" s="238"/>
      <c r="P398" s="238"/>
      <c r="Q398" s="238"/>
      <c r="R398" s="238"/>
      <c r="S398" s="238"/>
      <c r="T398" s="239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0" t="s">
        <v>136</v>
      </c>
      <c r="AU398" s="240" t="s">
        <v>81</v>
      </c>
      <c r="AV398" s="14" t="s">
        <v>81</v>
      </c>
      <c r="AW398" s="14" t="s">
        <v>33</v>
      </c>
      <c r="AX398" s="14" t="s">
        <v>71</v>
      </c>
      <c r="AY398" s="240" t="s">
        <v>127</v>
      </c>
    </row>
    <row r="399" spans="1:51" s="15" customFormat="1" ht="12">
      <c r="A399" s="15"/>
      <c r="B399" s="241"/>
      <c r="C399" s="242"/>
      <c r="D399" s="221" t="s">
        <v>136</v>
      </c>
      <c r="E399" s="243" t="s">
        <v>19</v>
      </c>
      <c r="F399" s="244" t="s">
        <v>151</v>
      </c>
      <c r="G399" s="242"/>
      <c r="H399" s="245">
        <v>123.953</v>
      </c>
      <c r="I399" s="246"/>
      <c r="J399" s="242"/>
      <c r="K399" s="242"/>
      <c r="L399" s="247"/>
      <c r="M399" s="248"/>
      <c r="N399" s="249"/>
      <c r="O399" s="249"/>
      <c r="P399" s="249"/>
      <c r="Q399" s="249"/>
      <c r="R399" s="249"/>
      <c r="S399" s="249"/>
      <c r="T399" s="250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51" t="s">
        <v>136</v>
      </c>
      <c r="AU399" s="251" t="s">
        <v>81</v>
      </c>
      <c r="AV399" s="15" t="s">
        <v>144</v>
      </c>
      <c r="AW399" s="15" t="s">
        <v>33</v>
      </c>
      <c r="AX399" s="15" t="s">
        <v>79</v>
      </c>
      <c r="AY399" s="251" t="s">
        <v>127</v>
      </c>
    </row>
    <row r="400" spans="1:65" s="2" customFormat="1" ht="16.5" customHeight="1">
      <c r="A400" s="40"/>
      <c r="B400" s="41"/>
      <c r="C400" s="263" t="s">
        <v>460</v>
      </c>
      <c r="D400" s="263" t="s">
        <v>286</v>
      </c>
      <c r="E400" s="264" t="s">
        <v>518</v>
      </c>
      <c r="F400" s="265" t="s">
        <v>519</v>
      </c>
      <c r="G400" s="266" t="s">
        <v>520</v>
      </c>
      <c r="H400" s="267">
        <v>23.94</v>
      </c>
      <c r="I400" s="268"/>
      <c r="J400" s="269">
        <f>ROUND(I400*H400,2)</f>
        <v>0</v>
      </c>
      <c r="K400" s="265" t="s">
        <v>449</v>
      </c>
      <c r="L400" s="270"/>
      <c r="M400" s="271" t="s">
        <v>19</v>
      </c>
      <c r="N400" s="272" t="s">
        <v>42</v>
      </c>
      <c r="O400" s="86"/>
      <c r="P400" s="215">
        <f>O400*H400</f>
        <v>0</v>
      </c>
      <c r="Q400" s="215">
        <v>0</v>
      </c>
      <c r="R400" s="215">
        <f>Q400*H400</f>
        <v>0</v>
      </c>
      <c r="S400" s="215">
        <v>0</v>
      </c>
      <c r="T400" s="216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17" t="s">
        <v>182</v>
      </c>
      <c r="AT400" s="217" t="s">
        <v>286</v>
      </c>
      <c r="AU400" s="217" t="s">
        <v>81</v>
      </c>
      <c r="AY400" s="19" t="s">
        <v>127</v>
      </c>
      <c r="BE400" s="218">
        <f>IF(N400="základní",J400,0)</f>
        <v>0</v>
      </c>
      <c r="BF400" s="218">
        <f>IF(N400="snížená",J400,0)</f>
        <v>0</v>
      </c>
      <c r="BG400" s="218">
        <f>IF(N400="zákl. přenesená",J400,0)</f>
        <v>0</v>
      </c>
      <c r="BH400" s="218">
        <f>IF(N400="sníž. přenesená",J400,0)</f>
        <v>0</v>
      </c>
      <c r="BI400" s="218">
        <f>IF(N400="nulová",J400,0)</f>
        <v>0</v>
      </c>
      <c r="BJ400" s="19" t="s">
        <v>79</v>
      </c>
      <c r="BK400" s="218">
        <f>ROUND(I400*H400,2)</f>
        <v>0</v>
      </c>
      <c r="BL400" s="19" t="s">
        <v>134</v>
      </c>
      <c r="BM400" s="217" t="s">
        <v>521</v>
      </c>
    </row>
    <row r="401" spans="1:51" s="13" customFormat="1" ht="12">
      <c r="A401" s="13"/>
      <c r="B401" s="219"/>
      <c r="C401" s="220"/>
      <c r="D401" s="221" t="s">
        <v>136</v>
      </c>
      <c r="E401" s="222" t="s">
        <v>19</v>
      </c>
      <c r="F401" s="223" t="s">
        <v>507</v>
      </c>
      <c r="G401" s="220"/>
      <c r="H401" s="222" t="s">
        <v>19</v>
      </c>
      <c r="I401" s="224"/>
      <c r="J401" s="220"/>
      <c r="K401" s="220"/>
      <c r="L401" s="225"/>
      <c r="M401" s="226"/>
      <c r="N401" s="227"/>
      <c r="O401" s="227"/>
      <c r="P401" s="227"/>
      <c r="Q401" s="227"/>
      <c r="R401" s="227"/>
      <c r="S401" s="227"/>
      <c r="T401" s="228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29" t="s">
        <v>136</v>
      </c>
      <c r="AU401" s="229" t="s">
        <v>81</v>
      </c>
      <c r="AV401" s="13" t="s">
        <v>79</v>
      </c>
      <c r="AW401" s="13" t="s">
        <v>33</v>
      </c>
      <c r="AX401" s="13" t="s">
        <v>71</v>
      </c>
      <c r="AY401" s="229" t="s">
        <v>127</v>
      </c>
    </row>
    <row r="402" spans="1:51" s="14" customFormat="1" ht="12">
      <c r="A402" s="14"/>
      <c r="B402" s="230"/>
      <c r="C402" s="231"/>
      <c r="D402" s="221" t="s">
        <v>136</v>
      </c>
      <c r="E402" s="232" t="s">
        <v>19</v>
      </c>
      <c r="F402" s="233" t="s">
        <v>522</v>
      </c>
      <c r="G402" s="231"/>
      <c r="H402" s="234">
        <v>23.94</v>
      </c>
      <c r="I402" s="235"/>
      <c r="J402" s="231"/>
      <c r="K402" s="231"/>
      <c r="L402" s="236"/>
      <c r="M402" s="237"/>
      <c r="N402" s="238"/>
      <c r="O402" s="238"/>
      <c r="P402" s="238"/>
      <c r="Q402" s="238"/>
      <c r="R402" s="238"/>
      <c r="S402" s="238"/>
      <c r="T402" s="239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0" t="s">
        <v>136</v>
      </c>
      <c r="AU402" s="240" t="s">
        <v>81</v>
      </c>
      <c r="AV402" s="14" t="s">
        <v>81</v>
      </c>
      <c r="AW402" s="14" t="s">
        <v>33</v>
      </c>
      <c r="AX402" s="14" t="s">
        <v>79</v>
      </c>
      <c r="AY402" s="240" t="s">
        <v>127</v>
      </c>
    </row>
    <row r="403" spans="1:65" s="2" customFormat="1" ht="12">
      <c r="A403" s="40"/>
      <c r="B403" s="41"/>
      <c r="C403" s="206" t="s">
        <v>523</v>
      </c>
      <c r="D403" s="206" t="s">
        <v>129</v>
      </c>
      <c r="E403" s="207" t="s">
        <v>524</v>
      </c>
      <c r="F403" s="208" t="s">
        <v>525</v>
      </c>
      <c r="G403" s="209" t="s">
        <v>168</v>
      </c>
      <c r="H403" s="210">
        <v>46</v>
      </c>
      <c r="I403" s="211"/>
      <c r="J403" s="212">
        <f>ROUND(I403*H403,2)</f>
        <v>0</v>
      </c>
      <c r="K403" s="208" t="s">
        <v>212</v>
      </c>
      <c r="L403" s="46"/>
      <c r="M403" s="213" t="s">
        <v>19</v>
      </c>
      <c r="N403" s="214" t="s">
        <v>42</v>
      </c>
      <c r="O403" s="86"/>
      <c r="P403" s="215">
        <f>O403*H403</f>
        <v>0</v>
      </c>
      <c r="Q403" s="215">
        <v>0.08781</v>
      </c>
      <c r="R403" s="215">
        <f>Q403*H403</f>
        <v>4.03926</v>
      </c>
      <c r="S403" s="215">
        <v>0</v>
      </c>
      <c r="T403" s="216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17" t="s">
        <v>134</v>
      </c>
      <c r="AT403" s="217" t="s">
        <v>129</v>
      </c>
      <c r="AU403" s="217" t="s">
        <v>81</v>
      </c>
      <c r="AY403" s="19" t="s">
        <v>127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9" t="s">
        <v>79</v>
      </c>
      <c r="BK403" s="218">
        <f>ROUND(I403*H403,2)</f>
        <v>0</v>
      </c>
      <c r="BL403" s="19" t="s">
        <v>134</v>
      </c>
      <c r="BM403" s="217" t="s">
        <v>526</v>
      </c>
    </row>
    <row r="404" spans="1:51" s="14" customFormat="1" ht="12">
      <c r="A404" s="14"/>
      <c r="B404" s="230"/>
      <c r="C404" s="231"/>
      <c r="D404" s="221" t="s">
        <v>136</v>
      </c>
      <c r="E404" s="232" t="s">
        <v>19</v>
      </c>
      <c r="F404" s="233" t="s">
        <v>527</v>
      </c>
      <c r="G404" s="231"/>
      <c r="H404" s="234">
        <v>46</v>
      </c>
      <c r="I404" s="235"/>
      <c r="J404" s="231"/>
      <c r="K404" s="231"/>
      <c r="L404" s="236"/>
      <c r="M404" s="237"/>
      <c r="N404" s="238"/>
      <c r="O404" s="238"/>
      <c r="P404" s="238"/>
      <c r="Q404" s="238"/>
      <c r="R404" s="238"/>
      <c r="S404" s="238"/>
      <c r="T404" s="239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0" t="s">
        <v>136</v>
      </c>
      <c r="AU404" s="240" t="s">
        <v>81</v>
      </c>
      <c r="AV404" s="14" t="s">
        <v>81</v>
      </c>
      <c r="AW404" s="14" t="s">
        <v>33</v>
      </c>
      <c r="AX404" s="14" t="s">
        <v>79</v>
      </c>
      <c r="AY404" s="240" t="s">
        <v>127</v>
      </c>
    </row>
    <row r="405" spans="1:65" s="2" customFormat="1" ht="16.5" customHeight="1">
      <c r="A405" s="40"/>
      <c r="B405" s="41"/>
      <c r="C405" s="206" t="s">
        <v>528</v>
      </c>
      <c r="D405" s="206" t="s">
        <v>129</v>
      </c>
      <c r="E405" s="207" t="s">
        <v>529</v>
      </c>
      <c r="F405" s="208" t="s">
        <v>530</v>
      </c>
      <c r="G405" s="209" t="s">
        <v>520</v>
      </c>
      <c r="H405" s="210">
        <v>10</v>
      </c>
      <c r="I405" s="211"/>
      <c r="J405" s="212">
        <f>ROUND(I405*H405,2)</f>
        <v>0</v>
      </c>
      <c r="K405" s="208" t="s">
        <v>449</v>
      </c>
      <c r="L405" s="46"/>
      <c r="M405" s="213" t="s">
        <v>19</v>
      </c>
      <c r="N405" s="214" t="s">
        <v>42</v>
      </c>
      <c r="O405" s="86"/>
      <c r="P405" s="215">
        <f>O405*H405</f>
        <v>0</v>
      </c>
      <c r="Q405" s="215">
        <v>0</v>
      </c>
      <c r="R405" s="215">
        <f>Q405*H405</f>
        <v>0</v>
      </c>
      <c r="S405" s="215">
        <v>0</v>
      </c>
      <c r="T405" s="216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17" t="s">
        <v>134</v>
      </c>
      <c r="AT405" s="217" t="s">
        <v>129</v>
      </c>
      <c r="AU405" s="217" t="s">
        <v>81</v>
      </c>
      <c r="AY405" s="19" t="s">
        <v>127</v>
      </c>
      <c r="BE405" s="218">
        <f>IF(N405="základní",J405,0)</f>
        <v>0</v>
      </c>
      <c r="BF405" s="218">
        <f>IF(N405="snížená",J405,0)</f>
        <v>0</v>
      </c>
      <c r="BG405" s="218">
        <f>IF(N405="zákl. přenesená",J405,0)</f>
        <v>0</v>
      </c>
      <c r="BH405" s="218">
        <f>IF(N405="sníž. přenesená",J405,0)</f>
        <v>0</v>
      </c>
      <c r="BI405" s="218">
        <f>IF(N405="nulová",J405,0)</f>
        <v>0</v>
      </c>
      <c r="BJ405" s="19" t="s">
        <v>79</v>
      </c>
      <c r="BK405" s="218">
        <f>ROUND(I405*H405,2)</f>
        <v>0</v>
      </c>
      <c r="BL405" s="19" t="s">
        <v>134</v>
      </c>
      <c r="BM405" s="217" t="s">
        <v>531</v>
      </c>
    </row>
    <row r="406" spans="1:65" s="2" customFormat="1" ht="12">
      <c r="A406" s="40"/>
      <c r="B406" s="41"/>
      <c r="C406" s="206" t="s">
        <v>532</v>
      </c>
      <c r="D406" s="206" t="s">
        <v>129</v>
      </c>
      <c r="E406" s="207" t="s">
        <v>533</v>
      </c>
      <c r="F406" s="208" t="s">
        <v>534</v>
      </c>
      <c r="G406" s="209" t="s">
        <v>520</v>
      </c>
      <c r="H406" s="210">
        <v>93</v>
      </c>
      <c r="I406" s="211"/>
      <c r="J406" s="212">
        <f>ROUND(I406*H406,2)</f>
        <v>0</v>
      </c>
      <c r="K406" s="208" t="s">
        <v>133</v>
      </c>
      <c r="L406" s="46"/>
      <c r="M406" s="213" t="s">
        <v>19</v>
      </c>
      <c r="N406" s="214" t="s">
        <v>42</v>
      </c>
      <c r="O406" s="86"/>
      <c r="P406" s="215">
        <f>O406*H406</f>
        <v>0</v>
      </c>
      <c r="Q406" s="215">
        <v>4E-05</v>
      </c>
      <c r="R406" s="215">
        <f>Q406*H406</f>
        <v>0.00372</v>
      </c>
      <c r="S406" s="215">
        <v>0</v>
      </c>
      <c r="T406" s="216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17" t="s">
        <v>134</v>
      </c>
      <c r="AT406" s="217" t="s">
        <v>129</v>
      </c>
      <c r="AU406" s="217" t="s">
        <v>81</v>
      </c>
      <c r="AY406" s="19" t="s">
        <v>127</v>
      </c>
      <c r="BE406" s="218">
        <f>IF(N406="základní",J406,0)</f>
        <v>0</v>
      </c>
      <c r="BF406" s="218">
        <f>IF(N406="snížená",J406,0)</f>
        <v>0</v>
      </c>
      <c r="BG406" s="218">
        <f>IF(N406="zákl. přenesená",J406,0)</f>
        <v>0</v>
      </c>
      <c r="BH406" s="218">
        <f>IF(N406="sníž. přenesená",J406,0)</f>
        <v>0</v>
      </c>
      <c r="BI406" s="218">
        <f>IF(N406="nulová",J406,0)</f>
        <v>0</v>
      </c>
      <c r="BJ406" s="19" t="s">
        <v>79</v>
      </c>
      <c r="BK406" s="218">
        <f>ROUND(I406*H406,2)</f>
        <v>0</v>
      </c>
      <c r="BL406" s="19" t="s">
        <v>134</v>
      </c>
      <c r="BM406" s="217" t="s">
        <v>535</v>
      </c>
    </row>
    <row r="407" spans="1:51" s="13" customFormat="1" ht="12">
      <c r="A407" s="13"/>
      <c r="B407" s="219"/>
      <c r="C407" s="220"/>
      <c r="D407" s="221" t="s">
        <v>136</v>
      </c>
      <c r="E407" s="222" t="s">
        <v>19</v>
      </c>
      <c r="F407" s="223" t="s">
        <v>148</v>
      </c>
      <c r="G407" s="220"/>
      <c r="H407" s="222" t="s">
        <v>19</v>
      </c>
      <c r="I407" s="224"/>
      <c r="J407" s="220"/>
      <c r="K407" s="220"/>
      <c r="L407" s="225"/>
      <c r="M407" s="226"/>
      <c r="N407" s="227"/>
      <c r="O407" s="227"/>
      <c r="P407" s="227"/>
      <c r="Q407" s="227"/>
      <c r="R407" s="227"/>
      <c r="S407" s="227"/>
      <c r="T407" s="228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29" t="s">
        <v>136</v>
      </c>
      <c r="AU407" s="229" t="s">
        <v>81</v>
      </c>
      <c r="AV407" s="13" t="s">
        <v>79</v>
      </c>
      <c r="AW407" s="13" t="s">
        <v>33</v>
      </c>
      <c r="AX407" s="13" t="s">
        <v>71</v>
      </c>
      <c r="AY407" s="229" t="s">
        <v>127</v>
      </c>
    </row>
    <row r="408" spans="1:51" s="14" customFormat="1" ht="12">
      <c r="A408" s="14"/>
      <c r="B408" s="230"/>
      <c r="C408" s="231"/>
      <c r="D408" s="221" t="s">
        <v>136</v>
      </c>
      <c r="E408" s="232" t="s">
        <v>19</v>
      </c>
      <c r="F408" s="233" t="s">
        <v>536</v>
      </c>
      <c r="G408" s="231"/>
      <c r="H408" s="234">
        <v>93</v>
      </c>
      <c r="I408" s="235"/>
      <c r="J408" s="231"/>
      <c r="K408" s="231"/>
      <c r="L408" s="236"/>
      <c r="M408" s="237"/>
      <c r="N408" s="238"/>
      <c r="O408" s="238"/>
      <c r="P408" s="238"/>
      <c r="Q408" s="238"/>
      <c r="R408" s="238"/>
      <c r="S408" s="238"/>
      <c r="T408" s="239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0" t="s">
        <v>136</v>
      </c>
      <c r="AU408" s="240" t="s">
        <v>81</v>
      </c>
      <c r="AV408" s="14" t="s">
        <v>81</v>
      </c>
      <c r="AW408" s="14" t="s">
        <v>33</v>
      </c>
      <c r="AX408" s="14" t="s">
        <v>79</v>
      </c>
      <c r="AY408" s="240" t="s">
        <v>127</v>
      </c>
    </row>
    <row r="409" spans="1:65" s="2" customFormat="1" ht="16.5" customHeight="1">
      <c r="A409" s="40"/>
      <c r="B409" s="41"/>
      <c r="C409" s="206" t="s">
        <v>537</v>
      </c>
      <c r="D409" s="206" t="s">
        <v>129</v>
      </c>
      <c r="E409" s="207" t="s">
        <v>538</v>
      </c>
      <c r="F409" s="208" t="s">
        <v>539</v>
      </c>
      <c r="G409" s="209" t="s">
        <v>154</v>
      </c>
      <c r="H409" s="210">
        <v>2.79</v>
      </c>
      <c r="I409" s="211"/>
      <c r="J409" s="212">
        <f>ROUND(I409*H409,2)</f>
        <v>0</v>
      </c>
      <c r="K409" s="208" t="s">
        <v>133</v>
      </c>
      <c r="L409" s="46"/>
      <c r="M409" s="213" t="s">
        <v>19</v>
      </c>
      <c r="N409" s="214" t="s">
        <v>42</v>
      </c>
      <c r="O409" s="86"/>
      <c r="P409" s="215">
        <f>O409*H409</f>
        <v>0</v>
      </c>
      <c r="Q409" s="215">
        <v>0</v>
      </c>
      <c r="R409" s="215">
        <f>Q409*H409</f>
        <v>0</v>
      </c>
      <c r="S409" s="215">
        <v>2.4</v>
      </c>
      <c r="T409" s="216">
        <f>S409*H409</f>
        <v>6.696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17" t="s">
        <v>134</v>
      </c>
      <c r="AT409" s="217" t="s">
        <v>129</v>
      </c>
      <c r="AU409" s="217" t="s">
        <v>81</v>
      </c>
      <c r="AY409" s="19" t="s">
        <v>127</v>
      </c>
      <c r="BE409" s="218">
        <f>IF(N409="základní",J409,0)</f>
        <v>0</v>
      </c>
      <c r="BF409" s="218">
        <f>IF(N409="snížená",J409,0)</f>
        <v>0</v>
      </c>
      <c r="BG409" s="218">
        <f>IF(N409="zákl. přenesená",J409,0)</f>
        <v>0</v>
      </c>
      <c r="BH409" s="218">
        <f>IF(N409="sníž. přenesená",J409,0)</f>
        <v>0</v>
      </c>
      <c r="BI409" s="218">
        <f>IF(N409="nulová",J409,0)</f>
        <v>0</v>
      </c>
      <c r="BJ409" s="19" t="s">
        <v>79</v>
      </c>
      <c r="BK409" s="218">
        <f>ROUND(I409*H409,2)</f>
        <v>0</v>
      </c>
      <c r="BL409" s="19" t="s">
        <v>134</v>
      </c>
      <c r="BM409" s="217" t="s">
        <v>540</v>
      </c>
    </row>
    <row r="410" spans="1:51" s="13" customFormat="1" ht="12">
      <c r="A410" s="13"/>
      <c r="B410" s="219"/>
      <c r="C410" s="220"/>
      <c r="D410" s="221" t="s">
        <v>136</v>
      </c>
      <c r="E410" s="222" t="s">
        <v>19</v>
      </c>
      <c r="F410" s="223" t="s">
        <v>148</v>
      </c>
      <c r="G410" s="220"/>
      <c r="H410" s="222" t="s">
        <v>19</v>
      </c>
      <c r="I410" s="224"/>
      <c r="J410" s="220"/>
      <c r="K410" s="220"/>
      <c r="L410" s="225"/>
      <c r="M410" s="226"/>
      <c r="N410" s="227"/>
      <c r="O410" s="227"/>
      <c r="P410" s="227"/>
      <c r="Q410" s="227"/>
      <c r="R410" s="227"/>
      <c r="S410" s="227"/>
      <c r="T410" s="228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29" t="s">
        <v>136</v>
      </c>
      <c r="AU410" s="229" t="s">
        <v>81</v>
      </c>
      <c r="AV410" s="13" t="s">
        <v>79</v>
      </c>
      <c r="AW410" s="13" t="s">
        <v>33</v>
      </c>
      <c r="AX410" s="13" t="s">
        <v>71</v>
      </c>
      <c r="AY410" s="229" t="s">
        <v>127</v>
      </c>
    </row>
    <row r="411" spans="1:51" s="14" customFormat="1" ht="12">
      <c r="A411" s="14"/>
      <c r="B411" s="230"/>
      <c r="C411" s="231"/>
      <c r="D411" s="221" t="s">
        <v>136</v>
      </c>
      <c r="E411" s="232" t="s">
        <v>19</v>
      </c>
      <c r="F411" s="233" t="s">
        <v>541</v>
      </c>
      <c r="G411" s="231"/>
      <c r="H411" s="234">
        <v>2.79</v>
      </c>
      <c r="I411" s="235"/>
      <c r="J411" s="231"/>
      <c r="K411" s="231"/>
      <c r="L411" s="236"/>
      <c r="M411" s="237"/>
      <c r="N411" s="238"/>
      <c r="O411" s="238"/>
      <c r="P411" s="238"/>
      <c r="Q411" s="238"/>
      <c r="R411" s="238"/>
      <c r="S411" s="238"/>
      <c r="T411" s="239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0" t="s">
        <v>136</v>
      </c>
      <c r="AU411" s="240" t="s">
        <v>81</v>
      </c>
      <c r="AV411" s="14" t="s">
        <v>81</v>
      </c>
      <c r="AW411" s="14" t="s">
        <v>33</v>
      </c>
      <c r="AX411" s="14" t="s">
        <v>79</v>
      </c>
      <c r="AY411" s="240" t="s">
        <v>127</v>
      </c>
    </row>
    <row r="412" spans="1:65" s="2" customFormat="1" ht="21.75" customHeight="1">
      <c r="A412" s="40"/>
      <c r="B412" s="41"/>
      <c r="C412" s="206" t="s">
        <v>542</v>
      </c>
      <c r="D412" s="206" t="s">
        <v>129</v>
      </c>
      <c r="E412" s="207" t="s">
        <v>543</v>
      </c>
      <c r="F412" s="208" t="s">
        <v>544</v>
      </c>
      <c r="G412" s="209" t="s">
        <v>154</v>
      </c>
      <c r="H412" s="210">
        <v>3.24</v>
      </c>
      <c r="I412" s="211"/>
      <c r="J412" s="212">
        <f>ROUND(I412*H412,2)</f>
        <v>0</v>
      </c>
      <c r="K412" s="208" t="s">
        <v>133</v>
      </c>
      <c r="L412" s="46"/>
      <c r="M412" s="213" t="s">
        <v>19</v>
      </c>
      <c r="N412" s="214" t="s">
        <v>42</v>
      </c>
      <c r="O412" s="86"/>
      <c r="P412" s="215">
        <f>O412*H412</f>
        <v>0</v>
      </c>
      <c r="Q412" s="215">
        <v>0</v>
      </c>
      <c r="R412" s="215">
        <f>Q412*H412</f>
        <v>0</v>
      </c>
      <c r="S412" s="215">
        <v>2.1</v>
      </c>
      <c r="T412" s="216">
        <f>S412*H412</f>
        <v>6.804000000000001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17" t="s">
        <v>134</v>
      </c>
      <c r="AT412" s="217" t="s">
        <v>129</v>
      </c>
      <c r="AU412" s="217" t="s">
        <v>81</v>
      </c>
      <c r="AY412" s="19" t="s">
        <v>127</v>
      </c>
      <c r="BE412" s="218">
        <f>IF(N412="základní",J412,0)</f>
        <v>0</v>
      </c>
      <c r="BF412" s="218">
        <f>IF(N412="snížená",J412,0)</f>
        <v>0</v>
      </c>
      <c r="BG412" s="218">
        <f>IF(N412="zákl. přenesená",J412,0)</f>
        <v>0</v>
      </c>
      <c r="BH412" s="218">
        <f>IF(N412="sníž. přenesená",J412,0)</f>
        <v>0</v>
      </c>
      <c r="BI412" s="218">
        <f>IF(N412="nulová",J412,0)</f>
        <v>0</v>
      </c>
      <c r="BJ412" s="19" t="s">
        <v>79</v>
      </c>
      <c r="BK412" s="218">
        <f>ROUND(I412*H412,2)</f>
        <v>0</v>
      </c>
      <c r="BL412" s="19" t="s">
        <v>134</v>
      </c>
      <c r="BM412" s="217" t="s">
        <v>545</v>
      </c>
    </row>
    <row r="413" spans="1:51" s="13" customFormat="1" ht="12">
      <c r="A413" s="13"/>
      <c r="B413" s="219"/>
      <c r="C413" s="220"/>
      <c r="D413" s="221" t="s">
        <v>136</v>
      </c>
      <c r="E413" s="222" t="s">
        <v>19</v>
      </c>
      <c r="F413" s="223" t="s">
        <v>148</v>
      </c>
      <c r="G413" s="220"/>
      <c r="H413" s="222" t="s">
        <v>19</v>
      </c>
      <c r="I413" s="224"/>
      <c r="J413" s="220"/>
      <c r="K413" s="220"/>
      <c r="L413" s="225"/>
      <c r="M413" s="226"/>
      <c r="N413" s="227"/>
      <c r="O413" s="227"/>
      <c r="P413" s="227"/>
      <c r="Q413" s="227"/>
      <c r="R413" s="227"/>
      <c r="S413" s="227"/>
      <c r="T413" s="228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29" t="s">
        <v>136</v>
      </c>
      <c r="AU413" s="229" t="s">
        <v>81</v>
      </c>
      <c r="AV413" s="13" t="s">
        <v>79</v>
      </c>
      <c r="AW413" s="13" t="s">
        <v>33</v>
      </c>
      <c r="AX413" s="13" t="s">
        <v>71</v>
      </c>
      <c r="AY413" s="229" t="s">
        <v>127</v>
      </c>
    </row>
    <row r="414" spans="1:51" s="14" customFormat="1" ht="12">
      <c r="A414" s="14"/>
      <c r="B414" s="230"/>
      <c r="C414" s="231"/>
      <c r="D414" s="221" t="s">
        <v>136</v>
      </c>
      <c r="E414" s="232" t="s">
        <v>19</v>
      </c>
      <c r="F414" s="233" t="s">
        <v>546</v>
      </c>
      <c r="G414" s="231"/>
      <c r="H414" s="234">
        <v>0.63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0" t="s">
        <v>136</v>
      </c>
      <c r="AU414" s="240" t="s">
        <v>81</v>
      </c>
      <c r="AV414" s="14" t="s">
        <v>81</v>
      </c>
      <c r="AW414" s="14" t="s">
        <v>33</v>
      </c>
      <c r="AX414" s="14" t="s">
        <v>71</v>
      </c>
      <c r="AY414" s="240" t="s">
        <v>127</v>
      </c>
    </row>
    <row r="415" spans="1:51" s="14" customFormat="1" ht="12">
      <c r="A415" s="14"/>
      <c r="B415" s="230"/>
      <c r="C415" s="231"/>
      <c r="D415" s="221" t="s">
        <v>136</v>
      </c>
      <c r="E415" s="232" t="s">
        <v>19</v>
      </c>
      <c r="F415" s="233" t="s">
        <v>547</v>
      </c>
      <c r="G415" s="231"/>
      <c r="H415" s="234">
        <v>1.07</v>
      </c>
      <c r="I415" s="235"/>
      <c r="J415" s="231"/>
      <c r="K415" s="231"/>
      <c r="L415" s="236"/>
      <c r="M415" s="237"/>
      <c r="N415" s="238"/>
      <c r="O415" s="238"/>
      <c r="P415" s="238"/>
      <c r="Q415" s="238"/>
      <c r="R415" s="238"/>
      <c r="S415" s="238"/>
      <c r="T415" s="239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0" t="s">
        <v>136</v>
      </c>
      <c r="AU415" s="240" t="s">
        <v>81</v>
      </c>
      <c r="AV415" s="14" t="s">
        <v>81</v>
      </c>
      <c r="AW415" s="14" t="s">
        <v>33</v>
      </c>
      <c r="AX415" s="14" t="s">
        <v>71</v>
      </c>
      <c r="AY415" s="240" t="s">
        <v>127</v>
      </c>
    </row>
    <row r="416" spans="1:51" s="14" customFormat="1" ht="12">
      <c r="A416" s="14"/>
      <c r="B416" s="230"/>
      <c r="C416" s="231"/>
      <c r="D416" s="221" t="s">
        <v>136</v>
      </c>
      <c r="E416" s="232" t="s">
        <v>19</v>
      </c>
      <c r="F416" s="233" t="s">
        <v>548</v>
      </c>
      <c r="G416" s="231"/>
      <c r="H416" s="234">
        <v>1.54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0" t="s">
        <v>136</v>
      </c>
      <c r="AU416" s="240" t="s">
        <v>81</v>
      </c>
      <c r="AV416" s="14" t="s">
        <v>81</v>
      </c>
      <c r="AW416" s="14" t="s">
        <v>33</v>
      </c>
      <c r="AX416" s="14" t="s">
        <v>71</v>
      </c>
      <c r="AY416" s="240" t="s">
        <v>127</v>
      </c>
    </row>
    <row r="417" spans="1:51" s="15" customFormat="1" ht="12">
      <c r="A417" s="15"/>
      <c r="B417" s="241"/>
      <c r="C417" s="242"/>
      <c r="D417" s="221" t="s">
        <v>136</v>
      </c>
      <c r="E417" s="243" t="s">
        <v>19</v>
      </c>
      <c r="F417" s="244" t="s">
        <v>151</v>
      </c>
      <c r="G417" s="242"/>
      <c r="H417" s="245">
        <v>3.24</v>
      </c>
      <c r="I417" s="246"/>
      <c r="J417" s="242"/>
      <c r="K417" s="242"/>
      <c r="L417" s="247"/>
      <c r="M417" s="248"/>
      <c r="N417" s="249"/>
      <c r="O417" s="249"/>
      <c r="P417" s="249"/>
      <c r="Q417" s="249"/>
      <c r="R417" s="249"/>
      <c r="S417" s="249"/>
      <c r="T417" s="250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51" t="s">
        <v>136</v>
      </c>
      <c r="AU417" s="251" t="s">
        <v>81</v>
      </c>
      <c r="AV417" s="15" t="s">
        <v>144</v>
      </c>
      <c r="AW417" s="15" t="s">
        <v>33</v>
      </c>
      <c r="AX417" s="15" t="s">
        <v>79</v>
      </c>
      <c r="AY417" s="251" t="s">
        <v>127</v>
      </c>
    </row>
    <row r="418" spans="1:65" s="2" customFormat="1" ht="12">
      <c r="A418" s="40"/>
      <c r="B418" s="41"/>
      <c r="C418" s="206" t="s">
        <v>549</v>
      </c>
      <c r="D418" s="206" t="s">
        <v>129</v>
      </c>
      <c r="E418" s="207" t="s">
        <v>550</v>
      </c>
      <c r="F418" s="208" t="s">
        <v>551</v>
      </c>
      <c r="G418" s="209" t="s">
        <v>168</v>
      </c>
      <c r="H418" s="210">
        <v>18.6</v>
      </c>
      <c r="I418" s="211"/>
      <c r="J418" s="212">
        <f>ROUND(I418*H418,2)</f>
        <v>0</v>
      </c>
      <c r="K418" s="208" t="s">
        <v>133</v>
      </c>
      <c r="L418" s="46"/>
      <c r="M418" s="213" t="s">
        <v>19</v>
      </c>
      <c r="N418" s="214" t="s">
        <v>42</v>
      </c>
      <c r="O418" s="86"/>
      <c r="P418" s="215">
        <f>O418*H418</f>
        <v>0</v>
      </c>
      <c r="Q418" s="215">
        <v>0</v>
      </c>
      <c r="R418" s="215">
        <f>Q418*H418</f>
        <v>0</v>
      </c>
      <c r="S418" s="215">
        <v>0.07</v>
      </c>
      <c r="T418" s="216">
        <f>S418*H418</f>
        <v>1.3020000000000003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17" t="s">
        <v>134</v>
      </c>
      <c r="AT418" s="217" t="s">
        <v>129</v>
      </c>
      <c r="AU418" s="217" t="s">
        <v>81</v>
      </c>
      <c r="AY418" s="19" t="s">
        <v>127</v>
      </c>
      <c r="BE418" s="218">
        <f>IF(N418="základní",J418,0)</f>
        <v>0</v>
      </c>
      <c r="BF418" s="218">
        <f>IF(N418="snížená",J418,0)</f>
        <v>0</v>
      </c>
      <c r="BG418" s="218">
        <f>IF(N418="zákl. přenesená",J418,0)</f>
        <v>0</v>
      </c>
      <c r="BH418" s="218">
        <f>IF(N418="sníž. přenesená",J418,0)</f>
        <v>0</v>
      </c>
      <c r="BI418" s="218">
        <f>IF(N418="nulová",J418,0)</f>
        <v>0</v>
      </c>
      <c r="BJ418" s="19" t="s">
        <v>79</v>
      </c>
      <c r="BK418" s="218">
        <f>ROUND(I418*H418,2)</f>
        <v>0</v>
      </c>
      <c r="BL418" s="19" t="s">
        <v>134</v>
      </c>
      <c r="BM418" s="217" t="s">
        <v>552</v>
      </c>
    </row>
    <row r="419" spans="1:51" s="13" customFormat="1" ht="12">
      <c r="A419" s="13"/>
      <c r="B419" s="219"/>
      <c r="C419" s="220"/>
      <c r="D419" s="221" t="s">
        <v>136</v>
      </c>
      <c r="E419" s="222" t="s">
        <v>19</v>
      </c>
      <c r="F419" s="223" t="s">
        <v>148</v>
      </c>
      <c r="G419" s="220"/>
      <c r="H419" s="222" t="s">
        <v>19</v>
      </c>
      <c r="I419" s="224"/>
      <c r="J419" s="220"/>
      <c r="K419" s="220"/>
      <c r="L419" s="225"/>
      <c r="M419" s="226"/>
      <c r="N419" s="227"/>
      <c r="O419" s="227"/>
      <c r="P419" s="227"/>
      <c r="Q419" s="227"/>
      <c r="R419" s="227"/>
      <c r="S419" s="227"/>
      <c r="T419" s="228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29" t="s">
        <v>136</v>
      </c>
      <c r="AU419" s="229" t="s">
        <v>81</v>
      </c>
      <c r="AV419" s="13" t="s">
        <v>79</v>
      </c>
      <c r="AW419" s="13" t="s">
        <v>33</v>
      </c>
      <c r="AX419" s="13" t="s">
        <v>71</v>
      </c>
      <c r="AY419" s="229" t="s">
        <v>127</v>
      </c>
    </row>
    <row r="420" spans="1:51" s="14" customFormat="1" ht="12">
      <c r="A420" s="14"/>
      <c r="B420" s="230"/>
      <c r="C420" s="231"/>
      <c r="D420" s="221" t="s">
        <v>136</v>
      </c>
      <c r="E420" s="232" t="s">
        <v>19</v>
      </c>
      <c r="F420" s="233" t="s">
        <v>553</v>
      </c>
      <c r="G420" s="231"/>
      <c r="H420" s="234">
        <v>18.6</v>
      </c>
      <c r="I420" s="235"/>
      <c r="J420" s="231"/>
      <c r="K420" s="231"/>
      <c r="L420" s="236"/>
      <c r="M420" s="237"/>
      <c r="N420" s="238"/>
      <c r="O420" s="238"/>
      <c r="P420" s="238"/>
      <c r="Q420" s="238"/>
      <c r="R420" s="238"/>
      <c r="S420" s="238"/>
      <c r="T420" s="239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0" t="s">
        <v>136</v>
      </c>
      <c r="AU420" s="240" t="s">
        <v>81</v>
      </c>
      <c r="AV420" s="14" t="s">
        <v>81</v>
      </c>
      <c r="AW420" s="14" t="s">
        <v>33</v>
      </c>
      <c r="AX420" s="14" t="s">
        <v>79</v>
      </c>
      <c r="AY420" s="240" t="s">
        <v>127</v>
      </c>
    </row>
    <row r="421" spans="1:65" s="2" customFormat="1" ht="16.5" customHeight="1">
      <c r="A421" s="40"/>
      <c r="B421" s="41"/>
      <c r="C421" s="206" t="s">
        <v>554</v>
      </c>
      <c r="D421" s="206" t="s">
        <v>129</v>
      </c>
      <c r="E421" s="207" t="s">
        <v>555</v>
      </c>
      <c r="F421" s="208" t="s">
        <v>556</v>
      </c>
      <c r="G421" s="209" t="s">
        <v>168</v>
      </c>
      <c r="H421" s="210">
        <v>64</v>
      </c>
      <c r="I421" s="211"/>
      <c r="J421" s="212">
        <f>ROUND(I421*H421,2)</f>
        <v>0</v>
      </c>
      <c r="K421" s="208" t="s">
        <v>133</v>
      </c>
      <c r="L421" s="46"/>
      <c r="M421" s="213" t="s">
        <v>19</v>
      </c>
      <c r="N421" s="214" t="s">
        <v>42</v>
      </c>
      <c r="O421" s="86"/>
      <c r="P421" s="215">
        <f>O421*H421</f>
        <v>0</v>
      </c>
      <c r="Q421" s="215">
        <v>0</v>
      </c>
      <c r="R421" s="215">
        <f>Q421*H421</f>
        <v>0</v>
      </c>
      <c r="S421" s="215">
        <v>0.00248</v>
      </c>
      <c r="T421" s="216">
        <f>S421*H421</f>
        <v>0.15872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7" t="s">
        <v>134</v>
      </c>
      <c r="AT421" s="217" t="s">
        <v>129</v>
      </c>
      <c r="AU421" s="217" t="s">
        <v>81</v>
      </c>
      <c r="AY421" s="19" t="s">
        <v>127</v>
      </c>
      <c r="BE421" s="218">
        <f>IF(N421="základní",J421,0)</f>
        <v>0</v>
      </c>
      <c r="BF421" s="218">
        <f>IF(N421="snížená",J421,0)</f>
        <v>0</v>
      </c>
      <c r="BG421" s="218">
        <f>IF(N421="zákl. přenesená",J421,0)</f>
        <v>0</v>
      </c>
      <c r="BH421" s="218">
        <f>IF(N421="sníž. přenesená",J421,0)</f>
        <v>0</v>
      </c>
      <c r="BI421" s="218">
        <f>IF(N421="nulová",J421,0)</f>
        <v>0</v>
      </c>
      <c r="BJ421" s="19" t="s">
        <v>79</v>
      </c>
      <c r="BK421" s="218">
        <f>ROUND(I421*H421,2)</f>
        <v>0</v>
      </c>
      <c r="BL421" s="19" t="s">
        <v>134</v>
      </c>
      <c r="BM421" s="217" t="s">
        <v>557</v>
      </c>
    </row>
    <row r="422" spans="1:51" s="13" customFormat="1" ht="12">
      <c r="A422" s="13"/>
      <c r="B422" s="219"/>
      <c r="C422" s="220"/>
      <c r="D422" s="221" t="s">
        <v>136</v>
      </c>
      <c r="E422" s="222" t="s">
        <v>19</v>
      </c>
      <c r="F422" s="223" t="s">
        <v>148</v>
      </c>
      <c r="G422" s="220"/>
      <c r="H422" s="222" t="s">
        <v>19</v>
      </c>
      <c r="I422" s="224"/>
      <c r="J422" s="220"/>
      <c r="K422" s="220"/>
      <c r="L422" s="225"/>
      <c r="M422" s="226"/>
      <c r="N422" s="227"/>
      <c r="O422" s="227"/>
      <c r="P422" s="227"/>
      <c r="Q422" s="227"/>
      <c r="R422" s="227"/>
      <c r="S422" s="227"/>
      <c r="T422" s="228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29" t="s">
        <v>136</v>
      </c>
      <c r="AU422" s="229" t="s">
        <v>81</v>
      </c>
      <c r="AV422" s="13" t="s">
        <v>79</v>
      </c>
      <c r="AW422" s="13" t="s">
        <v>33</v>
      </c>
      <c r="AX422" s="13" t="s">
        <v>71</v>
      </c>
      <c r="AY422" s="229" t="s">
        <v>127</v>
      </c>
    </row>
    <row r="423" spans="1:51" s="14" customFormat="1" ht="12">
      <c r="A423" s="14"/>
      <c r="B423" s="230"/>
      <c r="C423" s="231"/>
      <c r="D423" s="221" t="s">
        <v>136</v>
      </c>
      <c r="E423" s="232" t="s">
        <v>19</v>
      </c>
      <c r="F423" s="233" t="s">
        <v>558</v>
      </c>
      <c r="G423" s="231"/>
      <c r="H423" s="234">
        <v>64</v>
      </c>
      <c r="I423" s="235"/>
      <c r="J423" s="231"/>
      <c r="K423" s="231"/>
      <c r="L423" s="236"/>
      <c r="M423" s="237"/>
      <c r="N423" s="238"/>
      <c r="O423" s="238"/>
      <c r="P423" s="238"/>
      <c r="Q423" s="238"/>
      <c r="R423" s="238"/>
      <c r="S423" s="238"/>
      <c r="T423" s="239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0" t="s">
        <v>136</v>
      </c>
      <c r="AU423" s="240" t="s">
        <v>81</v>
      </c>
      <c r="AV423" s="14" t="s">
        <v>81</v>
      </c>
      <c r="AW423" s="14" t="s">
        <v>33</v>
      </c>
      <c r="AX423" s="14" t="s">
        <v>79</v>
      </c>
      <c r="AY423" s="240" t="s">
        <v>127</v>
      </c>
    </row>
    <row r="424" spans="1:65" s="2" customFormat="1" ht="16.5" customHeight="1">
      <c r="A424" s="40"/>
      <c r="B424" s="41"/>
      <c r="C424" s="206" t="s">
        <v>559</v>
      </c>
      <c r="D424" s="206" t="s">
        <v>129</v>
      </c>
      <c r="E424" s="207" t="s">
        <v>560</v>
      </c>
      <c r="F424" s="208" t="s">
        <v>561</v>
      </c>
      <c r="G424" s="209" t="s">
        <v>520</v>
      </c>
      <c r="H424" s="210">
        <v>3</v>
      </c>
      <c r="I424" s="211"/>
      <c r="J424" s="212">
        <f>ROUND(I424*H424,2)</f>
        <v>0</v>
      </c>
      <c r="K424" s="208" t="s">
        <v>133</v>
      </c>
      <c r="L424" s="46"/>
      <c r="M424" s="213" t="s">
        <v>19</v>
      </c>
      <c r="N424" s="214" t="s">
        <v>42</v>
      </c>
      <c r="O424" s="86"/>
      <c r="P424" s="215">
        <f>O424*H424</f>
        <v>0</v>
      </c>
      <c r="Q424" s="215">
        <v>0</v>
      </c>
      <c r="R424" s="215">
        <f>Q424*H424</f>
        <v>0</v>
      </c>
      <c r="S424" s="215">
        <v>0.192</v>
      </c>
      <c r="T424" s="216">
        <f>S424*H424</f>
        <v>0.5760000000000001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17" t="s">
        <v>134</v>
      </c>
      <c r="AT424" s="217" t="s">
        <v>129</v>
      </c>
      <c r="AU424" s="217" t="s">
        <v>81</v>
      </c>
      <c r="AY424" s="19" t="s">
        <v>127</v>
      </c>
      <c r="BE424" s="218">
        <f>IF(N424="základní",J424,0)</f>
        <v>0</v>
      </c>
      <c r="BF424" s="218">
        <f>IF(N424="snížená",J424,0)</f>
        <v>0</v>
      </c>
      <c r="BG424" s="218">
        <f>IF(N424="zákl. přenesená",J424,0)</f>
        <v>0</v>
      </c>
      <c r="BH424" s="218">
        <f>IF(N424="sníž. přenesená",J424,0)</f>
        <v>0</v>
      </c>
      <c r="BI424" s="218">
        <f>IF(N424="nulová",J424,0)</f>
        <v>0</v>
      </c>
      <c r="BJ424" s="19" t="s">
        <v>79</v>
      </c>
      <c r="BK424" s="218">
        <f>ROUND(I424*H424,2)</f>
        <v>0</v>
      </c>
      <c r="BL424" s="19" t="s">
        <v>134</v>
      </c>
      <c r="BM424" s="217" t="s">
        <v>562</v>
      </c>
    </row>
    <row r="425" spans="1:65" s="2" customFormat="1" ht="12">
      <c r="A425" s="40"/>
      <c r="B425" s="41"/>
      <c r="C425" s="206" t="s">
        <v>563</v>
      </c>
      <c r="D425" s="206" t="s">
        <v>129</v>
      </c>
      <c r="E425" s="207" t="s">
        <v>564</v>
      </c>
      <c r="F425" s="208" t="s">
        <v>565</v>
      </c>
      <c r="G425" s="209" t="s">
        <v>132</v>
      </c>
      <c r="H425" s="210">
        <v>36.9</v>
      </c>
      <c r="I425" s="211"/>
      <c r="J425" s="212">
        <f>ROUND(I425*H425,2)</f>
        <v>0</v>
      </c>
      <c r="K425" s="208" t="s">
        <v>133</v>
      </c>
      <c r="L425" s="46"/>
      <c r="M425" s="213" t="s">
        <v>19</v>
      </c>
      <c r="N425" s="214" t="s">
        <v>42</v>
      </c>
      <c r="O425" s="86"/>
      <c r="P425" s="215">
        <f>O425*H425</f>
        <v>0</v>
      </c>
      <c r="Q425" s="215">
        <v>0</v>
      </c>
      <c r="R425" s="215">
        <f>Q425*H425</f>
        <v>0</v>
      </c>
      <c r="S425" s="215">
        <v>0</v>
      </c>
      <c r="T425" s="216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17" t="s">
        <v>134</v>
      </c>
      <c r="AT425" s="217" t="s">
        <v>129</v>
      </c>
      <c r="AU425" s="217" t="s">
        <v>81</v>
      </c>
      <c r="AY425" s="19" t="s">
        <v>127</v>
      </c>
      <c r="BE425" s="218">
        <f>IF(N425="základní",J425,0)</f>
        <v>0</v>
      </c>
      <c r="BF425" s="218">
        <f>IF(N425="snížená",J425,0)</f>
        <v>0</v>
      </c>
      <c r="BG425" s="218">
        <f>IF(N425="zákl. přenesená",J425,0)</f>
        <v>0</v>
      </c>
      <c r="BH425" s="218">
        <f>IF(N425="sníž. přenesená",J425,0)</f>
        <v>0</v>
      </c>
      <c r="BI425" s="218">
        <f>IF(N425="nulová",J425,0)</f>
        <v>0</v>
      </c>
      <c r="BJ425" s="19" t="s">
        <v>79</v>
      </c>
      <c r="BK425" s="218">
        <f>ROUND(I425*H425,2)</f>
        <v>0</v>
      </c>
      <c r="BL425" s="19" t="s">
        <v>134</v>
      </c>
      <c r="BM425" s="217" t="s">
        <v>566</v>
      </c>
    </row>
    <row r="426" spans="1:51" s="13" customFormat="1" ht="12">
      <c r="A426" s="13"/>
      <c r="B426" s="219"/>
      <c r="C426" s="220"/>
      <c r="D426" s="221" t="s">
        <v>136</v>
      </c>
      <c r="E426" s="222" t="s">
        <v>19</v>
      </c>
      <c r="F426" s="223" t="s">
        <v>390</v>
      </c>
      <c r="G426" s="220"/>
      <c r="H426" s="222" t="s">
        <v>19</v>
      </c>
      <c r="I426" s="224"/>
      <c r="J426" s="220"/>
      <c r="K426" s="220"/>
      <c r="L426" s="225"/>
      <c r="M426" s="226"/>
      <c r="N426" s="227"/>
      <c r="O426" s="227"/>
      <c r="P426" s="227"/>
      <c r="Q426" s="227"/>
      <c r="R426" s="227"/>
      <c r="S426" s="227"/>
      <c r="T426" s="228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29" t="s">
        <v>136</v>
      </c>
      <c r="AU426" s="229" t="s">
        <v>81</v>
      </c>
      <c r="AV426" s="13" t="s">
        <v>79</v>
      </c>
      <c r="AW426" s="13" t="s">
        <v>33</v>
      </c>
      <c r="AX426" s="13" t="s">
        <v>71</v>
      </c>
      <c r="AY426" s="229" t="s">
        <v>127</v>
      </c>
    </row>
    <row r="427" spans="1:51" s="14" customFormat="1" ht="12">
      <c r="A427" s="14"/>
      <c r="B427" s="230"/>
      <c r="C427" s="231"/>
      <c r="D427" s="221" t="s">
        <v>136</v>
      </c>
      <c r="E427" s="232" t="s">
        <v>19</v>
      </c>
      <c r="F427" s="233" t="s">
        <v>429</v>
      </c>
      <c r="G427" s="231"/>
      <c r="H427" s="234">
        <v>36.9</v>
      </c>
      <c r="I427" s="235"/>
      <c r="J427" s="231"/>
      <c r="K427" s="231"/>
      <c r="L427" s="236"/>
      <c r="M427" s="237"/>
      <c r="N427" s="238"/>
      <c r="O427" s="238"/>
      <c r="P427" s="238"/>
      <c r="Q427" s="238"/>
      <c r="R427" s="238"/>
      <c r="S427" s="238"/>
      <c r="T427" s="239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0" t="s">
        <v>136</v>
      </c>
      <c r="AU427" s="240" t="s">
        <v>81</v>
      </c>
      <c r="AV427" s="14" t="s">
        <v>81</v>
      </c>
      <c r="AW427" s="14" t="s">
        <v>33</v>
      </c>
      <c r="AX427" s="14" t="s">
        <v>79</v>
      </c>
      <c r="AY427" s="240" t="s">
        <v>127</v>
      </c>
    </row>
    <row r="428" spans="1:65" s="2" customFormat="1" ht="12">
      <c r="A428" s="40"/>
      <c r="B428" s="41"/>
      <c r="C428" s="206" t="s">
        <v>567</v>
      </c>
      <c r="D428" s="206" t="s">
        <v>129</v>
      </c>
      <c r="E428" s="207" t="s">
        <v>568</v>
      </c>
      <c r="F428" s="208" t="s">
        <v>569</v>
      </c>
      <c r="G428" s="209" t="s">
        <v>520</v>
      </c>
      <c r="H428" s="210">
        <v>2</v>
      </c>
      <c r="I428" s="211"/>
      <c r="J428" s="212">
        <f>ROUND(I428*H428,2)</f>
        <v>0</v>
      </c>
      <c r="K428" s="208" t="s">
        <v>449</v>
      </c>
      <c r="L428" s="46"/>
      <c r="M428" s="213" t="s">
        <v>19</v>
      </c>
      <c r="N428" s="214" t="s">
        <v>42</v>
      </c>
      <c r="O428" s="86"/>
      <c r="P428" s="215">
        <f>O428*H428</f>
        <v>0</v>
      </c>
      <c r="Q428" s="215">
        <v>0</v>
      </c>
      <c r="R428" s="215">
        <f>Q428*H428</f>
        <v>0</v>
      </c>
      <c r="S428" s="215">
        <v>0</v>
      </c>
      <c r="T428" s="216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17" t="s">
        <v>134</v>
      </c>
      <c r="AT428" s="217" t="s">
        <v>129</v>
      </c>
      <c r="AU428" s="217" t="s">
        <v>81</v>
      </c>
      <c r="AY428" s="19" t="s">
        <v>127</v>
      </c>
      <c r="BE428" s="218">
        <f>IF(N428="základní",J428,0)</f>
        <v>0</v>
      </c>
      <c r="BF428" s="218">
        <f>IF(N428="snížená",J428,0)</f>
        <v>0</v>
      </c>
      <c r="BG428" s="218">
        <f>IF(N428="zákl. přenesená",J428,0)</f>
        <v>0</v>
      </c>
      <c r="BH428" s="218">
        <f>IF(N428="sníž. přenesená",J428,0)</f>
        <v>0</v>
      </c>
      <c r="BI428" s="218">
        <f>IF(N428="nulová",J428,0)</f>
        <v>0</v>
      </c>
      <c r="BJ428" s="19" t="s">
        <v>79</v>
      </c>
      <c r="BK428" s="218">
        <f>ROUND(I428*H428,2)</f>
        <v>0</v>
      </c>
      <c r="BL428" s="19" t="s">
        <v>134</v>
      </c>
      <c r="BM428" s="217" t="s">
        <v>570</v>
      </c>
    </row>
    <row r="429" spans="1:65" s="2" customFormat="1" ht="12">
      <c r="A429" s="40"/>
      <c r="B429" s="41"/>
      <c r="C429" s="206" t="s">
        <v>571</v>
      </c>
      <c r="D429" s="206" t="s">
        <v>129</v>
      </c>
      <c r="E429" s="207" t="s">
        <v>572</v>
      </c>
      <c r="F429" s="208" t="s">
        <v>573</v>
      </c>
      <c r="G429" s="209" t="s">
        <v>520</v>
      </c>
      <c r="H429" s="210">
        <v>1</v>
      </c>
      <c r="I429" s="211"/>
      <c r="J429" s="212">
        <f>ROUND(I429*H429,2)</f>
        <v>0</v>
      </c>
      <c r="K429" s="208" t="s">
        <v>449</v>
      </c>
      <c r="L429" s="46"/>
      <c r="M429" s="213" t="s">
        <v>19</v>
      </c>
      <c r="N429" s="214" t="s">
        <v>42</v>
      </c>
      <c r="O429" s="86"/>
      <c r="P429" s="215">
        <f>O429*H429</f>
        <v>0</v>
      </c>
      <c r="Q429" s="215">
        <v>0</v>
      </c>
      <c r="R429" s="215">
        <f>Q429*H429</f>
        <v>0</v>
      </c>
      <c r="S429" s="215">
        <v>0</v>
      </c>
      <c r="T429" s="216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17" t="s">
        <v>134</v>
      </c>
      <c r="AT429" s="217" t="s">
        <v>129</v>
      </c>
      <c r="AU429" s="217" t="s">
        <v>81</v>
      </c>
      <c r="AY429" s="19" t="s">
        <v>127</v>
      </c>
      <c r="BE429" s="218">
        <f>IF(N429="základní",J429,0)</f>
        <v>0</v>
      </c>
      <c r="BF429" s="218">
        <f>IF(N429="snížená",J429,0)</f>
        <v>0</v>
      </c>
      <c r="BG429" s="218">
        <f>IF(N429="zákl. přenesená",J429,0)</f>
        <v>0</v>
      </c>
      <c r="BH429" s="218">
        <f>IF(N429="sníž. přenesená",J429,0)</f>
        <v>0</v>
      </c>
      <c r="BI429" s="218">
        <f>IF(N429="nulová",J429,0)</f>
        <v>0</v>
      </c>
      <c r="BJ429" s="19" t="s">
        <v>79</v>
      </c>
      <c r="BK429" s="218">
        <f>ROUND(I429*H429,2)</f>
        <v>0</v>
      </c>
      <c r="BL429" s="19" t="s">
        <v>134</v>
      </c>
      <c r="BM429" s="217" t="s">
        <v>574</v>
      </c>
    </row>
    <row r="430" spans="1:65" s="2" customFormat="1" ht="12">
      <c r="A430" s="40"/>
      <c r="B430" s="41"/>
      <c r="C430" s="206" t="s">
        <v>575</v>
      </c>
      <c r="D430" s="206" t="s">
        <v>129</v>
      </c>
      <c r="E430" s="207" t="s">
        <v>576</v>
      </c>
      <c r="F430" s="208" t="s">
        <v>577</v>
      </c>
      <c r="G430" s="209" t="s">
        <v>520</v>
      </c>
      <c r="H430" s="210">
        <v>1</v>
      </c>
      <c r="I430" s="211"/>
      <c r="J430" s="212">
        <f>ROUND(I430*H430,2)</f>
        <v>0</v>
      </c>
      <c r="K430" s="208" t="s">
        <v>449</v>
      </c>
      <c r="L430" s="46"/>
      <c r="M430" s="213" t="s">
        <v>19</v>
      </c>
      <c r="N430" s="214" t="s">
        <v>42</v>
      </c>
      <c r="O430" s="86"/>
      <c r="P430" s="215">
        <f>O430*H430</f>
        <v>0</v>
      </c>
      <c r="Q430" s="215">
        <v>0</v>
      </c>
      <c r="R430" s="215">
        <f>Q430*H430</f>
        <v>0</v>
      </c>
      <c r="S430" s="215">
        <v>0</v>
      </c>
      <c r="T430" s="216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17" t="s">
        <v>134</v>
      </c>
      <c r="AT430" s="217" t="s">
        <v>129</v>
      </c>
      <c r="AU430" s="217" t="s">
        <v>81</v>
      </c>
      <c r="AY430" s="19" t="s">
        <v>127</v>
      </c>
      <c r="BE430" s="218">
        <f>IF(N430="základní",J430,0)</f>
        <v>0</v>
      </c>
      <c r="BF430" s="218">
        <f>IF(N430="snížená",J430,0)</f>
        <v>0</v>
      </c>
      <c r="BG430" s="218">
        <f>IF(N430="zákl. přenesená",J430,0)</f>
        <v>0</v>
      </c>
      <c r="BH430" s="218">
        <f>IF(N430="sníž. přenesená",J430,0)</f>
        <v>0</v>
      </c>
      <c r="BI430" s="218">
        <f>IF(N430="nulová",J430,0)</f>
        <v>0</v>
      </c>
      <c r="BJ430" s="19" t="s">
        <v>79</v>
      </c>
      <c r="BK430" s="218">
        <f>ROUND(I430*H430,2)</f>
        <v>0</v>
      </c>
      <c r="BL430" s="19" t="s">
        <v>134</v>
      </c>
      <c r="BM430" s="217" t="s">
        <v>578</v>
      </c>
    </row>
    <row r="431" spans="1:65" s="2" customFormat="1" ht="12">
      <c r="A431" s="40"/>
      <c r="B431" s="41"/>
      <c r="C431" s="206" t="s">
        <v>579</v>
      </c>
      <c r="D431" s="206" t="s">
        <v>129</v>
      </c>
      <c r="E431" s="207" t="s">
        <v>580</v>
      </c>
      <c r="F431" s="208" t="s">
        <v>581</v>
      </c>
      <c r="G431" s="209" t="s">
        <v>520</v>
      </c>
      <c r="H431" s="210">
        <v>1</v>
      </c>
      <c r="I431" s="211"/>
      <c r="J431" s="212">
        <f>ROUND(I431*H431,2)</f>
        <v>0</v>
      </c>
      <c r="K431" s="208" t="s">
        <v>449</v>
      </c>
      <c r="L431" s="46"/>
      <c r="M431" s="213" t="s">
        <v>19</v>
      </c>
      <c r="N431" s="214" t="s">
        <v>42</v>
      </c>
      <c r="O431" s="86"/>
      <c r="P431" s="215">
        <f>O431*H431</f>
        <v>0</v>
      </c>
      <c r="Q431" s="215">
        <v>0</v>
      </c>
      <c r="R431" s="215">
        <f>Q431*H431</f>
        <v>0</v>
      </c>
      <c r="S431" s="215">
        <v>0</v>
      </c>
      <c r="T431" s="216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7" t="s">
        <v>134</v>
      </c>
      <c r="AT431" s="217" t="s">
        <v>129</v>
      </c>
      <c r="AU431" s="217" t="s">
        <v>81</v>
      </c>
      <c r="AY431" s="19" t="s">
        <v>127</v>
      </c>
      <c r="BE431" s="218">
        <f>IF(N431="základní",J431,0)</f>
        <v>0</v>
      </c>
      <c r="BF431" s="218">
        <f>IF(N431="snížená",J431,0)</f>
        <v>0</v>
      </c>
      <c r="BG431" s="218">
        <f>IF(N431="zákl. přenesená",J431,0)</f>
        <v>0</v>
      </c>
      <c r="BH431" s="218">
        <f>IF(N431="sníž. přenesená",J431,0)</f>
        <v>0</v>
      </c>
      <c r="BI431" s="218">
        <f>IF(N431="nulová",J431,0)</f>
        <v>0</v>
      </c>
      <c r="BJ431" s="19" t="s">
        <v>79</v>
      </c>
      <c r="BK431" s="218">
        <f>ROUND(I431*H431,2)</f>
        <v>0</v>
      </c>
      <c r="BL431" s="19" t="s">
        <v>134</v>
      </c>
      <c r="BM431" s="217" t="s">
        <v>582</v>
      </c>
    </row>
    <row r="432" spans="1:51" s="13" customFormat="1" ht="12">
      <c r="A432" s="13"/>
      <c r="B432" s="219"/>
      <c r="C432" s="220"/>
      <c r="D432" s="221" t="s">
        <v>136</v>
      </c>
      <c r="E432" s="222" t="s">
        <v>19</v>
      </c>
      <c r="F432" s="223" t="s">
        <v>583</v>
      </c>
      <c r="G432" s="220"/>
      <c r="H432" s="222" t="s">
        <v>19</v>
      </c>
      <c r="I432" s="224"/>
      <c r="J432" s="220"/>
      <c r="K432" s="220"/>
      <c r="L432" s="225"/>
      <c r="M432" s="226"/>
      <c r="N432" s="227"/>
      <c r="O432" s="227"/>
      <c r="P432" s="227"/>
      <c r="Q432" s="227"/>
      <c r="R432" s="227"/>
      <c r="S432" s="227"/>
      <c r="T432" s="228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29" t="s">
        <v>136</v>
      </c>
      <c r="AU432" s="229" t="s">
        <v>81</v>
      </c>
      <c r="AV432" s="13" t="s">
        <v>79</v>
      </c>
      <c r="AW432" s="13" t="s">
        <v>33</v>
      </c>
      <c r="AX432" s="13" t="s">
        <v>71</v>
      </c>
      <c r="AY432" s="229" t="s">
        <v>127</v>
      </c>
    </row>
    <row r="433" spans="1:51" s="14" customFormat="1" ht="12">
      <c r="A433" s="14"/>
      <c r="B433" s="230"/>
      <c r="C433" s="231"/>
      <c r="D433" s="221" t="s">
        <v>136</v>
      </c>
      <c r="E433" s="232" t="s">
        <v>19</v>
      </c>
      <c r="F433" s="233" t="s">
        <v>79</v>
      </c>
      <c r="G433" s="231"/>
      <c r="H433" s="234">
        <v>1</v>
      </c>
      <c r="I433" s="235"/>
      <c r="J433" s="231"/>
      <c r="K433" s="231"/>
      <c r="L433" s="236"/>
      <c r="M433" s="237"/>
      <c r="N433" s="238"/>
      <c r="O433" s="238"/>
      <c r="P433" s="238"/>
      <c r="Q433" s="238"/>
      <c r="R433" s="238"/>
      <c r="S433" s="238"/>
      <c r="T433" s="239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0" t="s">
        <v>136</v>
      </c>
      <c r="AU433" s="240" t="s">
        <v>81</v>
      </c>
      <c r="AV433" s="14" t="s">
        <v>81</v>
      </c>
      <c r="AW433" s="14" t="s">
        <v>33</v>
      </c>
      <c r="AX433" s="14" t="s">
        <v>79</v>
      </c>
      <c r="AY433" s="240" t="s">
        <v>127</v>
      </c>
    </row>
    <row r="434" spans="1:65" s="2" customFormat="1" ht="16.5" customHeight="1">
      <c r="A434" s="40"/>
      <c r="B434" s="41"/>
      <c r="C434" s="206" t="s">
        <v>584</v>
      </c>
      <c r="D434" s="206" t="s">
        <v>129</v>
      </c>
      <c r="E434" s="207" t="s">
        <v>585</v>
      </c>
      <c r="F434" s="208" t="s">
        <v>586</v>
      </c>
      <c r="G434" s="209" t="s">
        <v>168</v>
      </c>
      <c r="H434" s="210">
        <v>764.15</v>
      </c>
      <c r="I434" s="211"/>
      <c r="J434" s="212">
        <f>ROUND(I434*H434,2)</f>
        <v>0</v>
      </c>
      <c r="K434" s="208" t="s">
        <v>449</v>
      </c>
      <c r="L434" s="46"/>
      <c r="M434" s="213" t="s">
        <v>19</v>
      </c>
      <c r="N434" s="214" t="s">
        <v>42</v>
      </c>
      <c r="O434" s="86"/>
      <c r="P434" s="215">
        <f>O434*H434</f>
        <v>0</v>
      </c>
      <c r="Q434" s="215">
        <v>0</v>
      </c>
      <c r="R434" s="215">
        <f>Q434*H434</f>
        <v>0</v>
      </c>
      <c r="S434" s="215">
        <v>0</v>
      </c>
      <c r="T434" s="216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17" t="s">
        <v>134</v>
      </c>
      <c r="AT434" s="217" t="s">
        <v>129</v>
      </c>
      <c r="AU434" s="217" t="s">
        <v>81</v>
      </c>
      <c r="AY434" s="19" t="s">
        <v>127</v>
      </c>
      <c r="BE434" s="218">
        <f>IF(N434="základní",J434,0)</f>
        <v>0</v>
      </c>
      <c r="BF434" s="218">
        <f>IF(N434="snížená",J434,0)</f>
        <v>0</v>
      </c>
      <c r="BG434" s="218">
        <f>IF(N434="zákl. přenesená",J434,0)</f>
        <v>0</v>
      </c>
      <c r="BH434" s="218">
        <f>IF(N434="sníž. přenesená",J434,0)</f>
        <v>0</v>
      </c>
      <c r="BI434" s="218">
        <f>IF(N434="nulová",J434,0)</f>
        <v>0</v>
      </c>
      <c r="BJ434" s="19" t="s">
        <v>79</v>
      </c>
      <c r="BK434" s="218">
        <f>ROUND(I434*H434,2)</f>
        <v>0</v>
      </c>
      <c r="BL434" s="19" t="s">
        <v>134</v>
      </c>
      <c r="BM434" s="217" t="s">
        <v>587</v>
      </c>
    </row>
    <row r="435" spans="1:51" s="13" customFormat="1" ht="12">
      <c r="A435" s="13"/>
      <c r="B435" s="219"/>
      <c r="C435" s="220"/>
      <c r="D435" s="221" t="s">
        <v>136</v>
      </c>
      <c r="E435" s="222" t="s">
        <v>19</v>
      </c>
      <c r="F435" s="223" t="s">
        <v>588</v>
      </c>
      <c r="G435" s="220"/>
      <c r="H435" s="222" t="s">
        <v>19</v>
      </c>
      <c r="I435" s="224"/>
      <c r="J435" s="220"/>
      <c r="K435" s="220"/>
      <c r="L435" s="225"/>
      <c r="M435" s="226"/>
      <c r="N435" s="227"/>
      <c r="O435" s="227"/>
      <c r="P435" s="227"/>
      <c r="Q435" s="227"/>
      <c r="R435" s="227"/>
      <c r="S435" s="227"/>
      <c r="T435" s="228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29" t="s">
        <v>136</v>
      </c>
      <c r="AU435" s="229" t="s">
        <v>81</v>
      </c>
      <c r="AV435" s="13" t="s">
        <v>79</v>
      </c>
      <c r="AW435" s="13" t="s">
        <v>33</v>
      </c>
      <c r="AX435" s="13" t="s">
        <v>71</v>
      </c>
      <c r="AY435" s="229" t="s">
        <v>127</v>
      </c>
    </row>
    <row r="436" spans="1:51" s="14" customFormat="1" ht="12">
      <c r="A436" s="14"/>
      <c r="B436" s="230"/>
      <c r="C436" s="231"/>
      <c r="D436" s="221" t="s">
        <v>136</v>
      </c>
      <c r="E436" s="232" t="s">
        <v>19</v>
      </c>
      <c r="F436" s="233" t="s">
        <v>589</v>
      </c>
      <c r="G436" s="231"/>
      <c r="H436" s="234">
        <v>764.15</v>
      </c>
      <c r="I436" s="235"/>
      <c r="J436" s="231"/>
      <c r="K436" s="231"/>
      <c r="L436" s="236"/>
      <c r="M436" s="237"/>
      <c r="N436" s="238"/>
      <c r="O436" s="238"/>
      <c r="P436" s="238"/>
      <c r="Q436" s="238"/>
      <c r="R436" s="238"/>
      <c r="S436" s="238"/>
      <c r="T436" s="239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0" t="s">
        <v>136</v>
      </c>
      <c r="AU436" s="240" t="s">
        <v>81</v>
      </c>
      <c r="AV436" s="14" t="s">
        <v>81</v>
      </c>
      <c r="AW436" s="14" t="s">
        <v>33</v>
      </c>
      <c r="AX436" s="14" t="s">
        <v>79</v>
      </c>
      <c r="AY436" s="240" t="s">
        <v>127</v>
      </c>
    </row>
    <row r="437" spans="1:51" s="14" customFormat="1" ht="12">
      <c r="A437" s="14"/>
      <c r="B437" s="230"/>
      <c r="C437" s="231"/>
      <c r="D437" s="221" t="s">
        <v>136</v>
      </c>
      <c r="E437" s="232" t="s">
        <v>19</v>
      </c>
      <c r="F437" s="233" t="s">
        <v>590</v>
      </c>
      <c r="G437" s="231"/>
      <c r="H437" s="234">
        <v>390.4</v>
      </c>
      <c r="I437" s="235"/>
      <c r="J437" s="231"/>
      <c r="K437" s="231"/>
      <c r="L437" s="236"/>
      <c r="M437" s="237"/>
      <c r="N437" s="238"/>
      <c r="O437" s="238"/>
      <c r="P437" s="238"/>
      <c r="Q437" s="238"/>
      <c r="R437" s="238"/>
      <c r="S437" s="238"/>
      <c r="T437" s="239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0" t="s">
        <v>136</v>
      </c>
      <c r="AU437" s="240" t="s">
        <v>81</v>
      </c>
      <c r="AV437" s="14" t="s">
        <v>81</v>
      </c>
      <c r="AW437" s="14" t="s">
        <v>33</v>
      </c>
      <c r="AX437" s="14" t="s">
        <v>71</v>
      </c>
      <c r="AY437" s="240" t="s">
        <v>127</v>
      </c>
    </row>
    <row r="438" spans="1:51" s="14" customFormat="1" ht="12">
      <c r="A438" s="14"/>
      <c r="B438" s="230"/>
      <c r="C438" s="231"/>
      <c r="D438" s="221" t="s">
        <v>136</v>
      </c>
      <c r="E438" s="232" t="s">
        <v>19</v>
      </c>
      <c r="F438" s="233" t="s">
        <v>591</v>
      </c>
      <c r="G438" s="231"/>
      <c r="H438" s="234">
        <v>172</v>
      </c>
      <c r="I438" s="235"/>
      <c r="J438" s="231"/>
      <c r="K438" s="231"/>
      <c r="L438" s="236"/>
      <c r="M438" s="237"/>
      <c r="N438" s="238"/>
      <c r="O438" s="238"/>
      <c r="P438" s="238"/>
      <c r="Q438" s="238"/>
      <c r="R438" s="238"/>
      <c r="S438" s="238"/>
      <c r="T438" s="239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0" t="s">
        <v>136</v>
      </c>
      <c r="AU438" s="240" t="s">
        <v>81</v>
      </c>
      <c r="AV438" s="14" t="s">
        <v>81</v>
      </c>
      <c r="AW438" s="14" t="s">
        <v>33</v>
      </c>
      <c r="AX438" s="14" t="s">
        <v>71</v>
      </c>
      <c r="AY438" s="240" t="s">
        <v>127</v>
      </c>
    </row>
    <row r="439" spans="1:51" s="15" customFormat="1" ht="12">
      <c r="A439" s="15"/>
      <c r="B439" s="241"/>
      <c r="C439" s="242"/>
      <c r="D439" s="221" t="s">
        <v>136</v>
      </c>
      <c r="E439" s="243" t="s">
        <v>19</v>
      </c>
      <c r="F439" s="244" t="s">
        <v>151</v>
      </c>
      <c r="G439" s="242"/>
      <c r="H439" s="245">
        <v>1326.55</v>
      </c>
      <c r="I439" s="246"/>
      <c r="J439" s="242"/>
      <c r="K439" s="242"/>
      <c r="L439" s="247"/>
      <c r="M439" s="248"/>
      <c r="N439" s="249"/>
      <c r="O439" s="249"/>
      <c r="P439" s="249"/>
      <c r="Q439" s="249"/>
      <c r="R439" s="249"/>
      <c r="S439" s="249"/>
      <c r="T439" s="250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51" t="s">
        <v>136</v>
      </c>
      <c r="AU439" s="251" t="s">
        <v>81</v>
      </c>
      <c r="AV439" s="15" t="s">
        <v>144</v>
      </c>
      <c r="AW439" s="15" t="s">
        <v>33</v>
      </c>
      <c r="AX439" s="15" t="s">
        <v>71</v>
      </c>
      <c r="AY439" s="251" t="s">
        <v>127</v>
      </c>
    </row>
    <row r="440" spans="1:65" s="2" customFormat="1" ht="16.5" customHeight="1">
      <c r="A440" s="40"/>
      <c r="B440" s="41"/>
      <c r="C440" s="206" t="s">
        <v>592</v>
      </c>
      <c r="D440" s="206" t="s">
        <v>129</v>
      </c>
      <c r="E440" s="207" t="s">
        <v>593</v>
      </c>
      <c r="F440" s="208" t="s">
        <v>594</v>
      </c>
      <c r="G440" s="209" t="s">
        <v>520</v>
      </c>
      <c r="H440" s="210">
        <v>2</v>
      </c>
      <c r="I440" s="211"/>
      <c r="J440" s="212">
        <f>ROUND(I440*H440,2)</f>
        <v>0</v>
      </c>
      <c r="K440" s="208" t="s">
        <v>449</v>
      </c>
      <c r="L440" s="46"/>
      <c r="M440" s="213" t="s">
        <v>19</v>
      </c>
      <c r="N440" s="214" t="s">
        <v>42</v>
      </c>
      <c r="O440" s="86"/>
      <c r="P440" s="215">
        <f>O440*H440</f>
        <v>0</v>
      </c>
      <c r="Q440" s="215">
        <v>0</v>
      </c>
      <c r="R440" s="215">
        <f>Q440*H440</f>
        <v>0</v>
      </c>
      <c r="S440" s="215">
        <v>0</v>
      </c>
      <c r="T440" s="216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17" t="s">
        <v>134</v>
      </c>
      <c r="AT440" s="217" t="s">
        <v>129</v>
      </c>
      <c r="AU440" s="217" t="s">
        <v>81</v>
      </c>
      <c r="AY440" s="19" t="s">
        <v>127</v>
      </c>
      <c r="BE440" s="218">
        <f>IF(N440="základní",J440,0)</f>
        <v>0</v>
      </c>
      <c r="BF440" s="218">
        <f>IF(N440="snížená",J440,0)</f>
        <v>0</v>
      </c>
      <c r="BG440" s="218">
        <f>IF(N440="zákl. přenesená",J440,0)</f>
        <v>0</v>
      </c>
      <c r="BH440" s="218">
        <f>IF(N440="sníž. přenesená",J440,0)</f>
        <v>0</v>
      </c>
      <c r="BI440" s="218">
        <f>IF(N440="nulová",J440,0)</f>
        <v>0</v>
      </c>
      <c r="BJ440" s="19" t="s">
        <v>79</v>
      </c>
      <c r="BK440" s="218">
        <f>ROUND(I440*H440,2)</f>
        <v>0</v>
      </c>
      <c r="BL440" s="19" t="s">
        <v>134</v>
      </c>
      <c r="BM440" s="217" t="s">
        <v>595</v>
      </c>
    </row>
    <row r="441" spans="1:51" s="14" customFormat="1" ht="12">
      <c r="A441" s="14"/>
      <c r="B441" s="230"/>
      <c r="C441" s="231"/>
      <c r="D441" s="221" t="s">
        <v>136</v>
      </c>
      <c r="E441" s="232" t="s">
        <v>19</v>
      </c>
      <c r="F441" s="233" t="s">
        <v>596</v>
      </c>
      <c r="G441" s="231"/>
      <c r="H441" s="234">
        <v>2</v>
      </c>
      <c r="I441" s="235"/>
      <c r="J441" s="231"/>
      <c r="K441" s="231"/>
      <c r="L441" s="236"/>
      <c r="M441" s="237"/>
      <c r="N441" s="238"/>
      <c r="O441" s="238"/>
      <c r="P441" s="238"/>
      <c r="Q441" s="238"/>
      <c r="R441" s="238"/>
      <c r="S441" s="238"/>
      <c r="T441" s="239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0" t="s">
        <v>136</v>
      </c>
      <c r="AU441" s="240" t="s">
        <v>81</v>
      </c>
      <c r="AV441" s="14" t="s">
        <v>81</v>
      </c>
      <c r="AW441" s="14" t="s">
        <v>33</v>
      </c>
      <c r="AX441" s="14" t="s">
        <v>79</v>
      </c>
      <c r="AY441" s="240" t="s">
        <v>127</v>
      </c>
    </row>
    <row r="442" spans="1:65" s="2" customFormat="1" ht="21.75" customHeight="1">
      <c r="A442" s="40"/>
      <c r="B442" s="41"/>
      <c r="C442" s="206" t="s">
        <v>597</v>
      </c>
      <c r="D442" s="206" t="s">
        <v>129</v>
      </c>
      <c r="E442" s="207" t="s">
        <v>598</v>
      </c>
      <c r="F442" s="208" t="s">
        <v>599</v>
      </c>
      <c r="G442" s="209" t="s">
        <v>520</v>
      </c>
      <c r="H442" s="210">
        <v>6</v>
      </c>
      <c r="I442" s="211"/>
      <c r="J442" s="212">
        <f>ROUND(I442*H442,2)</f>
        <v>0</v>
      </c>
      <c r="K442" s="208" t="s">
        <v>449</v>
      </c>
      <c r="L442" s="46"/>
      <c r="M442" s="213" t="s">
        <v>19</v>
      </c>
      <c r="N442" s="214" t="s">
        <v>42</v>
      </c>
      <c r="O442" s="86"/>
      <c r="P442" s="215">
        <f>O442*H442</f>
        <v>0</v>
      </c>
      <c r="Q442" s="215">
        <v>0</v>
      </c>
      <c r="R442" s="215">
        <f>Q442*H442</f>
        <v>0</v>
      </c>
      <c r="S442" s="215">
        <v>0</v>
      </c>
      <c r="T442" s="216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17" t="s">
        <v>134</v>
      </c>
      <c r="AT442" s="217" t="s">
        <v>129</v>
      </c>
      <c r="AU442" s="217" t="s">
        <v>81</v>
      </c>
      <c r="AY442" s="19" t="s">
        <v>127</v>
      </c>
      <c r="BE442" s="218">
        <f>IF(N442="základní",J442,0)</f>
        <v>0</v>
      </c>
      <c r="BF442" s="218">
        <f>IF(N442="snížená",J442,0)</f>
        <v>0</v>
      </c>
      <c r="BG442" s="218">
        <f>IF(N442="zákl. přenesená",J442,0)</f>
        <v>0</v>
      </c>
      <c r="BH442" s="218">
        <f>IF(N442="sníž. přenesená",J442,0)</f>
        <v>0</v>
      </c>
      <c r="BI442" s="218">
        <f>IF(N442="nulová",J442,0)</f>
        <v>0</v>
      </c>
      <c r="BJ442" s="19" t="s">
        <v>79</v>
      </c>
      <c r="BK442" s="218">
        <f>ROUND(I442*H442,2)</f>
        <v>0</v>
      </c>
      <c r="BL442" s="19" t="s">
        <v>134</v>
      </c>
      <c r="BM442" s="217" t="s">
        <v>600</v>
      </c>
    </row>
    <row r="443" spans="1:51" s="14" customFormat="1" ht="12">
      <c r="A443" s="14"/>
      <c r="B443" s="230"/>
      <c r="C443" s="231"/>
      <c r="D443" s="221" t="s">
        <v>136</v>
      </c>
      <c r="E443" s="232" t="s">
        <v>19</v>
      </c>
      <c r="F443" s="233" t="s">
        <v>601</v>
      </c>
      <c r="G443" s="231"/>
      <c r="H443" s="234">
        <v>6</v>
      </c>
      <c r="I443" s="235"/>
      <c r="J443" s="231"/>
      <c r="K443" s="231"/>
      <c r="L443" s="236"/>
      <c r="M443" s="237"/>
      <c r="N443" s="238"/>
      <c r="O443" s="238"/>
      <c r="P443" s="238"/>
      <c r="Q443" s="238"/>
      <c r="R443" s="238"/>
      <c r="S443" s="238"/>
      <c r="T443" s="239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0" t="s">
        <v>136</v>
      </c>
      <c r="AU443" s="240" t="s">
        <v>81</v>
      </c>
      <c r="AV443" s="14" t="s">
        <v>81</v>
      </c>
      <c r="AW443" s="14" t="s">
        <v>33</v>
      </c>
      <c r="AX443" s="14" t="s">
        <v>79</v>
      </c>
      <c r="AY443" s="240" t="s">
        <v>127</v>
      </c>
    </row>
    <row r="444" spans="1:65" s="2" customFormat="1" ht="21.75" customHeight="1">
      <c r="A444" s="40"/>
      <c r="B444" s="41"/>
      <c r="C444" s="206" t="s">
        <v>602</v>
      </c>
      <c r="D444" s="206" t="s">
        <v>129</v>
      </c>
      <c r="E444" s="207" t="s">
        <v>603</v>
      </c>
      <c r="F444" s="208" t="s">
        <v>604</v>
      </c>
      <c r="G444" s="209" t="s">
        <v>520</v>
      </c>
      <c r="H444" s="210">
        <v>2</v>
      </c>
      <c r="I444" s="211"/>
      <c r="J444" s="212">
        <f>ROUND(I444*H444,2)</f>
        <v>0</v>
      </c>
      <c r="K444" s="208" t="s">
        <v>449</v>
      </c>
      <c r="L444" s="46"/>
      <c r="M444" s="213" t="s">
        <v>19</v>
      </c>
      <c r="N444" s="214" t="s">
        <v>42</v>
      </c>
      <c r="O444" s="86"/>
      <c r="P444" s="215">
        <f>O444*H444</f>
        <v>0</v>
      </c>
      <c r="Q444" s="215">
        <v>0</v>
      </c>
      <c r="R444" s="215">
        <f>Q444*H444</f>
        <v>0</v>
      </c>
      <c r="S444" s="215">
        <v>0</v>
      </c>
      <c r="T444" s="216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17" t="s">
        <v>134</v>
      </c>
      <c r="AT444" s="217" t="s">
        <v>129</v>
      </c>
      <c r="AU444" s="217" t="s">
        <v>81</v>
      </c>
      <c r="AY444" s="19" t="s">
        <v>127</v>
      </c>
      <c r="BE444" s="218">
        <f>IF(N444="základní",J444,0)</f>
        <v>0</v>
      </c>
      <c r="BF444" s="218">
        <f>IF(N444="snížená",J444,0)</f>
        <v>0</v>
      </c>
      <c r="BG444" s="218">
        <f>IF(N444="zákl. přenesená",J444,0)</f>
        <v>0</v>
      </c>
      <c r="BH444" s="218">
        <f>IF(N444="sníž. přenesená",J444,0)</f>
        <v>0</v>
      </c>
      <c r="BI444" s="218">
        <f>IF(N444="nulová",J444,0)</f>
        <v>0</v>
      </c>
      <c r="BJ444" s="19" t="s">
        <v>79</v>
      </c>
      <c r="BK444" s="218">
        <f>ROUND(I444*H444,2)</f>
        <v>0</v>
      </c>
      <c r="BL444" s="19" t="s">
        <v>134</v>
      </c>
      <c r="BM444" s="217" t="s">
        <v>605</v>
      </c>
    </row>
    <row r="445" spans="1:51" s="14" customFormat="1" ht="12">
      <c r="A445" s="14"/>
      <c r="B445" s="230"/>
      <c r="C445" s="231"/>
      <c r="D445" s="221" t="s">
        <v>136</v>
      </c>
      <c r="E445" s="232" t="s">
        <v>19</v>
      </c>
      <c r="F445" s="233" t="s">
        <v>596</v>
      </c>
      <c r="G445" s="231"/>
      <c r="H445" s="234">
        <v>2</v>
      </c>
      <c r="I445" s="235"/>
      <c r="J445" s="231"/>
      <c r="K445" s="231"/>
      <c r="L445" s="236"/>
      <c r="M445" s="237"/>
      <c r="N445" s="238"/>
      <c r="O445" s="238"/>
      <c r="P445" s="238"/>
      <c r="Q445" s="238"/>
      <c r="R445" s="238"/>
      <c r="S445" s="238"/>
      <c r="T445" s="239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0" t="s">
        <v>136</v>
      </c>
      <c r="AU445" s="240" t="s">
        <v>81</v>
      </c>
      <c r="AV445" s="14" t="s">
        <v>81</v>
      </c>
      <c r="AW445" s="14" t="s">
        <v>33</v>
      </c>
      <c r="AX445" s="14" t="s">
        <v>79</v>
      </c>
      <c r="AY445" s="240" t="s">
        <v>127</v>
      </c>
    </row>
    <row r="446" spans="1:65" s="2" customFormat="1" ht="12">
      <c r="A446" s="40"/>
      <c r="B446" s="41"/>
      <c r="C446" s="206" t="s">
        <v>606</v>
      </c>
      <c r="D446" s="206" t="s">
        <v>129</v>
      </c>
      <c r="E446" s="207" t="s">
        <v>607</v>
      </c>
      <c r="F446" s="208" t="s">
        <v>608</v>
      </c>
      <c r="G446" s="209" t="s">
        <v>520</v>
      </c>
      <c r="H446" s="210">
        <v>4</v>
      </c>
      <c r="I446" s="211"/>
      <c r="J446" s="212">
        <f>ROUND(I446*H446,2)</f>
        <v>0</v>
      </c>
      <c r="K446" s="208" t="s">
        <v>449</v>
      </c>
      <c r="L446" s="46"/>
      <c r="M446" s="213" t="s">
        <v>19</v>
      </c>
      <c r="N446" s="214" t="s">
        <v>42</v>
      </c>
      <c r="O446" s="86"/>
      <c r="P446" s="215">
        <f>O446*H446</f>
        <v>0</v>
      </c>
      <c r="Q446" s="215">
        <v>0</v>
      </c>
      <c r="R446" s="215">
        <f>Q446*H446</f>
        <v>0</v>
      </c>
      <c r="S446" s="215">
        <v>0</v>
      </c>
      <c r="T446" s="216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17" t="s">
        <v>134</v>
      </c>
      <c r="AT446" s="217" t="s">
        <v>129</v>
      </c>
      <c r="AU446" s="217" t="s">
        <v>81</v>
      </c>
      <c r="AY446" s="19" t="s">
        <v>127</v>
      </c>
      <c r="BE446" s="218">
        <f>IF(N446="základní",J446,0)</f>
        <v>0</v>
      </c>
      <c r="BF446" s="218">
        <f>IF(N446="snížená",J446,0)</f>
        <v>0</v>
      </c>
      <c r="BG446" s="218">
        <f>IF(N446="zákl. přenesená",J446,0)</f>
        <v>0</v>
      </c>
      <c r="BH446" s="218">
        <f>IF(N446="sníž. přenesená",J446,0)</f>
        <v>0</v>
      </c>
      <c r="BI446" s="218">
        <f>IF(N446="nulová",J446,0)</f>
        <v>0</v>
      </c>
      <c r="BJ446" s="19" t="s">
        <v>79</v>
      </c>
      <c r="BK446" s="218">
        <f>ROUND(I446*H446,2)</f>
        <v>0</v>
      </c>
      <c r="BL446" s="19" t="s">
        <v>134</v>
      </c>
      <c r="BM446" s="217" t="s">
        <v>609</v>
      </c>
    </row>
    <row r="447" spans="1:51" s="14" customFormat="1" ht="12">
      <c r="A447" s="14"/>
      <c r="B447" s="230"/>
      <c r="C447" s="231"/>
      <c r="D447" s="221" t="s">
        <v>136</v>
      </c>
      <c r="E447" s="232" t="s">
        <v>19</v>
      </c>
      <c r="F447" s="233" t="s">
        <v>610</v>
      </c>
      <c r="G447" s="231"/>
      <c r="H447" s="234">
        <v>4</v>
      </c>
      <c r="I447" s="235"/>
      <c r="J447" s="231"/>
      <c r="K447" s="231"/>
      <c r="L447" s="236"/>
      <c r="M447" s="237"/>
      <c r="N447" s="238"/>
      <c r="O447" s="238"/>
      <c r="P447" s="238"/>
      <c r="Q447" s="238"/>
      <c r="R447" s="238"/>
      <c r="S447" s="238"/>
      <c r="T447" s="239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0" t="s">
        <v>136</v>
      </c>
      <c r="AU447" s="240" t="s">
        <v>81</v>
      </c>
      <c r="AV447" s="14" t="s">
        <v>81</v>
      </c>
      <c r="AW447" s="14" t="s">
        <v>33</v>
      </c>
      <c r="AX447" s="14" t="s">
        <v>79</v>
      </c>
      <c r="AY447" s="240" t="s">
        <v>127</v>
      </c>
    </row>
    <row r="448" spans="1:65" s="2" customFormat="1" ht="16.5" customHeight="1">
      <c r="A448" s="40"/>
      <c r="B448" s="41"/>
      <c r="C448" s="206" t="s">
        <v>611</v>
      </c>
      <c r="D448" s="206" t="s">
        <v>129</v>
      </c>
      <c r="E448" s="207" t="s">
        <v>612</v>
      </c>
      <c r="F448" s="208" t="s">
        <v>613</v>
      </c>
      <c r="G448" s="209" t="s">
        <v>520</v>
      </c>
      <c r="H448" s="210">
        <v>2</v>
      </c>
      <c r="I448" s="211"/>
      <c r="J448" s="212">
        <f>ROUND(I448*H448,2)</f>
        <v>0</v>
      </c>
      <c r="K448" s="208" t="s">
        <v>449</v>
      </c>
      <c r="L448" s="46"/>
      <c r="M448" s="213" t="s">
        <v>19</v>
      </c>
      <c r="N448" s="214" t="s">
        <v>42</v>
      </c>
      <c r="O448" s="86"/>
      <c r="P448" s="215">
        <f>O448*H448</f>
        <v>0</v>
      </c>
      <c r="Q448" s="215">
        <v>0</v>
      </c>
      <c r="R448" s="215">
        <f>Q448*H448</f>
        <v>0</v>
      </c>
      <c r="S448" s="215">
        <v>0</v>
      </c>
      <c r="T448" s="216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17" t="s">
        <v>134</v>
      </c>
      <c r="AT448" s="217" t="s">
        <v>129</v>
      </c>
      <c r="AU448" s="217" t="s">
        <v>81</v>
      </c>
      <c r="AY448" s="19" t="s">
        <v>127</v>
      </c>
      <c r="BE448" s="218">
        <f>IF(N448="základní",J448,0)</f>
        <v>0</v>
      </c>
      <c r="BF448" s="218">
        <f>IF(N448="snížená",J448,0)</f>
        <v>0</v>
      </c>
      <c r="BG448" s="218">
        <f>IF(N448="zákl. přenesená",J448,0)</f>
        <v>0</v>
      </c>
      <c r="BH448" s="218">
        <f>IF(N448="sníž. přenesená",J448,0)</f>
        <v>0</v>
      </c>
      <c r="BI448" s="218">
        <f>IF(N448="nulová",J448,0)</f>
        <v>0</v>
      </c>
      <c r="BJ448" s="19" t="s">
        <v>79</v>
      </c>
      <c r="BK448" s="218">
        <f>ROUND(I448*H448,2)</f>
        <v>0</v>
      </c>
      <c r="BL448" s="19" t="s">
        <v>134</v>
      </c>
      <c r="BM448" s="217" t="s">
        <v>614</v>
      </c>
    </row>
    <row r="449" spans="1:51" s="14" customFormat="1" ht="12">
      <c r="A449" s="14"/>
      <c r="B449" s="230"/>
      <c r="C449" s="231"/>
      <c r="D449" s="221" t="s">
        <v>136</v>
      </c>
      <c r="E449" s="232" t="s">
        <v>19</v>
      </c>
      <c r="F449" s="233" t="s">
        <v>596</v>
      </c>
      <c r="G449" s="231"/>
      <c r="H449" s="234">
        <v>2</v>
      </c>
      <c r="I449" s="235"/>
      <c r="J449" s="231"/>
      <c r="K449" s="231"/>
      <c r="L449" s="236"/>
      <c r="M449" s="237"/>
      <c r="N449" s="238"/>
      <c r="O449" s="238"/>
      <c r="P449" s="238"/>
      <c r="Q449" s="238"/>
      <c r="R449" s="238"/>
      <c r="S449" s="238"/>
      <c r="T449" s="239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0" t="s">
        <v>136</v>
      </c>
      <c r="AU449" s="240" t="s">
        <v>81</v>
      </c>
      <c r="AV449" s="14" t="s">
        <v>81</v>
      </c>
      <c r="AW449" s="14" t="s">
        <v>33</v>
      </c>
      <c r="AX449" s="14" t="s">
        <v>79</v>
      </c>
      <c r="AY449" s="240" t="s">
        <v>127</v>
      </c>
    </row>
    <row r="450" spans="1:65" s="2" customFormat="1" ht="16.5" customHeight="1">
      <c r="A450" s="40"/>
      <c r="B450" s="41"/>
      <c r="C450" s="206" t="s">
        <v>615</v>
      </c>
      <c r="D450" s="206" t="s">
        <v>129</v>
      </c>
      <c r="E450" s="207" t="s">
        <v>616</v>
      </c>
      <c r="F450" s="208" t="s">
        <v>617</v>
      </c>
      <c r="G450" s="209" t="s">
        <v>520</v>
      </c>
      <c r="H450" s="210">
        <v>1</v>
      </c>
      <c r="I450" s="211"/>
      <c r="J450" s="212">
        <f>ROUND(I450*H450,2)</f>
        <v>0</v>
      </c>
      <c r="K450" s="208" t="s">
        <v>449</v>
      </c>
      <c r="L450" s="46"/>
      <c r="M450" s="213" t="s">
        <v>19</v>
      </c>
      <c r="N450" s="214" t="s">
        <v>42</v>
      </c>
      <c r="O450" s="86"/>
      <c r="P450" s="215">
        <f>O450*H450</f>
        <v>0</v>
      </c>
      <c r="Q450" s="215">
        <v>0</v>
      </c>
      <c r="R450" s="215">
        <f>Q450*H450</f>
        <v>0</v>
      </c>
      <c r="S450" s="215">
        <v>0</v>
      </c>
      <c r="T450" s="216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17" t="s">
        <v>134</v>
      </c>
      <c r="AT450" s="217" t="s">
        <v>129</v>
      </c>
      <c r="AU450" s="217" t="s">
        <v>81</v>
      </c>
      <c r="AY450" s="19" t="s">
        <v>127</v>
      </c>
      <c r="BE450" s="218">
        <f>IF(N450="základní",J450,0)</f>
        <v>0</v>
      </c>
      <c r="BF450" s="218">
        <f>IF(N450="snížená",J450,0)</f>
        <v>0</v>
      </c>
      <c r="BG450" s="218">
        <f>IF(N450="zákl. přenesená",J450,0)</f>
        <v>0</v>
      </c>
      <c r="BH450" s="218">
        <f>IF(N450="sníž. přenesená",J450,0)</f>
        <v>0</v>
      </c>
      <c r="BI450" s="218">
        <f>IF(N450="nulová",J450,0)</f>
        <v>0</v>
      </c>
      <c r="BJ450" s="19" t="s">
        <v>79</v>
      </c>
      <c r="BK450" s="218">
        <f>ROUND(I450*H450,2)</f>
        <v>0</v>
      </c>
      <c r="BL450" s="19" t="s">
        <v>134</v>
      </c>
      <c r="BM450" s="217" t="s">
        <v>618</v>
      </c>
    </row>
    <row r="451" spans="1:51" s="14" customFormat="1" ht="12">
      <c r="A451" s="14"/>
      <c r="B451" s="230"/>
      <c r="C451" s="231"/>
      <c r="D451" s="221" t="s">
        <v>136</v>
      </c>
      <c r="E451" s="232" t="s">
        <v>19</v>
      </c>
      <c r="F451" s="233" t="s">
        <v>619</v>
      </c>
      <c r="G451" s="231"/>
      <c r="H451" s="234">
        <v>1</v>
      </c>
      <c r="I451" s="235"/>
      <c r="J451" s="231"/>
      <c r="K451" s="231"/>
      <c r="L451" s="236"/>
      <c r="M451" s="237"/>
      <c r="N451" s="238"/>
      <c r="O451" s="238"/>
      <c r="P451" s="238"/>
      <c r="Q451" s="238"/>
      <c r="R451" s="238"/>
      <c r="S451" s="238"/>
      <c r="T451" s="239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0" t="s">
        <v>136</v>
      </c>
      <c r="AU451" s="240" t="s">
        <v>81</v>
      </c>
      <c r="AV451" s="14" t="s">
        <v>81</v>
      </c>
      <c r="AW451" s="14" t="s">
        <v>33</v>
      </c>
      <c r="AX451" s="14" t="s">
        <v>79</v>
      </c>
      <c r="AY451" s="240" t="s">
        <v>127</v>
      </c>
    </row>
    <row r="452" spans="1:65" s="2" customFormat="1" ht="16.5" customHeight="1">
      <c r="A452" s="40"/>
      <c r="B452" s="41"/>
      <c r="C452" s="206" t="s">
        <v>620</v>
      </c>
      <c r="D452" s="206" t="s">
        <v>129</v>
      </c>
      <c r="E452" s="207" t="s">
        <v>621</v>
      </c>
      <c r="F452" s="208" t="s">
        <v>622</v>
      </c>
      <c r="G452" s="209" t="s">
        <v>520</v>
      </c>
      <c r="H452" s="210">
        <v>1</v>
      </c>
      <c r="I452" s="211"/>
      <c r="J452" s="212">
        <f>ROUND(I452*H452,2)</f>
        <v>0</v>
      </c>
      <c r="K452" s="208" t="s">
        <v>449</v>
      </c>
      <c r="L452" s="46"/>
      <c r="M452" s="213" t="s">
        <v>19</v>
      </c>
      <c r="N452" s="214" t="s">
        <v>42</v>
      </c>
      <c r="O452" s="86"/>
      <c r="P452" s="215">
        <f>O452*H452</f>
        <v>0</v>
      </c>
      <c r="Q452" s="215">
        <v>0</v>
      </c>
      <c r="R452" s="215">
        <f>Q452*H452</f>
        <v>0</v>
      </c>
      <c r="S452" s="215">
        <v>0</v>
      </c>
      <c r="T452" s="216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17" t="s">
        <v>134</v>
      </c>
      <c r="AT452" s="217" t="s">
        <v>129</v>
      </c>
      <c r="AU452" s="217" t="s">
        <v>81</v>
      </c>
      <c r="AY452" s="19" t="s">
        <v>127</v>
      </c>
      <c r="BE452" s="218">
        <f>IF(N452="základní",J452,0)</f>
        <v>0</v>
      </c>
      <c r="BF452" s="218">
        <f>IF(N452="snížená",J452,0)</f>
        <v>0</v>
      </c>
      <c r="BG452" s="218">
        <f>IF(N452="zákl. přenesená",J452,0)</f>
        <v>0</v>
      </c>
      <c r="BH452" s="218">
        <f>IF(N452="sníž. přenesená",J452,0)</f>
        <v>0</v>
      </c>
      <c r="BI452" s="218">
        <f>IF(N452="nulová",J452,0)</f>
        <v>0</v>
      </c>
      <c r="BJ452" s="19" t="s">
        <v>79</v>
      </c>
      <c r="BK452" s="218">
        <f>ROUND(I452*H452,2)</f>
        <v>0</v>
      </c>
      <c r="BL452" s="19" t="s">
        <v>134</v>
      </c>
      <c r="BM452" s="217" t="s">
        <v>623</v>
      </c>
    </row>
    <row r="453" spans="1:51" s="14" customFormat="1" ht="12">
      <c r="A453" s="14"/>
      <c r="B453" s="230"/>
      <c r="C453" s="231"/>
      <c r="D453" s="221" t="s">
        <v>136</v>
      </c>
      <c r="E453" s="232" t="s">
        <v>19</v>
      </c>
      <c r="F453" s="233" t="s">
        <v>619</v>
      </c>
      <c r="G453" s="231"/>
      <c r="H453" s="234">
        <v>1</v>
      </c>
      <c r="I453" s="235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0" t="s">
        <v>136</v>
      </c>
      <c r="AU453" s="240" t="s">
        <v>81</v>
      </c>
      <c r="AV453" s="14" t="s">
        <v>81</v>
      </c>
      <c r="AW453" s="14" t="s">
        <v>33</v>
      </c>
      <c r="AX453" s="14" t="s">
        <v>79</v>
      </c>
      <c r="AY453" s="240" t="s">
        <v>127</v>
      </c>
    </row>
    <row r="454" spans="1:65" s="2" customFormat="1" ht="16.5" customHeight="1">
      <c r="A454" s="40"/>
      <c r="B454" s="41"/>
      <c r="C454" s="206" t="s">
        <v>624</v>
      </c>
      <c r="D454" s="206" t="s">
        <v>129</v>
      </c>
      <c r="E454" s="207" t="s">
        <v>625</v>
      </c>
      <c r="F454" s="208" t="s">
        <v>626</v>
      </c>
      <c r="G454" s="209" t="s">
        <v>520</v>
      </c>
      <c r="H454" s="210">
        <v>1</v>
      </c>
      <c r="I454" s="211"/>
      <c r="J454" s="212">
        <f>ROUND(I454*H454,2)</f>
        <v>0</v>
      </c>
      <c r="K454" s="208" t="s">
        <v>449</v>
      </c>
      <c r="L454" s="46"/>
      <c r="M454" s="213" t="s">
        <v>19</v>
      </c>
      <c r="N454" s="214" t="s">
        <v>42</v>
      </c>
      <c r="O454" s="86"/>
      <c r="P454" s="215">
        <f>O454*H454</f>
        <v>0</v>
      </c>
      <c r="Q454" s="215">
        <v>0</v>
      </c>
      <c r="R454" s="215">
        <f>Q454*H454</f>
        <v>0</v>
      </c>
      <c r="S454" s="215">
        <v>0</v>
      </c>
      <c r="T454" s="216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17" t="s">
        <v>134</v>
      </c>
      <c r="AT454" s="217" t="s">
        <v>129</v>
      </c>
      <c r="AU454" s="217" t="s">
        <v>81</v>
      </c>
      <c r="AY454" s="19" t="s">
        <v>127</v>
      </c>
      <c r="BE454" s="218">
        <f>IF(N454="základní",J454,0)</f>
        <v>0</v>
      </c>
      <c r="BF454" s="218">
        <f>IF(N454="snížená",J454,0)</f>
        <v>0</v>
      </c>
      <c r="BG454" s="218">
        <f>IF(N454="zákl. přenesená",J454,0)</f>
        <v>0</v>
      </c>
      <c r="BH454" s="218">
        <f>IF(N454="sníž. přenesená",J454,0)</f>
        <v>0</v>
      </c>
      <c r="BI454" s="218">
        <f>IF(N454="nulová",J454,0)</f>
        <v>0</v>
      </c>
      <c r="BJ454" s="19" t="s">
        <v>79</v>
      </c>
      <c r="BK454" s="218">
        <f>ROUND(I454*H454,2)</f>
        <v>0</v>
      </c>
      <c r="BL454" s="19" t="s">
        <v>134</v>
      </c>
      <c r="BM454" s="217" t="s">
        <v>627</v>
      </c>
    </row>
    <row r="455" spans="1:51" s="14" customFormat="1" ht="12">
      <c r="A455" s="14"/>
      <c r="B455" s="230"/>
      <c r="C455" s="231"/>
      <c r="D455" s="221" t="s">
        <v>136</v>
      </c>
      <c r="E455" s="232" t="s">
        <v>19</v>
      </c>
      <c r="F455" s="233" t="s">
        <v>619</v>
      </c>
      <c r="G455" s="231"/>
      <c r="H455" s="234">
        <v>1</v>
      </c>
      <c r="I455" s="235"/>
      <c r="J455" s="231"/>
      <c r="K455" s="231"/>
      <c r="L455" s="236"/>
      <c r="M455" s="237"/>
      <c r="N455" s="238"/>
      <c r="O455" s="238"/>
      <c r="P455" s="238"/>
      <c r="Q455" s="238"/>
      <c r="R455" s="238"/>
      <c r="S455" s="238"/>
      <c r="T455" s="239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0" t="s">
        <v>136</v>
      </c>
      <c r="AU455" s="240" t="s">
        <v>81</v>
      </c>
      <c r="AV455" s="14" t="s">
        <v>81</v>
      </c>
      <c r="AW455" s="14" t="s">
        <v>33</v>
      </c>
      <c r="AX455" s="14" t="s">
        <v>79</v>
      </c>
      <c r="AY455" s="240" t="s">
        <v>127</v>
      </c>
    </row>
    <row r="456" spans="1:65" s="2" customFormat="1" ht="16.5" customHeight="1">
      <c r="A456" s="40"/>
      <c r="B456" s="41"/>
      <c r="C456" s="206" t="s">
        <v>628</v>
      </c>
      <c r="D456" s="206" t="s">
        <v>129</v>
      </c>
      <c r="E456" s="207" t="s">
        <v>629</v>
      </c>
      <c r="F456" s="208" t="s">
        <v>630</v>
      </c>
      <c r="G456" s="209" t="s">
        <v>631</v>
      </c>
      <c r="H456" s="210">
        <v>1</v>
      </c>
      <c r="I456" s="211"/>
      <c r="J456" s="212">
        <f>ROUND(I456*H456,2)</f>
        <v>0</v>
      </c>
      <c r="K456" s="208" t="s">
        <v>449</v>
      </c>
      <c r="L456" s="46"/>
      <c r="M456" s="213" t="s">
        <v>19</v>
      </c>
      <c r="N456" s="214" t="s">
        <v>42</v>
      </c>
      <c r="O456" s="86"/>
      <c r="P456" s="215">
        <f>O456*H456</f>
        <v>0</v>
      </c>
      <c r="Q456" s="215">
        <v>0</v>
      </c>
      <c r="R456" s="215">
        <f>Q456*H456</f>
        <v>0</v>
      </c>
      <c r="S456" s="215">
        <v>0</v>
      </c>
      <c r="T456" s="216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17" t="s">
        <v>134</v>
      </c>
      <c r="AT456" s="217" t="s">
        <v>129</v>
      </c>
      <c r="AU456" s="217" t="s">
        <v>81</v>
      </c>
      <c r="AY456" s="19" t="s">
        <v>127</v>
      </c>
      <c r="BE456" s="218">
        <f>IF(N456="základní",J456,0)</f>
        <v>0</v>
      </c>
      <c r="BF456" s="218">
        <f>IF(N456="snížená",J456,0)</f>
        <v>0</v>
      </c>
      <c r="BG456" s="218">
        <f>IF(N456="zákl. přenesená",J456,0)</f>
        <v>0</v>
      </c>
      <c r="BH456" s="218">
        <f>IF(N456="sníž. přenesená",J456,0)</f>
        <v>0</v>
      </c>
      <c r="BI456" s="218">
        <f>IF(N456="nulová",J456,0)</f>
        <v>0</v>
      </c>
      <c r="BJ456" s="19" t="s">
        <v>79</v>
      </c>
      <c r="BK456" s="218">
        <f>ROUND(I456*H456,2)</f>
        <v>0</v>
      </c>
      <c r="BL456" s="19" t="s">
        <v>134</v>
      </c>
      <c r="BM456" s="217" t="s">
        <v>632</v>
      </c>
    </row>
    <row r="457" spans="1:51" s="14" customFormat="1" ht="12">
      <c r="A457" s="14"/>
      <c r="B457" s="230"/>
      <c r="C457" s="231"/>
      <c r="D457" s="221" t="s">
        <v>136</v>
      </c>
      <c r="E457" s="232" t="s">
        <v>19</v>
      </c>
      <c r="F457" s="233" t="s">
        <v>633</v>
      </c>
      <c r="G457" s="231"/>
      <c r="H457" s="234">
        <v>1</v>
      </c>
      <c r="I457" s="235"/>
      <c r="J457" s="231"/>
      <c r="K457" s="231"/>
      <c r="L457" s="236"/>
      <c r="M457" s="237"/>
      <c r="N457" s="238"/>
      <c r="O457" s="238"/>
      <c r="P457" s="238"/>
      <c r="Q457" s="238"/>
      <c r="R457" s="238"/>
      <c r="S457" s="238"/>
      <c r="T457" s="239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0" t="s">
        <v>136</v>
      </c>
      <c r="AU457" s="240" t="s">
        <v>81</v>
      </c>
      <c r="AV457" s="14" t="s">
        <v>81</v>
      </c>
      <c r="AW457" s="14" t="s">
        <v>33</v>
      </c>
      <c r="AX457" s="14" t="s">
        <v>79</v>
      </c>
      <c r="AY457" s="240" t="s">
        <v>127</v>
      </c>
    </row>
    <row r="458" spans="1:63" s="12" customFormat="1" ht="22.8" customHeight="1">
      <c r="A458" s="12"/>
      <c r="B458" s="190"/>
      <c r="C458" s="191"/>
      <c r="D458" s="192" t="s">
        <v>70</v>
      </c>
      <c r="E458" s="204" t="s">
        <v>634</v>
      </c>
      <c r="F458" s="204" t="s">
        <v>635</v>
      </c>
      <c r="G458" s="191"/>
      <c r="H458" s="191"/>
      <c r="I458" s="194"/>
      <c r="J458" s="205">
        <f>BK458</f>
        <v>0</v>
      </c>
      <c r="K458" s="191"/>
      <c r="L458" s="196"/>
      <c r="M458" s="197"/>
      <c r="N458" s="198"/>
      <c r="O458" s="198"/>
      <c r="P458" s="199">
        <f>SUM(P459:P466)</f>
        <v>0</v>
      </c>
      <c r="Q458" s="198"/>
      <c r="R458" s="199">
        <f>SUM(R459:R466)</f>
        <v>0</v>
      </c>
      <c r="S458" s="198"/>
      <c r="T458" s="200">
        <f>SUM(T459:T466)</f>
        <v>0</v>
      </c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R458" s="201" t="s">
        <v>79</v>
      </c>
      <c r="AT458" s="202" t="s">
        <v>70</v>
      </c>
      <c r="AU458" s="202" t="s">
        <v>79</v>
      </c>
      <c r="AY458" s="201" t="s">
        <v>127</v>
      </c>
      <c r="BK458" s="203">
        <f>SUM(BK459:BK466)</f>
        <v>0</v>
      </c>
    </row>
    <row r="459" spans="1:65" s="2" customFormat="1" ht="12">
      <c r="A459" s="40"/>
      <c r="B459" s="41"/>
      <c r="C459" s="206" t="s">
        <v>636</v>
      </c>
      <c r="D459" s="206" t="s">
        <v>129</v>
      </c>
      <c r="E459" s="207" t="s">
        <v>637</v>
      </c>
      <c r="F459" s="208" t="s">
        <v>638</v>
      </c>
      <c r="G459" s="209" t="s">
        <v>271</v>
      </c>
      <c r="H459" s="210">
        <v>31.947</v>
      </c>
      <c r="I459" s="211"/>
      <c r="J459" s="212">
        <f>ROUND(I459*H459,2)</f>
        <v>0</v>
      </c>
      <c r="K459" s="208" t="s">
        <v>133</v>
      </c>
      <c r="L459" s="46"/>
      <c r="M459" s="213" t="s">
        <v>19</v>
      </c>
      <c r="N459" s="214" t="s">
        <v>42</v>
      </c>
      <c r="O459" s="86"/>
      <c r="P459" s="215">
        <f>O459*H459</f>
        <v>0</v>
      </c>
      <c r="Q459" s="215">
        <v>0</v>
      </c>
      <c r="R459" s="215">
        <f>Q459*H459</f>
        <v>0</v>
      </c>
      <c r="S459" s="215">
        <v>0</v>
      </c>
      <c r="T459" s="216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17" t="s">
        <v>134</v>
      </c>
      <c r="AT459" s="217" t="s">
        <v>129</v>
      </c>
      <c r="AU459" s="217" t="s">
        <v>81</v>
      </c>
      <c r="AY459" s="19" t="s">
        <v>127</v>
      </c>
      <c r="BE459" s="218">
        <f>IF(N459="základní",J459,0)</f>
        <v>0</v>
      </c>
      <c r="BF459" s="218">
        <f>IF(N459="snížená",J459,0)</f>
        <v>0</v>
      </c>
      <c r="BG459" s="218">
        <f>IF(N459="zákl. přenesená",J459,0)</f>
        <v>0</v>
      </c>
      <c r="BH459" s="218">
        <f>IF(N459="sníž. přenesená",J459,0)</f>
        <v>0</v>
      </c>
      <c r="BI459" s="218">
        <f>IF(N459="nulová",J459,0)</f>
        <v>0</v>
      </c>
      <c r="BJ459" s="19" t="s">
        <v>79</v>
      </c>
      <c r="BK459" s="218">
        <f>ROUND(I459*H459,2)</f>
        <v>0</v>
      </c>
      <c r="BL459" s="19" t="s">
        <v>134</v>
      </c>
      <c r="BM459" s="217" t="s">
        <v>639</v>
      </c>
    </row>
    <row r="460" spans="1:51" s="14" customFormat="1" ht="12">
      <c r="A460" s="14"/>
      <c r="B460" s="230"/>
      <c r="C460" s="231"/>
      <c r="D460" s="221" t="s">
        <v>136</v>
      </c>
      <c r="E460" s="232" t="s">
        <v>19</v>
      </c>
      <c r="F460" s="233" t="s">
        <v>640</v>
      </c>
      <c r="G460" s="231"/>
      <c r="H460" s="234">
        <v>31.947</v>
      </c>
      <c r="I460" s="235"/>
      <c r="J460" s="231"/>
      <c r="K460" s="231"/>
      <c r="L460" s="236"/>
      <c r="M460" s="237"/>
      <c r="N460" s="238"/>
      <c r="O460" s="238"/>
      <c r="P460" s="238"/>
      <c r="Q460" s="238"/>
      <c r="R460" s="238"/>
      <c r="S460" s="238"/>
      <c r="T460" s="239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0" t="s">
        <v>136</v>
      </c>
      <c r="AU460" s="240" t="s">
        <v>81</v>
      </c>
      <c r="AV460" s="14" t="s">
        <v>81</v>
      </c>
      <c r="AW460" s="14" t="s">
        <v>33</v>
      </c>
      <c r="AX460" s="14" t="s">
        <v>79</v>
      </c>
      <c r="AY460" s="240" t="s">
        <v>127</v>
      </c>
    </row>
    <row r="461" spans="1:65" s="2" customFormat="1" ht="12">
      <c r="A461" s="40"/>
      <c r="B461" s="41"/>
      <c r="C461" s="206" t="s">
        <v>641</v>
      </c>
      <c r="D461" s="206" t="s">
        <v>129</v>
      </c>
      <c r="E461" s="207" t="s">
        <v>642</v>
      </c>
      <c r="F461" s="208" t="s">
        <v>643</v>
      </c>
      <c r="G461" s="209" t="s">
        <v>271</v>
      </c>
      <c r="H461" s="210">
        <v>10</v>
      </c>
      <c r="I461" s="211"/>
      <c r="J461" s="212">
        <f>ROUND(I461*H461,2)</f>
        <v>0</v>
      </c>
      <c r="K461" s="208" t="s">
        <v>133</v>
      </c>
      <c r="L461" s="46"/>
      <c r="M461" s="213" t="s">
        <v>19</v>
      </c>
      <c r="N461" s="214" t="s">
        <v>42</v>
      </c>
      <c r="O461" s="86"/>
      <c r="P461" s="215">
        <f>O461*H461</f>
        <v>0</v>
      </c>
      <c r="Q461" s="215">
        <v>0</v>
      </c>
      <c r="R461" s="215">
        <f>Q461*H461</f>
        <v>0</v>
      </c>
      <c r="S461" s="215">
        <v>0</v>
      </c>
      <c r="T461" s="216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17" t="s">
        <v>134</v>
      </c>
      <c r="AT461" s="217" t="s">
        <v>129</v>
      </c>
      <c r="AU461" s="217" t="s">
        <v>81</v>
      </c>
      <c r="AY461" s="19" t="s">
        <v>127</v>
      </c>
      <c r="BE461" s="218">
        <f>IF(N461="základní",J461,0)</f>
        <v>0</v>
      </c>
      <c r="BF461" s="218">
        <f>IF(N461="snížená",J461,0)</f>
        <v>0</v>
      </c>
      <c r="BG461" s="218">
        <f>IF(N461="zákl. přenesená",J461,0)</f>
        <v>0</v>
      </c>
      <c r="BH461" s="218">
        <f>IF(N461="sníž. přenesená",J461,0)</f>
        <v>0</v>
      </c>
      <c r="BI461" s="218">
        <f>IF(N461="nulová",J461,0)</f>
        <v>0</v>
      </c>
      <c r="BJ461" s="19" t="s">
        <v>79</v>
      </c>
      <c r="BK461" s="218">
        <f>ROUND(I461*H461,2)</f>
        <v>0</v>
      </c>
      <c r="BL461" s="19" t="s">
        <v>134</v>
      </c>
      <c r="BM461" s="217" t="s">
        <v>644</v>
      </c>
    </row>
    <row r="462" spans="1:65" s="2" customFormat="1" ht="12">
      <c r="A462" s="40"/>
      <c r="B462" s="41"/>
      <c r="C462" s="206" t="s">
        <v>645</v>
      </c>
      <c r="D462" s="206" t="s">
        <v>129</v>
      </c>
      <c r="E462" s="207" t="s">
        <v>646</v>
      </c>
      <c r="F462" s="208" t="s">
        <v>647</v>
      </c>
      <c r="G462" s="209" t="s">
        <v>271</v>
      </c>
      <c r="H462" s="210">
        <v>436.165</v>
      </c>
      <c r="I462" s="211"/>
      <c r="J462" s="212">
        <f>ROUND(I462*H462,2)</f>
        <v>0</v>
      </c>
      <c r="K462" s="208" t="s">
        <v>133</v>
      </c>
      <c r="L462" s="46"/>
      <c r="M462" s="213" t="s">
        <v>19</v>
      </c>
      <c r="N462" s="214" t="s">
        <v>42</v>
      </c>
      <c r="O462" s="86"/>
      <c r="P462" s="215">
        <f>O462*H462</f>
        <v>0</v>
      </c>
      <c r="Q462" s="215">
        <v>0</v>
      </c>
      <c r="R462" s="215">
        <f>Q462*H462</f>
        <v>0</v>
      </c>
      <c r="S462" s="215">
        <v>0</v>
      </c>
      <c r="T462" s="216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17" t="s">
        <v>134</v>
      </c>
      <c r="AT462" s="217" t="s">
        <v>129</v>
      </c>
      <c r="AU462" s="217" t="s">
        <v>81</v>
      </c>
      <c r="AY462" s="19" t="s">
        <v>127</v>
      </c>
      <c r="BE462" s="218">
        <f>IF(N462="základní",J462,0)</f>
        <v>0</v>
      </c>
      <c r="BF462" s="218">
        <f>IF(N462="snížená",J462,0)</f>
        <v>0</v>
      </c>
      <c r="BG462" s="218">
        <f>IF(N462="zákl. přenesená",J462,0)</f>
        <v>0</v>
      </c>
      <c r="BH462" s="218">
        <f>IF(N462="sníž. přenesená",J462,0)</f>
        <v>0</v>
      </c>
      <c r="BI462" s="218">
        <f>IF(N462="nulová",J462,0)</f>
        <v>0</v>
      </c>
      <c r="BJ462" s="19" t="s">
        <v>79</v>
      </c>
      <c r="BK462" s="218">
        <f>ROUND(I462*H462,2)</f>
        <v>0</v>
      </c>
      <c r="BL462" s="19" t="s">
        <v>134</v>
      </c>
      <c r="BM462" s="217" t="s">
        <v>648</v>
      </c>
    </row>
    <row r="463" spans="1:51" s="14" customFormat="1" ht="12">
      <c r="A463" s="14"/>
      <c r="B463" s="230"/>
      <c r="C463" s="231"/>
      <c r="D463" s="221" t="s">
        <v>136</v>
      </c>
      <c r="E463" s="232" t="s">
        <v>19</v>
      </c>
      <c r="F463" s="233" t="s">
        <v>649</v>
      </c>
      <c r="G463" s="231"/>
      <c r="H463" s="234">
        <v>436.165</v>
      </c>
      <c r="I463" s="235"/>
      <c r="J463" s="231"/>
      <c r="K463" s="231"/>
      <c r="L463" s="236"/>
      <c r="M463" s="237"/>
      <c r="N463" s="238"/>
      <c r="O463" s="238"/>
      <c r="P463" s="238"/>
      <c r="Q463" s="238"/>
      <c r="R463" s="238"/>
      <c r="S463" s="238"/>
      <c r="T463" s="239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0" t="s">
        <v>136</v>
      </c>
      <c r="AU463" s="240" t="s">
        <v>81</v>
      </c>
      <c r="AV463" s="14" t="s">
        <v>81</v>
      </c>
      <c r="AW463" s="14" t="s">
        <v>33</v>
      </c>
      <c r="AX463" s="14" t="s">
        <v>79</v>
      </c>
      <c r="AY463" s="240" t="s">
        <v>127</v>
      </c>
    </row>
    <row r="464" spans="1:65" s="2" customFormat="1" ht="21.75" customHeight="1">
      <c r="A464" s="40"/>
      <c r="B464" s="41"/>
      <c r="C464" s="206" t="s">
        <v>650</v>
      </c>
      <c r="D464" s="206" t="s">
        <v>129</v>
      </c>
      <c r="E464" s="207" t="s">
        <v>651</v>
      </c>
      <c r="F464" s="208" t="s">
        <v>652</v>
      </c>
      <c r="G464" s="209" t="s">
        <v>271</v>
      </c>
      <c r="H464" s="210">
        <v>478.112</v>
      </c>
      <c r="I464" s="211"/>
      <c r="J464" s="212">
        <f>ROUND(I464*H464,2)</f>
        <v>0</v>
      </c>
      <c r="K464" s="208" t="s">
        <v>133</v>
      </c>
      <c r="L464" s="46"/>
      <c r="M464" s="213" t="s">
        <v>19</v>
      </c>
      <c r="N464" s="214" t="s">
        <v>42</v>
      </c>
      <c r="O464" s="86"/>
      <c r="P464" s="215">
        <f>O464*H464</f>
        <v>0</v>
      </c>
      <c r="Q464" s="215">
        <v>0</v>
      </c>
      <c r="R464" s="215">
        <f>Q464*H464</f>
        <v>0</v>
      </c>
      <c r="S464" s="215">
        <v>0</v>
      </c>
      <c r="T464" s="216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17" t="s">
        <v>134</v>
      </c>
      <c r="AT464" s="217" t="s">
        <v>129</v>
      </c>
      <c r="AU464" s="217" t="s">
        <v>81</v>
      </c>
      <c r="AY464" s="19" t="s">
        <v>127</v>
      </c>
      <c r="BE464" s="218">
        <f>IF(N464="základní",J464,0)</f>
        <v>0</v>
      </c>
      <c r="BF464" s="218">
        <f>IF(N464="snížená",J464,0)</f>
        <v>0</v>
      </c>
      <c r="BG464" s="218">
        <f>IF(N464="zákl. přenesená",J464,0)</f>
        <v>0</v>
      </c>
      <c r="BH464" s="218">
        <f>IF(N464="sníž. přenesená",J464,0)</f>
        <v>0</v>
      </c>
      <c r="BI464" s="218">
        <f>IF(N464="nulová",J464,0)</f>
        <v>0</v>
      </c>
      <c r="BJ464" s="19" t="s">
        <v>79</v>
      </c>
      <c r="BK464" s="218">
        <f>ROUND(I464*H464,2)</f>
        <v>0</v>
      </c>
      <c r="BL464" s="19" t="s">
        <v>134</v>
      </c>
      <c r="BM464" s="217" t="s">
        <v>653</v>
      </c>
    </row>
    <row r="465" spans="1:65" s="2" customFormat="1" ht="12">
      <c r="A465" s="40"/>
      <c r="B465" s="41"/>
      <c r="C465" s="206" t="s">
        <v>654</v>
      </c>
      <c r="D465" s="206" t="s">
        <v>129</v>
      </c>
      <c r="E465" s="207" t="s">
        <v>655</v>
      </c>
      <c r="F465" s="208" t="s">
        <v>656</v>
      </c>
      <c r="G465" s="209" t="s">
        <v>271</v>
      </c>
      <c r="H465" s="210">
        <v>9084.128</v>
      </c>
      <c r="I465" s="211"/>
      <c r="J465" s="212">
        <f>ROUND(I465*H465,2)</f>
        <v>0</v>
      </c>
      <c r="K465" s="208" t="s">
        <v>133</v>
      </c>
      <c r="L465" s="46"/>
      <c r="M465" s="213" t="s">
        <v>19</v>
      </c>
      <c r="N465" s="214" t="s">
        <v>42</v>
      </c>
      <c r="O465" s="86"/>
      <c r="P465" s="215">
        <f>O465*H465</f>
        <v>0</v>
      </c>
      <c r="Q465" s="215">
        <v>0</v>
      </c>
      <c r="R465" s="215">
        <f>Q465*H465</f>
        <v>0</v>
      </c>
      <c r="S465" s="215">
        <v>0</v>
      </c>
      <c r="T465" s="216">
        <f>S465*H465</f>
        <v>0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17" t="s">
        <v>134</v>
      </c>
      <c r="AT465" s="217" t="s">
        <v>129</v>
      </c>
      <c r="AU465" s="217" t="s">
        <v>81</v>
      </c>
      <c r="AY465" s="19" t="s">
        <v>127</v>
      </c>
      <c r="BE465" s="218">
        <f>IF(N465="základní",J465,0)</f>
        <v>0</v>
      </c>
      <c r="BF465" s="218">
        <f>IF(N465="snížená",J465,0)</f>
        <v>0</v>
      </c>
      <c r="BG465" s="218">
        <f>IF(N465="zákl. přenesená",J465,0)</f>
        <v>0</v>
      </c>
      <c r="BH465" s="218">
        <f>IF(N465="sníž. přenesená",J465,0)</f>
        <v>0</v>
      </c>
      <c r="BI465" s="218">
        <f>IF(N465="nulová",J465,0)</f>
        <v>0</v>
      </c>
      <c r="BJ465" s="19" t="s">
        <v>79</v>
      </c>
      <c r="BK465" s="218">
        <f>ROUND(I465*H465,2)</f>
        <v>0</v>
      </c>
      <c r="BL465" s="19" t="s">
        <v>134</v>
      </c>
      <c r="BM465" s="217" t="s">
        <v>657</v>
      </c>
    </row>
    <row r="466" spans="1:51" s="14" customFormat="1" ht="12">
      <c r="A466" s="14"/>
      <c r="B466" s="230"/>
      <c r="C466" s="231"/>
      <c r="D466" s="221" t="s">
        <v>136</v>
      </c>
      <c r="E466" s="231"/>
      <c r="F466" s="233" t="s">
        <v>658</v>
      </c>
      <c r="G466" s="231"/>
      <c r="H466" s="234">
        <v>9084.128</v>
      </c>
      <c r="I466" s="235"/>
      <c r="J466" s="231"/>
      <c r="K466" s="231"/>
      <c r="L466" s="236"/>
      <c r="M466" s="237"/>
      <c r="N466" s="238"/>
      <c r="O466" s="238"/>
      <c r="P466" s="238"/>
      <c r="Q466" s="238"/>
      <c r="R466" s="238"/>
      <c r="S466" s="238"/>
      <c r="T466" s="239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0" t="s">
        <v>136</v>
      </c>
      <c r="AU466" s="240" t="s">
        <v>81</v>
      </c>
      <c r="AV466" s="14" t="s">
        <v>81</v>
      </c>
      <c r="AW466" s="14" t="s">
        <v>4</v>
      </c>
      <c r="AX466" s="14" t="s">
        <v>79</v>
      </c>
      <c r="AY466" s="240" t="s">
        <v>127</v>
      </c>
    </row>
    <row r="467" spans="1:63" s="12" customFormat="1" ht="22.8" customHeight="1">
      <c r="A467" s="12"/>
      <c r="B467" s="190"/>
      <c r="C467" s="191"/>
      <c r="D467" s="192" t="s">
        <v>70</v>
      </c>
      <c r="E467" s="204" t="s">
        <v>659</v>
      </c>
      <c r="F467" s="204" t="s">
        <v>660</v>
      </c>
      <c r="G467" s="191"/>
      <c r="H467" s="191"/>
      <c r="I467" s="194"/>
      <c r="J467" s="205">
        <f>BK467</f>
        <v>0</v>
      </c>
      <c r="K467" s="191"/>
      <c r="L467" s="196"/>
      <c r="M467" s="197"/>
      <c r="N467" s="198"/>
      <c r="O467" s="198"/>
      <c r="P467" s="199">
        <f>P468</f>
        <v>0</v>
      </c>
      <c r="Q467" s="198"/>
      <c r="R467" s="199">
        <f>R468</f>
        <v>0</v>
      </c>
      <c r="S467" s="198"/>
      <c r="T467" s="200">
        <f>T468</f>
        <v>0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201" t="s">
        <v>79</v>
      </c>
      <c r="AT467" s="202" t="s">
        <v>70</v>
      </c>
      <c r="AU467" s="202" t="s">
        <v>79</v>
      </c>
      <c r="AY467" s="201" t="s">
        <v>127</v>
      </c>
      <c r="BK467" s="203">
        <f>BK468</f>
        <v>0</v>
      </c>
    </row>
    <row r="468" spans="1:65" s="2" customFormat="1" ht="16.5" customHeight="1">
      <c r="A468" s="40"/>
      <c r="B468" s="41"/>
      <c r="C468" s="206" t="s">
        <v>661</v>
      </c>
      <c r="D468" s="206" t="s">
        <v>129</v>
      </c>
      <c r="E468" s="207" t="s">
        <v>662</v>
      </c>
      <c r="F468" s="208" t="s">
        <v>663</v>
      </c>
      <c r="G468" s="209" t="s">
        <v>271</v>
      </c>
      <c r="H468" s="210">
        <v>360.664</v>
      </c>
      <c r="I468" s="211"/>
      <c r="J468" s="212">
        <f>ROUND(I468*H468,2)</f>
        <v>0</v>
      </c>
      <c r="K468" s="208" t="s">
        <v>133</v>
      </c>
      <c r="L468" s="46"/>
      <c r="M468" s="213" t="s">
        <v>19</v>
      </c>
      <c r="N468" s="214" t="s">
        <v>42</v>
      </c>
      <c r="O468" s="86"/>
      <c r="P468" s="215">
        <f>O468*H468</f>
        <v>0</v>
      </c>
      <c r="Q468" s="215">
        <v>0</v>
      </c>
      <c r="R468" s="215">
        <f>Q468*H468</f>
        <v>0</v>
      </c>
      <c r="S468" s="215">
        <v>0</v>
      </c>
      <c r="T468" s="216">
        <f>S468*H468</f>
        <v>0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17" t="s">
        <v>134</v>
      </c>
      <c r="AT468" s="217" t="s">
        <v>129</v>
      </c>
      <c r="AU468" s="217" t="s">
        <v>81</v>
      </c>
      <c r="AY468" s="19" t="s">
        <v>127</v>
      </c>
      <c r="BE468" s="218">
        <f>IF(N468="základní",J468,0)</f>
        <v>0</v>
      </c>
      <c r="BF468" s="218">
        <f>IF(N468="snížená",J468,0)</f>
        <v>0</v>
      </c>
      <c r="BG468" s="218">
        <f>IF(N468="zákl. přenesená",J468,0)</f>
        <v>0</v>
      </c>
      <c r="BH468" s="218">
        <f>IF(N468="sníž. přenesená",J468,0)</f>
        <v>0</v>
      </c>
      <c r="BI468" s="218">
        <f>IF(N468="nulová",J468,0)</f>
        <v>0</v>
      </c>
      <c r="BJ468" s="19" t="s">
        <v>79</v>
      </c>
      <c r="BK468" s="218">
        <f>ROUND(I468*H468,2)</f>
        <v>0</v>
      </c>
      <c r="BL468" s="19" t="s">
        <v>134</v>
      </c>
      <c r="BM468" s="217" t="s">
        <v>664</v>
      </c>
    </row>
    <row r="469" spans="1:63" s="12" customFormat="1" ht="25.9" customHeight="1">
      <c r="A469" s="12"/>
      <c r="B469" s="190"/>
      <c r="C469" s="191"/>
      <c r="D469" s="192" t="s">
        <v>70</v>
      </c>
      <c r="E469" s="193" t="s">
        <v>665</v>
      </c>
      <c r="F469" s="193" t="s">
        <v>666</v>
      </c>
      <c r="G469" s="191"/>
      <c r="H469" s="191"/>
      <c r="I469" s="194"/>
      <c r="J469" s="195">
        <f>BK469</f>
        <v>0</v>
      </c>
      <c r="K469" s="191"/>
      <c r="L469" s="196"/>
      <c r="M469" s="197"/>
      <c r="N469" s="198"/>
      <c r="O469" s="198"/>
      <c r="P469" s="199">
        <f>P470+P475</f>
        <v>0</v>
      </c>
      <c r="Q469" s="198"/>
      <c r="R469" s="199">
        <f>R470+R475</f>
        <v>0</v>
      </c>
      <c r="S469" s="198"/>
      <c r="T469" s="200">
        <f>T470+T475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201" t="s">
        <v>81</v>
      </c>
      <c r="AT469" s="202" t="s">
        <v>70</v>
      </c>
      <c r="AU469" s="202" t="s">
        <v>71</v>
      </c>
      <c r="AY469" s="201" t="s">
        <v>127</v>
      </c>
      <c r="BK469" s="203">
        <f>BK470+BK475</f>
        <v>0</v>
      </c>
    </row>
    <row r="470" spans="1:63" s="12" customFormat="1" ht="22.8" customHeight="1">
      <c r="A470" s="12"/>
      <c r="B470" s="190"/>
      <c r="C470" s="191"/>
      <c r="D470" s="192" t="s">
        <v>70</v>
      </c>
      <c r="E470" s="204" t="s">
        <v>667</v>
      </c>
      <c r="F470" s="204" t="s">
        <v>668</v>
      </c>
      <c r="G470" s="191"/>
      <c r="H470" s="191"/>
      <c r="I470" s="194"/>
      <c r="J470" s="205">
        <f>BK470</f>
        <v>0</v>
      </c>
      <c r="K470" s="191"/>
      <c r="L470" s="196"/>
      <c r="M470" s="197"/>
      <c r="N470" s="198"/>
      <c r="O470" s="198"/>
      <c r="P470" s="199">
        <f>SUM(P471:P474)</f>
        <v>0</v>
      </c>
      <c r="Q470" s="198"/>
      <c r="R470" s="199">
        <f>SUM(R471:R474)</f>
        <v>0</v>
      </c>
      <c r="S470" s="198"/>
      <c r="T470" s="200">
        <f>SUM(T471:T474)</f>
        <v>0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201" t="s">
        <v>81</v>
      </c>
      <c r="AT470" s="202" t="s">
        <v>70</v>
      </c>
      <c r="AU470" s="202" t="s">
        <v>79</v>
      </c>
      <c r="AY470" s="201" t="s">
        <v>127</v>
      </c>
      <c r="BK470" s="203">
        <f>SUM(BK471:BK474)</f>
        <v>0</v>
      </c>
    </row>
    <row r="471" spans="1:65" s="2" customFormat="1" ht="12">
      <c r="A471" s="40"/>
      <c r="B471" s="41"/>
      <c r="C471" s="206" t="s">
        <v>669</v>
      </c>
      <c r="D471" s="206" t="s">
        <v>129</v>
      </c>
      <c r="E471" s="207" t="s">
        <v>670</v>
      </c>
      <c r="F471" s="208" t="s">
        <v>671</v>
      </c>
      <c r="G471" s="209" t="s">
        <v>520</v>
      </c>
      <c r="H471" s="210">
        <v>10</v>
      </c>
      <c r="I471" s="211"/>
      <c r="J471" s="212">
        <f>ROUND(I471*H471,2)</f>
        <v>0</v>
      </c>
      <c r="K471" s="208" t="s">
        <v>449</v>
      </c>
      <c r="L471" s="46"/>
      <c r="M471" s="213" t="s">
        <v>19</v>
      </c>
      <c r="N471" s="214" t="s">
        <v>42</v>
      </c>
      <c r="O471" s="86"/>
      <c r="P471" s="215">
        <f>O471*H471</f>
        <v>0</v>
      </c>
      <c r="Q471" s="215">
        <v>0</v>
      </c>
      <c r="R471" s="215">
        <f>Q471*H471</f>
        <v>0</v>
      </c>
      <c r="S471" s="215">
        <v>0</v>
      </c>
      <c r="T471" s="216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17" t="s">
        <v>268</v>
      </c>
      <c r="AT471" s="217" t="s">
        <v>129</v>
      </c>
      <c r="AU471" s="217" t="s">
        <v>81</v>
      </c>
      <c r="AY471" s="19" t="s">
        <v>127</v>
      </c>
      <c r="BE471" s="218">
        <f>IF(N471="základní",J471,0)</f>
        <v>0</v>
      </c>
      <c r="BF471" s="218">
        <f>IF(N471="snížená",J471,0)</f>
        <v>0</v>
      </c>
      <c r="BG471" s="218">
        <f>IF(N471="zákl. přenesená",J471,0)</f>
        <v>0</v>
      </c>
      <c r="BH471" s="218">
        <f>IF(N471="sníž. přenesená",J471,0)</f>
        <v>0</v>
      </c>
      <c r="BI471" s="218">
        <f>IF(N471="nulová",J471,0)</f>
        <v>0</v>
      </c>
      <c r="BJ471" s="19" t="s">
        <v>79</v>
      </c>
      <c r="BK471" s="218">
        <f>ROUND(I471*H471,2)</f>
        <v>0</v>
      </c>
      <c r="BL471" s="19" t="s">
        <v>268</v>
      </c>
      <c r="BM471" s="217" t="s">
        <v>672</v>
      </c>
    </row>
    <row r="472" spans="1:51" s="13" customFormat="1" ht="12">
      <c r="A472" s="13"/>
      <c r="B472" s="219"/>
      <c r="C472" s="220"/>
      <c r="D472" s="221" t="s">
        <v>136</v>
      </c>
      <c r="E472" s="222" t="s">
        <v>19</v>
      </c>
      <c r="F472" s="223" t="s">
        <v>673</v>
      </c>
      <c r="G472" s="220"/>
      <c r="H472" s="222" t="s">
        <v>19</v>
      </c>
      <c r="I472" s="224"/>
      <c r="J472" s="220"/>
      <c r="K472" s="220"/>
      <c r="L472" s="225"/>
      <c r="M472" s="226"/>
      <c r="N472" s="227"/>
      <c r="O472" s="227"/>
      <c r="P472" s="227"/>
      <c r="Q472" s="227"/>
      <c r="R472" s="227"/>
      <c r="S472" s="227"/>
      <c r="T472" s="228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29" t="s">
        <v>136</v>
      </c>
      <c r="AU472" s="229" t="s">
        <v>81</v>
      </c>
      <c r="AV472" s="13" t="s">
        <v>79</v>
      </c>
      <c r="AW472" s="13" t="s">
        <v>33</v>
      </c>
      <c r="AX472" s="13" t="s">
        <v>71</v>
      </c>
      <c r="AY472" s="229" t="s">
        <v>127</v>
      </c>
    </row>
    <row r="473" spans="1:51" s="14" customFormat="1" ht="12">
      <c r="A473" s="14"/>
      <c r="B473" s="230"/>
      <c r="C473" s="231"/>
      <c r="D473" s="221" t="s">
        <v>136</v>
      </c>
      <c r="E473" s="232" t="s">
        <v>19</v>
      </c>
      <c r="F473" s="233" t="s">
        <v>193</v>
      </c>
      <c r="G473" s="231"/>
      <c r="H473" s="234">
        <v>10</v>
      </c>
      <c r="I473" s="235"/>
      <c r="J473" s="231"/>
      <c r="K473" s="231"/>
      <c r="L473" s="236"/>
      <c r="M473" s="237"/>
      <c r="N473" s="238"/>
      <c r="O473" s="238"/>
      <c r="P473" s="238"/>
      <c r="Q473" s="238"/>
      <c r="R473" s="238"/>
      <c r="S473" s="238"/>
      <c r="T473" s="239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0" t="s">
        <v>136</v>
      </c>
      <c r="AU473" s="240" t="s">
        <v>81</v>
      </c>
      <c r="AV473" s="14" t="s">
        <v>81</v>
      </c>
      <c r="AW473" s="14" t="s">
        <v>33</v>
      </c>
      <c r="AX473" s="14" t="s">
        <v>79</v>
      </c>
      <c r="AY473" s="240" t="s">
        <v>127</v>
      </c>
    </row>
    <row r="474" spans="1:65" s="2" customFormat="1" ht="12">
      <c r="A474" s="40"/>
      <c r="B474" s="41"/>
      <c r="C474" s="206" t="s">
        <v>674</v>
      </c>
      <c r="D474" s="206" t="s">
        <v>129</v>
      </c>
      <c r="E474" s="207" t="s">
        <v>675</v>
      </c>
      <c r="F474" s="208" t="s">
        <v>676</v>
      </c>
      <c r="G474" s="209" t="s">
        <v>631</v>
      </c>
      <c r="H474" s="210">
        <v>1</v>
      </c>
      <c r="I474" s="211"/>
      <c r="J474" s="212">
        <f>ROUND(I474*H474,2)</f>
        <v>0</v>
      </c>
      <c r="K474" s="208" t="s">
        <v>449</v>
      </c>
      <c r="L474" s="46"/>
      <c r="M474" s="213" t="s">
        <v>19</v>
      </c>
      <c r="N474" s="214" t="s">
        <v>42</v>
      </c>
      <c r="O474" s="86"/>
      <c r="P474" s="215">
        <f>O474*H474</f>
        <v>0</v>
      </c>
      <c r="Q474" s="215">
        <v>0</v>
      </c>
      <c r="R474" s="215">
        <f>Q474*H474</f>
        <v>0</v>
      </c>
      <c r="S474" s="215">
        <v>0</v>
      </c>
      <c r="T474" s="216">
        <f>S474*H474</f>
        <v>0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17" t="s">
        <v>268</v>
      </c>
      <c r="AT474" s="217" t="s">
        <v>129</v>
      </c>
      <c r="AU474" s="217" t="s">
        <v>81</v>
      </c>
      <c r="AY474" s="19" t="s">
        <v>127</v>
      </c>
      <c r="BE474" s="218">
        <f>IF(N474="základní",J474,0)</f>
        <v>0</v>
      </c>
      <c r="BF474" s="218">
        <f>IF(N474="snížená",J474,0)</f>
        <v>0</v>
      </c>
      <c r="BG474" s="218">
        <f>IF(N474="zákl. přenesená",J474,0)</f>
        <v>0</v>
      </c>
      <c r="BH474" s="218">
        <f>IF(N474="sníž. přenesená",J474,0)</f>
        <v>0</v>
      </c>
      <c r="BI474" s="218">
        <f>IF(N474="nulová",J474,0)</f>
        <v>0</v>
      </c>
      <c r="BJ474" s="19" t="s">
        <v>79</v>
      </c>
      <c r="BK474" s="218">
        <f>ROUND(I474*H474,2)</f>
        <v>0</v>
      </c>
      <c r="BL474" s="19" t="s">
        <v>268</v>
      </c>
      <c r="BM474" s="217" t="s">
        <v>677</v>
      </c>
    </row>
    <row r="475" spans="1:63" s="12" customFormat="1" ht="22.8" customHeight="1">
      <c r="A475" s="12"/>
      <c r="B475" s="190"/>
      <c r="C475" s="191"/>
      <c r="D475" s="192" t="s">
        <v>70</v>
      </c>
      <c r="E475" s="204" t="s">
        <v>678</v>
      </c>
      <c r="F475" s="204" t="s">
        <v>679</v>
      </c>
      <c r="G475" s="191"/>
      <c r="H475" s="191"/>
      <c r="I475" s="194"/>
      <c r="J475" s="205">
        <f>BK475</f>
        <v>0</v>
      </c>
      <c r="K475" s="191"/>
      <c r="L475" s="196"/>
      <c r="M475" s="197"/>
      <c r="N475" s="198"/>
      <c r="O475" s="198"/>
      <c r="P475" s="199">
        <f>SUM(P476:P511)</f>
        <v>0</v>
      </c>
      <c r="Q475" s="198"/>
      <c r="R475" s="199">
        <f>SUM(R476:R511)</f>
        <v>0</v>
      </c>
      <c r="S475" s="198"/>
      <c r="T475" s="200">
        <f>SUM(T476:T511)</f>
        <v>0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201" t="s">
        <v>81</v>
      </c>
      <c r="AT475" s="202" t="s">
        <v>70</v>
      </c>
      <c r="AU475" s="202" t="s">
        <v>79</v>
      </c>
      <c r="AY475" s="201" t="s">
        <v>127</v>
      </c>
      <c r="BK475" s="203">
        <f>SUM(BK476:BK511)</f>
        <v>0</v>
      </c>
    </row>
    <row r="476" spans="1:65" s="2" customFormat="1" ht="12">
      <c r="A476" s="40"/>
      <c r="B476" s="41"/>
      <c r="C476" s="206" t="s">
        <v>680</v>
      </c>
      <c r="D476" s="206" t="s">
        <v>129</v>
      </c>
      <c r="E476" s="207" t="s">
        <v>681</v>
      </c>
      <c r="F476" s="208" t="s">
        <v>682</v>
      </c>
      <c r="G476" s="209" t="s">
        <v>631</v>
      </c>
      <c r="H476" s="210">
        <v>1</v>
      </c>
      <c r="I476" s="211"/>
      <c r="J476" s="212">
        <f>ROUND(I476*H476,2)</f>
        <v>0</v>
      </c>
      <c r="K476" s="208" t="s">
        <v>449</v>
      </c>
      <c r="L476" s="46"/>
      <c r="M476" s="213" t="s">
        <v>19</v>
      </c>
      <c r="N476" s="214" t="s">
        <v>42</v>
      </c>
      <c r="O476" s="86"/>
      <c r="P476" s="215">
        <f>O476*H476</f>
        <v>0</v>
      </c>
      <c r="Q476" s="215">
        <v>0</v>
      </c>
      <c r="R476" s="215">
        <f>Q476*H476</f>
        <v>0</v>
      </c>
      <c r="S476" s="215">
        <v>0</v>
      </c>
      <c r="T476" s="216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17" t="s">
        <v>268</v>
      </c>
      <c r="AT476" s="217" t="s">
        <v>129</v>
      </c>
      <c r="AU476" s="217" t="s">
        <v>81</v>
      </c>
      <c r="AY476" s="19" t="s">
        <v>127</v>
      </c>
      <c r="BE476" s="218">
        <f>IF(N476="základní",J476,0)</f>
        <v>0</v>
      </c>
      <c r="BF476" s="218">
        <f>IF(N476="snížená",J476,0)</f>
        <v>0</v>
      </c>
      <c r="BG476" s="218">
        <f>IF(N476="zákl. přenesená",J476,0)</f>
        <v>0</v>
      </c>
      <c r="BH476" s="218">
        <f>IF(N476="sníž. přenesená",J476,0)</f>
        <v>0</v>
      </c>
      <c r="BI476" s="218">
        <f>IF(N476="nulová",J476,0)</f>
        <v>0</v>
      </c>
      <c r="BJ476" s="19" t="s">
        <v>79</v>
      </c>
      <c r="BK476" s="218">
        <f>ROUND(I476*H476,2)</f>
        <v>0</v>
      </c>
      <c r="BL476" s="19" t="s">
        <v>268</v>
      </c>
      <c r="BM476" s="217" t="s">
        <v>683</v>
      </c>
    </row>
    <row r="477" spans="1:65" s="2" customFormat="1" ht="12">
      <c r="A477" s="40"/>
      <c r="B477" s="41"/>
      <c r="C477" s="206" t="s">
        <v>684</v>
      </c>
      <c r="D477" s="206" t="s">
        <v>129</v>
      </c>
      <c r="E477" s="207" t="s">
        <v>685</v>
      </c>
      <c r="F477" s="208" t="s">
        <v>686</v>
      </c>
      <c r="G477" s="209" t="s">
        <v>687</v>
      </c>
      <c r="H477" s="210">
        <v>68.45</v>
      </c>
      <c r="I477" s="211"/>
      <c r="J477" s="212">
        <f>ROUND(I477*H477,2)</f>
        <v>0</v>
      </c>
      <c r="K477" s="208" t="s">
        <v>449</v>
      </c>
      <c r="L477" s="46"/>
      <c r="M477" s="213" t="s">
        <v>19</v>
      </c>
      <c r="N477" s="214" t="s">
        <v>42</v>
      </c>
      <c r="O477" s="86"/>
      <c r="P477" s="215">
        <f>O477*H477</f>
        <v>0</v>
      </c>
      <c r="Q477" s="215">
        <v>0</v>
      </c>
      <c r="R477" s="215">
        <f>Q477*H477</f>
        <v>0</v>
      </c>
      <c r="S477" s="215">
        <v>0</v>
      </c>
      <c r="T477" s="216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17" t="s">
        <v>268</v>
      </c>
      <c r="AT477" s="217" t="s">
        <v>129</v>
      </c>
      <c r="AU477" s="217" t="s">
        <v>81</v>
      </c>
      <c r="AY477" s="19" t="s">
        <v>127</v>
      </c>
      <c r="BE477" s="218">
        <f>IF(N477="základní",J477,0)</f>
        <v>0</v>
      </c>
      <c r="BF477" s="218">
        <f>IF(N477="snížená",J477,0)</f>
        <v>0</v>
      </c>
      <c r="BG477" s="218">
        <f>IF(N477="zákl. přenesená",J477,0)</f>
        <v>0</v>
      </c>
      <c r="BH477" s="218">
        <f>IF(N477="sníž. přenesená",J477,0)</f>
        <v>0</v>
      </c>
      <c r="BI477" s="218">
        <f>IF(N477="nulová",J477,0)</f>
        <v>0</v>
      </c>
      <c r="BJ477" s="19" t="s">
        <v>79</v>
      </c>
      <c r="BK477" s="218">
        <f>ROUND(I477*H477,2)</f>
        <v>0</v>
      </c>
      <c r="BL477" s="19" t="s">
        <v>268</v>
      </c>
      <c r="BM477" s="217" t="s">
        <v>688</v>
      </c>
    </row>
    <row r="478" spans="1:51" s="13" customFormat="1" ht="12">
      <c r="A478" s="13"/>
      <c r="B478" s="219"/>
      <c r="C478" s="220"/>
      <c r="D478" s="221" t="s">
        <v>136</v>
      </c>
      <c r="E478" s="222" t="s">
        <v>19</v>
      </c>
      <c r="F478" s="223" t="s">
        <v>689</v>
      </c>
      <c r="G478" s="220"/>
      <c r="H478" s="222" t="s">
        <v>19</v>
      </c>
      <c r="I478" s="224"/>
      <c r="J478" s="220"/>
      <c r="K478" s="220"/>
      <c r="L478" s="225"/>
      <c r="M478" s="226"/>
      <c r="N478" s="227"/>
      <c r="O478" s="227"/>
      <c r="P478" s="227"/>
      <c r="Q478" s="227"/>
      <c r="R478" s="227"/>
      <c r="S478" s="227"/>
      <c r="T478" s="228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29" t="s">
        <v>136</v>
      </c>
      <c r="AU478" s="229" t="s">
        <v>81</v>
      </c>
      <c r="AV478" s="13" t="s">
        <v>79</v>
      </c>
      <c r="AW478" s="13" t="s">
        <v>33</v>
      </c>
      <c r="AX478" s="13" t="s">
        <v>71</v>
      </c>
      <c r="AY478" s="229" t="s">
        <v>127</v>
      </c>
    </row>
    <row r="479" spans="1:51" s="14" customFormat="1" ht="12">
      <c r="A479" s="14"/>
      <c r="B479" s="230"/>
      <c r="C479" s="231"/>
      <c r="D479" s="221" t="s">
        <v>136</v>
      </c>
      <c r="E479" s="232" t="s">
        <v>19</v>
      </c>
      <c r="F479" s="233" t="s">
        <v>690</v>
      </c>
      <c r="G479" s="231"/>
      <c r="H479" s="234">
        <v>68.45</v>
      </c>
      <c r="I479" s="235"/>
      <c r="J479" s="231"/>
      <c r="K479" s="231"/>
      <c r="L479" s="236"/>
      <c r="M479" s="237"/>
      <c r="N479" s="238"/>
      <c r="O479" s="238"/>
      <c r="P479" s="238"/>
      <c r="Q479" s="238"/>
      <c r="R479" s="238"/>
      <c r="S479" s="238"/>
      <c r="T479" s="239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0" t="s">
        <v>136</v>
      </c>
      <c r="AU479" s="240" t="s">
        <v>81</v>
      </c>
      <c r="AV479" s="14" t="s">
        <v>81</v>
      </c>
      <c r="AW479" s="14" t="s">
        <v>33</v>
      </c>
      <c r="AX479" s="14" t="s">
        <v>79</v>
      </c>
      <c r="AY479" s="240" t="s">
        <v>127</v>
      </c>
    </row>
    <row r="480" spans="1:65" s="2" customFormat="1" ht="12">
      <c r="A480" s="40"/>
      <c r="B480" s="41"/>
      <c r="C480" s="206" t="s">
        <v>691</v>
      </c>
      <c r="D480" s="206" t="s">
        <v>129</v>
      </c>
      <c r="E480" s="207" t="s">
        <v>692</v>
      </c>
      <c r="F480" s="208" t="s">
        <v>693</v>
      </c>
      <c r="G480" s="209" t="s">
        <v>520</v>
      </c>
      <c r="H480" s="210">
        <v>1</v>
      </c>
      <c r="I480" s="211"/>
      <c r="J480" s="212">
        <f>ROUND(I480*H480,2)</f>
        <v>0</v>
      </c>
      <c r="K480" s="208" t="s">
        <v>449</v>
      </c>
      <c r="L480" s="46"/>
      <c r="M480" s="213" t="s">
        <v>19</v>
      </c>
      <c r="N480" s="214" t="s">
        <v>42</v>
      </c>
      <c r="O480" s="86"/>
      <c r="P480" s="215">
        <f>O480*H480</f>
        <v>0</v>
      </c>
      <c r="Q480" s="215">
        <v>0</v>
      </c>
      <c r="R480" s="215">
        <f>Q480*H480</f>
        <v>0</v>
      </c>
      <c r="S480" s="215">
        <v>0</v>
      </c>
      <c r="T480" s="216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17" t="s">
        <v>268</v>
      </c>
      <c r="AT480" s="217" t="s">
        <v>129</v>
      </c>
      <c r="AU480" s="217" t="s">
        <v>81</v>
      </c>
      <c r="AY480" s="19" t="s">
        <v>127</v>
      </c>
      <c r="BE480" s="218">
        <f>IF(N480="základní",J480,0)</f>
        <v>0</v>
      </c>
      <c r="BF480" s="218">
        <f>IF(N480="snížená",J480,0)</f>
        <v>0</v>
      </c>
      <c r="BG480" s="218">
        <f>IF(N480="zákl. přenesená",J480,0)</f>
        <v>0</v>
      </c>
      <c r="BH480" s="218">
        <f>IF(N480="sníž. přenesená",J480,0)</f>
        <v>0</v>
      </c>
      <c r="BI480" s="218">
        <f>IF(N480="nulová",J480,0)</f>
        <v>0</v>
      </c>
      <c r="BJ480" s="19" t="s">
        <v>79</v>
      </c>
      <c r="BK480" s="218">
        <f>ROUND(I480*H480,2)</f>
        <v>0</v>
      </c>
      <c r="BL480" s="19" t="s">
        <v>268</v>
      </c>
      <c r="BM480" s="217" t="s">
        <v>694</v>
      </c>
    </row>
    <row r="481" spans="1:51" s="13" customFormat="1" ht="12">
      <c r="A481" s="13"/>
      <c r="B481" s="219"/>
      <c r="C481" s="220"/>
      <c r="D481" s="221" t="s">
        <v>136</v>
      </c>
      <c r="E481" s="222" t="s">
        <v>19</v>
      </c>
      <c r="F481" s="223" t="s">
        <v>689</v>
      </c>
      <c r="G481" s="220"/>
      <c r="H481" s="222" t="s">
        <v>19</v>
      </c>
      <c r="I481" s="224"/>
      <c r="J481" s="220"/>
      <c r="K481" s="220"/>
      <c r="L481" s="225"/>
      <c r="M481" s="226"/>
      <c r="N481" s="227"/>
      <c r="O481" s="227"/>
      <c r="P481" s="227"/>
      <c r="Q481" s="227"/>
      <c r="R481" s="227"/>
      <c r="S481" s="227"/>
      <c r="T481" s="228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29" t="s">
        <v>136</v>
      </c>
      <c r="AU481" s="229" t="s">
        <v>81</v>
      </c>
      <c r="AV481" s="13" t="s">
        <v>79</v>
      </c>
      <c r="AW481" s="13" t="s">
        <v>33</v>
      </c>
      <c r="AX481" s="13" t="s">
        <v>71</v>
      </c>
      <c r="AY481" s="229" t="s">
        <v>127</v>
      </c>
    </row>
    <row r="482" spans="1:51" s="14" customFormat="1" ht="12">
      <c r="A482" s="14"/>
      <c r="B482" s="230"/>
      <c r="C482" s="231"/>
      <c r="D482" s="221" t="s">
        <v>136</v>
      </c>
      <c r="E482" s="232" t="s">
        <v>19</v>
      </c>
      <c r="F482" s="233" t="s">
        <v>79</v>
      </c>
      <c r="G482" s="231"/>
      <c r="H482" s="234">
        <v>1</v>
      </c>
      <c r="I482" s="235"/>
      <c r="J482" s="231"/>
      <c r="K482" s="231"/>
      <c r="L482" s="236"/>
      <c r="M482" s="237"/>
      <c r="N482" s="238"/>
      <c r="O482" s="238"/>
      <c r="P482" s="238"/>
      <c r="Q482" s="238"/>
      <c r="R482" s="238"/>
      <c r="S482" s="238"/>
      <c r="T482" s="239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40" t="s">
        <v>136</v>
      </c>
      <c r="AU482" s="240" t="s">
        <v>81</v>
      </c>
      <c r="AV482" s="14" t="s">
        <v>81</v>
      </c>
      <c r="AW482" s="14" t="s">
        <v>33</v>
      </c>
      <c r="AX482" s="14" t="s">
        <v>79</v>
      </c>
      <c r="AY482" s="240" t="s">
        <v>127</v>
      </c>
    </row>
    <row r="483" spans="1:65" s="2" customFormat="1" ht="33" customHeight="1">
      <c r="A483" s="40"/>
      <c r="B483" s="41"/>
      <c r="C483" s="206" t="s">
        <v>695</v>
      </c>
      <c r="D483" s="206" t="s">
        <v>129</v>
      </c>
      <c r="E483" s="207" t="s">
        <v>696</v>
      </c>
      <c r="F483" s="208" t="s">
        <v>697</v>
      </c>
      <c r="G483" s="209" t="s">
        <v>520</v>
      </c>
      <c r="H483" s="210">
        <v>1</v>
      </c>
      <c r="I483" s="211"/>
      <c r="J483" s="212">
        <f>ROUND(I483*H483,2)</f>
        <v>0</v>
      </c>
      <c r="K483" s="208" t="s">
        <v>449</v>
      </c>
      <c r="L483" s="46"/>
      <c r="M483" s="213" t="s">
        <v>19</v>
      </c>
      <c r="N483" s="214" t="s">
        <v>42</v>
      </c>
      <c r="O483" s="86"/>
      <c r="P483" s="215">
        <f>O483*H483</f>
        <v>0</v>
      </c>
      <c r="Q483" s="215">
        <v>0</v>
      </c>
      <c r="R483" s="215">
        <f>Q483*H483</f>
        <v>0</v>
      </c>
      <c r="S483" s="215">
        <v>0</v>
      </c>
      <c r="T483" s="216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17" t="s">
        <v>268</v>
      </c>
      <c r="AT483" s="217" t="s">
        <v>129</v>
      </c>
      <c r="AU483" s="217" t="s">
        <v>81</v>
      </c>
      <c r="AY483" s="19" t="s">
        <v>127</v>
      </c>
      <c r="BE483" s="218">
        <f>IF(N483="základní",J483,0)</f>
        <v>0</v>
      </c>
      <c r="BF483" s="218">
        <f>IF(N483="snížená",J483,0)</f>
        <v>0</v>
      </c>
      <c r="BG483" s="218">
        <f>IF(N483="zákl. přenesená",J483,0)</f>
        <v>0</v>
      </c>
      <c r="BH483" s="218">
        <f>IF(N483="sníž. přenesená",J483,0)</f>
        <v>0</v>
      </c>
      <c r="BI483" s="218">
        <f>IF(N483="nulová",J483,0)</f>
        <v>0</v>
      </c>
      <c r="BJ483" s="19" t="s">
        <v>79</v>
      </c>
      <c r="BK483" s="218">
        <f>ROUND(I483*H483,2)</f>
        <v>0</v>
      </c>
      <c r="BL483" s="19" t="s">
        <v>268</v>
      </c>
      <c r="BM483" s="217" t="s">
        <v>698</v>
      </c>
    </row>
    <row r="484" spans="1:51" s="13" customFormat="1" ht="12">
      <c r="A484" s="13"/>
      <c r="B484" s="219"/>
      <c r="C484" s="220"/>
      <c r="D484" s="221" t="s">
        <v>136</v>
      </c>
      <c r="E484" s="222" t="s">
        <v>19</v>
      </c>
      <c r="F484" s="223" t="s">
        <v>689</v>
      </c>
      <c r="G484" s="220"/>
      <c r="H484" s="222" t="s">
        <v>19</v>
      </c>
      <c r="I484" s="224"/>
      <c r="J484" s="220"/>
      <c r="K484" s="220"/>
      <c r="L484" s="225"/>
      <c r="M484" s="226"/>
      <c r="N484" s="227"/>
      <c r="O484" s="227"/>
      <c r="P484" s="227"/>
      <c r="Q484" s="227"/>
      <c r="R484" s="227"/>
      <c r="S484" s="227"/>
      <c r="T484" s="228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29" t="s">
        <v>136</v>
      </c>
      <c r="AU484" s="229" t="s">
        <v>81</v>
      </c>
      <c r="AV484" s="13" t="s">
        <v>79</v>
      </c>
      <c r="AW484" s="13" t="s">
        <v>33</v>
      </c>
      <c r="AX484" s="13" t="s">
        <v>71</v>
      </c>
      <c r="AY484" s="229" t="s">
        <v>127</v>
      </c>
    </row>
    <row r="485" spans="1:51" s="14" customFormat="1" ht="12">
      <c r="A485" s="14"/>
      <c r="B485" s="230"/>
      <c r="C485" s="231"/>
      <c r="D485" s="221" t="s">
        <v>136</v>
      </c>
      <c r="E485" s="232" t="s">
        <v>19</v>
      </c>
      <c r="F485" s="233" t="s">
        <v>79</v>
      </c>
      <c r="G485" s="231"/>
      <c r="H485" s="234">
        <v>1</v>
      </c>
      <c r="I485" s="235"/>
      <c r="J485" s="231"/>
      <c r="K485" s="231"/>
      <c r="L485" s="236"/>
      <c r="M485" s="237"/>
      <c r="N485" s="238"/>
      <c r="O485" s="238"/>
      <c r="P485" s="238"/>
      <c r="Q485" s="238"/>
      <c r="R485" s="238"/>
      <c r="S485" s="238"/>
      <c r="T485" s="239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0" t="s">
        <v>136</v>
      </c>
      <c r="AU485" s="240" t="s">
        <v>81</v>
      </c>
      <c r="AV485" s="14" t="s">
        <v>81</v>
      </c>
      <c r="AW485" s="14" t="s">
        <v>33</v>
      </c>
      <c r="AX485" s="14" t="s">
        <v>79</v>
      </c>
      <c r="AY485" s="240" t="s">
        <v>127</v>
      </c>
    </row>
    <row r="486" spans="1:65" s="2" customFormat="1" ht="33" customHeight="1">
      <c r="A486" s="40"/>
      <c r="B486" s="41"/>
      <c r="C486" s="206" t="s">
        <v>699</v>
      </c>
      <c r="D486" s="206" t="s">
        <v>129</v>
      </c>
      <c r="E486" s="207" t="s">
        <v>700</v>
      </c>
      <c r="F486" s="208" t="s">
        <v>701</v>
      </c>
      <c r="G486" s="209" t="s">
        <v>520</v>
      </c>
      <c r="H486" s="210">
        <v>1</v>
      </c>
      <c r="I486" s="211"/>
      <c r="J486" s="212">
        <f>ROUND(I486*H486,2)</f>
        <v>0</v>
      </c>
      <c r="K486" s="208" t="s">
        <v>449</v>
      </c>
      <c r="L486" s="46"/>
      <c r="M486" s="213" t="s">
        <v>19</v>
      </c>
      <c r="N486" s="214" t="s">
        <v>42</v>
      </c>
      <c r="O486" s="86"/>
      <c r="P486" s="215">
        <f>O486*H486</f>
        <v>0</v>
      </c>
      <c r="Q486" s="215">
        <v>0</v>
      </c>
      <c r="R486" s="215">
        <f>Q486*H486</f>
        <v>0</v>
      </c>
      <c r="S486" s="215">
        <v>0</v>
      </c>
      <c r="T486" s="216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17" t="s">
        <v>268</v>
      </c>
      <c r="AT486" s="217" t="s">
        <v>129</v>
      </c>
      <c r="AU486" s="217" t="s">
        <v>81</v>
      </c>
      <c r="AY486" s="19" t="s">
        <v>127</v>
      </c>
      <c r="BE486" s="218">
        <f>IF(N486="základní",J486,0)</f>
        <v>0</v>
      </c>
      <c r="BF486" s="218">
        <f>IF(N486="snížená",J486,0)</f>
        <v>0</v>
      </c>
      <c r="BG486" s="218">
        <f>IF(N486="zákl. přenesená",J486,0)</f>
        <v>0</v>
      </c>
      <c r="BH486" s="218">
        <f>IF(N486="sníž. přenesená",J486,0)</f>
        <v>0</v>
      </c>
      <c r="BI486" s="218">
        <f>IF(N486="nulová",J486,0)</f>
        <v>0</v>
      </c>
      <c r="BJ486" s="19" t="s">
        <v>79</v>
      </c>
      <c r="BK486" s="218">
        <f>ROUND(I486*H486,2)</f>
        <v>0</v>
      </c>
      <c r="BL486" s="19" t="s">
        <v>268</v>
      </c>
      <c r="BM486" s="217" t="s">
        <v>702</v>
      </c>
    </row>
    <row r="487" spans="1:51" s="13" customFormat="1" ht="12">
      <c r="A487" s="13"/>
      <c r="B487" s="219"/>
      <c r="C487" s="220"/>
      <c r="D487" s="221" t="s">
        <v>136</v>
      </c>
      <c r="E487" s="222" t="s">
        <v>19</v>
      </c>
      <c r="F487" s="223" t="s">
        <v>689</v>
      </c>
      <c r="G487" s="220"/>
      <c r="H487" s="222" t="s">
        <v>19</v>
      </c>
      <c r="I487" s="224"/>
      <c r="J487" s="220"/>
      <c r="K487" s="220"/>
      <c r="L487" s="225"/>
      <c r="M487" s="226"/>
      <c r="N487" s="227"/>
      <c r="O487" s="227"/>
      <c r="P487" s="227"/>
      <c r="Q487" s="227"/>
      <c r="R487" s="227"/>
      <c r="S487" s="227"/>
      <c r="T487" s="228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29" t="s">
        <v>136</v>
      </c>
      <c r="AU487" s="229" t="s">
        <v>81</v>
      </c>
      <c r="AV487" s="13" t="s">
        <v>79</v>
      </c>
      <c r="AW487" s="13" t="s">
        <v>33</v>
      </c>
      <c r="AX487" s="13" t="s">
        <v>71</v>
      </c>
      <c r="AY487" s="229" t="s">
        <v>127</v>
      </c>
    </row>
    <row r="488" spans="1:51" s="14" customFormat="1" ht="12">
      <c r="A488" s="14"/>
      <c r="B488" s="230"/>
      <c r="C488" s="231"/>
      <c r="D488" s="221" t="s">
        <v>136</v>
      </c>
      <c r="E488" s="232" t="s">
        <v>19</v>
      </c>
      <c r="F488" s="233" t="s">
        <v>79</v>
      </c>
      <c r="G488" s="231"/>
      <c r="H488" s="234">
        <v>1</v>
      </c>
      <c r="I488" s="235"/>
      <c r="J488" s="231"/>
      <c r="K488" s="231"/>
      <c r="L488" s="236"/>
      <c r="M488" s="237"/>
      <c r="N488" s="238"/>
      <c r="O488" s="238"/>
      <c r="P488" s="238"/>
      <c r="Q488" s="238"/>
      <c r="R488" s="238"/>
      <c r="S488" s="238"/>
      <c r="T488" s="239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0" t="s">
        <v>136</v>
      </c>
      <c r="AU488" s="240" t="s">
        <v>81</v>
      </c>
      <c r="AV488" s="14" t="s">
        <v>81</v>
      </c>
      <c r="AW488" s="14" t="s">
        <v>33</v>
      </c>
      <c r="AX488" s="14" t="s">
        <v>79</v>
      </c>
      <c r="AY488" s="240" t="s">
        <v>127</v>
      </c>
    </row>
    <row r="489" spans="1:65" s="2" customFormat="1" ht="12">
      <c r="A489" s="40"/>
      <c r="B489" s="41"/>
      <c r="C489" s="206" t="s">
        <v>703</v>
      </c>
      <c r="D489" s="206" t="s">
        <v>129</v>
      </c>
      <c r="E489" s="207" t="s">
        <v>704</v>
      </c>
      <c r="F489" s="208" t="s">
        <v>705</v>
      </c>
      <c r="G489" s="209" t="s">
        <v>520</v>
      </c>
      <c r="H489" s="210">
        <v>1</v>
      </c>
      <c r="I489" s="211"/>
      <c r="J489" s="212">
        <f>ROUND(I489*H489,2)</f>
        <v>0</v>
      </c>
      <c r="K489" s="208" t="s">
        <v>449</v>
      </c>
      <c r="L489" s="46"/>
      <c r="M489" s="213" t="s">
        <v>19</v>
      </c>
      <c r="N489" s="214" t="s">
        <v>42</v>
      </c>
      <c r="O489" s="86"/>
      <c r="P489" s="215">
        <f>O489*H489</f>
        <v>0</v>
      </c>
      <c r="Q489" s="215">
        <v>0</v>
      </c>
      <c r="R489" s="215">
        <f>Q489*H489</f>
        <v>0</v>
      </c>
      <c r="S489" s="215">
        <v>0</v>
      </c>
      <c r="T489" s="216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17" t="s">
        <v>268</v>
      </c>
      <c r="AT489" s="217" t="s">
        <v>129</v>
      </c>
      <c r="AU489" s="217" t="s">
        <v>81</v>
      </c>
      <c r="AY489" s="19" t="s">
        <v>127</v>
      </c>
      <c r="BE489" s="218">
        <f>IF(N489="základní",J489,0)</f>
        <v>0</v>
      </c>
      <c r="BF489" s="218">
        <f>IF(N489="snížená",J489,0)</f>
        <v>0</v>
      </c>
      <c r="BG489" s="218">
        <f>IF(N489="zákl. přenesená",J489,0)</f>
        <v>0</v>
      </c>
      <c r="BH489" s="218">
        <f>IF(N489="sníž. přenesená",J489,0)</f>
        <v>0</v>
      </c>
      <c r="BI489" s="218">
        <f>IF(N489="nulová",J489,0)</f>
        <v>0</v>
      </c>
      <c r="BJ489" s="19" t="s">
        <v>79</v>
      </c>
      <c r="BK489" s="218">
        <f>ROUND(I489*H489,2)</f>
        <v>0</v>
      </c>
      <c r="BL489" s="19" t="s">
        <v>268</v>
      </c>
      <c r="BM489" s="217" t="s">
        <v>706</v>
      </c>
    </row>
    <row r="490" spans="1:51" s="13" customFormat="1" ht="12">
      <c r="A490" s="13"/>
      <c r="B490" s="219"/>
      <c r="C490" s="220"/>
      <c r="D490" s="221" t="s">
        <v>136</v>
      </c>
      <c r="E490" s="222" t="s">
        <v>19</v>
      </c>
      <c r="F490" s="223" t="s">
        <v>689</v>
      </c>
      <c r="G490" s="220"/>
      <c r="H490" s="222" t="s">
        <v>19</v>
      </c>
      <c r="I490" s="224"/>
      <c r="J490" s="220"/>
      <c r="K490" s="220"/>
      <c r="L490" s="225"/>
      <c r="M490" s="226"/>
      <c r="N490" s="227"/>
      <c r="O490" s="227"/>
      <c r="P490" s="227"/>
      <c r="Q490" s="227"/>
      <c r="R490" s="227"/>
      <c r="S490" s="227"/>
      <c r="T490" s="228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29" t="s">
        <v>136</v>
      </c>
      <c r="AU490" s="229" t="s">
        <v>81</v>
      </c>
      <c r="AV490" s="13" t="s">
        <v>79</v>
      </c>
      <c r="AW490" s="13" t="s">
        <v>33</v>
      </c>
      <c r="AX490" s="13" t="s">
        <v>71</v>
      </c>
      <c r="AY490" s="229" t="s">
        <v>127</v>
      </c>
    </row>
    <row r="491" spans="1:51" s="14" customFormat="1" ht="12">
      <c r="A491" s="14"/>
      <c r="B491" s="230"/>
      <c r="C491" s="231"/>
      <c r="D491" s="221" t="s">
        <v>136</v>
      </c>
      <c r="E491" s="232" t="s">
        <v>19</v>
      </c>
      <c r="F491" s="233" t="s">
        <v>79</v>
      </c>
      <c r="G491" s="231"/>
      <c r="H491" s="234">
        <v>1</v>
      </c>
      <c r="I491" s="235"/>
      <c r="J491" s="231"/>
      <c r="K491" s="231"/>
      <c r="L491" s="236"/>
      <c r="M491" s="237"/>
      <c r="N491" s="238"/>
      <c r="O491" s="238"/>
      <c r="P491" s="238"/>
      <c r="Q491" s="238"/>
      <c r="R491" s="238"/>
      <c r="S491" s="238"/>
      <c r="T491" s="239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0" t="s">
        <v>136</v>
      </c>
      <c r="AU491" s="240" t="s">
        <v>81</v>
      </c>
      <c r="AV491" s="14" t="s">
        <v>81</v>
      </c>
      <c r="AW491" s="14" t="s">
        <v>33</v>
      </c>
      <c r="AX491" s="14" t="s">
        <v>79</v>
      </c>
      <c r="AY491" s="240" t="s">
        <v>127</v>
      </c>
    </row>
    <row r="492" spans="1:65" s="2" customFormat="1" ht="12">
      <c r="A492" s="40"/>
      <c r="B492" s="41"/>
      <c r="C492" s="206" t="s">
        <v>707</v>
      </c>
      <c r="D492" s="206" t="s">
        <v>129</v>
      </c>
      <c r="E492" s="207" t="s">
        <v>708</v>
      </c>
      <c r="F492" s="208" t="s">
        <v>709</v>
      </c>
      <c r="G492" s="209" t="s">
        <v>687</v>
      </c>
      <c r="H492" s="210">
        <v>20.35</v>
      </c>
      <c r="I492" s="211"/>
      <c r="J492" s="212">
        <f>ROUND(I492*H492,2)</f>
        <v>0</v>
      </c>
      <c r="K492" s="208" t="s">
        <v>449</v>
      </c>
      <c r="L492" s="46"/>
      <c r="M492" s="213" t="s">
        <v>19</v>
      </c>
      <c r="N492" s="214" t="s">
        <v>42</v>
      </c>
      <c r="O492" s="86"/>
      <c r="P492" s="215">
        <f>O492*H492</f>
        <v>0</v>
      </c>
      <c r="Q492" s="215">
        <v>0</v>
      </c>
      <c r="R492" s="215">
        <f>Q492*H492</f>
        <v>0</v>
      </c>
      <c r="S492" s="215">
        <v>0</v>
      </c>
      <c r="T492" s="216">
        <f>S492*H492</f>
        <v>0</v>
      </c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R492" s="217" t="s">
        <v>268</v>
      </c>
      <c r="AT492" s="217" t="s">
        <v>129</v>
      </c>
      <c r="AU492" s="217" t="s">
        <v>81</v>
      </c>
      <c r="AY492" s="19" t="s">
        <v>127</v>
      </c>
      <c r="BE492" s="218">
        <f>IF(N492="základní",J492,0)</f>
        <v>0</v>
      </c>
      <c r="BF492" s="218">
        <f>IF(N492="snížená",J492,0)</f>
        <v>0</v>
      </c>
      <c r="BG492" s="218">
        <f>IF(N492="zákl. přenesená",J492,0)</f>
        <v>0</v>
      </c>
      <c r="BH492" s="218">
        <f>IF(N492="sníž. přenesená",J492,0)</f>
        <v>0</v>
      </c>
      <c r="BI492" s="218">
        <f>IF(N492="nulová",J492,0)</f>
        <v>0</v>
      </c>
      <c r="BJ492" s="19" t="s">
        <v>79</v>
      </c>
      <c r="BK492" s="218">
        <f>ROUND(I492*H492,2)</f>
        <v>0</v>
      </c>
      <c r="BL492" s="19" t="s">
        <v>268</v>
      </c>
      <c r="BM492" s="217" t="s">
        <v>710</v>
      </c>
    </row>
    <row r="493" spans="1:51" s="13" customFormat="1" ht="12">
      <c r="A493" s="13"/>
      <c r="B493" s="219"/>
      <c r="C493" s="220"/>
      <c r="D493" s="221" t="s">
        <v>136</v>
      </c>
      <c r="E493" s="222" t="s">
        <v>19</v>
      </c>
      <c r="F493" s="223" t="s">
        <v>689</v>
      </c>
      <c r="G493" s="220"/>
      <c r="H493" s="222" t="s">
        <v>19</v>
      </c>
      <c r="I493" s="224"/>
      <c r="J493" s="220"/>
      <c r="K493" s="220"/>
      <c r="L493" s="225"/>
      <c r="M493" s="226"/>
      <c r="N493" s="227"/>
      <c r="O493" s="227"/>
      <c r="P493" s="227"/>
      <c r="Q493" s="227"/>
      <c r="R493" s="227"/>
      <c r="S493" s="227"/>
      <c r="T493" s="228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29" t="s">
        <v>136</v>
      </c>
      <c r="AU493" s="229" t="s">
        <v>81</v>
      </c>
      <c r="AV493" s="13" t="s">
        <v>79</v>
      </c>
      <c r="AW493" s="13" t="s">
        <v>33</v>
      </c>
      <c r="AX493" s="13" t="s">
        <v>71</v>
      </c>
      <c r="AY493" s="229" t="s">
        <v>127</v>
      </c>
    </row>
    <row r="494" spans="1:51" s="14" customFormat="1" ht="12">
      <c r="A494" s="14"/>
      <c r="B494" s="230"/>
      <c r="C494" s="231"/>
      <c r="D494" s="221" t="s">
        <v>136</v>
      </c>
      <c r="E494" s="232" t="s">
        <v>19</v>
      </c>
      <c r="F494" s="233" t="s">
        <v>711</v>
      </c>
      <c r="G494" s="231"/>
      <c r="H494" s="234">
        <v>20.35</v>
      </c>
      <c r="I494" s="235"/>
      <c r="J494" s="231"/>
      <c r="K494" s="231"/>
      <c r="L494" s="236"/>
      <c r="M494" s="237"/>
      <c r="N494" s="238"/>
      <c r="O494" s="238"/>
      <c r="P494" s="238"/>
      <c r="Q494" s="238"/>
      <c r="R494" s="238"/>
      <c r="S494" s="238"/>
      <c r="T494" s="239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0" t="s">
        <v>136</v>
      </c>
      <c r="AU494" s="240" t="s">
        <v>81</v>
      </c>
      <c r="AV494" s="14" t="s">
        <v>81</v>
      </c>
      <c r="AW494" s="14" t="s">
        <v>33</v>
      </c>
      <c r="AX494" s="14" t="s">
        <v>79</v>
      </c>
      <c r="AY494" s="240" t="s">
        <v>127</v>
      </c>
    </row>
    <row r="495" spans="1:65" s="2" customFormat="1" ht="12">
      <c r="A495" s="40"/>
      <c r="B495" s="41"/>
      <c r="C495" s="206" t="s">
        <v>712</v>
      </c>
      <c r="D495" s="206" t="s">
        <v>129</v>
      </c>
      <c r="E495" s="207" t="s">
        <v>713</v>
      </c>
      <c r="F495" s="208" t="s">
        <v>714</v>
      </c>
      <c r="G495" s="209" t="s">
        <v>687</v>
      </c>
      <c r="H495" s="210">
        <v>17.5</v>
      </c>
      <c r="I495" s="211"/>
      <c r="J495" s="212">
        <f>ROUND(I495*H495,2)</f>
        <v>0</v>
      </c>
      <c r="K495" s="208" t="s">
        <v>449</v>
      </c>
      <c r="L495" s="46"/>
      <c r="M495" s="213" t="s">
        <v>19</v>
      </c>
      <c r="N495" s="214" t="s">
        <v>42</v>
      </c>
      <c r="O495" s="86"/>
      <c r="P495" s="215">
        <f>O495*H495</f>
        <v>0</v>
      </c>
      <c r="Q495" s="215">
        <v>0</v>
      </c>
      <c r="R495" s="215">
        <f>Q495*H495</f>
        <v>0</v>
      </c>
      <c r="S495" s="215">
        <v>0</v>
      </c>
      <c r="T495" s="216">
        <f>S495*H495</f>
        <v>0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17" t="s">
        <v>268</v>
      </c>
      <c r="AT495" s="217" t="s">
        <v>129</v>
      </c>
      <c r="AU495" s="217" t="s">
        <v>81</v>
      </c>
      <c r="AY495" s="19" t="s">
        <v>127</v>
      </c>
      <c r="BE495" s="218">
        <f>IF(N495="základní",J495,0)</f>
        <v>0</v>
      </c>
      <c r="BF495" s="218">
        <f>IF(N495="snížená",J495,0)</f>
        <v>0</v>
      </c>
      <c r="BG495" s="218">
        <f>IF(N495="zákl. přenesená",J495,0)</f>
        <v>0</v>
      </c>
      <c r="BH495" s="218">
        <f>IF(N495="sníž. přenesená",J495,0)</f>
        <v>0</v>
      </c>
      <c r="BI495" s="218">
        <f>IF(N495="nulová",J495,0)</f>
        <v>0</v>
      </c>
      <c r="BJ495" s="19" t="s">
        <v>79</v>
      </c>
      <c r="BK495" s="218">
        <f>ROUND(I495*H495,2)</f>
        <v>0</v>
      </c>
      <c r="BL495" s="19" t="s">
        <v>268</v>
      </c>
      <c r="BM495" s="217" t="s">
        <v>715</v>
      </c>
    </row>
    <row r="496" spans="1:51" s="13" customFormat="1" ht="12">
      <c r="A496" s="13"/>
      <c r="B496" s="219"/>
      <c r="C496" s="220"/>
      <c r="D496" s="221" t="s">
        <v>136</v>
      </c>
      <c r="E496" s="222" t="s">
        <v>19</v>
      </c>
      <c r="F496" s="223" t="s">
        <v>689</v>
      </c>
      <c r="G496" s="220"/>
      <c r="H496" s="222" t="s">
        <v>19</v>
      </c>
      <c r="I496" s="224"/>
      <c r="J496" s="220"/>
      <c r="K496" s="220"/>
      <c r="L496" s="225"/>
      <c r="M496" s="226"/>
      <c r="N496" s="227"/>
      <c r="O496" s="227"/>
      <c r="P496" s="227"/>
      <c r="Q496" s="227"/>
      <c r="R496" s="227"/>
      <c r="S496" s="227"/>
      <c r="T496" s="228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29" t="s">
        <v>136</v>
      </c>
      <c r="AU496" s="229" t="s">
        <v>81</v>
      </c>
      <c r="AV496" s="13" t="s">
        <v>79</v>
      </c>
      <c r="AW496" s="13" t="s">
        <v>33</v>
      </c>
      <c r="AX496" s="13" t="s">
        <v>71</v>
      </c>
      <c r="AY496" s="229" t="s">
        <v>127</v>
      </c>
    </row>
    <row r="497" spans="1:51" s="14" customFormat="1" ht="12">
      <c r="A497" s="14"/>
      <c r="B497" s="230"/>
      <c r="C497" s="231"/>
      <c r="D497" s="221" t="s">
        <v>136</v>
      </c>
      <c r="E497" s="232" t="s">
        <v>19</v>
      </c>
      <c r="F497" s="233" t="s">
        <v>716</v>
      </c>
      <c r="G497" s="231"/>
      <c r="H497" s="234">
        <v>17.5</v>
      </c>
      <c r="I497" s="235"/>
      <c r="J497" s="231"/>
      <c r="K497" s="231"/>
      <c r="L497" s="236"/>
      <c r="M497" s="237"/>
      <c r="N497" s="238"/>
      <c r="O497" s="238"/>
      <c r="P497" s="238"/>
      <c r="Q497" s="238"/>
      <c r="R497" s="238"/>
      <c r="S497" s="238"/>
      <c r="T497" s="239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40" t="s">
        <v>136</v>
      </c>
      <c r="AU497" s="240" t="s">
        <v>81</v>
      </c>
      <c r="AV497" s="14" t="s">
        <v>81</v>
      </c>
      <c r="AW497" s="14" t="s">
        <v>33</v>
      </c>
      <c r="AX497" s="14" t="s">
        <v>79</v>
      </c>
      <c r="AY497" s="240" t="s">
        <v>127</v>
      </c>
    </row>
    <row r="498" spans="1:65" s="2" customFormat="1" ht="12">
      <c r="A498" s="40"/>
      <c r="B498" s="41"/>
      <c r="C498" s="206" t="s">
        <v>717</v>
      </c>
      <c r="D498" s="206" t="s">
        <v>129</v>
      </c>
      <c r="E498" s="207" t="s">
        <v>718</v>
      </c>
      <c r="F498" s="208" t="s">
        <v>719</v>
      </c>
      <c r="G498" s="209" t="s">
        <v>687</v>
      </c>
      <c r="H498" s="210">
        <v>16.05</v>
      </c>
      <c r="I498" s="211"/>
      <c r="J498" s="212">
        <f>ROUND(I498*H498,2)</f>
        <v>0</v>
      </c>
      <c r="K498" s="208" t="s">
        <v>449</v>
      </c>
      <c r="L498" s="46"/>
      <c r="M498" s="213" t="s">
        <v>19</v>
      </c>
      <c r="N498" s="214" t="s">
        <v>42</v>
      </c>
      <c r="O498" s="86"/>
      <c r="P498" s="215">
        <f>O498*H498</f>
        <v>0</v>
      </c>
      <c r="Q498" s="215">
        <v>0</v>
      </c>
      <c r="R498" s="215">
        <f>Q498*H498</f>
        <v>0</v>
      </c>
      <c r="S498" s="215">
        <v>0</v>
      </c>
      <c r="T498" s="216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17" t="s">
        <v>268</v>
      </c>
      <c r="AT498" s="217" t="s">
        <v>129</v>
      </c>
      <c r="AU498" s="217" t="s">
        <v>81</v>
      </c>
      <c r="AY498" s="19" t="s">
        <v>127</v>
      </c>
      <c r="BE498" s="218">
        <f>IF(N498="základní",J498,0)</f>
        <v>0</v>
      </c>
      <c r="BF498" s="218">
        <f>IF(N498="snížená",J498,0)</f>
        <v>0</v>
      </c>
      <c r="BG498" s="218">
        <f>IF(N498="zákl. přenesená",J498,0)</f>
        <v>0</v>
      </c>
      <c r="BH498" s="218">
        <f>IF(N498="sníž. přenesená",J498,0)</f>
        <v>0</v>
      </c>
      <c r="BI498" s="218">
        <f>IF(N498="nulová",J498,0)</f>
        <v>0</v>
      </c>
      <c r="BJ498" s="19" t="s">
        <v>79</v>
      </c>
      <c r="BK498" s="218">
        <f>ROUND(I498*H498,2)</f>
        <v>0</v>
      </c>
      <c r="BL498" s="19" t="s">
        <v>268</v>
      </c>
      <c r="BM498" s="217" t="s">
        <v>720</v>
      </c>
    </row>
    <row r="499" spans="1:51" s="13" customFormat="1" ht="12">
      <c r="A499" s="13"/>
      <c r="B499" s="219"/>
      <c r="C499" s="220"/>
      <c r="D499" s="221" t="s">
        <v>136</v>
      </c>
      <c r="E499" s="222" t="s">
        <v>19</v>
      </c>
      <c r="F499" s="223" t="s">
        <v>689</v>
      </c>
      <c r="G499" s="220"/>
      <c r="H499" s="222" t="s">
        <v>19</v>
      </c>
      <c r="I499" s="224"/>
      <c r="J499" s="220"/>
      <c r="K499" s="220"/>
      <c r="L499" s="225"/>
      <c r="M499" s="226"/>
      <c r="N499" s="227"/>
      <c r="O499" s="227"/>
      <c r="P499" s="227"/>
      <c r="Q499" s="227"/>
      <c r="R499" s="227"/>
      <c r="S499" s="227"/>
      <c r="T499" s="228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29" t="s">
        <v>136</v>
      </c>
      <c r="AU499" s="229" t="s">
        <v>81</v>
      </c>
      <c r="AV499" s="13" t="s">
        <v>79</v>
      </c>
      <c r="AW499" s="13" t="s">
        <v>33</v>
      </c>
      <c r="AX499" s="13" t="s">
        <v>71</v>
      </c>
      <c r="AY499" s="229" t="s">
        <v>127</v>
      </c>
    </row>
    <row r="500" spans="1:51" s="14" customFormat="1" ht="12">
      <c r="A500" s="14"/>
      <c r="B500" s="230"/>
      <c r="C500" s="231"/>
      <c r="D500" s="221" t="s">
        <v>136</v>
      </c>
      <c r="E500" s="232" t="s">
        <v>19</v>
      </c>
      <c r="F500" s="233" t="s">
        <v>721</v>
      </c>
      <c r="G500" s="231"/>
      <c r="H500" s="234">
        <v>4</v>
      </c>
      <c r="I500" s="235"/>
      <c r="J500" s="231"/>
      <c r="K500" s="231"/>
      <c r="L500" s="236"/>
      <c r="M500" s="237"/>
      <c r="N500" s="238"/>
      <c r="O500" s="238"/>
      <c r="P500" s="238"/>
      <c r="Q500" s="238"/>
      <c r="R500" s="238"/>
      <c r="S500" s="238"/>
      <c r="T500" s="239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40" t="s">
        <v>136</v>
      </c>
      <c r="AU500" s="240" t="s">
        <v>81</v>
      </c>
      <c r="AV500" s="14" t="s">
        <v>81</v>
      </c>
      <c r="AW500" s="14" t="s">
        <v>33</v>
      </c>
      <c r="AX500" s="14" t="s">
        <v>71</v>
      </c>
      <c r="AY500" s="240" t="s">
        <v>127</v>
      </c>
    </row>
    <row r="501" spans="1:51" s="14" customFormat="1" ht="12">
      <c r="A501" s="14"/>
      <c r="B501" s="230"/>
      <c r="C501" s="231"/>
      <c r="D501" s="221" t="s">
        <v>136</v>
      </c>
      <c r="E501" s="232" t="s">
        <v>19</v>
      </c>
      <c r="F501" s="233" t="s">
        <v>722</v>
      </c>
      <c r="G501" s="231"/>
      <c r="H501" s="234">
        <v>12.05</v>
      </c>
      <c r="I501" s="235"/>
      <c r="J501" s="231"/>
      <c r="K501" s="231"/>
      <c r="L501" s="236"/>
      <c r="M501" s="237"/>
      <c r="N501" s="238"/>
      <c r="O501" s="238"/>
      <c r="P501" s="238"/>
      <c r="Q501" s="238"/>
      <c r="R501" s="238"/>
      <c r="S501" s="238"/>
      <c r="T501" s="239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0" t="s">
        <v>136</v>
      </c>
      <c r="AU501" s="240" t="s">
        <v>81</v>
      </c>
      <c r="AV501" s="14" t="s">
        <v>81</v>
      </c>
      <c r="AW501" s="14" t="s">
        <v>33</v>
      </c>
      <c r="AX501" s="14" t="s">
        <v>71</v>
      </c>
      <c r="AY501" s="240" t="s">
        <v>127</v>
      </c>
    </row>
    <row r="502" spans="1:51" s="15" customFormat="1" ht="12">
      <c r="A502" s="15"/>
      <c r="B502" s="241"/>
      <c r="C502" s="242"/>
      <c r="D502" s="221" t="s">
        <v>136</v>
      </c>
      <c r="E502" s="243" t="s">
        <v>19</v>
      </c>
      <c r="F502" s="244" t="s">
        <v>151</v>
      </c>
      <c r="G502" s="242"/>
      <c r="H502" s="245">
        <v>16.05</v>
      </c>
      <c r="I502" s="246"/>
      <c r="J502" s="242"/>
      <c r="K502" s="242"/>
      <c r="L502" s="247"/>
      <c r="M502" s="248"/>
      <c r="N502" s="249"/>
      <c r="O502" s="249"/>
      <c r="P502" s="249"/>
      <c r="Q502" s="249"/>
      <c r="R502" s="249"/>
      <c r="S502" s="249"/>
      <c r="T502" s="250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T502" s="251" t="s">
        <v>136</v>
      </c>
      <c r="AU502" s="251" t="s">
        <v>81</v>
      </c>
      <c r="AV502" s="15" t="s">
        <v>144</v>
      </c>
      <c r="AW502" s="15" t="s">
        <v>33</v>
      </c>
      <c r="AX502" s="15" t="s">
        <v>79</v>
      </c>
      <c r="AY502" s="251" t="s">
        <v>127</v>
      </c>
    </row>
    <row r="503" spans="1:65" s="2" customFormat="1" ht="12">
      <c r="A503" s="40"/>
      <c r="B503" s="41"/>
      <c r="C503" s="206" t="s">
        <v>723</v>
      </c>
      <c r="D503" s="206" t="s">
        <v>129</v>
      </c>
      <c r="E503" s="207" t="s">
        <v>724</v>
      </c>
      <c r="F503" s="208" t="s">
        <v>725</v>
      </c>
      <c r="G503" s="209" t="s">
        <v>687</v>
      </c>
      <c r="H503" s="210">
        <v>17.6</v>
      </c>
      <c r="I503" s="211"/>
      <c r="J503" s="212">
        <f>ROUND(I503*H503,2)</f>
        <v>0</v>
      </c>
      <c r="K503" s="208" t="s">
        <v>449</v>
      </c>
      <c r="L503" s="46"/>
      <c r="M503" s="213" t="s">
        <v>19</v>
      </c>
      <c r="N503" s="214" t="s">
        <v>42</v>
      </c>
      <c r="O503" s="86"/>
      <c r="P503" s="215">
        <f>O503*H503</f>
        <v>0</v>
      </c>
      <c r="Q503" s="215">
        <v>0</v>
      </c>
      <c r="R503" s="215">
        <f>Q503*H503</f>
        <v>0</v>
      </c>
      <c r="S503" s="215">
        <v>0</v>
      </c>
      <c r="T503" s="216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17" t="s">
        <v>268</v>
      </c>
      <c r="AT503" s="217" t="s">
        <v>129</v>
      </c>
      <c r="AU503" s="217" t="s">
        <v>81</v>
      </c>
      <c r="AY503" s="19" t="s">
        <v>127</v>
      </c>
      <c r="BE503" s="218">
        <f>IF(N503="základní",J503,0)</f>
        <v>0</v>
      </c>
      <c r="BF503" s="218">
        <f>IF(N503="snížená",J503,0)</f>
        <v>0</v>
      </c>
      <c r="BG503" s="218">
        <f>IF(N503="zákl. přenesená",J503,0)</f>
        <v>0</v>
      </c>
      <c r="BH503" s="218">
        <f>IF(N503="sníž. přenesená",J503,0)</f>
        <v>0</v>
      </c>
      <c r="BI503" s="218">
        <f>IF(N503="nulová",J503,0)</f>
        <v>0</v>
      </c>
      <c r="BJ503" s="19" t="s">
        <v>79</v>
      </c>
      <c r="BK503" s="218">
        <f>ROUND(I503*H503,2)</f>
        <v>0</v>
      </c>
      <c r="BL503" s="19" t="s">
        <v>268</v>
      </c>
      <c r="BM503" s="217" t="s">
        <v>726</v>
      </c>
    </row>
    <row r="504" spans="1:51" s="13" customFormat="1" ht="12">
      <c r="A504" s="13"/>
      <c r="B504" s="219"/>
      <c r="C504" s="220"/>
      <c r="D504" s="221" t="s">
        <v>136</v>
      </c>
      <c r="E504" s="222" t="s">
        <v>19</v>
      </c>
      <c r="F504" s="223" t="s">
        <v>689</v>
      </c>
      <c r="G504" s="220"/>
      <c r="H504" s="222" t="s">
        <v>19</v>
      </c>
      <c r="I504" s="224"/>
      <c r="J504" s="220"/>
      <c r="K504" s="220"/>
      <c r="L504" s="225"/>
      <c r="M504" s="226"/>
      <c r="N504" s="227"/>
      <c r="O504" s="227"/>
      <c r="P504" s="227"/>
      <c r="Q504" s="227"/>
      <c r="R504" s="227"/>
      <c r="S504" s="227"/>
      <c r="T504" s="228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29" t="s">
        <v>136</v>
      </c>
      <c r="AU504" s="229" t="s">
        <v>81</v>
      </c>
      <c r="AV504" s="13" t="s">
        <v>79</v>
      </c>
      <c r="AW504" s="13" t="s">
        <v>33</v>
      </c>
      <c r="AX504" s="13" t="s">
        <v>71</v>
      </c>
      <c r="AY504" s="229" t="s">
        <v>127</v>
      </c>
    </row>
    <row r="505" spans="1:51" s="14" customFormat="1" ht="12">
      <c r="A505" s="14"/>
      <c r="B505" s="230"/>
      <c r="C505" s="231"/>
      <c r="D505" s="221" t="s">
        <v>136</v>
      </c>
      <c r="E505" s="232" t="s">
        <v>19</v>
      </c>
      <c r="F505" s="233" t="s">
        <v>727</v>
      </c>
      <c r="G505" s="231"/>
      <c r="H505" s="234">
        <v>17.6</v>
      </c>
      <c r="I505" s="235"/>
      <c r="J505" s="231"/>
      <c r="K505" s="231"/>
      <c r="L505" s="236"/>
      <c r="M505" s="237"/>
      <c r="N505" s="238"/>
      <c r="O505" s="238"/>
      <c r="P505" s="238"/>
      <c r="Q505" s="238"/>
      <c r="R505" s="238"/>
      <c r="S505" s="238"/>
      <c r="T505" s="239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40" t="s">
        <v>136</v>
      </c>
      <c r="AU505" s="240" t="s">
        <v>81</v>
      </c>
      <c r="AV505" s="14" t="s">
        <v>81</v>
      </c>
      <c r="AW505" s="14" t="s">
        <v>33</v>
      </c>
      <c r="AX505" s="14" t="s">
        <v>79</v>
      </c>
      <c r="AY505" s="240" t="s">
        <v>127</v>
      </c>
    </row>
    <row r="506" spans="1:65" s="2" customFormat="1" ht="12">
      <c r="A506" s="40"/>
      <c r="B506" s="41"/>
      <c r="C506" s="206" t="s">
        <v>728</v>
      </c>
      <c r="D506" s="206" t="s">
        <v>129</v>
      </c>
      <c r="E506" s="207" t="s">
        <v>729</v>
      </c>
      <c r="F506" s="208" t="s">
        <v>730</v>
      </c>
      <c r="G506" s="209" t="s">
        <v>520</v>
      </c>
      <c r="H506" s="210">
        <v>1</v>
      </c>
      <c r="I506" s="211"/>
      <c r="J506" s="212">
        <f>ROUND(I506*H506,2)</f>
        <v>0</v>
      </c>
      <c r="K506" s="208" t="s">
        <v>449</v>
      </c>
      <c r="L506" s="46"/>
      <c r="M506" s="213" t="s">
        <v>19</v>
      </c>
      <c r="N506" s="214" t="s">
        <v>42</v>
      </c>
      <c r="O506" s="86"/>
      <c r="P506" s="215">
        <f>O506*H506</f>
        <v>0</v>
      </c>
      <c r="Q506" s="215">
        <v>0</v>
      </c>
      <c r="R506" s="215">
        <f>Q506*H506</f>
        <v>0</v>
      </c>
      <c r="S506" s="215">
        <v>0</v>
      </c>
      <c r="T506" s="216">
        <f>S506*H506</f>
        <v>0</v>
      </c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17" t="s">
        <v>268</v>
      </c>
      <c r="AT506" s="217" t="s">
        <v>129</v>
      </c>
      <c r="AU506" s="217" t="s">
        <v>81</v>
      </c>
      <c r="AY506" s="19" t="s">
        <v>127</v>
      </c>
      <c r="BE506" s="218">
        <f>IF(N506="základní",J506,0)</f>
        <v>0</v>
      </c>
      <c r="BF506" s="218">
        <f>IF(N506="snížená",J506,0)</f>
        <v>0</v>
      </c>
      <c r="BG506" s="218">
        <f>IF(N506="zákl. přenesená",J506,0)</f>
        <v>0</v>
      </c>
      <c r="BH506" s="218">
        <f>IF(N506="sníž. přenesená",J506,0)</f>
        <v>0</v>
      </c>
      <c r="BI506" s="218">
        <f>IF(N506="nulová",J506,0)</f>
        <v>0</v>
      </c>
      <c r="BJ506" s="19" t="s">
        <v>79</v>
      </c>
      <c r="BK506" s="218">
        <f>ROUND(I506*H506,2)</f>
        <v>0</v>
      </c>
      <c r="BL506" s="19" t="s">
        <v>268</v>
      </c>
      <c r="BM506" s="217" t="s">
        <v>731</v>
      </c>
    </row>
    <row r="507" spans="1:51" s="13" customFormat="1" ht="12">
      <c r="A507" s="13"/>
      <c r="B507" s="219"/>
      <c r="C507" s="220"/>
      <c r="D507" s="221" t="s">
        <v>136</v>
      </c>
      <c r="E507" s="222" t="s">
        <v>19</v>
      </c>
      <c r="F507" s="223" t="s">
        <v>689</v>
      </c>
      <c r="G507" s="220"/>
      <c r="H507" s="222" t="s">
        <v>19</v>
      </c>
      <c r="I507" s="224"/>
      <c r="J507" s="220"/>
      <c r="K507" s="220"/>
      <c r="L507" s="225"/>
      <c r="M507" s="226"/>
      <c r="N507" s="227"/>
      <c r="O507" s="227"/>
      <c r="P507" s="227"/>
      <c r="Q507" s="227"/>
      <c r="R507" s="227"/>
      <c r="S507" s="227"/>
      <c r="T507" s="228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29" t="s">
        <v>136</v>
      </c>
      <c r="AU507" s="229" t="s">
        <v>81</v>
      </c>
      <c r="AV507" s="13" t="s">
        <v>79</v>
      </c>
      <c r="AW507" s="13" t="s">
        <v>33</v>
      </c>
      <c r="AX507" s="13" t="s">
        <v>71</v>
      </c>
      <c r="AY507" s="229" t="s">
        <v>127</v>
      </c>
    </row>
    <row r="508" spans="1:51" s="14" customFormat="1" ht="12">
      <c r="A508" s="14"/>
      <c r="B508" s="230"/>
      <c r="C508" s="231"/>
      <c r="D508" s="221" t="s">
        <v>136</v>
      </c>
      <c r="E508" s="232" t="s">
        <v>19</v>
      </c>
      <c r="F508" s="233" t="s">
        <v>732</v>
      </c>
      <c r="G508" s="231"/>
      <c r="H508" s="234">
        <v>1</v>
      </c>
      <c r="I508" s="235"/>
      <c r="J508" s="231"/>
      <c r="K508" s="231"/>
      <c r="L508" s="236"/>
      <c r="M508" s="237"/>
      <c r="N508" s="238"/>
      <c r="O508" s="238"/>
      <c r="P508" s="238"/>
      <c r="Q508" s="238"/>
      <c r="R508" s="238"/>
      <c r="S508" s="238"/>
      <c r="T508" s="239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40" t="s">
        <v>136</v>
      </c>
      <c r="AU508" s="240" t="s">
        <v>81</v>
      </c>
      <c r="AV508" s="14" t="s">
        <v>81</v>
      </c>
      <c r="AW508" s="14" t="s">
        <v>33</v>
      </c>
      <c r="AX508" s="14" t="s">
        <v>79</v>
      </c>
      <c r="AY508" s="240" t="s">
        <v>127</v>
      </c>
    </row>
    <row r="509" spans="1:65" s="2" customFormat="1" ht="21.75" customHeight="1">
      <c r="A509" s="40"/>
      <c r="B509" s="41"/>
      <c r="C509" s="206" t="s">
        <v>733</v>
      </c>
      <c r="D509" s="206" t="s">
        <v>129</v>
      </c>
      <c r="E509" s="207" t="s">
        <v>734</v>
      </c>
      <c r="F509" s="208" t="s">
        <v>735</v>
      </c>
      <c r="G509" s="209" t="s">
        <v>520</v>
      </c>
      <c r="H509" s="210">
        <v>2</v>
      </c>
      <c r="I509" s="211"/>
      <c r="J509" s="212">
        <f>ROUND(I509*H509,2)</f>
        <v>0</v>
      </c>
      <c r="K509" s="208" t="s">
        <v>449</v>
      </c>
      <c r="L509" s="46"/>
      <c r="M509" s="213" t="s">
        <v>19</v>
      </c>
      <c r="N509" s="214" t="s">
        <v>42</v>
      </c>
      <c r="O509" s="86"/>
      <c r="P509" s="215">
        <f>O509*H509</f>
        <v>0</v>
      </c>
      <c r="Q509" s="215">
        <v>0</v>
      </c>
      <c r="R509" s="215">
        <f>Q509*H509</f>
        <v>0</v>
      </c>
      <c r="S509" s="215">
        <v>0</v>
      </c>
      <c r="T509" s="216">
        <f>S509*H509</f>
        <v>0</v>
      </c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R509" s="217" t="s">
        <v>268</v>
      </c>
      <c r="AT509" s="217" t="s">
        <v>129</v>
      </c>
      <c r="AU509" s="217" t="s">
        <v>81</v>
      </c>
      <c r="AY509" s="19" t="s">
        <v>127</v>
      </c>
      <c r="BE509" s="218">
        <f>IF(N509="základní",J509,0)</f>
        <v>0</v>
      </c>
      <c r="BF509" s="218">
        <f>IF(N509="snížená",J509,0)</f>
        <v>0</v>
      </c>
      <c r="BG509" s="218">
        <f>IF(N509="zákl. přenesená",J509,0)</f>
        <v>0</v>
      </c>
      <c r="BH509" s="218">
        <f>IF(N509="sníž. přenesená",J509,0)</f>
        <v>0</v>
      </c>
      <c r="BI509" s="218">
        <f>IF(N509="nulová",J509,0)</f>
        <v>0</v>
      </c>
      <c r="BJ509" s="19" t="s">
        <v>79</v>
      </c>
      <c r="BK509" s="218">
        <f>ROUND(I509*H509,2)</f>
        <v>0</v>
      </c>
      <c r="BL509" s="19" t="s">
        <v>268</v>
      </c>
      <c r="BM509" s="217" t="s">
        <v>736</v>
      </c>
    </row>
    <row r="510" spans="1:51" s="14" customFormat="1" ht="12">
      <c r="A510" s="14"/>
      <c r="B510" s="230"/>
      <c r="C510" s="231"/>
      <c r="D510" s="221" t="s">
        <v>136</v>
      </c>
      <c r="E510" s="232" t="s">
        <v>19</v>
      </c>
      <c r="F510" s="233" t="s">
        <v>737</v>
      </c>
      <c r="G510" s="231"/>
      <c r="H510" s="234">
        <v>2</v>
      </c>
      <c r="I510" s="235"/>
      <c r="J510" s="231"/>
      <c r="K510" s="231"/>
      <c r="L510" s="236"/>
      <c r="M510" s="237"/>
      <c r="N510" s="238"/>
      <c r="O510" s="238"/>
      <c r="P510" s="238"/>
      <c r="Q510" s="238"/>
      <c r="R510" s="238"/>
      <c r="S510" s="238"/>
      <c r="T510" s="239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40" t="s">
        <v>136</v>
      </c>
      <c r="AU510" s="240" t="s">
        <v>81</v>
      </c>
      <c r="AV510" s="14" t="s">
        <v>81</v>
      </c>
      <c r="AW510" s="14" t="s">
        <v>33</v>
      </c>
      <c r="AX510" s="14" t="s">
        <v>79</v>
      </c>
      <c r="AY510" s="240" t="s">
        <v>127</v>
      </c>
    </row>
    <row r="511" spans="1:65" s="2" customFormat="1" ht="12">
      <c r="A511" s="40"/>
      <c r="B511" s="41"/>
      <c r="C511" s="206" t="s">
        <v>738</v>
      </c>
      <c r="D511" s="206" t="s">
        <v>129</v>
      </c>
      <c r="E511" s="207" t="s">
        <v>739</v>
      </c>
      <c r="F511" s="208" t="s">
        <v>740</v>
      </c>
      <c r="G511" s="209" t="s">
        <v>631</v>
      </c>
      <c r="H511" s="210">
        <v>1</v>
      </c>
      <c r="I511" s="211"/>
      <c r="J511" s="212">
        <f>ROUND(I511*H511,2)</f>
        <v>0</v>
      </c>
      <c r="K511" s="208" t="s">
        <v>133</v>
      </c>
      <c r="L511" s="46"/>
      <c r="M511" s="213" t="s">
        <v>19</v>
      </c>
      <c r="N511" s="214" t="s">
        <v>42</v>
      </c>
      <c r="O511" s="86"/>
      <c r="P511" s="215">
        <f>O511*H511</f>
        <v>0</v>
      </c>
      <c r="Q511" s="215">
        <v>0</v>
      </c>
      <c r="R511" s="215">
        <f>Q511*H511</f>
        <v>0</v>
      </c>
      <c r="S511" s="215">
        <v>0</v>
      </c>
      <c r="T511" s="216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17" t="s">
        <v>268</v>
      </c>
      <c r="AT511" s="217" t="s">
        <v>129</v>
      </c>
      <c r="AU511" s="217" t="s">
        <v>81</v>
      </c>
      <c r="AY511" s="19" t="s">
        <v>127</v>
      </c>
      <c r="BE511" s="218">
        <f>IF(N511="základní",J511,0)</f>
        <v>0</v>
      </c>
      <c r="BF511" s="218">
        <f>IF(N511="snížená",J511,0)</f>
        <v>0</v>
      </c>
      <c r="BG511" s="218">
        <f>IF(N511="zákl. přenesená",J511,0)</f>
        <v>0</v>
      </c>
      <c r="BH511" s="218">
        <f>IF(N511="sníž. přenesená",J511,0)</f>
        <v>0</v>
      </c>
      <c r="BI511" s="218">
        <f>IF(N511="nulová",J511,0)</f>
        <v>0</v>
      </c>
      <c r="BJ511" s="19" t="s">
        <v>79</v>
      </c>
      <c r="BK511" s="218">
        <f>ROUND(I511*H511,2)</f>
        <v>0</v>
      </c>
      <c r="BL511" s="19" t="s">
        <v>268</v>
      </c>
      <c r="BM511" s="217" t="s">
        <v>741</v>
      </c>
    </row>
    <row r="512" spans="1:63" s="12" customFormat="1" ht="25.9" customHeight="1">
      <c r="A512" s="12"/>
      <c r="B512" s="190"/>
      <c r="C512" s="191"/>
      <c r="D512" s="192" t="s">
        <v>70</v>
      </c>
      <c r="E512" s="193" t="s">
        <v>742</v>
      </c>
      <c r="F512" s="193" t="s">
        <v>743</v>
      </c>
      <c r="G512" s="191"/>
      <c r="H512" s="191"/>
      <c r="I512" s="194"/>
      <c r="J512" s="195">
        <f>BK512</f>
        <v>0</v>
      </c>
      <c r="K512" s="191"/>
      <c r="L512" s="196"/>
      <c r="M512" s="197"/>
      <c r="N512" s="198"/>
      <c r="O512" s="198"/>
      <c r="P512" s="199">
        <f>SUM(P513:P515)</f>
        <v>0</v>
      </c>
      <c r="Q512" s="198"/>
      <c r="R512" s="199">
        <f>SUM(R513:R515)</f>
        <v>0</v>
      </c>
      <c r="S512" s="198"/>
      <c r="T512" s="200">
        <f>SUM(T513:T515)</f>
        <v>0</v>
      </c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R512" s="201" t="s">
        <v>134</v>
      </c>
      <c r="AT512" s="202" t="s">
        <v>70</v>
      </c>
      <c r="AU512" s="202" t="s">
        <v>71</v>
      </c>
      <c r="AY512" s="201" t="s">
        <v>127</v>
      </c>
      <c r="BK512" s="203">
        <f>SUM(BK513:BK515)</f>
        <v>0</v>
      </c>
    </row>
    <row r="513" spans="1:65" s="2" customFormat="1" ht="16.5" customHeight="1">
      <c r="A513" s="40"/>
      <c r="B513" s="41"/>
      <c r="C513" s="206" t="s">
        <v>744</v>
      </c>
      <c r="D513" s="206" t="s">
        <v>129</v>
      </c>
      <c r="E513" s="207" t="s">
        <v>745</v>
      </c>
      <c r="F513" s="208" t="s">
        <v>746</v>
      </c>
      <c r="G513" s="209" t="s">
        <v>747</v>
      </c>
      <c r="H513" s="210">
        <v>20</v>
      </c>
      <c r="I513" s="211"/>
      <c r="J513" s="212">
        <f>ROUND(I513*H513,2)</f>
        <v>0</v>
      </c>
      <c r="K513" s="208" t="s">
        <v>133</v>
      </c>
      <c r="L513" s="46"/>
      <c r="M513" s="213" t="s">
        <v>19</v>
      </c>
      <c r="N513" s="214" t="s">
        <v>42</v>
      </c>
      <c r="O513" s="86"/>
      <c r="P513" s="215">
        <f>O513*H513</f>
        <v>0</v>
      </c>
      <c r="Q513" s="215">
        <v>0</v>
      </c>
      <c r="R513" s="215">
        <f>Q513*H513</f>
        <v>0</v>
      </c>
      <c r="S513" s="215">
        <v>0</v>
      </c>
      <c r="T513" s="216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17" t="s">
        <v>748</v>
      </c>
      <c r="AT513" s="217" t="s">
        <v>129</v>
      </c>
      <c r="AU513" s="217" t="s">
        <v>79</v>
      </c>
      <c r="AY513" s="19" t="s">
        <v>127</v>
      </c>
      <c r="BE513" s="218">
        <f>IF(N513="základní",J513,0)</f>
        <v>0</v>
      </c>
      <c r="BF513" s="218">
        <f>IF(N513="snížená",J513,0)</f>
        <v>0</v>
      </c>
      <c r="BG513" s="218">
        <f>IF(N513="zákl. přenesená",J513,0)</f>
        <v>0</v>
      </c>
      <c r="BH513" s="218">
        <f>IF(N513="sníž. přenesená",J513,0)</f>
        <v>0</v>
      </c>
      <c r="BI513" s="218">
        <f>IF(N513="nulová",J513,0)</f>
        <v>0</v>
      </c>
      <c r="BJ513" s="19" t="s">
        <v>79</v>
      </c>
      <c r="BK513" s="218">
        <f>ROUND(I513*H513,2)</f>
        <v>0</v>
      </c>
      <c r="BL513" s="19" t="s">
        <v>748</v>
      </c>
      <c r="BM513" s="217" t="s">
        <v>749</v>
      </c>
    </row>
    <row r="514" spans="1:51" s="13" customFormat="1" ht="12">
      <c r="A514" s="13"/>
      <c r="B514" s="219"/>
      <c r="C514" s="220"/>
      <c r="D514" s="221" t="s">
        <v>136</v>
      </c>
      <c r="E514" s="222" t="s">
        <v>19</v>
      </c>
      <c r="F514" s="223" t="s">
        <v>750</v>
      </c>
      <c r="G514" s="220"/>
      <c r="H514" s="222" t="s">
        <v>19</v>
      </c>
      <c r="I514" s="224"/>
      <c r="J514" s="220"/>
      <c r="K514" s="220"/>
      <c r="L514" s="225"/>
      <c r="M514" s="226"/>
      <c r="N514" s="227"/>
      <c r="O514" s="227"/>
      <c r="P514" s="227"/>
      <c r="Q514" s="227"/>
      <c r="R514" s="227"/>
      <c r="S514" s="227"/>
      <c r="T514" s="228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29" t="s">
        <v>136</v>
      </c>
      <c r="AU514" s="229" t="s">
        <v>79</v>
      </c>
      <c r="AV514" s="13" t="s">
        <v>79</v>
      </c>
      <c r="AW514" s="13" t="s">
        <v>33</v>
      </c>
      <c r="AX514" s="13" t="s">
        <v>71</v>
      </c>
      <c r="AY514" s="229" t="s">
        <v>127</v>
      </c>
    </row>
    <row r="515" spans="1:51" s="14" customFormat="1" ht="12">
      <c r="A515" s="14"/>
      <c r="B515" s="230"/>
      <c r="C515" s="231"/>
      <c r="D515" s="221" t="s">
        <v>136</v>
      </c>
      <c r="E515" s="232" t="s">
        <v>19</v>
      </c>
      <c r="F515" s="233" t="s">
        <v>292</v>
      </c>
      <c r="G515" s="231"/>
      <c r="H515" s="234">
        <v>20</v>
      </c>
      <c r="I515" s="235"/>
      <c r="J515" s="231"/>
      <c r="K515" s="231"/>
      <c r="L515" s="236"/>
      <c r="M515" s="273"/>
      <c r="N515" s="274"/>
      <c r="O515" s="274"/>
      <c r="P515" s="274"/>
      <c r="Q515" s="274"/>
      <c r="R515" s="274"/>
      <c r="S515" s="274"/>
      <c r="T515" s="275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40" t="s">
        <v>136</v>
      </c>
      <c r="AU515" s="240" t="s">
        <v>79</v>
      </c>
      <c r="AV515" s="14" t="s">
        <v>81</v>
      </c>
      <c r="AW515" s="14" t="s">
        <v>33</v>
      </c>
      <c r="AX515" s="14" t="s">
        <v>79</v>
      </c>
      <c r="AY515" s="240" t="s">
        <v>127</v>
      </c>
    </row>
    <row r="516" spans="1:31" s="2" customFormat="1" ht="6.95" customHeight="1">
      <c r="A516" s="40"/>
      <c r="B516" s="61"/>
      <c r="C516" s="62"/>
      <c r="D516" s="62"/>
      <c r="E516" s="62"/>
      <c r="F516" s="62"/>
      <c r="G516" s="62"/>
      <c r="H516" s="62"/>
      <c r="I516" s="62"/>
      <c r="J516" s="62"/>
      <c r="K516" s="62"/>
      <c r="L516" s="46"/>
      <c r="M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</row>
  </sheetData>
  <sheetProtection password="CC35" sheet="1" objects="1" scenarios="1" formatColumns="0" formatRows="0" autoFilter="0"/>
  <autoFilter ref="C92:K515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91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 xml:space="preserve">VÍCEÚČELOVÉ  HŘIŠTĚ - ZŠ Český Dub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92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751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26. 3. 2022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32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ROUND(J91,2)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ROUND((SUM(BE91:BE252)),2)</f>
        <v>0</v>
      </c>
      <c r="G33" s="40"/>
      <c r="H33" s="40"/>
      <c r="I33" s="150">
        <v>0.21</v>
      </c>
      <c r="J33" s="149">
        <f>ROUND(((SUM(BE91:BE252))*I33),2)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43</v>
      </c>
      <c r="F34" s="149">
        <f>ROUND((SUM(BF91:BF252)),2)</f>
        <v>0</v>
      </c>
      <c r="G34" s="40"/>
      <c r="H34" s="40"/>
      <c r="I34" s="150">
        <v>0.15</v>
      </c>
      <c r="J34" s="149">
        <f>ROUND(((SUM(BF91:BF252))*I34),2)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44</v>
      </c>
      <c r="F35" s="149">
        <f>ROUND((SUM(BG91:BG252)),2)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45</v>
      </c>
      <c r="F36" s="149">
        <f>ROUND((SUM(BH91:BH252)),2)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46</v>
      </c>
      <c r="F37" s="149">
        <f>ROUND((SUM(BI91:BI252)),2)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 xml:space="preserve">VÍCEÚČELOVÉ  HŘIŠTĚ - ZŠ Český Dub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92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22_005_2000 - Workoutové hřiště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ZŠ Český Dub</v>
      </c>
      <c r="G52" s="42"/>
      <c r="H52" s="42"/>
      <c r="I52" s="34" t="s">
        <v>23</v>
      </c>
      <c r="J52" s="74" t="str">
        <f>IF(J12="","",J12)</f>
        <v>26. 3. 2022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Základní škola Český Dub, okres Liberec, příspěvko</v>
      </c>
      <c r="G54" s="42"/>
      <c r="H54" s="42"/>
      <c r="I54" s="34" t="s">
        <v>31</v>
      </c>
      <c r="J54" s="38" t="str">
        <f>E21</f>
        <v>Ing.Radomír Hladký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Ing.Radomír Hladký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95</v>
      </c>
      <c r="D57" s="164"/>
      <c r="E57" s="164"/>
      <c r="F57" s="164"/>
      <c r="G57" s="164"/>
      <c r="H57" s="164"/>
      <c r="I57" s="164"/>
      <c r="J57" s="165" t="s">
        <v>96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J91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97</v>
      </c>
    </row>
    <row r="60" spans="1:31" s="9" customFormat="1" ht="24.95" customHeight="1">
      <c r="A60" s="9"/>
      <c r="B60" s="167"/>
      <c r="C60" s="168"/>
      <c r="D60" s="169" t="s">
        <v>98</v>
      </c>
      <c r="E60" s="170"/>
      <c r="F60" s="170"/>
      <c r="G60" s="170"/>
      <c r="H60" s="170"/>
      <c r="I60" s="170"/>
      <c r="J60" s="171">
        <f>J92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99</v>
      </c>
      <c r="E61" s="176"/>
      <c r="F61" s="176"/>
      <c r="G61" s="176"/>
      <c r="H61" s="176"/>
      <c r="I61" s="176"/>
      <c r="J61" s="177">
        <f>J93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100</v>
      </c>
      <c r="E62" s="176"/>
      <c r="F62" s="176"/>
      <c r="G62" s="176"/>
      <c r="H62" s="176"/>
      <c r="I62" s="176"/>
      <c r="J62" s="177">
        <f>J159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752</v>
      </c>
      <c r="E63" s="176"/>
      <c r="F63" s="176"/>
      <c r="G63" s="176"/>
      <c r="H63" s="176"/>
      <c r="I63" s="176"/>
      <c r="J63" s="177">
        <f>J175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102</v>
      </c>
      <c r="E64" s="176"/>
      <c r="F64" s="176"/>
      <c r="G64" s="176"/>
      <c r="H64" s="176"/>
      <c r="I64" s="176"/>
      <c r="J64" s="177">
        <f>J189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103</v>
      </c>
      <c r="E65" s="176"/>
      <c r="F65" s="176"/>
      <c r="G65" s="176"/>
      <c r="H65" s="176"/>
      <c r="I65" s="176"/>
      <c r="J65" s="177">
        <f>J207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105</v>
      </c>
      <c r="E66" s="176"/>
      <c r="F66" s="176"/>
      <c r="G66" s="176"/>
      <c r="H66" s="176"/>
      <c r="I66" s="176"/>
      <c r="J66" s="177">
        <f>J218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106</v>
      </c>
      <c r="E67" s="176"/>
      <c r="F67" s="176"/>
      <c r="G67" s="176"/>
      <c r="H67" s="176"/>
      <c r="I67" s="176"/>
      <c r="J67" s="177">
        <f>J230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107</v>
      </c>
      <c r="E68" s="176"/>
      <c r="F68" s="176"/>
      <c r="G68" s="176"/>
      <c r="H68" s="176"/>
      <c r="I68" s="176"/>
      <c r="J68" s="177">
        <f>J239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7"/>
      <c r="C69" s="168"/>
      <c r="D69" s="169" t="s">
        <v>108</v>
      </c>
      <c r="E69" s="170"/>
      <c r="F69" s="170"/>
      <c r="G69" s="170"/>
      <c r="H69" s="170"/>
      <c r="I69" s="170"/>
      <c r="J69" s="171">
        <f>J241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3"/>
      <c r="C70" s="174"/>
      <c r="D70" s="175" t="s">
        <v>110</v>
      </c>
      <c r="E70" s="176"/>
      <c r="F70" s="176"/>
      <c r="G70" s="176"/>
      <c r="H70" s="176"/>
      <c r="I70" s="176"/>
      <c r="J70" s="177">
        <f>J242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7"/>
      <c r="C71" s="168"/>
      <c r="D71" s="169" t="s">
        <v>111</v>
      </c>
      <c r="E71" s="170"/>
      <c r="F71" s="170"/>
      <c r="G71" s="170"/>
      <c r="H71" s="170"/>
      <c r="I71" s="170"/>
      <c r="J71" s="171">
        <f>J249</f>
        <v>0</v>
      </c>
      <c r="K71" s="168"/>
      <c r="L71" s="17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112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62" t="str">
        <f>E7</f>
        <v xml:space="preserve">VÍCEÚČELOVÉ  HŘIŠTĚ - ZŠ Český Dub</v>
      </c>
      <c r="F81" s="34"/>
      <c r="G81" s="34"/>
      <c r="H81" s="34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92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71" t="str">
        <f>E9</f>
        <v>22_005_2000 - Workoutové hřiště</v>
      </c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21</v>
      </c>
      <c r="D85" s="42"/>
      <c r="E85" s="42"/>
      <c r="F85" s="29" t="str">
        <f>F12</f>
        <v xml:space="preserve"> ZŠ Český Dub</v>
      </c>
      <c r="G85" s="42"/>
      <c r="H85" s="42"/>
      <c r="I85" s="34" t="s">
        <v>23</v>
      </c>
      <c r="J85" s="74" t="str">
        <f>IF(J12="","",J12)</f>
        <v>26. 3. 2022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25</v>
      </c>
      <c r="D87" s="42"/>
      <c r="E87" s="42"/>
      <c r="F87" s="29" t="str">
        <f>E15</f>
        <v>Základní škola Český Dub, okres Liberec, příspěvko</v>
      </c>
      <c r="G87" s="42"/>
      <c r="H87" s="42"/>
      <c r="I87" s="34" t="s">
        <v>31</v>
      </c>
      <c r="J87" s="38" t="str">
        <f>E21</f>
        <v>Ing.Radomír Hladký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29</v>
      </c>
      <c r="D88" s="42"/>
      <c r="E88" s="42"/>
      <c r="F88" s="29" t="str">
        <f>IF(E18="","",E18)</f>
        <v>Vyplň údaj</v>
      </c>
      <c r="G88" s="42"/>
      <c r="H88" s="42"/>
      <c r="I88" s="34" t="s">
        <v>34</v>
      </c>
      <c r="J88" s="38" t="str">
        <f>E24</f>
        <v>Ing.Radomír Hladký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79"/>
      <c r="B90" s="180"/>
      <c r="C90" s="181" t="s">
        <v>113</v>
      </c>
      <c r="D90" s="182" t="s">
        <v>56</v>
      </c>
      <c r="E90" s="182" t="s">
        <v>52</v>
      </c>
      <c r="F90" s="182" t="s">
        <v>53</v>
      </c>
      <c r="G90" s="182" t="s">
        <v>114</v>
      </c>
      <c r="H90" s="182" t="s">
        <v>115</v>
      </c>
      <c r="I90" s="182" t="s">
        <v>116</v>
      </c>
      <c r="J90" s="182" t="s">
        <v>96</v>
      </c>
      <c r="K90" s="183" t="s">
        <v>117</v>
      </c>
      <c r="L90" s="184"/>
      <c r="M90" s="94" t="s">
        <v>19</v>
      </c>
      <c r="N90" s="95" t="s">
        <v>41</v>
      </c>
      <c r="O90" s="95" t="s">
        <v>118</v>
      </c>
      <c r="P90" s="95" t="s">
        <v>119</v>
      </c>
      <c r="Q90" s="95" t="s">
        <v>120</v>
      </c>
      <c r="R90" s="95" t="s">
        <v>121</v>
      </c>
      <c r="S90" s="95" t="s">
        <v>122</v>
      </c>
      <c r="T90" s="96" t="s">
        <v>123</v>
      </c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</row>
    <row r="91" spans="1:63" s="2" customFormat="1" ht="22.8" customHeight="1">
      <c r="A91" s="40"/>
      <c r="B91" s="41"/>
      <c r="C91" s="101" t="s">
        <v>124</v>
      </c>
      <c r="D91" s="42"/>
      <c r="E91" s="42"/>
      <c r="F91" s="42"/>
      <c r="G91" s="42"/>
      <c r="H91" s="42"/>
      <c r="I91" s="42"/>
      <c r="J91" s="185">
        <f>BK91</f>
        <v>0</v>
      </c>
      <c r="K91" s="42"/>
      <c r="L91" s="46"/>
      <c r="M91" s="97"/>
      <c r="N91" s="186"/>
      <c r="O91" s="98"/>
      <c r="P91" s="187">
        <f>P92+P241+P249</f>
        <v>0</v>
      </c>
      <c r="Q91" s="98"/>
      <c r="R91" s="187">
        <f>R92+R241+R249</f>
        <v>34.059442409999996</v>
      </c>
      <c r="S91" s="98"/>
      <c r="T91" s="188">
        <f>T92+T241+T249</f>
        <v>21.66168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70</v>
      </c>
      <c r="AU91" s="19" t="s">
        <v>97</v>
      </c>
      <c r="BK91" s="189">
        <f>BK92+BK241+BK249</f>
        <v>0</v>
      </c>
    </row>
    <row r="92" spans="1:63" s="12" customFormat="1" ht="25.9" customHeight="1">
      <c r="A92" s="12"/>
      <c r="B92" s="190"/>
      <c r="C92" s="191"/>
      <c r="D92" s="192" t="s">
        <v>70</v>
      </c>
      <c r="E92" s="193" t="s">
        <v>125</v>
      </c>
      <c r="F92" s="193" t="s">
        <v>126</v>
      </c>
      <c r="G92" s="191"/>
      <c r="H92" s="191"/>
      <c r="I92" s="194"/>
      <c r="J92" s="195">
        <f>BK92</f>
        <v>0</v>
      </c>
      <c r="K92" s="191"/>
      <c r="L92" s="196"/>
      <c r="M92" s="197"/>
      <c r="N92" s="198"/>
      <c r="O92" s="198"/>
      <c r="P92" s="199">
        <f>P93+P159+P175+P189+P207+P218+P230+P239</f>
        <v>0</v>
      </c>
      <c r="Q92" s="198"/>
      <c r="R92" s="199">
        <f>R93+R159+R175+R189+R207+R218+R230+R239</f>
        <v>34.059442409999996</v>
      </c>
      <c r="S92" s="198"/>
      <c r="T92" s="200">
        <f>T93+T159+T175+T189+T207+T218+T230+T239</f>
        <v>21.66168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79</v>
      </c>
      <c r="AT92" s="202" t="s">
        <v>70</v>
      </c>
      <c r="AU92" s="202" t="s">
        <v>71</v>
      </c>
      <c r="AY92" s="201" t="s">
        <v>127</v>
      </c>
      <c r="BK92" s="203">
        <f>BK93+BK159+BK175+BK189+BK207+BK218+BK230+BK239</f>
        <v>0</v>
      </c>
    </row>
    <row r="93" spans="1:63" s="12" customFormat="1" ht="22.8" customHeight="1">
      <c r="A93" s="12"/>
      <c r="B93" s="190"/>
      <c r="C93" s="191"/>
      <c r="D93" s="192" t="s">
        <v>70</v>
      </c>
      <c r="E93" s="204" t="s">
        <v>79</v>
      </c>
      <c r="F93" s="204" t="s">
        <v>128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SUM(P94:P158)</f>
        <v>0</v>
      </c>
      <c r="Q93" s="198"/>
      <c r="R93" s="199">
        <f>SUM(R94:R158)</f>
        <v>2.4502064000000003</v>
      </c>
      <c r="S93" s="198"/>
      <c r="T93" s="200">
        <f>SUM(T94:T158)</f>
        <v>21.66168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79</v>
      </c>
      <c r="AT93" s="202" t="s">
        <v>70</v>
      </c>
      <c r="AU93" s="202" t="s">
        <v>79</v>
      </c>
      <c r="AY93" s="201" t="s">
        <v>127</v>
      </c>
      <c r="BK93" s="203">
        <f>SUM(BK94:BK158)</f>
        <v>0</v>
      </c>
    </row>
    <row r="94" spans="1:65" s="2" customFormat="1" ht="12">
      <c r="A94" s="40"/>
      <c r="B94" s="41"/>
      <c r="C94" s="206" t="s">
        <v>79</v>
      </c>
      <c r="D94" s="206" t="s">
        <v>129</v>
      </c>
      <c r="E94" s="207" t="s">
        <v>139</v>
      </c>
      <c r="F94" s="208" t="s">
        <v>140</v>
      </c>
      <c r="G94" s="209" t="s">
        <v>132</v>
      </c>
      <c r="H94" s="210">
        <v>36</v>
      </c>
      <c r="I94" s="211"/>
      <c r="J94" s="212">
        <f>ROUND(I94*H94,2)</f>
        <v>0</v>
      </c>
      <c r="K94" s="208" t="s">
        <v>133</v>
      </c>
      <c r="L94" s="46"/>
      <c r="M94" s="213" t="s">
        <v>19</v>
      </c>
      <c r="N94" s="214" t="s">
        <v>42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0.26</v>
      </c>
      <c r="T94" s="216">
        <f>S94*H94</f>
        <v>9.36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134</v>
      </c>
      <c r="AT94" s="217" t="s">
        <v>129</v>
      </c>
      <c r="AU94" s="217" t="s">
        <v>81</v>
      </c>
      <c r="AY94" s="19" t="s">
        <v>127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79</v>
      </c>
      <c r="BK94" s="218">
        <f>ROUND(I94*H94,2)</f>
        <v>0</v>
      </c>
      <c r="BL94" s="19" t="s">
        <v>134</v>
      </c>
      <c r="BM94" s="217" t="s">
        <v>753</v>
      </c>
    </row>
    <row r="95" spans="1:51" s="13" customFormat="1" ht="12">
      <c r="A95" s="13"/>
      <c r="B95" s="219"/>
      <c r="C95" s="220"/>
      <c r="D95" s="221" t="s">
        <v>136</v>
      </c>
      <c r="E95" s="222" t="s">
        <v>19</v>
      </c>
      <c r="F95" s="223" t="s">
        <v>754</v>
      </c>
      <c r="G95" s="220"/>
      <c r="H95" s="222" t="s">
        <v>19</v>
      </c>
      <c r="I95" s="224"/>
      <c r="J95" s="220"/>
      <c r="K95" s="220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136</v>
      </c>
      <c r="AU95" s="229" t="s">
        <v>81</v>
      </c>
      <c r="AV95" s="13" t="s">
        <v>79</v>
      </c>
      <c r="AW95" s="13" t="s">
        <v>33</v>
      </c>
      <c r="AX95" s="13" t="s">
        <v>71</v>
      </c>
      <c r="AY95" s="229" t="s">
        <v>127</v>
      </c>
    </row>
    <row r="96" spans="1:51" s="14" customFormat="1" ht="12">
      <c r="A96" s="14"/>
      <c r="B96" s="230"/>
      <c r="C96" s="231"/>
      <c r="D96" s="221" t="s">
        <v>136</v>
      </c>
      <c r="E96" s="232" t="s">
        <v>19</v>
      </c>
      <c r="F96" s="233" t="s">
        <v>755</v>
      </c>
      <c r="G96" s="231"/>
      <c r="H96" s="234">
        <v>36</v>
      </c>
      <c r="I96" s="235"/>
      <c r="J96" s="231"/>
      <c r="K96" s="231"/>
      <c r="L96" s="236"/>
      <c r="M96" s="237"/>
      <c r="N96" s="238"/>
      <c r="O96" s="238"/>
      <c r="P96" s="238"/>
      <c r="Q96" s="238"/>
      <c r="R96" s="238"/>
      <c r="S96" s="238"/>
      <c r="T96" s="239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0" t="s">
        <v>136</v>
      </c>
      <c r="AU96" s="240" t="s">
        <v>81</v>
      </c>
      <c r="AV96" s="14" t="s">
        <v>81</v>
      </c>
      <c r="AW96" s="14" t="s">
        <v>33</v>
      </c>
      <c r="AX96" s="14" t="s">
        <v>79</v>
      </c>
      <c r="AY96" s="240" t="s">
        <v>127</v>
      </c>
    </row>
    <row r="97" spans="1:65" s="2" customFormat="1" ht="12">
      <c r="A97" s="40"/>
      <c r="B97" s="41"/>
      <c r="C97" s="206" t="s">
        <v>81</v>
      </c>
      <c r="D97" s="206" t="s">
        <v>129</v>
      </c>
      <c r="E97" s="207" t="s">
        <v>152</v>
      </c>
      <c r="F97" s="208" t="s">
        <v>153</v>
      </c>
      <c r="G97" s="209" t="s">
        <v>154</v>
      </c>
      <c r="H97" s="210">
        <v>7.375</v>
      </c>
      <c r="I97" s="211"/>
      <c r="J97" s="212">
        <f>ROUND(I97*H97,2)</f>
        <v>0</v>
      </c>
      <c r="K97" s="208" t="s">
        <v>133</v>
      </c>
      <c r="L97" s="46"/>
      <c r="M97" s="213" t="s">
        <v>19</v>
      </c>
      <c r="N97" s="214" t="s">
        <v>42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1.6</v>
      </c>
      <c r="T97" s="216">
        <f>S97*H97</f>
        <v>11.8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134</v>
      </c>
      <c r="AT97" s="217" t="s">
        <v>129</v>
      </c>
      <c r="AU97" s="217" t="s">
        <v>81</v>
      </c>
      <c r="AY97" s="19" t="s">
        <v>127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79</v>
      </c>
      <c r="BK97" s="218">
        <f>ROUND(I97*H97,2)</f>
        <v>0</v>
      </c>
      <c r="BL97" s="19" t="s">
        <v>134</v>
      </c>
      <c r="BM97" s="217" t="s">
        <v>756</v>
      </c>
    </row>
    <row r="98" spans="1:51" s="13" customFormat="1" ht="12">
      <c r="A98" s="13"/>
      <c r="B98" s="219"/>
      <c r="C98" s="220"/>
      <c r="D98" s="221" t="s">
        <v>136</v>
      </c>
      <c r="E98" s="222" t="s">
        <v>19</v>
      </c>
      <c r="F98" s="223" t="s">
        <v>757</v>
      </c>
      <c r="G98" s="220"/>
      <c r="H98" s="222" t="s">
        <v>19</v>
      </c>
      <c r="I98" s="224"/>
      <c r="J98" s="220"/>
      <c r="K98" s="220"/>
      <c r="L98" s="225"/>
      <c r="M98" s="226"/>
      <c r="N98" s="227"/>
      <c r="O98" s="227"/>
      <c r="P98" s="227"/>
      <c r="Q98" s="227"/>
      <c r="R98" s="227"/>
      <c r="S98" s="227"/>
      <c r="T98" s="22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9" t="s">
        <v>136</v>
      </c>
      <c r="AU98" s="229" t="s">
        <v>81</v>
      </c>
      <c r="AV98" s="13" t="s">
        <v>79</v>
      </c>
      <c r="AW98" s="13" t="s">
        <v>33</v>
      </c>
      <c r="AX98" s="13" t="s">
        <v>71</v>
      </c>
      <c r="AY98" s="229" t="s">
        <v>127</v>
      </c>
    </row>
    <row r="99" spans="1:51" s="14" customFormat="1" ht="12">
      <c r="A99" s="14"/>
      <c r="B99" s="230"/>
      <c r="C99" s="231"/>
      <c r="D99" s="221" t="s">
        <v>136</v>
      </c>
      <c r="E99" s="232" t="s">
        <v>19</v>
      </c>
      <c r="F99" s="233" t="s">
        <v>758</v>
      </c>
      <c r="G99" s="231"/>
      <c r="H99" s="234">
        <v>7.375</v>
      </c>
      <c r="I99" s="235"/>
      <c r="J99" s="231"/>
      <c r="K99" s="231"/>
      <c r="L99" s="236"/>
      <c r="M99" s="237"/>
      <c r="N99" s="238"/>
      <c r="O99" s="238"/>
      <c r="P99" s="238"/>
      <c r="Q99" s="238"/>
      <c r="R99" s="238"/>
      <c r="S99" s="238"/>
      <c r="T99" s="239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0" t="s">
        <v>136</v>
      </c>
      <c r="AU99" s="240" t="s">
        <v>81</v>
      </c>
      <c r="AV99" s="14" t="s">
        <v>81</v>
      </c>
      <c r="AW99" s="14" t="s">
        <v>33</v>
      </c>
      <c r="AX99" s="14" t="s">
        <v>71</v>
      </c>
      <c r="AY99" s="240" t="s">
        <v>127</v>
      </c>
    </row>
    <row r="100" spans="1:51" s="16" customFormat="1" ht="12">
      <c r="A100" s="16"/>
      <c r="B100" s="252"/>
      <c r="C100" s="253"/>
      <c r="D100" s="221" t="s">
        <v>136</v>
      </c>
      <c r="E100" s="254" t="s">
        <v>19</v>
      </c>
      <c r="F100" s="255" t="s">
        <v>164</v>
      </c>
      <c r="G100" s="253"/>
      <c r="H100" s="256">
        <v>7.375</v>
      </c>
      <c r="I100" s="257"/>
      <c r="J100" s="253"/>
      <c r="K100" s="253"/>
      <c r="L100" s="258"/>
      <c r="M100" s="259"/>
      <c r="N100" s="260"/>
      <c r="O100" s="260"/>
      <c r="P100" s="260"/>
      <c r="Q100" s="260"/>
      <c r="R100" s="260"/>
      <c r="S100" s="260"/>
      <c r="T100" s="261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T100" s="262" t="s">
        <v>136</v>
      </c>
      <c r="AU100" s="262" t="s">
        <v>81</v>
      </c>
      <c r="AV100" s="16" t="s">
        <v>134</v>
      </c>
      <c r="AW100" s="16" t="s">
        <v>33</v>
      </c>
      <c r="AX100" s="16" t="s">
        <v>79</v>
      </c>
      <c r="AY100" s="262" t="s">
        <v>127</v>
      </c>
    </row>
    <row r="101" spans="1:65" s="2" customFormat="1" ht="12">
      <c r="A101" s="40"/>
      <c r="B101" s="41"/>
      <c r="C101" s="206" t="s">
        <v>144</v>
      </c>
      <c r="D101" s="206" t="s">
        <v>129</v>
      </c>
      <c r="E101" s="207" t="s">
        <v>173</v>
      </c>
      <c r="F101" s="208" t="s">
        <v>174</v>
      </c>
      <c r="G101" s="209" t="s">
        <v>168</v>
      </c>
      <c r="H101" s="210">
        <v>12.2</v>
      </c>
      <c r="I101" s="211"/>
      <c r="J101" s="212">
        <f>ROUND(I101*H101,2)</f>
        <v>0</v>
      </c>
      <c r="K101" s="208" t="s">
        <v>133</v>
      </c>
      <c r="L101" s="46"/>
      <c r="M101" s="213" t="s">
        <v>19</v>
      </c>
      <c r="N101" s="214" t="s">
        <v>42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0.04</v>
      </c>
      <c r="T101" s="216">
        <f>S101*H101</f>
        <v>0.488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134</v>
      </c>
      <c r="AT101" s="217" t="s">
        <v>129</v>
      </c>
      <c r="AU101" s="217" t="s">
        <v>81</v>
      </c>
      <c r="AY101" s="19" t="s">
        <v>127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79</v>
      </c>
      <c r="BK101" s="218">
        <f>ROUND(I101*H101,2)</f>
        <v>0</v>
      </c>
      <c r="BL101" s="19" t="s">
        <v>134</v>
      </c>
      <c r="BM101" s="217" t="s">
        <v>759</v>
      </c>
    </row>
    <row r="102" spans="1:51" s="13" customFormat="1" ht="12">
      <c r="A102" s="13"/>
      <c r="B102" s="219"/>
      <c r="C102" s="220"/>
      <c r="D102" s="221" t="s">
        <v>136</v>
      </c>
      <c r="E102" s="222" t="s">
        <v>19</v>
      </c>
      <c r="F102" s="223" t="s">
        <v>754</v>
      </c>
      <c r="G102" s="220"/>
      <c r="H102" s="222" t="s">
        <v>19</v>
      </c>
      <c r="I102" s="224"/>
      <c r="J102" s="220"/>
      <c r="K102" s="220"/>
      <c r="L102" s="225"/>
      <c r="M102" s="226"/>
      <c r="N102" s="227"/>
      <c r="O102" s="227"/>
      <c r="P102" s="227"/>
      <c r="Q102" s="227"/>
      <c r="R102" s="227"/>
      <c r="S102" s="227"/>
      <c r="T102" s="22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29" t="s">
        <v>136</v>
      </c>
      <c r="AU102" s="229" t="s">
        <v>81</v>
      </c>
      <c r="AV102" s="13" t="s">
        <v>79</v>
      </c>
      <c r="AW102" s="13" t="s">
        <v>33</v>
      </c>
      <c r="AX102" s="13" t="s">
        <v>71</v>
      </c>
      <c r="AY102" s="229" t="s">
        <v>127</v>
      </c>
    </row>
    <row r="103" spans="1:51" s="14" customFormat="1" ht="12">
      <c r="A103" s="14"/>
      <c r="B103" s="230"/>
      <c r="C103" s="231"/>
      <c r="D103" s="221" t="s">
        <v>136</v>
      </c>
      <c r="E103" s="232" t="s">
        <v>19</v>
      </c>
      <c r="F103" s="233" t="s">
        <v>760</v>
      </c>
      <c r="G103" s="231"/>
      <c r="H103" s="234">
        <v>12.2</v>
      </c>
      <c r="I103" s="235"/>
      <c r="J103" s="231"/>
      <c r="K103" s="231"/>
      <c r="L103" s="236"/>
      <c r="M103" s="237"/>
      <c r="N103" s="238"/>
      <c r="O103" s="238"/>
      <c r="P103" s="238"/>
      <c r="Q103" s="238"/>
      <c r="R103" s="238"/>
      <c r="S103" s="238"/>
      <c r="T103" s="239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0" t="s">
        <v>136</v>
      </c>
      <c r="AU103" s="240" t="s">
        <v>81</v>
      </c>
      <c r="AV103" s="14" t="s">
        <v>81</v>
      </c>
      <c r="AW103" s="14" t="s">
        <v>33</v>
      </c>
      <c r="AX103" s="14" t="s">
        <v>79</v>
      </c>
      <c r="AY103" s="240" t="s">
        <v>127</v>
      </c>
    </row>
    <row r="104" spans="1:65" s="2" customFormat="1" ht="21.75" customHeight="1">
      <c r="A104" s="40"/>
      <c r="B104" s="41"/>
      <c r="C104" s="206" t="s">
        <v>134</v>
      </c>
      <c r="D104" s="206" t="s">
        <v>129</v>
      </c>
      <c r="E104" s="207" t="s">
        <v>178</v>
      </c>
      <c r="F104" s="208" t="s">
        <v>179</v>
      </c>
      <c r="G104" s="209" t="s">
        <v>132</v>
      </c>
      <c r="H104" s="210">
        <v>17.1</v>
      </c>
      <c r="I104" s="211"/>
      <c r="J104" s="212">
        <f>ROUND(I104*H104,2)</f>
        <v>0</v>
      </c>
      <c r="K104" s="208" t="s">
        <v>133</v>
      </c>
      <c r="L104" s="46"/>
      <c r="M104" s="213" t="s">
        <v>19</v>
      </c>
      <c r="N104" s="214" t="s">
        <v>42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0.0008</v>
      </c>
      <c r="T104" s="216">
        <f>S104*H104</f>
        <v>0.013680000000000001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134</v>
      </c>
      <c r="AT104" s="217" t="s">
        <v>129</v>
      </c>
      <c r="AU104" s="217" t="s">
        <v>81</v>
      </c>
      <c r="AY104" s="19" t="s">
        <v>127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79</v>
      </c>
      <c r="BK104" s="218">
        <f>ROUND(I104*H104,2)</f>
        <v>0</v>
      </c>
      <c r="BL104" s="19" t="s">
        <v>134</v>
      </c>
      <c r="BM104" s="217" t="s">
        <v>761</v>
      </c>
    </row>
    <row r="105" spans="1:51" s="13" customFormat="1" ht="12">
      <c r="A105" s="13"/>
      <c r="B105" s="219"/>
      <c r="C105" s="220"/>
      <c r="D105" s="221" t="s">
        <v>136</v>
      </c>
      <c r="E105" s="222" t="s">
        <v>19</v>
      </c>
      <c r="F105" s="223" t="s">
        <v>757</v>
      </c>
      <c r="G105" s="220"/>
      <c r="H105" s="222" t="s">
        <v>19</v>
      </c>
      <c r="I105" s="224"/>
      <c r="J105" s="220"/>
      <c r="K105" s="220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136</v>
      </c>
      <c r="AU105" s="229" t="s">
        <v>81</v>
      </c>
      <c r="AV105" s="13" t="s">
        <v>79</v>
      </c>
      <c r="AW105" s="13" t="s">
        <v>33</v>
      </c>
      <c r="AX105" s="13" t="s">
        <v>71</v>
      </c>
      <c r="AY105" s="229" t="s">
        <v>127</v>
      </c>
    </row>
    <row r="106" spans="1:51" s="14" customFormat="1" ht="12">
      <c r="A106" s="14"/>
      <c r="B106" s="230"/>
      <c r="C106" s="231"/>
      <c r="D106" s="221" t="s">
        <v>136</v>
      </c>
      <c r="E106" s="232" t="s">
        <v>19</v>
      </c>
      <c r="F106" s="233" t="s">
        <v>762</v>
      </c>
      <c r="G106" s="231"/>
      <c r="H106" s="234">
        <v>17.1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0" t="s">
        <v>136</v>
      </c>
      <c r="AU106" s="240" t="s">
        <v>81</v>
      </c>
      <c r="AV106" s="14" t="s">
        <v>81</v>
      </c>
      <c r="AW106" s="14" t="s">
        <v>33</v>
      </c>
      <c r="AX106" s="14" t="s">
        <v>79</v>
      </c>
      <c r="AY106" s="240" t="s">
        <v>127</v>
      </c>
    </row>
    <row r="107" spans="1:65" s="2" customFormat="1" ht="16.5" customHeight="1">
      <c r="A107" s="40"/>
      <c r="B107" s="41"/>
      <c r="C107" s="206" t="s">
        <v>165</v>
      </c>
      <c r="D107" s="206" t="s">
        <v>129</v>
      </c>
      <c r="E107" s="207" t="s">
        <v>183</v>
      </c>
      <c r="F107" s="208" t="s">
        <v>184</v>
      </c>
      <c r="G107" s="209" t="s">
        <v>132</v>
      </c>
      <c r="H107" s="210">
        <v>48.17</v>
      </c>
      <c r="I107" s="211"/>
      <c r="J107" s="212">
        <f>ROUND(I107*H107,2)</f>
        <v>0</v>
      </c>
      <c r="K107" s="208" t="s">
        <v>133</v>
      </c>
      <c r="L107" s="46"/>
      <c r="M107" s="213" t="s">
        <v>19</v>
      </c>
      <c r="N107" s="214" t="s">
        <v>42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134</v>
      </c>
      <c r="AT107" s="217" t="s">
        <v>129</v>
      </c>
      <c r="AU107" s="217" t="s">
        <v>81</v>
      </c>
      <c r="AY107" s="19" t="s">
        <v>127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79</v>
      </c>
      <c r="BK107" s="218">
        <f>ROUND(I107*H107,2)</f>
        <v>0</v>
      </c>
      <c r="BL107" s="19" t="s">
        <v>134</v>
      </c>
      <c r="BM107" s="217" t="s">
        <v>763</v>
      </c>
    </row>
    <row r="108" spans="1:51" s="13" customFormat="1" ht="12">
      <c r="A108" s="13"/>
      <c r="B108" s="219"/>
      <c r="C108" s="220"/>
      <c r="D108" s="221" t="s">
        <v>136</v>
      </c>
      <c r="E108" s="222" t="s">
        <v>19</v>
      </c>
      <c r="F108" s="223" t="s">
        <v>328</v>
      </c>
      <c r="G108" s="220"/>
      <c r="H108" s="222" t="s">
        <v>19</v>
      </c>
      <c r="I108" s="224"/>
      <c r="J108" s="220"/>
      <c r="K108" s="220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136</v>
      </c>
      <c r="AU108" s="229" t="s">
        <v>81</v>
      </c>
      <c r="AV108" s="13" t="s">
        <v>79</v>
      </c>
      <c r="AW108" s="13" t="s">
        <v>33</v>
      </c>
      <c r="AX108" s="13" t="s">
        <v>71</v>
      </c>
      <c r="AY108" s="229" t="s">
        <v>127</v>
      </c>
    </row>
    <row r="109" spans="1:51" s="13" customFormat="1" ht="12">
      <c r="A109" s="13"/>
      <c r="B109" s="219"/>
      <c r="C109" s="220"/>
      <c r="D109" s="221" t="s">
        <v>136</v>
      </c>
      <c r="E109" s="222" t="s">
        <v>19</v>
      </c>
      <c r="F109" s="223" t="s">
        <v>186</v>
      </c>
      <c r="G109" s="220"/>
      <c r="H109" s="222" t="s">
        <v>19</v>
      </c>
      <c r="I109" s="224"/>
      <c r="J109" s="220"/>
      <c r="K109" s="220"/>
      <c r="L109" s="225"/>
      <c r="M109" s="226"/>
      <c r="N109" s="227"/>
      <c r="O109" s="227"/>
      <c r="P109" s="227"/>
      <c r="Q109" s="227"/>
      <c r="R109" s="227"/>
      <c r="S109" s="227"/>
      <c r="T109" s="22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9" t="s">
        <v>136</v>
      </c>
      <c r="AU109" s="229" t="s">
        <v>81</v>
      </c>
      <c r="AV109" s="13" t="s">
        <v>79</v>
      </c>
      <c r="AW109" s="13" t="s">
        <v>33</v>
      </c>
      <c r="AX109" s="13" t="s">
        <v>71</v>
      </c>
      <c r="AY109" s="229" t="s">
        <v>127</v>
      </c>
    </row>
    <row r="110" spans="1:51" s="14" customFormat="1" ht="12">
      <c r="A110" s="14"/>
      <c r="B110" s="230"/>
      <c r="C110" s="231"/>
      <c r="D110" s="221" t="s">
        <v>136</v>
      </c>
      <c r="E110" s="232" t="s">
        <v>19</v>
      </c>
      <c r="F110" s="233" t="s">
        <v>764</v>
      </c>
      <c r="G110" s="231"/>
      <c r="H110" s="234">
        <v>48.17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0" t="s">
        <v>136</v>
      </c>
      <c r="AU110" s="240" t="s">
        <v>81</v>
      </c>
      <c r="AV110" s="14" t="s">
        <v>81</v>
      </c>
      <c r="AW110" s="14" t="s">
        <v>33</v>
      </c>
      <c r="AX110" s="14" t="s">
        <v>79</v>
      </c>
      <c r="AY110" s="240" t="s">
        <v>127</v>
      </c>
    </row>
    <row r="111" spans="1:65" s="2" customFormat="1" ht="16.5" customHeight="1">
      <c r="A111" s="40"/>
      <c r="B111" s="41"/>
      <c r="C111" s="206" t="s">
        <v>172</v>
      </c>
      <c r="D111" s="206" t="s">
        <v>129</v>
      </c>
      <c r="E111" s="207" t="s">
        <v>189</v>
      </c>
      <c r="F111" s="208" t="s">
        <v>190</v>
      </c>
      <c r="G111" s="209" t="s">
        <v>154</v>
      </c>
      <c r="H111" s="210">
        <v>2</v>
      </c>
      <c r="I111" s="211"/>
      <c r="J111" s="212">
        <f>ROUND(I111*H111,2)</f>
        <v>0</v>
      </c>
      <c r="K111" s="208" t="s">
        <v>133</v>
      </c>
      <c r="L111" s="46"/>
      <c r="M111" s="213" t="s">
        <v>19</v>
      </c>
      <c r="N111" s="214" t="s">
        <v>42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134</v>
      </c>
      <c r="AT111" s="217" t="s">
        <v>129</v>
      </c>
      <c r="AU111" s="217" t="s">
        <v>81</v>
      </c>
      <c r="AY111" s="19" t="s">
        <v>127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79</v>
      </c>
      <c r="BK111" s="218">
        <f>ROUND(I111*H111,2)</f>
        <v>0</v>
      </c>
      <c r="BL111" s="19" t="s">
        <v>134</v>
      </c>
      <c r="BM111" s="217" t="s">
        <v>765</v>
      </c>
    </row>
    <row r="112" spans="1:51" s="14" customFormat="1" ht="12">
      <c r="A112" s="14"/>
      <c r="B112" s="230"/>
      <c r="C112" s="231"/>
      <c r="D112" s="221" t="s">
        <v>136</v>
      </c>
      <c r="E112" s="232" t="s">
        <v>19</v>
      </c>
      <c r="F112" s="233" t="s">
        <v>766</v>
      </c>
      <c r="G112" s="231"/>
      <c r="H112" s="234">
        <v>2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0" t="s">
        <v>136</v>
      </c>
      <c r="AU112" s="240" t="s">
        <v>81</v>
      </c>
      <c r="AV112" s="14" t="s">
        <v>81</v>
      </c>
      <c r="AW112" s="14" t="s">
        <v>33</v>
      </c>
      <c r="AX112" s="14" t="s">
        <v>79</v>
      </c>
      <c r="AY112" s="240" t="s">
        <v>127</v>
      </c>
    </row>
    <row r="113" spans="1:65" s="2" customFormat="1" ht="21.75" customHeight="1">
      <c r="A113" s="40"/>
      <c r="B113" s="41"/>
      <c r="C113" s="206" t="s">
        <v>177</v>
      </c>
      <c r="D113" s="206" t="s">
        <v>129</v>
      </c>
      <c r="E113" s="207" t="s">
        <v>194</v>
      </c>
      <c r="F113" s="208" t="s">
        <v>195</v>
      </c>
      <c r="G113" s="209" t="s">
        <v>154</v>
      </c>
      <c r="H113" s="210">
        <v>38.463</v>
      </c>
      <c r="I113" s="211"/>
      <c r="J113" s="212">
        <f>ROUND(I113*H113,2)</f>
        <v>0</v>
      </c>
      <c r="K113" s="208" t="s">
        <v>133</v>
      </c>
      <c r="L113" s="46"/>
      <c r="M113" s="213" t="s">
        <v>19</v>
      </c>
      <c r="N113" s="214" t="s">
        <v>42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134</v>
      </c>
      <c r="AT113" s="217" t="s">
        <v>129</v>
      </c>
      <c r="AU113" s="217" t="s">
        <v>81</v>
      </c>
      <c r="AY113" s="19" t="s">
        <v>127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79</v>
      </c>
      <c r="BK113" s="218">
        <f>ROUND(I113*H113,2)</f>
        <v>0</v>
      </c>
      <c r="BL113" s="19" t="s">
        <v>134</v>
      </c>
      <c r="BM113" s="217" t="s">
        <v>767</v>
      </c>
    </row>
    <row r="114" spans="1:51" s="13" customFormat="1" ht="12">
      <c r="A114" s="13"/>
      <c r="B114" s="219"/>
      <c r="C114" s="220"/>
      <c r="D114" s="221" t="s">
        <v>136</v>
      </c>
      <c r="E114" s="222" t="s">
        <v>19</v>
      </c>
      <c r="F114" s="223" t="s">
        <v>768</v>
      </c>
      <c r="G114" s="220"/>
      <c r="H114" s="222" t="s">
        <v>19</v>
      </c>
      <c r="I114" s="224"/>
      <c r="J114" s="220"/>
      <c r="K114" s="220"/>
      <c r="L114" s="225"/>
      <c r="M114" s="226"/>
      <c r="N114" s="227"/>
      <c r="O114" s="227"/>
      <c r="P114" s="227"/>
      <c r="Q114" s="227"/>
      <c r="R114" s="227"/>
      <c r="S114" s="227"/>
      <c r="T114" s="22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9" t="s">
        <v>136</v>
      </c>
      <c r="AU114" s="229" t="s">
        <v>81</v>
      </c>
      <c r="AV114" s="13" t="s">
        <v>79</v>
      </c>
      <c r="AW114" s="13" t="s">
        <v>33</v>
      </c>
      <c r="AX114" s="13" t="s">
        <v>71</v>
      </c>
      <c r="AY114" s="229" t="s">
        <v>127</v>
      </c>
    </row>
    <row r="115" spans="1:51" s="13" customFormat="1" ht="12">
      <c r="A115" s="13"/>
      <c r="B115" s="219"/>
      <c r="C115" s="220"/>
      <c r="D115" s="221" t="s">
        <v>136</v>
      </c>
      <c r="E115" s="222" t="s">
        <v>19</v>
      </c>
      <c r="F115" s="223" t="s">
        <v>769</v>
      </c>
      <c r="G115" s="220"/>
      <c r="H115" s="222" t="s">
        <v>19</v>
      </c>
      <c r="I115" s="224"/>
      <c r="J115" s="220"/>
      <c r="K115" s="220"/>
      <c r="L115" s="225"/>
      <c r="M115" s="226"/>
      <c r="N115" s="227"/>
      <c r="O115" s="227"/>
      <c r="P115" s="227"/>
      <c r="Q115" s="227"/>
      <c r="R115" s="227"/>
      <c r="S115" s="227"/>
      <c r="T115" s="22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9" t="s">
        <v>136</v>
      </c>
      <c r="AU115" s="229" t="s">
        <v>81</v>
      </c>
      <c r="AV115" s="13" t="s">
        <v>79</v>
      </c>
      <c r="AW115" s="13" t="s">
        <v>33</v>
      </c>
      <c r="AX115" s="13" t="s">
        <v>71</v>
      </c>
      <c r="AY115" s="229" t="s">
        <v>127</v>
      </c>
    </row>
    <row r="116" spans="1:51" s="14" customFormat="1" ht="12">
      <c r="A116" s="14"/>
      <c r="B116" s="230"/>
      <c r="C116" s="231"/>
      <c r="D116" s="221" t="s">
        <v>136</v>
      </c>
      <c r="E116" s="232" t="s">
        <v>19</v>
      </c>
      <c r="F116" s="233" t="s">
        <v>770</v>
      </c>
      <c r="G116" s="231"/>
      <c r="H116" s="234">
        <v>50.097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0" t="s">
        <v>136</v>
      </c>
      <c r="AU116" s="240" t="s">
        <v>81</v>
      </c>
      <c r="AV116" s="14" t="s">
        <v>81</v>
      </c>
      <c r="AW116" s="14" t="s">
        <v>33</v>
      </c>
      <c r="AX116" s="14" t="s">
        <v>71</v>
      </c>
      <c r="AY116" s="240" t="s">
        <v>127</v>
      </c>
    </row>
    <row r="117" spans="1:51" s="14" customFormat="1" ht="12">
      <c r="A117" s="14"/>
      <c r="B117" s="230"/>
      <c r="C117" s="231"/>
      <c r="D117" s="221" t="s">
        <v>136</v>
      </c>
      <c r="E117" s="232" t="s">
        <v>19</v>
      </c>
      <c r="F117" s="233" t="s">
        <v>771</v>
      </c>
      <c r="G117" s="231"/>
      <c r="H117" s="234">
        <v>-2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0" t="s">
        <v>136</v>
      </c>
      <c r="AU117" s="240" t="s">
        <v>81</v>
      </c>
      <c r="AV117" s="14" t="s">
        <v>81</v>
      </c>
      <c r="AW117" s="14" t="s">
        <v>33</v>
      </c>
      <c r="AX117" s="14" t="s">
        <v>71</v>
      </c>
      <c r="AY117" s="240" t="s">
        <v>127</v>
      </c>
    </row>
    <row r="118" spans="1:51" s="14" customFormat="1" ht="12">
      <c r="A118" s="14"/>
      <c r="B118" s="230"/>
      <c r="C118" s="231"/>
      <c r="D118" s="221" t="s">
        <v>136</v>
      </c>
      <c r="E118" s="232" t="s">
        <v>19</v>
      </c>
      <c r="F118" s="233" t="s">
        <v>772</v>
      </c>
      <c r="G118" s="231"/>
      <c r="H118" s="234">
        <v>-9.634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0" t="s">
        <v>136</v>
      </c>
      <c r="AU118" s="240" t="s">
        <v>81</v>
      </c>
      <c r="AV118" s="14" t="s">
        <v>81</v>
      </c>
      <c r="AW118" s="14" t="s">
        <v>33</v>
      </c>
      <c r="AX118" s="14" t="s">
        <v>71</v>
      </c>
      <c r="AY118" s="240" t="s">
        <v>127</v>
      </c>
    </row>
    <row r="119" spans="1:51" s="16" customFormat="1" ht="12">
      <c r="A119" s="16"/>
      <c r="B119" s="252"/>
      <c r="C119" s="253"/>
      <c r="D119" s="221" t="s">
        <v>136</v>
      </c>
      <c r="E119" s="254" t="s">
        <v>19</v>
      </c>
      <c r="F119" s="255" t="s">
        <v>164</v>
      </c>
      <c r="G119" s="253"/>
      <c r="H119" s="256">
        <v>38.463</v>
      </c>
      <c r="I119" s="257"/>
      <c r="J119" s="253"/>
      <c r="K119" s="253"/>
      <c r="L119" s="258"/>
      <c r="M119" s="259"/>
      <c r="N119" s="260"/>
      <c r="O119" s="260"/>
      <c r="P119" s="260"/>
      <c r="Q119" s="260"/>
      <c r="R119" s="260"/>
      <c r="S119" s="260"/>
      <c r="T119" s="261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T119" s="262" t="s">
        <v>136</v>
      </c>
      <c r="AU119" s="262" t="s">
        <v>81</v>
      </c>
      <c r="AV119" s="16" t="s">
        <v>134</v>
      </c>
      <c r="AW119" s="16" t="s">
        <v>33</v>
      </c>
      <c r="AX119" s="16" t="s">
        <v>79</v>
      </c>
      <c r="AY119" s="262" t="s">
        <v>127</v>
      </c>
    </row>
    <row r="120" spans="1:65" s="2" customFormat="1" ht="12">
      <c r="A120" s="40"/>
      <c r="B120" s="41"/>
      <c r="C120" s="206" t="s">
        <v>182</v>
      </c>
      <c r="D120" s="206" t="s">
        <v>129</v>
      </c>
      <c r="E120" s="207" t="s">
        <v>210</v>
      </c>
      <c r="F120" s="208" t="s">
        <v>211</v>
      </c>
      <c r="G120" s="209" t="s">
        <v>154</v>
      </c>
      <c r="H120" s="210">
        <v>1.115</v>
      </c>
      <c r="I120" s="211"/>
      <c r="J120" s="212">
        <f>ROUND(I120*H120,2)</f>
        <v>0</v>
      </c>
      <c r="K120" s="208" t="s">
        <v>212</v>
      </c>
      <c r="L120" s="46"/>
      <c r="M120" s="213" t="s">
        <v>19</v>
      </c>
      <c r="N120" s="214" t="s">
        <v>42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134</v>
      </c>
      <c r="AT120" s="217" t="s">
        <v>129</v>
      </c>
      <c r="AU120" s="217" t="s">
        <v>81</v>
      </c>
      <c r="AY120" s="19" t="s">
        <v>127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79</v>
      </c>
      <c r="BK120" s="218">
        <f>ROUND(I120*H120,2)</f>
        <v>0</v>
      </c>
      <c r="BL120" s="19" t="s">
        <v>134</v>
      </c>
      <c r="BM120" s="217" t="s">
        <v>773</v>
      </c>
    </row>
    <row r="121" spans="1:51" s="13" customFormat="1" ht="12">
      <c r="A121" s="13"/>
      <c r="B121" s="219"/>
      <c r="C121" s="220"/>
      <c r="D121" s="221" t="s">
        <v>136</v>
      </c>
      <c r="E121" s="222" t="s">
        <v>19</v>
      </c>
      <c r="F121" s="223" t="s">
        <v>768</v>
      </c>
      <c r="G121" s="220"/>
      <c r="H121" s="222" t="s">
        <v>19</v>
      </c>
      <c r="I121" s="224"/>
      <c r="J121" s="220"/>
      <c r="K121" s="220"/>
      <c r="L121" s="225"/>
      <c r="M121" s="226"/>
      <c r="N121" s="227"/>
      <c r="O121" s="227"/>
      <c r="P121" s="227"/>
      <c r="Q121" s="227"/>
      <c r="R121" s="227"/>
      <c r="S121" s="227"/>
      <c r="T121" s="22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9" t="s">
        <v>136</v>
      </c>
      <c r="AU121" s="229" t="s">
        <v>81</v>
      </c>
      <c r="AV121" s="13" t="s">
        <v>79</v>
      </c>
      <c r="AW121" s="13" t="s">
        <v>33</v>
      </c>
      <c r="AX121" s="13" t="s">
        <v>71</v>
      </c>
      <c r="AY121" s="229" t="s">
        <v>127</v>
      </c>
    </row>
    <row r="122" spans="1:51" s="14" customFormat="1" ht="12">
      <c r="A122" s="14"/>
      <c r="B122" s="230"/>
      <c r="C122" s="231"/>
      <c r="D122" s="221" t="s">
        <v>136</v>
      </c>
      <c r="E122" s="232" t="s">
        <v>19</v>
      </c>
      <c r="F122" s="233" t="s">
        <v>774</v>
      </c>
      <c r="G122" s="231"/>
      <c r="H122" s="234">
        <v>1.115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0" t="s">
        <v>136</v>
      </c>
      <c r="AU122" s="240" t="s">
        <v>81</v>
      </c>
      <c r="AV122" s="14" t="s">
        <v>81</v>
      </c>
      <c r="AW122" s="14" t="s">
        <v>33</v>
      </c>
      <c r="AX122" s="14" t="s">
        <v>71</v>
      </c>
      <c r="AY122" s="240" t="s">
        <v>127</v>
      </c>
    </row>
    <row r="123" spans="1:51" s="15" customFormat="1" ht="12">
      <c r="A123" s="15"/>
      <c r="B123" s="241"/>
      <c r="C123" s="242"/>
      <c r="D123" s="221" t="s">
        <v>136</v>
      </c>
      <c r="E123" s="243" t="s">
        <v>19</v>
      </c>
      <c r="F123" s="244" t="s">
        <v>151</v>
      </c>
      <c r="G123" s="242"/>
      <c r="H123" s="245">
        <v>1.115</v>
      </c>
      <c r="I123" s="246"/>
      <c r="J123" s="242"/>
      <c r="K123" s="242"/>
      <c r="L123" s="247"/>
      <c r="M123" s="248"/>
      <c r="N123" s="249"/>
      <c r="O123" s="249"/>
      <c r="P123" s="249"/>
      <c r="Q123" s="249"/>
      <c r="R123" s="249"/>
      <c r="S123" s="249"/>
      <c r="T123" s="250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1" t="s">
        <v>136</v>
      </c>
      <c r="AU123" s="251" t="s">
        <v>81</v>
      </c>
      <c r="AV123" s="15" t="s">
        <v>144</v>
      </c>
      <c r="AW123" s="15" t="s">
        <v>33</v>
      </c>
      <c r="AX123" s="15" t="s">
        <v>79</v>
      </c>
      <c r="AY123" s="251" t="s">
        <v>127</v>
      </c>
    </row>
    <row r="124" spans="1:65" s="2" customFormat="1" ht="12">
      <c r="A124" s="40"/>
      <c r="B124" s="41"/>
      <c r="C124" s="206" t="s">
        <v>188</v>
      </c>
      <c r="D124" s="206" t="s">
        <v>129</v>
      </c>
      <c r="E124" s="207" t="s">
        <v>254</v>
      </c>
      <c r="F124" s="208" t="s">
        <v>255</v>
      </c>
      <c r="G124" s="209" t="s">
        <v>154</v>
      </c>
      <c r="H124" s="210">
        <v>45.488</v>
      </c>
      <c r="I124" s="211"/>
      <c r="J124" s="212">
        <f>ROUND(I124*H124,2)</f>
        <v>0</v>
      </c>
      <c r="K124" s="208" t="s">
        <v>133</v>
      </c>
      <c r="L124" s="46"/>
      <c r="M124" s="213" t="s">
        <v>19</v>
      </c>
      <c r="N124" s="214" t="s">
        <v>42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134</v>
      </c>
      <c r="AT124" s="217" t="s">
        <v>129</v>
      </c>
      <c r="AU124" s="217" t="s">
        <v>81</v>
      </c>
      <c r="AY124" s="19" t="s">
        <v>127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79</v>
      </c>
      <c r="BK124" s="218">
        <f>ROUND(I124*H124,2)</f>
        <v>0</v>
      </c>
      <c r="BL124" s="19" t="s">
        <v>134</v>
      </c>
      <c r="BM124" s="217" t="s">
        <v>775</v>
      </c>
    </row>
    <row r="125" spans="1:51" s="13" customFormat="1" ht="12">
      <c r="A125" s="13"/>
      <c r="B125" s="219"/>
      <c r="C125" s="220"/>
      <c r="D125" s="221" t="s">
        <v>136</v>
      </c>
      <c r="E125" s="222" t="s">
        <v>19</v>
      </c>
      <c r="F125" s="223" t="s">
        <v>257</v>
      </c>
      <c r="G125" s="220"/>
      <c r="H125" s="222" t="s">
        <v>19</v>
      </c>
      <c r="I125" s="224"/>
      <c r="J125" s="220"/>
      <c r="K125" s="220"/>
      <c r="L125" s="225"/>
      <c r="M125" s="226"/>
      <c r="N125" s="227"/>
      <c r="O125" s="227"/>
      <c r="P125" s="227"/>
      <c r="Q125" s="227"/>
      <c r="R125" s="227"/>
      <c r="S125" s="227"/>
      <c r="T125" s="22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9" t="s">
        <v>136</v>
      </c>
      <c r="AU125" s="229" t="s">
        <v>81</v>
      </c>
      <c r="AV125" s="13" t="s">
        <v>79</v>
      </c>
      <c r="AW125" s="13" t="s">
        <v>33</v>
      </c>
      <c r="AX125" s="13" t="s">
        <v>71</v>
      </c>
      <c r="AY125" s="229" t="s">
        <v>127</v>
      </c>
    </row>
    <row r="126" spans="1:51" s="14" customFormat="1" ht="12">
      <c r="A126" s="14"/>
      <c r="B126" s="230"/>
      <c r="C126" s="231"/>
      <c r="D126" s="221" t="s">
        <v>136</v>
      </c>
      <c r="E126" s="232" t="s">
        <v>19</v>
      </c>
      <c r="F126" s="233" t="s">
        <v>776</v>
      </c>
      <c r="G126" s="231"/>
      <c r="H126" s="234">
        <v>45.488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0" t="s">
        <v>136</v>
      </c>
      <c r="AU126" s="240" t="s">
        <v>81</v>
      </c>
      <c r="AV126" s="14" t="s">
        <v>81</v>
      </c>
      <c r="AW126" s="14" t="s">
        <v>33</v>
      </c>
      <c r="AX126" s="14" t="s">
        <v>71</v>
      </c>
      <c r="AY126" s="240" t="s">
        <v>127</v>
      </c>
    </row>
    <row r="127" spans="1:51" s="15" customFormat="1" ht="12">
      <c r="A127" s="15"/>
      <c r="B127" s="241"/>
      <c r="C127" s="242"/>
      <c r="D127" s="221" t="s">
        <v>136</v>
      </c>
      <c r="E127" s="243" t="s">
        <v>19</v>
      </c>
      <c r="F127" s="244" t="s">
        <v>151</v>
      </c>
      <c r="G127" s="242"/>
      <c r="H127" s="245">
        <v>45.488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1" t="s">
        <v>136</v>
      </c>
      <c r="AU127" s="251" t="s">
        <v>81</v>
      </c>
      <c r="AV127" s="15" t="s">
        <v>144</v>
      </c>
      <c r="AW127" s="15" t="s">
        <v>33</v>
      </c>
      <c r="AX127" s="15" t="s">
        <v>79</v>
      </c>
      <c r="AY127" s="251" t="s">
        <v>127</v>
      </c>
    </row>
    <row r="128" spans="1:65" s="2" customFormat="1" ht="12">
      <c r="A128" s="40"/>
      <c r="B128" s="41"/>
      <c r="C128" s="206" t="s">
        <v>193</v>
      </c>
      <c r="D128" s="206" t="s">
        <v>129</v>
      </c>
      <c r="E128" s="207" t="s">
        <v>260</v>
      </c>
      <c r="F128" s="208" t="s">
        <v>261</v>
      </c>
      <c r="G128" s="209" t="s">
        <v>154</v>
      </c>
      <c r="H128" s="210">
        <v>2</v>
      </c>
      <c r="I128" s="211"/>
      <c r="J128" s="212">
        <f>ROUND(I128*H128,2)</f>
        <v>0</v>
      </c>
      <c r="K128" s="208" t="s">
        <v>133</v>
      </c>
      <c r="L128" s="46"/>
      <c r="M128" s="213" t="s">
        <v>19</v>
      </c>
      <c r="N128" s="214" t="s">
        <v>42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134</v>
      </c>
      <c r="AT128" s="217" t="s">
        <v>129</v>
      </c>
      <c r="AU128" s="217" t="s">
        <v>81</v>
      </c>
      <c r="AY128" s="19" t="s">
        <v>127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79</v>
      </c>
      <c r="BK128" s="218">
        <f>ROUND(I128*H128,2)</f>
        <v>0</v>
      </c>
      <c r="BL128" s="19" t="s">
        <v>134</v>
      </c>
      <c r="BM128" s="217" t="s">
        <v>777</v>
      </c>
    </row>
    <row r="129" spans="1:51" s="13" customFormat="1" ht="12">
      <c r="A129" s="13"/>
      <c r="B129" s="219"/>
      <c r="C129" s="220"/>
      <c r="D129" s="221" t="s">
        <v>136</v>
      </c>
      <c r="E129" s="222" t="s">
        <v>19</v>
      </c>
      <c r="F129" s="223" t="s">
        <v>263</v>
      </c>
      <c r="G129" s="220"/>
      <c r="H129" s="222" t="s">
        <v>19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9" t="s">
        <v>136</v>
      </c>
      <c r="AU129" s="229" t="s">
        <v>81</v>
      </c>
      <c r="AV129" s="13" t="s">
        <v>79</v>
      </c>
      <c r="AW129" s="13" t="s">
        <v>33</v>
      </c>
      <c r="AX129" s="13" t="s">
        <v>71</v>
      </c>
      <c r="AY129" s="229" t="s">
        <v>127</v>
      </c>
    </row>
    <row r="130" spans="1:51" s="14" customFormat="1" ht="12">
      <c r="A130" s="14"/>
      <c r="B130" s="230"/>
      <c r="C130" s="231"/>
      <c r="D130" s="221" t="s">
        <v>136</v>
      </c>
      <c r="E130" s="232" t="s">
        <v>19</v>
      </c>
      <c r="F130" s="233" t="s">
        <v>778</v>
      </c>
      <c r="G130" s="231"/>
      <c r="H130" s="234">
        <v>2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0" t="s">
        <v>136</v>
      </c>
      <c r="AU130" s="240" t="s">
        <v>81</v>
      </c>
      <c r="AV130" s="14" t="s">
        <v>81</v>
      </c>
      <c r="AW130" s="14" t="s">
        <v>33</v>
      </c>
      <c r="AX130" s="14" t="s">
        <v>79</v>
      </c>
      <c r="AY130" s="240" t="s">
        <v>127</v>
      </c>
    </row>
    <row r="131" spans="1:65" s="2" customFormat="1" ht="12">
      <c r="A131" s="40"/>
      <c r="B131" s="41"/>
      <c r="C131" s="206" t="s">
        <v>209</v>
      </c>
      <c r="D131" s="206" t="s">
        <v>129</v>
      </c>
      <c r="E131" s="207" t="s">
        <v>260</v>
      </c>
      <c r="F131" s="208" t="s">
        <v>261</v>
      </c>
      <c r="G131" s="209" t="s">
        <v>154</v>
      </c>
      <c r="H131" s="210">
        <v>1.213</v>
      </c>
      <c r="I131" s="211"/>
      <c r="J131" s="212">
        <f>ROUND(I131*H131,2)</f>
        <v>0</v>
      </c>
      <c r="K131" s="208" t="s">
        <v>133</v>
      </c>
      <c r="L131" s="46"/>
      <c r="M131" s="213" t="s">
        <v>19</v>
      </c>
      <c r="N131" s="214" t="s">
        <v>42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134</v>
      </c>
      <c r="AT131" s="217" t="s">
        <v>129</v>
      </c>
      <c r="AU131" s="217" t="s">
        <v>81</v>
      </c>
      <c r="AY131" s="19" t="s">
        <v>127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79</v>
      </c>
      <c r="BK131" s="218">
        <f>ROUND(I131*H131,2)</f>
        <v>0</v>
      </c>
      <c r="BL131" s="19" t="s">
        <v>134</v>
      </c>
      <c r="BM131" s="217" t="s">
        <v>779</v>
      </c>
    </row>
    <row r="132" spans="1:51" s="13" customFormat="1" ht="12">
      <c r="A132" s="13"/>
      <c r="B132" s="219"/>
      <c r="C132" s="220"/>
      <c r="D132" s="221" t="s">
        <v>136</v>
      </c>
      <c r="E132" s="222" t="s">
        <v>19</v>
      </c>
      <c r="F132" s="223" t="s">
        <v>757</v>
      </c>
      <c r="G132" s="220"/>
      <c r="H132" s="222" t="s">
        <v>19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9" t="s">
        <v>136</v>
      </c>
      <c r="AU132" s="229" t="s">
        <v>81</v>
      </c>
      <c r="AV132" s="13" t="s">
        <v>79</v>
      </c>
      <c r="AW132" s="13" t="s">
        <v>33</v>
      </c>
      <c r="AX132" s="13" t="s">
        <v>71</v>
      </c>
      <c r="AY132" s="229" t="s">
        <v>127</v>
      </c>
    </row>
    <row r="133" spans="1:51" s="13" customFormat="1" ht="12">
      <c r="A133" s="13"/>
      <c r="B133" s="219"/>
      <c r="C133" s="220"/>
      <c r="D133" s="221" t="s">
        <v>136</v>
      </c>
      <c r="E133" s="222" t="s">
        <v>19</v>
      </c>
      <c r="F133" s="223" t="s">
        <v>780</v>
      </c>
      <c r="G133" s="220"/>
      <c r="H133" s="222" t="s">
        <v>19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9" t="s">
        <v>136</v>
      </c>
      <c r="AU133" s="229" t="s">
        <v>81</v>
      </c>
      <c r="AV133" s="13" t="s">
        <v>79</v>
      </c>
      <c r="AW133" s="13" t="s">
        <v>33</v>
      </c>
      <c r="AX133" s="13" t="s">
        <v>71</v>
      </c>
      <c r="AY133" s="229" t="s">
        <v>127</v>
      </c>
    </row>
    <row r="134" spans="1:51" s="14" customFormat="1" ht="12">
      <c r="A134" s="14"/>
      <c r="B134" s="230"/>
      <c r="C134" s="231"/>
      <c r="D134" s="221" t="s">
        <v>136</v>
      </c>
      <c r="E134" s="232" t="s">
        <v>19</v>
      </c>
      <c r="F134" s="233" t="s">
        <v>781</v>
      </c>
      <c r="G134" s="231"/>
      <c r="H134" s="234">
        <v>1.213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0" t="s">
        <v>136</v>
      </c>
      <c r="AU134" s="240" t="s">
        <v>81</v>
      </c>
      <c r="AV134" s="14" t="s">
        <v>81</v>
      </c>
      <c r="AW134" s="14" t="s">
        <v>33</v>
      </c>
      <c r="AX134" s="14" t="s">
        <v>79</v>
      </c>
      <c r="AY134" s="240" t="s">
        <v>127</v>
      </c>
    </row>
    <row r="135" spans="1:65" s="2" customFormat="1" ht="16.5" customHeight="1">
      <c r="A135" s="40"/>
      <c r="B135" s="41"/>
      <c r="C135" s="263" t="s">
        <v>215</v>
      </c>
      <c r="D135" s="263" t="s">
        <v>286</v>
      </c>
      <c r="E135" s="264" t="s">
        <v>782</v>
      </c>
      <c r="F135" s="265" t="s">
        <v>783</v>
      </c>
      <c r="G135" s="266" t="s">
        <v>271</v>
      </c>
      <c r="H135" s="267">
        <v>2.426</v>
      </c>
      <c r="I135" s="268"/>
      <c r="J135" s="269">
        <f>ROUND(I135*H135,2)</f>
        <v>0</v>
      </c>
      <c r="K135" s="265" t="s">
        <v>133</v>
      </c>
      <c r="L135" s="270"/>
      <c r="M135" s="271" t="s">
        <v>19</v>
      </c>
      <c r="N135" s="272" t="s">
        <v>42</v>
      </c>
      <c r="O135" s="86"/>
      <c r="P135" s="215">
        <f>O135*H135</f>
        <v>0</v>
      </c>
      <c r="Q135" s="215">
        <v>1</v>
      </c>
      <c r="R135" s="215">
        <f>Q135*H135</f>
        <v>2.426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182</v>
      </c>
      <c r="AT135" s="217" t="s">
        <v>286</v>
      </c>
      <c r="AU135" s="217" t="s">
        <v>81</v>
      </c>
      <c r="AY135" s="19" t="s">
        <v>127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79</v>
      </c>
      <c r="BK135" s="218">
        <f>ROUND(I135*H135,2)</f>
        <v>0</v>
      </c>
      <c r="BL135" s="19" t="s">
        <v>134</v>
      </c>
      <c r="BM135" s="217" t="s">
        <v>784</v>
      </c>
    </row>
    <row r="136" spans="1:51" s="14" customFormat="1" ht="12">
      <c r="A136" s="14"/>
      <c r="B136" s="230"/>
      <c r="C136" s="231"/>
      <c r="D136" s="221" t="s">
        <v>136</v>
      </c>
      <c r="E136" s="232" t="s">
        <v>19</v>
      </c>
      <c r="F136" s="233" t="s">
        <v>785</v>
      </c>
      <c r="G136" s="231"/>
      <c r="H136" s="234">
        <v>2.426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0" t="s">
        <v>136</v>
      </c>
      <c r="AU136" s="240" t="s">
        <v>81</v>
      </c>
      <c r="AV136" s="14" t="s">
        <v>81</v>
      </c>
      <c r="AW136" s="14" t="s">
        <v>33</v>
      </c>
      <c r="AX136" s="14" t="s">
        <v>79</v>
      </c>
      <c r="AY136" s="240" t="s">
        <v>127</v>
      </c>
    </row>
    <row r="137" spans="1:65" s="2" customFormat="1" ht="12">
      <c r="A137" s="40"/>
      <c r="B137" s="41"/>
      <c r="C137" s="206" t="s">
        <v>253</v>
      </c>
      <c r="D137" s="206" t="s">
        <v>129</v>
      </c>
      <c r="E137" s="207" t="s">
        <v>265</v>
      </c>
      <c r="F137" s="208" t="s">
        <v>266</v>
      </c>
      <c r="G137" s="209" t="s">
        <v>154</v>
      </c>
      <c r="H137" s="210">
        <v>45.488</v>
      </c>
      <c r="I137" s="211"/>
      <c r="J137" s="212">
        <f>ROUND(I137*H137,2)</f>
        <v>0</v>
      </c>
      <c r="K137" s="208" t="s">
        <v>786</v>
      </c>
      <c r="L137" s="46"/>
      <c r="M137" s="213" t="s">
        <v>19</v>
      </c>
      <c r="N137" s="214" t="s">
        <v>42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134</v>
      </c>
      <c r="AT137" s="217" t="s">
        <v>129</v>
      </c>
      <c r="AU137" s="217" t="s">
        <v>81</v>
      </c>
      <c r="AY137" s="19" t="s">
        <v>127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79</v>
      </c>
      <c r="BK137" s="218">
        <f>ROUND(I137*H137,2)</f>
        <v>0</v>
      </c>
      <c r="BL137" s="19" t="s">
        <v>134</v>
      </c>
      <c r="BM137" s="217" t="s">
        <v>787</v>
      </c>
    </row>
    <row r="138" spans="1:51" s="13" customFormat="1" ht="12">
      <c r="A138" s="13"/>
      <c r="B138" s="219"/>
      <c r="C138" s="220"/>
      <c r="D138" s="221" t="s">
        <v>136</v>
      </c>
      <c r="E138" s="222" t="s">
        <v>19</v>
      </c>
      <c r="F138" s="223" t="s">
        <v>257</v>
      </c>
      <c r="G138" s="220"/>
      <c r="H138" s="222" t="s">
        <v>19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29" t="s">
        <v>136</v>
      </c>
      <c r="AU138" s="229" t="s">
        <v>81</v>
      </c>
      <c r="AV138" s="13" t="s">
        <v>79</v>
      </c>
      <c r="AW138" s="13" t="s">
        <v>33</v>
      </c>
      <c r="AX138" s="13" t="s">
        <v>71</v>
      </c>
      <c r="AY138" s="229" t="s">
        <v>127</v>
      </c>
    </row>
    <row r="139" spans="1:51" s="14" customFormat="1" ht="12">
      <c r="A139" s="14"/>
      <c r="B139" s="230"/>
      <c r="C139" s="231"/>
      <c r="D139" s="221" t="s">
        <v>136</v>
      </c>
      <c r="E139" s="232" t="s">
        <v>19</v>
      </c>
      <c r="F139" s="233" t="s">
        <v>776</v>
      </c>
      <c r="G139" s="231"/>
      <c r="H139" s="234">
        <v>45.488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0" t="s">
        <v>136</v>
      </c>
      <c r="AU139" s="240" t="s">
        <v>81</v>
      </c>
      <c r="AV139" s="14" t="s">
        <v>81</v>
      </c>
      <c r="AW139" s="14" t="s">
        <v>33</v>
      </c>
      <c r="AX139" s="14" t="s">
        <v>71</v>
      </c>
      <c r="AY139" s="240" t="s">
        <v>127</v>
      </c>
    </row>
    <row r="140" spans="1:51" s="15" customFormat="1" ht="12">
      <c r="A140" s="15"/>
      <c r="B140" s="241"/>
      <c r="C140" s="242"/>
      <c r="D140" s="221" t="s">
        <v>136</v>
      </c>
      <c r="E140" s="243" t="s">
        <v>19</v>
      </c>
      <c r="F140" s="244" t="s">
        <v>151</v>
      </c>
      <c r="G140" s="242"/>
      <c r="H140" s="245">
        <v>45.488</v>
      </c>
      <c r="I140" s="246"/>
      <c r="J140" s="242"/>
      <c r="K140" s="242"/>
      <c r="L140" s="247"/>
      <c r="M140" s="248"/>
      <c r="N140" s="249"/>
      <c r="O140" s="249"/>
      <c r="P140" s="249"/>
      <c r="Q140" s="249"/>
      <c r="R140" s="249"/>
      <c r="S140" s="249"/>
      <c r="T140" s="250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51" t="s">
        <v>136</v>
      </c>
      <c r="AU140" s="251" t="s">
        <v>81</v>
      </c>
      <c r="AV140" s="15" t="s">
        <v>144</v>
      </c>
      <c r="AW140" s="15" t="s">
        <v>33</v>
      </c>
      <c r="AX140" s="15" t="s">
        <v>79</v>
      </c>
      <c r="AY140" s="251" t="s">
        <v>127</v>
      </c>
    </row>
    <row r="141" spans="1:65" s="2" customFormat="1" ht="12">
      <c r="A141" s="40"/>
      <c r="B141" s="41"/>
      <c r="C141" s="206" t="s">
        <v>259</v>
      </c>
      <c r="D141" s="206" t="s">
        <v>129</v>
      </c>
      <c r="E141" s="207" t="s">
        <v>788</v>
      </c>
      <c r="F141" s="208" t="s">
        <v>647</v>
      </c>
      <c r="G141" s="209" t="s">
        <v>271</v>
      </c>
      <c r="H141" s="210">
        <v>90.976</v>
      </c>
      <c r="I141" s="211"/>
      <c r="J141" s="212">
        <f>ROUND(I141*H141,2)</f>
        <v>0</v>
      </c>
      <c r="K141" s="208" t="s">
        <v>133</v>
      </c>
      <c r="L141" s="46"/>
      <c r="M141" s="213" t="s">
        <v>19</v>
      </c>
      <c r="N141" s="214" t="s">
        <v>42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134</v>
      </c>
      <c r="AT141" s="217" t="s">
        <v>129</v>
      </c>
      <c r="AU141" s="217" t="s">
        <v>81</v>
      </c>
      <c r="AY141" s="19" t="s">
        <v>127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79</v>
      </c>
      <c r="BK141" s="218">
        <f>ROUND(I141*H141,2)</f>
        <v>0</v>
      </c>
      <c r="BL141" s="19" t="s">
        <v>134</v>
      </c>
      <c r="BM141" s="217" t="s">
        <v>789</v>
      </c>
    </row>
    <row r="142" spans="1:51" s="13" customFormat="1" ht="12">
      <c r="A142" s="13"/>
      <c r="B142" s="219"/>
      <c r="C142" s="220"/>
      <c r="D142" s="221" t="s">
        <v>136</v>
      </c>
      <c r="E142" s="222" t="s">
        <v>19</v>
      </c>
      <c r="F142" s="223" t="s">
        <v>257</v>
      </c>
      <c r="G142" s="220"/>
      <c r="H142" s="222" t="s">
        <v>19</v>
      </c>
      <c r="I142" s="224"/>
      <c r="J142" s="220"/>
      <c r="K142" s="220"/>
      <c r="L142" s="225"/>
      <c r="M142" s="226"/>
      <c r="N142" s="227"/>
      <c r="O142" s="227"/>
      <c r="P142" s="227"/>
      <c r="Q142" s="227"/>
      <c r="R142" s="227"/>
      <c r="S142" s="227"/>
      <c r="T142" s="22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29" t="s">
        <v>136</v>
      </c>
      <c r="AU142" s="229" t="s">
        <v>81</v>
      </c>
      <c r="AV142" s="13" t="s">
        <v>79</v>
      </c>
      <c r="AW142" s="13" t="s">
        <v>33</v>
      </c>
      <c r="AX142" s="13" t="s">
        <v>71</v>
      </c>
      <c r="AY142" s="229" t="s">
        <v>127</v>
      </c>
    </row>
    <row r="143" spans="1:51" s="14" customFormat="1" ht="12">
      <c r="A143" s="14"/>
      <c r="B143" s="230"/>
      <c r="C143" s="231"/>
      <c r="D143" s="221" t="s">
        <v>136</v>
      </c>
      <c r="E143" s="232" t="s">
        <v>19</v>
      </c>
      <c r="F143" s="233" t="s">
        <v>790</v>
      </c>
      <c r="G143" s="231"/>
      <c r="H143" s="234">
        <v>90.976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0" t="s">
        <v>136</v>
      </c>
      <c r="AU143" s="240" t="s">
        <v>81</v>
      </c>
      <c r="AV143" s="14" t="s">
        <v>81</v>
      </c>
      <c r="AW143" s="14" t="s">
        <v>33</v>
      </c>
      <c r="AX143" s="14" t="s">
        <v>71</v>
      </c>
      <c r="AY143" s="240" t="s">
        <v>127</v>
      </c>
    </row>
    <row r="144" spans="1:51" s="15" customFormat="1" ht="12">
      <c r="A144" s="15"/>
      <c r="B144" s="241"/>
      <c r="C144" s="242"/>
      <c r="D144" s="221" t="s">
        <v>136</v>
      </c>
      <c r="E144" s="243" t="s">
        <v>19</v>
      </c>
      <c r="F144" s="244" t="s">
        <v>151</v>
      </c>
      <c r="G144" s="242"/>
      <c r="H144" s="245">
        <v>90.976</v>
      </c>
      <c r="I144" s="246"/>
      <c r="J144" s="242"/>
      <c r="K144" s="242"/>
      <c r="L144" s="247"/>
      <c r="M144" s="248"/>
      <c r="N144" s="249"/>
      <c r="O144" s="249"/>
      <c r="P144" s="249"/>
      <c r="Q144" s="249"/>
      <c r="R144" s="249"/>
      <c r="S144" s="249"/>
      <c r="T144" s="250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51" t="s">
        <v>136</v>
      </c>
      <c r="AU144" s="251" t="s">
        <v>81</v>
      </c>
      <c r="AV144" s="15" t="s">
        <v>144</v>
      </c>
      <c r="AW144" s="15" t="s">
        <v>33</v>
      </c>
      <c r="AX144" s="15" t="s">
        <v>79</v>
      </c>
      <c r="AY144" s="251" t="s">
        <v>127</v>
      </c>
    </row>
    <row r="145" spans="1:65" s="2" customFormat="1" ht="12">
      <c r="A145" s="40"/>
      <c r="B145" s="41"/>
      <c r="C145" s="206" t="s">
        <v>8</v>
      </c>
      <c r="D145" s="206" t="s">
        <v>129</v>
      </c>
      <c r="E145" s="207" t="s">
        <v>302</v>
      </c>
      <c r="F145" s="208" t="s">
        <v>303</v>
      </c>
      <c r="G145" s="209" t="s">
        <v>132</v>
      </c>
      <c r="H145" s="210">
        <v>18.62</v>
      </c>
      <c r="I145" s="211"/>
      <c r="J145" s="212">
        <f>ROUND(I145*H145,2)</f>
        <v>0</v>
      </c>
      <c r="K145" s="208" t="s">
        <v>133</v>
      </c>
      <c r="L145" s="46"/>
      <c r="M145" s="213" t="s">
        <v>19</v>
      </c>
      <c r="N145" s="214" t="s">
        <v>42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134</v>
      </c>
      <c r="AT145" s="217" t="s">
        <v>129</v>
      </c>
      <c r="AU145" s="217" t="s">
        <v>81</v>
      </c>
      <c r="AY145" s="19" t="s">
        <v>127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79</v>
      </c>
      <c r="BK145" s="218">
        <f>ROUND(I145*H145,2)</f>
        <v>0</v>
      </c>
      <c r="BL145" s="19" t="s">
        <v>134</v>
      </c>
      <c r="BM145" s="217" t="s">
        <v>791</v>
      </c>
    </row>
    <row r="146" spans="1:51" s="13" customFormat="1" ht="12">
      <c r="A146" s="13"/>
      <c r="B146" s="219"/>
      <c r="C146" s="220"/>
      <c r="D146" s="221" t="s">
        <v>136</v>
      </c>
      <c r="E146" s="222" t="s">
        <v>19</v>
      </c>
      <c r="F146" s="223" t="s">
        <v>305</v>
      </c>
      <c r="G146" s="220"/>
      <c r="H146" s="222" t="s">
        <v>19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29" t="s">
        <v>136</v>
      </c>
      <c r="AU146" s="229" t="s">
        <v>81</v>
      </c>
      <c r="AV146" s="13" t="s">
        <v>79</v>
      </c>
      <c r="AW146" s="13" t="s">
        <v>33</v>
      </c>
      <c r="AX146" s="13" t="s">
        <v>71</v>
      </c>
      <c r="AY146" s="229" t="s">
        <v>127</v>
      </c>
    </row>
    <row r="147" spans="1:51" s="14" customFormat="1" ht="12">
      <c r="A147" s="14"/>
      <c r="B147" s="230"/>
      <c r="C147" s="231"/>
      <c r="D147" s="221" t="s">
        <v>136</v>
      </c>
      <c r="E147" s="232" t="s">
        <v>19</v>
      </c>
      <c r="F147" s="233" t="s">
        <v>792</v>
      </c>
      <c r="G147" s="231"/>
      <c r="H147" s="234">
        <v>18.62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0" t="s">
        <v>136</v>
      </c>
      <c r="AU147" s="240" t="s">
        <v>81</v>
      </c>
      <c r="AV147" s="14" t="s">
        <v>81</v>
      </c>
      <c r="AW147" s="14" t="s">
        <v>33</v>
      </c>
      <c r="AX147" s="14" t="s">
        <v>79</v>
      </c>
      <c r="AY147" s="240" t="s">
        <v>127</v>
      </c>
    </row>
    <row r="148" spans="1:65" s="2" customFormat="1" ht="21.75" customHeight="1">
      <c r="A148" s="40"/>
      <c r="B148" s="41"/>
      <c r="C148" s="206" t="s">
        <v>268</v>
      </c>
      <c r="D148" s="206" t="s">
        <v>129</v>
      </c>
      <c r="E148" s="207" t="s">
        <v>313</v>
      </c>
      <c r="F148" s="208" t="s">
        <v>314</v>
      </c>
      <c r="G148" s="209" t="s">
        <v>132</v>
      </c>
      <c r="H148" s="210">
        <v>55.12</v>
      </c>
      <c r="I148" s="211"/>
      <c r="J148" s="212">
        <f>ROUND(I148*H148,2)</f>
        <v>0</v>
      </c>
      <c r="K148" s="208" t="s">
        <v>133</v>
      </c>
      <c r="L148" s="46"/>
      <c r="M148" s="213" t="s">
        <v>19</v>
      </c>
      <c r="N148" s="214" t="s">
        <v>42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134</v>
      </c>
      <c r="AT148" s="217" t="s">
        <v>129</v>
      </c>
      <c r="AU148" s="217" t="s">
        <v>81</v>
      </c>
      <c r="AY148" s="19" t="s">
        <v>127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79</v>
      </c>
      <c r="BK148" s="218">
        <f>ROUND(I148*H148,2)</f>
        <v>0</v>
      </c>
      <c r="BL148" s="19" t="s">
        <v>134</v>
      </c>
      <c r="BM148" s="217" t="s">
        <v>793</v>
      </c>
    </row>
    <row r="149" spans="1:51" s="13" customFormat="1" ht="12">
      <c r="A149" s="13"/>
      <c r="B149" s="219"/>
      <c r="C149" s="220"/>
      <c r="D149" s="221" t="s">
        <v>136</v>
      </c>
      <c r="E149" s="222" t="s">
        <v>19</v>
      </c>
      <c r="F149" s="223" t="s">
        <v>757</v>
      </c>
      <c r="G149" s="220"/>
      <c r="H149" s="222" t="s">
        <v>19</v>
      </c>
      <c r="I149" s="224"/>
      <c r="J149" s="220"/>
      <c r="K149" s="220"/>
      <c r="L149" s="225"/>
      <c r="M149" s="226"/>
      <c r="N149" s="227"/>
      <c r="O149" s="227"/>
      <c r="P149" s="227"/>
      <c r="Q149" s="227"/>
      <c r="R149" s="227"/>
      <c r="S149" s="227"/>
      <c r="T149" s="22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9" t="s">
        <v>136</v>
      </c>
      <c r="AU149" s="229" t="s">
        <v>81</v>
      </c>
      <c r="AV149" s="13" t="s">
        <v>79</v>
      </c>
      <c r="AW149" s="13" t="s">
        <v>33</v>
      </c>
      <c r="AX149" s="13" t="s">
        <v>71</v>
      </c>
      <c r="AY149" s="229" t="s">
        <v>127</v>
      </c>
    </row>
    <row r="150" spans="1:51" s="14" customFormat="1" ht="12">
      <c r="A150" s="14"/>
      <c r="B150" s="230"/>
      <c r="C150" s="231"/>
      <c r="D150" s="221" t="s">
        <v>136</v>
      </c>
      <c r="E150" s="232" t="s">
        <v>19</v>
      </c>
      <c r="F150" s="233" t="s">
        <v>794</v>
      </c>
      <c r="G150" s="231"/>
      <c r="H150" s="234">
        <v>55.12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0" t="s">
        <v>136</v>
      </c>
      <c r="AU150" s="240" t="s">
        <v>81</v>
      </c>
      <c r="AV150" s="14" t="s">
        <v>81</v>
      </c>
      <c r="AW150" s="14" t="s">
        <v>33</v>
      </c>
      <c r="AX150" s="14" t="s">
        <v>79</v>
      </c>
      <c r="AY150" s="240" t="s">
        <v>127</v>
      </c>
    </row>
    <row r="151" spans="1:65" s="2" customFormat="1" ht="16.5" customHeight="1">
      <c r="A151" s="40"/>
      <c r="B151" s="41"/>
      <c r="C151" s="206" t="s">
        <v>274</v>
      </c>
      <c r="D151" s="206" t="s">
        <v>129</v>
      </c>
      <c r="E151" s="207" t="s">
        <v>325</v>
      </c>
      <c r="F151" s="208" t="s">
        <v>326</v>
      </c>
      <c r="G151" s="209" t="s">
        <v>132</v>
      </c>
      <c r="H151" s="210">
        <v>18.62</v>
      </c>
      <c r="I151" s="211"/>
      <c r="J151" s="212">
        <f>ROUND(I151*H151,2)</f>
        <v>0</v>
      </c>
      <c r="K151" s="208" t="s">
        <v>133</v>
      </c>
      <c r="L151" s="46"/>
      <c r="M151" s="213" t="s">
        <v>19</v>
      </c>
      <c r="N151" s="214" t="s">
        <v>42</v>
      </c>
      <c r="O151" s="86"/>
      <c r="P151" s="215">
        <f>O151*H151</f>
        <v>0</v>
      </c>
      <c r="Q151" s="215">
        <v>0.00127</v>
      </c>
      <c r="R151" s="215">
        <f>Q151*H151</f>
        <v>0.023647400000000002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134</v>
      </c>
      <c r="AT151" s="217" t="s">
        <v>129</v>
      </c>
      <c r="AU151" s="217" t="s">
        <v>81</v>
      </c>
      <c r="AY151" s="19" t="s">
        <v>127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79</v>
      </c>
      <c r="BK151" s="218">
        <f>ROUND(I151*H151,2)</f>
        <v>0</v>
      </c>
      <c r="BL151" s="19" t="s">
        <v>134</v>
      </c>
      <c r="BM151" s="217" t="s">
        <v>795</v>
      </c>
    </row>
    <row r="152" spans="1:51" s="13" customFormat="1" ht="12">
      <c r="A152" s="13"/>
      <c r="B152" s="219"/>
      <c r="C152" s="220"/>
      <c r="D152" s="221" t="s">
        <v>136</v>
      </c>
      <c r="E152" s="222" t="s">
        <v>19</v>
      </c>
      <c r="F152" s="223" t="s">
        <v>305</v>
      </c>
      <c r="G152" s="220"/>
      <c r="H152" s="222" t="s">
        <v>19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9" t="s">
        <v>136</v>
      </c>
      <c r="AU152" s="229" t="s">
        <v>81</v>
      </c>
      <c r="AV152" s="13" t="s">
        <v>79</v>
      </c>
      <c r="AW152" s="13" t="s">
        <v>33</v>
      </c>
      <c r="AX152" s="13" t="s">
        <v>71</v>
      </c>
      <c r="AY152" s="229" t="s">
        <v>127</v>
      </c>
    </row>
    <row r="153" spans="1:51" s="14" customFormat="1" ht="12">
      <c r="A153" s="14"/>
      <c r="B153" s="230"/>
      <c r="C153" s="231"/>
      <c r="D153" s="221" t="s">
        <v>136</v>
      </c>
      <c r="E153" s="232" t="s">
        <v>19</v>
      </c>
      <c r="F153" s="233" t="s">
        <v>792</v>
      </c>
      <c r="G153" s="231"/>
      <c r="H153" s="234">
        <v>18.62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0" t="s">
        <v>136</v>
      </c>
      <c r="AU153" s="240" t="s">
        <v>81</v>
      </c>
      <c r="AV153" s="14" t="s">
        <v>81</v>
      </c>
      <c r="AW153" s="14" t="s">
        <v>33</v>
      </c>
      <c r="AX153" s="14" t="s">
        <v>79</v>
      </c>
      <c r="AY153" s="240" t="s">
        <v>127</v>
      </c>
    </row>
    <row r="154" spans="1:65" s="2" customFormat="1" ht="16.5" customHeight="1">
      <c r="A154" s="40"/>
      <c r="B154" s="41"/>
      <c r="C154" s="263" t="s">
        <v>280</v>
      </c>
      <c r="D154" s="263" t="s">
        <v>286</v>
      </c>
      <c r="E154" s="264" t="s">
        <v>331</v>
      </c>
      <c r="F154" s="265" t="s">
        <v>332</v>
      </c>
      <c r="G154" s="266" t="s">
        <v>333</v>
      </c>
      <c r="H154" s="267">
        <v>0.559</v>
      </c>
      <c r="I154" s="268"/>
      <c r="J154" s="269">
        <f>ROUND(I154*H154,2)</f>
        <v>0</v>
      </c>
      <c r="K154" s="265" t="s">
        <v>133</v>
      </c>
      <c r="L154" s="270"/>
      <c r="M154" s="271" t="s">
        <v>19</v>
      </c>
      <c r="N154" s="272" t="s">
        <v>42</v>
      </c>
      <c r="O154" s="86"/>
      <c r="P154" s="215">
        <f>O154*H154</f>
        <v>0</v>
      </c>
      <c r="Q154" s="215">
        <v>0.001</v>
      </c>
      <c r="R154" s="215">
        <f>Q154*H154</f>
        <v>0.000559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182</v>
      </c>
      <c r="AT154" s="217" t="s">
        <v>286</v>
      </c>
      <c r="AU154" s="217" t="s">
        <v>81</v>
      </c>
      <c r="AY154" s="19" t="s">
        <v>127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79</v>
      </c>
      <c r="BK154" s="218">
        <f>ROUND(I154*H154,2)</f>
        <v>0</v>
      </c>
      <c r="BL154" s="19" t="s">
        <v>134</v>
      </c>
      <c r="BM154" s="217" t="s">
        <v>796</v>
      </c>
    </row>
    <row r="155" spans="1:51" s="14" customFormat="1" ht="12">
      <c r="A155" s="14"/>
      <c r="B155" s="230"/>
      <c r="C155" s="231"/>
      <c r="D155" s="221" t="s">
        <v>136</v>
      </c>
      <c r="E155" s="232" t="s">
        <v>19</v>
      </c>
      <c r="F155" s="233" t="s">
        <v>797</v>
      </c>
      <c r="G155" s="231"/>
      <c r="H155" s="234">
        <v>0.559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0" t="s">
        <v>136</v>
      </c>
      <c r="AU155" s="240" t="s">
        <v>81</v>
      </c>
      <c r="AV155" s="14" t="s">
        <v>81</v>
      </c>
      <c r="AW155" s="14" t="s">
        <v>33</v>
      </c>
      <c r="AX155" s="14" t="s">
        <v>79</v>
      </c>
      <c r="AY155" s="240" t="s">
        <v>127</v>
      </c>
    </row>
    <row r="156" spans="1:65" s="2" customFormat="1" ht="12">
      <c r="A156" s="40"/>
      <c r="B156" s="41"/>
      <c r="C156" s="206" t="s">
        <v>285</v>
      </c>
      <c r="D156" s="206" t="s">
        <v>129</v>
      </c>
      <c r="E156" s="207" t="s">
        <v>337</v>
      </c>
      <c r="F156" s="208" t="s">
        <v>338</v>
      </c>
      <c r="G156" s="209" t="s">
        <v>132</v>
      </c>
      <c r="H156" s="210">
        <v>18.62</v>
      </c>
      <c r="I156" s="211"/>
      <c r="J156" s="212">
        <f>ROUND(I156*H156,2)</f>
        <v>0</v>
      </c>
      <c r="K156" s="208" t="s">
        <v>133</v>
      </c>
      <c r="L156" s="46"/>
      <c r="M156" s="213" t="s">
        <v>19</v>
      </c>
      <c r="N156" s="214" t="s">
        <v>42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134</v>
      </c>
      <c r="AT156" s="217" t="s">
        <v>129</v>
      </c>
      <c r="AU156" s="217" t="s">
        <v>81</v>
      </c>
      <c r="AY156" s="19" t="s">
        <v>127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79</v>
      </c>
      <c r="BK156" s="218">
        <f>ROUND(I156*H156,2)</f>
        <v>0</v>
      </c>
      <c r="BL156" s="19" t="s">
        <v>134</v>
      </c>
      <c r="BM156" s="217" t="s">
        <v>798</v>
      </c>
    </row>
    <row r="157" spans="1:51" s="13" customFormat="1" ht="12">
      <c r="A157" s="13"/>
      <c r="B157" s="219"/>
      <c r="C157" s="220"/>
      <c r="D157" s="221" t="s">
        <v>136</v>
      </c>
      <c r="E157" s="222" t="s">
        <v>19</v>
      </c>
      <c r="F157" s="223" t="s">
        <v>305</v>
      </c>
      <c r="G157" s="220"/>
      <c r="H157" s="222" t="s">
        <v>19</v>
      </c>
      <c r="I157" s="224"/>
      <c r="J157" s="220"/>
      <c r="K157" s="220"/>
      <c r="L157" s="225"/>
      <c r="M157" s="226"/>
      <c r="N157" s="227"/>
      <c r="O157" s="227"/>
      <c r="P157" s="227"/>
      <c r="Q157" s="227"/>
      <c r="R157" s="227"/>
      <c r="S157" s="227"/>
      <c r="T157" s="22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29" t="s">
        <v>136</v>
      </c>
      <c r="AU157" s="229" t="s">
        <v>81</v>
      </c>
      <c r="AV157" s="13" t="s">
        <v>79</v>
      </c>
      <c r="AW157" s="13" t="s">
        <v>33</v>
      </c>
      <c r="AX157" s="13" t="s">
        <v>71</v>
      </c>
      <c r="AY157" s="229" t="s">
        <v>127</v>
      </c>
    </row>
    <row r="158" spans="1:51" s="14" customFormat="1" ht="12">
      <c r="A158" s="14"/>
      <c r="B158" s="230"/>
      <c r="C158" s="231"/>
      <c r="D158" s="221" t="s">
        <v>136</v>
      </c>
      <c r="E158" s="232" t="s">
        <v>19</v>
      </c>
      <c r="F158" s="233" t="s">
        <v>792</v>
      </c>
      <c r="G158" s="231"/>
      <c r="H158" s="234">
        <v>18.62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0" t="s">
        <v>136</v>
      </c>
      <c r="AU158" s="240" t="s">
        <v>81</v>
      </c>
      <c r="AV158" s="14" t="s">
        <v>81</v>
      </c>
      <c r="AW158" s="14" t="s">
        <v>33</v>
      </c>
      <c r="AX158" s="14" t="s">
        <v>79</v>
      </c>
      <c r="AY158" s="240" t="s">
        <v>127</v>
      </c>
    </row>
    <row r="159" spans="1:63" s="12" customFormat="1" ht="22.8" customHeight="1">
      <c r="A159" s="12"/>
      <c r="B159" s="190"/>
      <c r="C159" s="191"/>
      <c r="D159" s="192" t="s">
        <v>70</v>
      </c>
      <c r="E159" s="204" t="s">
        <v>81</v>
      </c>
      <c r="F159" s="204" t="s">
        <v>340</v>
      </c>
      <c r="G159" s="191"/>
      <c r="H159" s="191"/>
      <c r="I159" s="194"/>
      <c r="J159" s="205">
        <f>BK159</f>
        <v>0</v>
      </c>
      <c r="K159" s="191"/>
      <c r="L159" s="196"/>
      <c r="M159" s="197"/>
      <c r="N159" s="198"/>
      <c r="O159" s="198"/>
      <c r="P159" s="199">
        <f>SUM(P160:P174)</f>
        <v>0</v>
      </c>
      <c r="Q159" s="198"/>
      <c r="R159" s="199">
        <f>SUM(R160:R174)</f>
        <v>23.106573609999998</v>
      </c>
      <c r="S159" s="198"/>
      <c r="T159" s="200">
        <f>SUM(T160:T174)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1" t="s">
        <v>79</v>
      </c>
      <c r="AT159" s="202" t="s">
        <v>70</v>
      </c>
      <c r="AU159" s="202" t="s">
        <v>79</v>
      </c>
      <c r="AY159" s="201" t="s">
        <v>127</v>
      </c>
      <c r="BK159" s="203">
        <f>SUM(BK160:BK174)</f>
        <v>0</v>
      </c>
    </row>
    <row r="160" spans="1:65" s="2" customFormat="1" ht="21.75" customHeight="1">
      <c r="A160" s="40"/>
      <c r="B160" s="41"/>
      <c r="C160" s="206" t="s">
        <v>292</v>
      </c>
      <c r="D160" s="206" t="s">
        <v>129</v>
      </c>
      <c r="E160" s="207" t="s">
        <v>799</v>
      </c>
      <c r="F160" s="208" t="s">
        <v>800</v>
      </c>
      <c r="G160" s="209" t="s">
        <v>154</v>
      </c>
      <c r="H160" s="210">
        <v>8.353</v>
      </c>
      <c r="I160" s="211"/>
      <c r="J160" s="212">
        <f>ROUND(I160*H160,2)</f>
        <v>0</v>
      </c>
      <c r="K160" s="208" t="s">
        <v>133</v>
      </c>
      <c r="L160" s="46"/>
      <c r="M160" s="213" t="s">
        <v>19</v>
      </c>
      <c r="N160" s="214" t="s">
        <v>42</v>
      </c>
      <c r="O160" s="86"/>
      <c r="P160" s="215">
        <f>O160*H160</f>
        <v>0</v>
      </c>
      <c r="Q160" s="215">
        <v>2.50187</v>
      </c>
      <c r="R160" s="215">
        <f>Q160*H160</f>
        <v>20.898120109999997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134</v>
      </c>
      <c r="AT160" s="217" t="s">
        <v>129</v>
      </c>
      <c r="AU160" s="217" t="s">
        <v>81</v>
      </c>
      <c r="AY160" s="19" t="s">
        <v>127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79</v>
      </c>
      <c r="BK160" s="218">
        <f>ROUND(I160*H160,2)</f>
        <v>0</v>
      </c>
      <c r="BL160" s="19" t="s">
        <v>134</v>
      </c>
      <c r="BM160" s="217" t="s">
        <v>801</v>
      </c>
    </row>
    <row r="161" spans="1:51" s="13" customFormat="1" ht="12">
      <c r="A161" s="13"/>
      <c r="B161" s="219"/>
      <c r="C161" s="220"/>
      <c r="D161" s="221" t="s">
        <v>136</v>
      </c>
      <c r="E161" s="222" t="s">
        <v>19</v>
      </c>
      <c r="F161" s="223" t="s">
        <v>802</v>
      </c>
      <c r="G161" s="220"/>
      <c r="H161" s="222" t="s">
        <v>19</v>
      </c>
      <c r="I161" s="224"/>
      <c r="J161" s="220"/>
      <c r="K161" s="220"/>
      <c r="L161" s="225"/>
      <c r="M161" s="226"/>
      <c r="N161" s="227"/>
      <c r="O161" s="227"/>
      <c r="P161" s="227"/>
      <c r="Q161" s="227"/>
      <c r="R161" s="227"/>
      <c r="S161" s="227"/>
      <c r="T161" s="22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29" t="s">
        <v>136</v>
      </c>
      <c r="AU161" s="229" t="s">
        <v>81</v>
      </c>
      <c r="AV161" s="13" t="s">
        <v>79</v>
      </c>
      <c r="AW161" s="13" t="s">
        <v>33</v>
      </c>
      <c r="AX161" s="13" t="s">
        <v>71</v>
      </c>
      <c r="AY161" s="229" t="s">
        <v>127</v>
      </c>
    </row>
    <row r="162" spans="1:51" s="14" customFormat="1" ht="12">
      <c r="A162" s="14"/>
      <c r="B162" s="230"/>
      <c r="C162" s="231"/>
      <c r="D162" s="221" t="s">
        <v>136</v>
      </c>
      <c r="E162" s="232" t="s">
        <v>19</v>
      </c>
      <c r="F162" s="233" t="s">
        <v>803</v>
      </c>
      <c r="G162" s="231"/>
      <c r="H162" s="234">
        <v>8.353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0" t="s">
        <v>136</v>
      </c>
      <c r="AU162" s="240" t="s">
        <v>81</v>
      </c>
      <c r="AV162" s="14" t="s">
        <v>81</v>
      </c>
      <c r="AW162" s="14" t="s">
        <v>33</v>
      </c>
      <c r="AX162" s="14" t="s">
        <v>79</v>
      </c>
      <c r="AY162" s="240" t="s">
        <v>127</v>
      </c>
    </row>
    <row r="163" spans="1:65" s="2" customFormat="1" ht="16.5" customHeight="1">
      <c r="A163" s="40"/>
      <c r="B163" s="41"/>
      <c r="C163" s="206" t="s">
        <v>7</v>
      </c>
      <c r="D163" s="206" t="s">
        <v>129</v>
      </c>
      <c r="E163" s="207" t="s">
        <v>804</v>
      </c>
      <c r="F163" s="208" t="s">
        <v>805</v>
      </c>
      <c r="G163" s="209" t="s">
        <v>132</v>
      </c>
      <c r="H163" s="210">
        <v>7.613</v>
      </c>
      <c r="I163" s="211"/>
      <c r="J163" s="212">
        <f>ROUND(I163*H163,2)</f>
        <v>0</v>
      </c>
      <c r="K163" s="208" t="s">
        <v>133</v>
      </c>
      <c r="L163" s="46"/>
      <c r="M163" s="213" t="s">
        <v>19</v>
      </c>
      <c r="N163" s="214" t="s">
        <v>42</v>
      </c>
      <c r="O163" s="86"/>
      <c r="P163" s="215">
        <f>O163*H163</f>
        <v>0</v>
      </c>
      <c r="Q163" s="215">
        <v>0.00247</v>
      </c>
      <c r="R163" s="215">
        <f>Q163*H163</f>
        <v>0.018804110000000002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134</v>
      </c>
      <c r="AT163" s="217" t="s">
        <v>129</v>
      </c>
      <c r="AU163" s="217" t="s">
        <v>81</v>
      </c>
      <c r="AY163" s="19" t="s">
        <v>127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79</v>
      </c>
      <c r="BK163" s="218">
        <f>ROUND(I163*H163,2)</f>
        <v>0</v>
      </c>
      <c r="BL163" s="19" t="s">
        <v>134</v>
      </c>
      <c r="BM163" s="217" t="s">
        <v>806</v>
      </c>
    </row>
    <row r="164" spans="1:51" s="13" customFormat="1" ht="12">
      <c r="A164" s="13"/>
      <c r="B164" s="219"/>
      <c r="C164" s="220"/>
      <c r="D164" s="221" t="s">
        <v>136</v>
      </c>
      <c r="E164" s="222" t="s">
        <v>19</v>
      </c>
      <c r="F164" s="223" t="s">
        <v>802</v>
      </c>
      <c r="G164" s="220"/>
      <c r="H164" s="222" t="s">
        <v>19</v>
      </c>
      <c r="I164" s="224"/>
      <c r="J164" s="220"/>
      <c r="K164" s="220"/>
      <c r="L164" s="225"/>
      <c r="M164" s="226"/>
      <c r="N164" s="227"/>
      <c r="O164" s="227"/>
      <c r="P164" s="227"/>
      <c r="Q164" s="227"/>
      <c r="R164" s="227"/>
      <c r="S164" s="227"/>
      <c r="T164" s="22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29" t="s">
        <v>136</v>
      </c>
      <c r="AU164" s="229" t="s">
        <v>81</v>
      </c>
      <c r="AV164" s="13" t="s">
        <v>79</v>
      </c>
      <c r="AW164" s="13" t="s">
        <v>33</v>
      </c>
      <c r="AX164" s="13" t="s">
        <v>71</v>
      </c>
      <c r="AY164" s="229" t="s">
        <v>127</v>
      </c>
    </row>
    <row r="165" spans="1:51" s="14" customFormat="1" ht="12">
      <c r="A165" s="14"/>
      <c r="B165" s="230"/>
      <c r="C165" s="231"/>
      <c r="D165" s="221" t="s">
        <v>136</v>
      </c>
      <c r="E165" s="232" t="s">
        <v>19</v>
      </c>
      <c r="F165" s="233" t="s">
        <v>807</v>
      </c>
      <c r="G165" s="231"/>
      <c r="H165" s="234">
        <v>7.613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0" t="s">
        <v>136</v>
      </c>
      <c r="AU165" s="240" t="s">
        <v>81</v>
      </c>
      <c r="AV165" s="14" t="s">
        <v>81</v>
      </c>
      <c r="AW165" s="14" t="s">
        <v>33</v>
      </c>
      <c r="AX165" s="14" t="s">
        <v>79</v>
      </c>
      <c r="AY165" s="240" t="s">
        <v>127</v>
      </c>
    </row>
    <row r="166" spans="1:65" s="2" customFormat="1" ht="16.5" customHeight="1">
      <c r="A166" s="40"/>
      <c r="B166" s="41"/>
      <c r="C166" s="206" t="s">
        <v>301</v>
      </c>
      <c r="D166" s="206" t="s">
        <v>129</v>
      </c>
      <c r="E166" s="207" t="s">
        <v>808</v>
      </c>
      <c r="F166" s="208" t="s">
        <v>809</v>
      </c>
      <c r="G166" s="209" t="s">
        <v>132</v>
      </c>
      <c r="H166" s="210">
        <v>7.613</v>
      </c>
      <c r="I166" s="211"/>
      <c r="J166" s="212">
        <f>ROUND(I166*H166,2)</f>
        <v>0</v>
      </c>
      <c r="K166" s="208" t="s">
        <v>133</v>
      </c>
      <c r="L166" s="46"/>
      <c r="M166" s="213" t="s">
        <v>19</v>
      </c>
      <c r="N166" s="214" t="s">
        <v>42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134</v>
      </c>
      <c r="AT166" s="217" t="s">
        <v>129</v>
      </c>
      <c r="AU166" s="217" t="s">
        <v>81</v>
      </c>
      <c r="AY166" s="19" t="s">
        <v>127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79</v>
      </c>
      <c r="BK166" s="218">
        <f>ROUND(I166*H166,2)</f>
        <v>0</v>
      </c>
      <c r="BL166" s="19" t="s">
        <v>134</v>
      </c>
      <c r="BM166" s="217" t="s">
        <v>810</v>
      </c>
    </row>
    <row r="167" spans="1:65" s="2" customFormat="1" ht="16.5" customHeight="1">
      <c r="A167" s="40"/>
      <c r="B167" s="41"/>
      <c r="C167" s="206" t="s">
        <v>307</v>
      </c>
      <c r="D167" s="206" t="s">
        <v>129</v>
      </c>
      <c r="E167" s="207" t="s">
        <v>811</v>
      </c>
      <c r="F167" s="208" t="s">
        <v>812</v>
      </c>
      <c r="G167" s="209" t="s">
        <v>271</v>
      </c>
      <c r="H167" s="210">
        <v>0.829</v>
      </c>
      <c r="I167" s="211"/>
      <c r="J167" s="212">
        <f>ROUND(I167*H167,2)</f>
        <v>0</v>
      </c>
      <c r="K167" s="208" t="s">
        <v>133</v>
      </c>
      <c r="L167" s="46"/>
      <c r="M167" s="213" t="s">
        <v>19</v>
      </c>
      <c r="N167" s="214" t="s">
        <v>42</v>
      </c>
      <c r="O167" s="86"/>
      <c r="P167" s="215">
        <f>O167*H167</f>
        <v>0</v>
      </c>
      <c r="Q167" s="215">
        <v>1.06062</v>
      </c>
      <c r="R167" s="215">
        <f>Q167*H167</f>
        <v>0.8792539799999999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134</v>
      </c>
      <c r="AT167" s="217" t="s">
        <v>129</v>
      </c>
      <c r="AU167" s="217" t="s">
        <v>81</v>
      </c>
      <c r="AY167" s="19" t="s">
        <v>127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79</v>
      </c>
      <c r="BK167" s="218">
        <f>ROUND(I167*H167,2)</f>
        <v>0</v>
      </c>
      <c r="BL167" s="19" t="s">
        <v>134</v>
      </c>
      <c r="BM167" s="217" t="s">
        <v>813</v>
      </c>
    </row>
    <row r="168" spans="1:51" s="13" customFormat="1" ht="12">
      <c r="A168" s="13"/>
      <c r="B168" s="219"/>
      <c r="C168" s="220"/>
      <c r="D168" s="221" t="s">
        <v>136</v>
      </c>
      <c r="E168" s="222" t="s">
        <v>19</v>
      </c>
      <c r="F168" s="223" t="s">
        <v>802</v>
      </c>
      <c r="G168" s="220"/>
      <c r="H168" s="222" t="s">
        <v>19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29" t="s">
        <v>136</v>
      </c>
      <c r="AU168" s="229" t="s">
        <v>81</v>
      </c>
      <c r="AV168" s="13" t="s">
        <v>79</v>
      </c>
      <c r="AW168" s="13" t="s">
        <v>33</v>
      </c>
      <c r="AX168" s="13" t="s">
        <v>71</v>
      </c>
      <c r="AY168" s="229" t="s">
        <v>127</v>
      </c>
    </row>
    <row r="169" spans="1:51" s="14" customFormat="1" ht="12">
      <c r="A169" s="14"/>
      <c r="B169" s="230"/>
      <c r="C169" s="231"/>
      <c r="D169" s="221" t="s">
        <v>136</v>
      </c>
      <c r="E169" s="232" t="s">
        <v>19</v>
      </c>
      <c r="F169" s="233" t="s">
        <v>814</v>
      </c>
      <c r="G169" s="231"/>
      <c r="H169" s="234">
        <v>0.593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0" t="s">
        <v>136</v>
      </c>
      <c r="AU169" s="240" t="s">
        <v>81</v>
      </c>
      <c r="AV169" s="14" t="s">
        <v>81</v>
      </c>
      <c r="AW169" s="14" t="s">
        <v>33</v>
      </c>
      <c r="AX169" s="14" t="s">
        <v>71</v>
      </c>
      <c r="AY169" s="240" t="s">
        <v>127</v>
      </c>
    </row>
    <row r="170" spans="1:51" s="14" customFormat="1" ht="12">
      <c r="A170" s="14"/>
      <c r="B170" s="230"/>
      <c r="C170" s="231"/>
      <c r="D170" s="221" t="s">
        <v>136</v>
      </c>
      <c r="E170" s="232" t="s">
        <v>19</v>
      </c>
      <c r="F170" s="233" t="s">
        <v>815</v>
      </c>
      <c r="G170" s="231"/>
      <c r="H170" s="234">
        <v>0.236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0" t="s">
        <v>136</v>
      </c>
      <c r="AU170" s="240" t="s">
        <v>81</v>
      </c>
      <c r="AV170" s="14" t="s">
        <v>81</v>
      </c>
      <c r="AW170" s="14" t="s">
        <v>33</v>
      </c>
      <c r="AX170" s="14" t="s">
        <v>71</v>
      </c>
      <c r="AY170" s="240" t="s">
        <v>127</v>
      </c>
    </row>
    <row r="171" spans="1:51" s="15" customFormat="1" ht="12">
      <c r="A171" s="15"/>
      <c r="B171" s="241"/>
      <c r="C171" s="242"/>
      <c r="D171" s="221" t="s">
        <v>136</v>
      </c>
      <c r="E171" s="243" t="s">
        <v>19</v>
      </c>
      <c r="F171" s="244" t="s">
        <v>151</v>
      </c>
      <c r="G171" s="242"/>
      <c r="H171" s="245">
        <v>0.829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1" t="s">
        <v>136</v>
      </c>
      <c r="AU171" s="251" t="s">
        <v>81</v>
      </c>
      <c r="AV171" s="15" t="s">
        <v>144</v>
      </c>
      <c r="AW171" s="15" t="s">
        <v>33</v>
      </c>
      <c r="AX171" s="15" t="s">
        <v>79</v>
      </c>
      <c r="AY171" s="251" t="s">
        <v>127</v>
      </c>
    </row>
    <row r="172" spans="1:65" s="2" customFormat="1" ht="16.5" customHeight="1">
      <c r="A172" s="40"/>
      <c r="B172" s="41"/>
      <c r="C172" s="206" t="s">
        <v>312</v>
      </c>
      <c r="D172" s="206" t="s">
        <v>129</v>
      </c>
      <c r="E172" s="207" t="s">
        <v>816</v>
      </c>
      <c r="F172" s="208" t="s">
        <v>817</v>
      </c>
      <c r="G172" s="209" t="s">
        <v>271</v>
      </c>
      <c r="H172" s="210">
        <v>1.233</v>
      </c>
      <c r="I172" s="211"/>
      <c r="J172" s="212">
        <f>ROUND(I172*H172,2)</f>
        <v>0</v>
      </c>
      <c r="K172" s="208" t="s">
        <v>133</v>
      </c>
      <c r="L172" s="46"/>
      <c r="M172" s="213" t="s">
        <v>19</v>
      </c>
      <c r="N172" s="214" t="s">
        <v>42</v>
      </c>
      <c r="O172" s="86"/>
      <c r="P172" s="215">
        <f>O172*H172</f>
        <v>0</v>
      </c>
      <c r="Q172" s="215">
        <v>1.06277</v>
      </c>
      <c r="R172" s="215">
        <f>Q172*H172</f>
        <v>1.3103954100000001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134</v>
      </c>
      <c r="AT172" s="217" t="s">
        <v>129</v>
      </c>
      <c r="AU172" s="217" t="s">
        <v>81</v>
      </c>
      <c r="AY172" s="19" t="s">
        <v>127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79</v>
      </c>
      <c r="BK172" s="218">
        <f>ROUND(I172*H172,2)</f>
        <v>0</v>
      </c>
      <c r="BL172" s="19" t="s">
        <v>134</v>
      </c>
      <c r="BM172" s="217" t="s">
        <v>818</v>
      </c>
    </row>
    <row r="173" spans="1:51" s="13" customFormat="1" ht="12">
      <c r="A173" s="13"/>
      <c r="B173" s="219"/>
      <c r="C173" s="220"/>
      <c r="D173" s="221" t="s">
        <v>136</v>
      </c>
      <c r="E173" s="222" t="s">
        <v>19</v>
      </c>
      <c r="F173" s="223" t="s">
        <v>802</v>
      </c>
      <c r="G173" s="220"/>
      <c r="H173" s="222" t="s">
        <v>19</v>
      </c>
      <c r="I173" s="224"/>
      <c r="J173" s="220"/>
      <c r="K173" s="220"/>
      <c r="L173" s="225"/>
      <c r="M173" s="226"/>
      <c r="N173" s="227"/>
      <c r="O173" s="227"/>
      <c r="P173" s="227"/>
      <c r="Q173" s="227"/>
      <c r="R173" s="227"/>
      <c r="S173" s="227"/>
      <c r="T173" s="22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29" t="s">
        <v>136</v>
      </c>
      <c r="AU173" s="229" t="s">
        <v>81</v>
      </c>
      <c r="AV173" s="13" t="s">
        <v>79</v>
      </c>
      <c r="AW173" s="13" t="s">
        <v>33</v>
      </c>
      <c r="AX173" s="13" t="s">
        <v>71</v>
      </c>
      <c r="AY173" s="229" t="s">
        <v>127</v>
      </c>
    </row>
    <row r="174" spans="1:51" s="14" customFormat="1" ht="12">
      <c r="A174" s="14"/>
      <c r="B174" s="230"/>
      <c r="C174" s="231"/>
      <c r="D174" s="221" t="s">
        <v>136</v>
      </c>
      <c r="E174" s="232" t="s">
        <v>19</v>
      </c>
      <c r="F174" s="233" t="s">
        <v>819</v>
      </c>
      <c r="G174" s="231"/>
      <c r="H174" s="234">
        <v>1.233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0" t="s">
        <v>136</v>
      </c>
      <c r="AU174" s="240" t="s">
        <v>81</v>
      </c>
      <c r="AV174" s="14" t="s">
        <v>81</v>
      </c>
      <c r="AW174" s="14" t="s">
        <v>33</v>
      </c>
      <c r="AX174" s="14" t="s">
        <v>79</v>
      </c>
      <c r="AY174" s="240" t="s">
        <v>127</v>
      </c>
    </row>
    <row r="175" spans="1:63" s="12" customFormat="1" ht="22.8" customHeight="1">
      <c r="A175" s="12"/>
      <c r="B175" s="190"/>
      <c r="C175" s="191"/>
      <c r="D175" s="192" t="s">
        <v>70</v>
      </c>
      <c r="E175" s="204" t="s">
        <v>144</v>
      </c>
      <c r="F175" s="204" t="s">
        <v>820</v>
      </c>
      <c r="G175" s="191"/>
      <c r="H175" s="191"/>
      <c r="I175" s="194"/>
      <c r="J175" s="205">
        <f>BK175</f>
        <v>0</v>
      </c>
      <c r="K175" s="191"/>
      <c r="L175" s="196"/>
      <c r="M175" s="197"/>
      <c r="N175" s="198"/>
      <c r="O175" s="198"/>
      <c r="P175" s="199">
        <f>SUM(P176:P188)</f>
        <v>0</v>
      </c>
      <c r="Q175" s="198"/>
      <c r="R175" s="199">
        <f>SUM(R176:R188)</f>
        <v>1.939377</v>
      </c>
      <c r="S175" s="198"/>
      <c r="T175" s="200">
        <f>SUM(T176:T188)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1" t="s">
        <v>79</v>
      </c>
      <c r="AT175" s="202" t="s">
        <v>70</v>
      </c>
      <c r="AU175" s="202" t="s">
        <v>79</v>
      </c>
      <c r="AY175" s="201" t="s">
        <v>127</v>
      </c>
      <c r="BK175" s="203">
        <f>SUM(BK176:BK188)</f>
        <v>0</v>
      </c>
    </row>
    <row r="176" spans="1:65" s="2" customFormat="1" ht="16.5" customHeight="1">
      <c r="A176" s="40"/>
      <c r="B176" s="41"/>
      <c r="C176" s="206" t="s">
        <v>317</v>
      </c>
      <c r="D176" s="206" t="s">
        <v>129</v>
      </c>
      <c r="E176" s="207" t="s">
        <v>821</v>
      </c>
      <c r="F176" s="208" t="s">
        <v>822</v>
      </c>
      <c r="G176" s="209" t="s">
        <v>168</v>
      </c>
      <c r="H176" s="210">
        <v>6.2</v>
      </c>
      <c r="I176" s="211"/>
      <c r="J176" s="212">
        <f>ROUND(I176*H176,2)</f>
        <v>0</v>
      </c>
      <c r="K176" s="208" t="s">
        <v>133</v>
      </c>
      <c r="L176" s="46"/>
      <c r="M176" s="213" t="s">
        <v>19</v>
      </c>
      <c r="N176" s="214" t="s">
        <v>42</v>
      </c>
      <c r="O176" s="86"/>
      <c r="P176" s="215">
        <f>O176*H176</f>
        <v>0</v>
      </c>
      <c r="Q176" s="215">
        <v>0.12064</v>
      </c>
      <c r="R176" s="215">
        <f>Q176*H176</f>
        <v>0.747968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134</v>
      </c>
      <c r="AT176" s="217" t="s">
        <v>129</v>
      </c>
      <c r="AU176" s="217" t="s">
        <v>81</v>
      </c>
      <c r="AY176" s="19" t="s">
        <v>127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79</v>
      </c>
      <c r="BK176" s="218">
        <f>ROUND(I176*H176,2)</f>
        <v>0</v>
      </c>
      <c r="BL176" s="19" t="s">
        <v>134</v>
      </c>
      <c r="BM176" s="217" t="s">
        <v>823</v>
      </c>
    </row>
    <row r="177" spans="1:51" s="13" customFormat="1" ht="12">
      <c r="A177" s="13"/>
      <c r="B177" s="219"/>
      <c r="C177" s="220"/>
      <c r="D177" s="221" t="s">
        <v>136</v>
      </c>
      <c r="E177" s="222" t="s">
        <v>19</v>
      </c>
      <c r="F177" s="223" t="s">
        <v>824</v>
      </c>
      <c r="G177" s="220"/>
      <c r="H177" s="222" t="s">
        <v>19</v>
      </c>
      <c r="I177" s="224"/>
      <c r="J177" s="220"/>
      <c r="K177" s="220"/>
      <c r="L177" s="225"/>
      <c r="M177" s="226"/>
      <c r="N177" s="227"/>
      <c r="O177" s="227"/>
      <c r="P177" s="227"/>
      <c r="Q177" s="227"/>
      <c r="R177" s="227"/>
      <c r="S177" s="227"/>
      <c r="T177" s="22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29" t="s">
        <v>136</v>
      </c>
      <c r="AU177" s="229" t="s">
        <v>81</v>
      </c>
      <c r="AV177" s="13" t="s">
        <v>79</v>
      </c>
      <c r="AW177" s="13" t="s">
        <v>33</v>
      </c>
      <c r="AX177" s="13" t="s">
        <v>71</v>
      </c>
      <c r="AY177" s="229" t="s">
        <v>127</v>
      </c>
    </row>
    <row r="178" spans="1:51" s="14" customFormat="1" ht="12">
      <c r="A178" s="14"/>
      <c r="B178" s="230"/>
      <c r="C178" s="231"/>
      <c r="D178" s="221" t="s">
        <v>136</v>
      </c>
      <c r="E178" s="232" t="s">
        <v>19</v>
      </c>
      <c r="F178" s="233" t="s">
        <v>825</v>
      </c>
      <c r="G178" s="231"/>
      <c r="H178" s="234">
        <v>6.2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0" t="s">
        <v>136</v>
      </c>
      <c r="AU178" s="240" t="s">
        <v>81</v>
      </c>
      <c r="AV178" s="14" t="s">
        <v>81</v>
      </c>
      <c r="AW178" s="14" t="s">
        <v>33</v>
      </c>
      <c r="AX178" s="14" t="s">
        <v>79</v>
      </c>
      <c r="AY178" s="240" t="s">
        <v>127</v>
      </c>
    </row>
    <row r="179" spans="1:65" s="2" customFormat="1" ht="16.5" customHeight="1">
      <c r="A179" s="40"/>
      <c r="B179" s="41"/>
      <c r="C179" s="263" t="s">
        <v>324</v>
      </c>
      <c r="D179" s="263" t="s">
        <v>286</v>
      </c>
      <c r="E179" s="264" t="s">
        <v>826</v>
      </c>
      <c r="F179" s="265" t="s">
        <v>827</v>
      </c>
      <c r="G179" s="266" t="s">
        <v>520</v>
      </c>
      <c r="H179" s="267">
        <v>59.304</v>
      </c>
      <c r="I179" s="268"/>
      <c r="J179" s="269">
        <f>ROUND(I179*H179,2)</f>
        <v>0</v>
      </c>
      <c r="K179" s="265" t="s">
        <v>133</v>
      </c>
      <c r="L179" s="270"/>
      <c r="M179" s="271" t="s">
        <v>19</v>
      </c>
      <c r="N179" s="272" t="s">
        <v>42</v>
      </c>
      <c r="O179" s="86"/>
      <c r="P179" s="215">
        <f>O179*H179</f>
        <v>0</v>
      </c>
      <c r="Q179" s="215">
        <v>0.016</v>
      </c>
      <c r="R179" s="215">
        <f>Q179*H179</f>
        <v>0.948864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182</v>
      </c>
      <c r="AT179" s="217" t="s">
        <v>286</v>
      </c>
      <c r="AU179" s="217" t="s">
        <v>81</v>
      </c>
      <c r="AY179" s="19" t="s">
        <v>127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79</v>
      </c>
      <c r="BK179" s="218">
        <f>ROUND(I179*H179,2)</f>
        <v>0</v>
      </c>
      <c r="BL179" s="19" t="s">
        <v>134</v>
      </c>
      <c r="BM179" s="217" t="s">
        <v>828</v>
      </c>
    </row>
    <row r="180" spans="1:51" s="14" customFormat="1" ht="12">
      <c r="A180" s="14"/>
      <c r="B180" s="230"/>
      <c r="C180" s="231"/>
      <c r="D180" s="221" t="s">
        <v>136</v>
      </c>
      <c r="E180" s="232" t="s">
        <v>19</v>
      </c>
      <c r="F180" s="233" t="s">
        <v>829</v>
      </c>
      <c r="G180" s="231"/>
      <c r="H180" s="234">
        <v>59.304</v>
      </c>
      <c r="I180" s="235"/>
      <c r="J180" s="231"/>
      <c r="K180" s="231"/>
      <c r="L180" s="236"/>
      <c r="M180" s="237"/>
      <c r="N180" s="238"/>
      <c r="O180" s="238"/>
      <c r="P180" s="238"/>
      <c r="Q180" s="238"/>
      <c r="R180" s="238"/>
      <c r="S180" s="238"/>
      <c r="T180" s="23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0" t="s">
        <v>136</v>
      </c>
      <c r="AU180" s="240" t="s">
        <v>81</v>
      </c>
      <c r="AV180" s="14" t="s">
        <v>81</v>
      </c>
      <c r="AW180" s="14" t="s">
        <v>33</v>
      </c>
      <c r="AX180" s="14" t="s">
        <v>79</v>
      </c>
      <c r="AY180" s="240" t="s">
        <v>127</v>
      </c>
    </row>
    <row r="181" spans="1:65" s="2" customFormat="1" ht="16.5" customHeight="1">
      <c r="A181" s="40"/>
      <c r="B181" s="41"/>
      <c r="C181" s="206" t="s">
        <v>330</v>
      </c>
      <c r="D181" s="206" t="s">
        <v>129</v>
      </c>
      <c r="E181" s="207" t="s">
        <v>830</v>
      </c>
      <c r="F181" s="208" t="s">
        <v>831</v>
      </c>
      <c r="G181" s="209" t="s">
        <v>168</v>
      </c>
      <c r="H181" s="210">
        <v>0.7</v>
      </c>
      <c r="I181" s="211"/>
      <c r="J181" s="212">
        <f>ROUND(I181*H181,2)</f>
        <v>0</v>
      </c>
      <c r="K181" s="208" t="s">
        <v>133</v>
      </c>
      <c r="L181" s="46"/>
      <c r="M181" s="213" t="s">
        <v>19</v>
      </c>
      <c r="N181" s="214" t="s">
        <v>42</v>
      </c>
      <c r="O181" s="86"/>
      <c r="P181" s="215">
        <f>O181*H181</f>
        <v>0</v>
      </c>
      <c r="Q181" s="215">
        <v>0.24127</v>
      </c>
      <c r="R181" s="215">
        <f>Q181*H181</f>
        <v>0.168889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134</v>
      </c>
      <c r="AT181" s="217" t="s">
        <v>129</v>
      </c>
      <c r="AU181" s="217" t="s">
        <v>81</v>
      </c>
      <c r="AY181" s="19" t="s">
        <v>127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79</v>
      </c>
      <c r="BK181" s="218">
        <f>ROUND(I181*H181,2)</f>
        <v>0</v>
      </c>
      <c r="BL181" s="19" t="s">
        <v>134</v>
      </c>
      <c r="BM181" s="217" t="s">
        <v>832</v>
      </c>
    </row>
    <row r="182" spans="1:51" s="13" customFormat="1" ht="12">
      <c r="A182" s="13"/>
      <c r="B182" s="219"/>
      <c r="C182" s="220"/>
      <c r="D182" s="221" t="s">
        <v>136</v>
      </c>
      <c r="E182" s="222" t="s">
        <v>19</v>
      </c>
      <c r="F182" s="223" t="s">
        <v>824</v>
      </c>
      <c r="G182" s="220"/>
      <c r="H182" s="222" t="s">
        <v>19</v>
      </c>
      <c r="I182" s="224"/>
      <c r="J182" s="220"/>
      <c r="K182" s="220"/>
      <c r="L182" s="225"/>
      <c r="M182" s="226"/>
      <c r="N182" s="227"/>
      <c r="O182" s="227"/>
      <c r="P182" s="227"/>
      <c r="Q182" s="227"/>
      <c r="R182" s="227"/>
      <c r="S182" s="227"/>
      <c r="T182" s="22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29" t="s">
        <v>136</v>
      </c>
      <c r="AU182" s="229" t="s">
        <v>81</v>
      </c>
      <c r="AV182" s="13" t="s">
        <v>79</v>
      </c>
      <c r="AW182" s="13" t="s">
        <v>33</v>
      </c>
      <c r="AX182" s="13" t="s">
        <v>71</v>
      </c>
      <c r="AY182" s="229" t="s">
        <v>127</v>
      </c>
    </row>
    <row r="183" spans="1:51" s="14" customFormat="1" ht="12">
      <c r="A183" s="14"/>
      <c r="B183" s="230"/>
      <c r="C183" s="231"/>
      <c r="D183" s="221" t="s">
        <v>136</v>
      </c>
      <c r="E183" s="232" t="s">
        <v>19</v>
      </c>
      <c r="F183" s="233" t="s">
        <v>833</v>
      </c>
      <c r="G183" s="231"/>
      <c r="H183" s="234">
        <v>0.7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0" t="s">
        <v>136</v>
      </c>
      <c r="AU183" s="240" t="s">
        <v>81</v>
      </c>
      <c r="AV183" s="14" t="s">
        <v>81</v>
      </c>
      <c r="AW183" s="14" t="s">
        <v>33</v>
      </c>
      <c r="AX183" s="14" t="s">
        <v>79</v>
      </c>
      <c r="AY183" s="240" t="s">
        <v>127</v>
      </c>
    </row>
    <row r="184" spans="1:65" s="2" customFormat="1" ht="16.5" customHeight="1">
      <c r="A184" s="40"/>
      <c r="B184" s="41"/>
      <c r="C184" s="263" t="s">
        <v>336</v>
      </c>
      <c r="D184" s="263" t="s">
        <v>286</v>
      </c>
      <c r="E184" s="264" t="s">
        <v>834</v>
      </c>
      <c r="F184" s="265" t="s">
        <v>835</v>
      </c>
      <c r="G184" s="266" t="s">
        <v>520</v>
      </c>
      <c r="H184" s="267">
        <v>6.696</v>
      </c>
      <c r="I184" s="268"/>
      <c r="J184" s="269">
        <f>ROUND(I184*H184,2)</f>
        <v>0</v>
      </c>
      <c r="K184" s="265" t="s">
        <v>133</v>
      </c>
      <c r="L184" s="270"/>
      <c r="M184" s="271" t="s">
        <v>19</v>
      </c>
      <c r="N184" s="272" t="s">
        <v>42</v>
      </c>
      <c r="O184" s="86"/>
      <c r="P184" s="215">
        <f>O184*H184</f>
        <v>0</v>
      </c>
      <c r="Q184" s="215">
        <v>0.011</v>
      </c>
      <c r="R184" s="215">
        <f>Q184*H184</f>
        <v>0.073656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182</v>
      </c>
      <c r="AT184" s="217" t="s">
        <v>286</v>
      </c>
      <c r="AU184" s="217" t="s">
        <v>81</v>
      </c>
      <c r="AY184" s="19" t="s">
        <v>127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79</v>
      </c>
      <c r="BK184" s="218">
        <f>ROUND(I184*H184,2)</f>
        <v>0</v>
      </c>
      <c r="BL184" s="19" t="s">
        <v>134</v>
      </c>
      <c r="BM184" s="217" t="s">
        <v>836</v>
      </c>
    </row>
    <row r="185" spans="1:51" s="14" customFormat="1" ht="12">
      <c r="A185" s="14"/>
      <c r="B185" s="230"/>
      <c r="C185" s="231"/>
      <c r="D185" s="221" t="s">
        <v>136</v>
      </c>
      <c r="E185" s="232" t="s">
        <v>19</v>
      </c>
      <c r="F185" s="233" t="s">
        <v>837</v>
      </c>
      <c r="G185" s="231"/>
      <c r="H185" s="234">
        <v>6.696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0" t="s">
        <v>136</v>
      </c>
      <c r="AU185" s="240" t="s">
        <v>81</v>
      </c>
      <c r="AV185" s="14" t="s">
        <v>81</v>
      </c>
      <c r="AW185" s="14" t="s">
        <v>33</v>
      </c>
      <c r="AX185" s="14" t="s">
        <v>79</v>
      </c>
      <c r="AY185" s="240" t="s">
        <v>127</v>
      </c>
    </row>
    <row r="186" spans="1:65" s="2" customFormat="1" ht="12">
      <c r="A186" s="40"/>
      <c r="B186" s="41"/>
      <c r="C186" s="206" t="s">
        <v>341</v>
      </c>
      <c r="D186" s="206" t="s">
        <v>129</v>
      </c>
      <c r="E186" s="207" t="s">
        <v>838</v>
      </c>
      <c r="F186" s="208" t="s">
        <v>839</v>
      </c>
      <c r="G186" s="209" t="s">
        <v>687</v>
      </c>
      <c r="H186" s="210">
        <v>2.7</v>
      </c>
      <c r="I186" s="211"/>
      <c r="J186" s="212">
        <f>ROUND(I186*H186,2)</f>
        <v>0</v>
      </c>
      <c r="K186" s="208" t="s">
        <v>786</v>
      </c>
      <c r="L186" s="46"/>
      <c r="M186" s="213" t="s">
        <v>19</v>
      </c>
      <c r="N186" s="214" t="s">
        <v>42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134</v>
      </c>
      <c r="AT186" s="217" t="s">
        <v>129</v>
      </c>
      <c r="AU186" s="217" t="s">
        <v>81</v>
      </c>
      <c r="AY186" s="19" t="s">
        <v>127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79</v>
      </c>
      <c r="BK186" s="218">
        <f>ROUND(I186*H186,2)</f>
        <v>0</v>
      </c>
      <c r="BL186" s="19" t="s">
        <v>134</v>
      </c>
      <c r="BM186" s="217" t="s">
        <v>840</v>
      </c>
    </row>
    <row r="187" spans="1:51" s="13" customFormat="1" ht="12">
      <c r="A187" s="13"/>
      <c r="B187" s="219"/>
      <c r="C187" s="220"/>
      <c r="D187" s="221" t="s">
        <v>136</v>
      </c>
      <c r="E187" s="222" t="s">
        <v>19</v>
      </c>
      <c r="F187" s="223" t="s">
        <v>802</v>
      </c>
      <c r="G187" s="220"/>
      <c r="H187" s="222" t="s">
        <v>19</v>
      </c>
      <c r="I187" s="224"/>
      <c r="J187" s="220"/>
      <c r="K187" s="220"/>
      <c r="L187" s="225"/>
      <c r="M187" s="226"/>
      <c r="N187" s="227"/>
      <c r="O187" s="227"/>
      <c r="P187" s="227"/>
      <c r="Q187" s="227"/>
      <c r="R187" s="227"/>
      <c r="S187" s="227"/>
      <c r="T187" s="22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29" t="s">
        <v>136</v>
      </c>
      <c r="AU187" s="229" t="s">
        <v>81</v>
      </c>
      <c r="AV187" s="13" t="s">
        <v>79</v>
      </c>
      <c r="AW187" s="13" t="s">
        <v>33</v>
      </c>
      <c r="AX187" s="13" t="s">
        <v>71</v>
      </c>
      <c r="AY187" s="229" t="s">
        <v>127</v>
      </c>
    </row>
    <row r="188" spans="1:51" s="14" customFormat="1" ht="12">
      <c r="A188" s="14"/>
      <c r="B188" s="230"/>
      <c r="C188" s="231"/>
      <c r="D188" s="221" t="s">
        <v>136</v>
      </c>
      <c r="E188" s="232" t="s">
        <v>19</v>
      </c>
      <c r="F188" s="233" t="s">
        <v>841</v>
      </c>
      <c r="G188" s="231"/>
      <c r="H188" s="234">
        <v>2.7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0" t="s">
        <v>136</v>
      </c>
      <c r="AU188" s="240" t="s">
        <v>81</v>
      </c>
      <c r="AV188" s="14" t="s">
        <v>81</v>
      </c>
      <c r="AW188" s="14" t="s">
        <v>33</v>
      </c>
      <c r="AX188" s="14" t="s">
        <v>79</v>
      </c>
      <c r="AY188" s="240" t="s">
        <v>127</v>
      </c>
    </row>
    <row r="189" spans="1:63" s="12" customFormat="1" ht="22.8" customHeight="1">
      <c r="A189" s="12"/>
      <c r="B189" s="190"/>
      <c r="C189" s="191"/>
      <c r="D189" s="192" t="s">
        <v>70</v>
      </c>
      <c r="E189" s="204" t="s">
        <v>165</v>
      </c>
      <c r="F189" s="204" t="s">
        <v>394</v>
      </c>
      <c r="G189" s="191"/>
      <c r="H189" s="191"/>
      <c r="I189" s="194"/>
      <c r="J189" s="205">
        <f>BK189</f>
        <v>0</v>
      </c>
      <c r="K189" s="191"/>
      <c r="L189" s="196"/>
      <c r="M189" s="197"/>
      <c r="N189" s="198"/>
      <c r="O189" s="198"/>
      <c r="P189" s="199">
        <f>SUM(P190:P206)</f>
        <v>0</v>
      </c>
      <c r="Q189" s="198"/>
      <c r="R189" s="199">
        <f>SUM(R190:R206)</f>
        <v>2.542801</v>
      </c>
      <c r="S189" s="198"/>
      <c r="T189" s="200">
        <f>SUM(T190:T206)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1" t="s">
        <v>79</v>
      </c>
      <c r="AT189" s="202" t="s">
        <v>70</v>
      </c>
      <c r="AU189" s="202" t="s">
        <v>79</v>
      </c>
      <c r="AY189" s="201" t="s">
        <v>127</v>
      </c>
      <c r="BK189" s="203">
        <f>SUM(BK190:BK206)</f>
        <v>0</v>
      </c>
    </row>
    <row r="190" spans="1:65" s="2" customFormat="1" ht="12">
      <c r="A190" s="40"/>
      <c r="B190" s="41"/>
      <c r="C190" s="206" t="s">
        <v>363</v>
      </c>
      <c r="D190" s="206" t="s">
        <v>129</v>
      </c>
      <c r="E190" s="207" t="s">
        <v>396</v>
      </c>
      <c r="F190" s="208" t="s">
        <v>397</v>
      </c>
      <c r="G190" s="209" t="s">
        <v>132</v>
      </c>
      <c r="H190" s="210">
        <v>110.24</v>
      </c>
      <c r="I190" s="211"/>
      <c r="J190" s="212">
        <f>ROUND(I190*H190,2)</f>
        <v>0</v>
      </c>
      <c r="K190" s="208" t="s">
        <v>133</v>
      </c>
      <c r="L190" s="46"/>
      <c r="M190" s="213" t="s">
        <v>19</v>
      </c>
      <c r="N190" s="214" t="s">
        <v>42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134</v>
      </c>
      <c r="AT190" s="217" t="s">
        <v>129</v>
      </c>
      <c r="AU190" s="217" t="s">
        <v>81</v>
      </c>
      <c r="AY190" s="19" t="s">
        <v>127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79</v>
      </c>
      <c r="BK190" s="218">
        <f>ROUND(I190*H190,2)</f>
        <v>0</v>
      </c>
      <c r="BL190" s="19" t="s">
        <v>134</v>
      </c>
      <c r="BM190" s="217" t="s">
        <v>842</v>
      </c>
    </row>
    <row r="191" spans="1:51" s="13" customFormat="1" ht="12">
      <c r="A191" s="13"/>
      <c r="B191" s="219"/>
      <c r="C191" s="220"/>
      <c r="D191" s="221" t="s">
        <v>136</v>
      </c>
      <c r="E191" s="222" t="s">
        <v>19</v>
      </c>
      <c r="F191" s="223" t="s">
        <v>843</v>
      </c>
      <c r="G191" s="220"/>
      <c r="H191" s="222" t="s">
        <v>19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29" t="s">
        <v>136</v>
      </c>
      <c r="AU191" s="229" t="s">
        <v>81</v>
      </c>
      <c r="AV191" s="13" t="s">
        <v>79</v>
      </c>
      <c r="AW191" s="13" t="s">
        <v>33</v>
      </c>
      <c r="AX191" s="13" t="s">
        <v>71</v>
      </c>
      <c r="AY191" s="229" t="s">
        <v>127</v>
      </c>
    </row>
    <row r="192" spans="1:51" s="13" customFormat="1" ht="12">
      <c r="A192" s="13"/>
      <c r="B192" s="219"/>
      <c r="C192" s="220"/>
      <c r="D192" s="221" t="s">
        <v>136</v>
      </c>
      <c r="E192" s="222" t="s">
        <v>19</v>
      </c>
      <c r="F192" s="223" t="s">
        <v>401</v>
      </c>
      <c r="G192" s="220"/>
      <c r="H192" s="222" t="s">
        <v>19</v>
      </c>
      <c r="I192" s="224"/>
      <c r="J192" s="220"/>
      <c r="K192" s="220"/>
      <c r="L192" s="225"/>
      <c r="M192" s="226"/>
      <c r="N192" s="227"/>
      <c r="O192" s="227"/>
      <c r="P192" s="227"/>
      <c r="Q192" s="227"/>
      <c r="R192" s="227"/>
      <c r="S192" s="227"/>
      <c r="T192" s="22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29" t="s">
        <v>136</v>
      </c>
      <c r="AU192" s="229" t="s">
        <v>81</v>
      </c>
      <c r="AV192" s="13" t="s">
        <v>79</v>
      </c>
      <c r="AW192" s="13" t="s">
        <v>33</v>
      </c>
      <c r="AX192" s="13" t="s">
        <v>71</v>
      </c>
      <c r="AY192" s="229" t="s">
        <v>127</v>
      </c>
    </row>
    <row r="193" spans="1:51" s="14" customFormat="1" ht="12">
      <c r="A193" s="14"/>
      <c r="B193" s="230"/>
      <c r="C193" s="231"/>
      <c r="D193" s="221" t="s">
        <v>136</v>
      </c>
      <c r="E193" s="232" t="s">
        <v>19</v>
      </c>
      <c r="F193" s="233" t="s">
        <v>844</v>
      </c>
      <c r="G193" s="231"/>
      <c r="H193" s="234">
        <v>110.24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0" t="s">
        <v>136</v>
      </c>
      <c r="AU193" s="240" t="s">
        <v>81</v>
      </c>
      <c r="AV193" s="14" t="s">
        <v>81</v>
      </c>
      <c r="AW193" s="14" t="s">
        <v>33</v>
      </c>
      <c r="AX193" s="14" t="s">
        <v>71</v>
      </c>
      <c r="AY193" s="240" t="s">
        <v>127</v>
      </c>
    </row>
    <row r="194" spans="1:51" s="15" customFormat="1" ht="12">
      <c r="A194" s="15"/>
      <c r="B194" s="241"/>
      <c r="C194" s="242"/>
      <c r="D194" s="221" t="s">
        <v>136</v>
      </c>
      <c r="E194" s="243" t="s">
        <v>19</v>
      </c>
      <c r="F194" s="244" t="s">
        <v>151</v>
      </c>
      <c r="G194" s="242"/>
      <c r="H194" s="245">
        <v>110.24</v>
      </c>
      <c r="I194" s="246"/>
      <c r="J194" s="242"/>
      <c r="K194" s="242"/>
      <c r="L194" s="247"/>
      <c r="M194" s="248"/>
      <c r="N194" s="249"/>
      <c r="O194" s="249"/>
      <c r="P194" s="249"/>
      <c r="Q194" s="249"/>
      <c r="R194" s="249"/>
      <c r="S194" s="249"/>
      <c r="T194" s="250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1" t="s">
        <v>136</v>
      </c>
      <c r="AU194" s="251" t="s">
        <v>81</v>
      </c>
      <c r="AV194" s="15" t="s">
        <v>144</v>
      </c>
      <c r="AW194" s="15" t="s">
        <v>33</v>
      </c>
      <c r="AX194" s="15" t="s">
        <v>79</v>
      </c>
      <c r="AY194" s="251" t="s">
        <v>127</v>
      </c>
    </row>
    <row r="195" spans="1:65" s="2" customFormat="1" ht="12">
      <c r="A195" s="40"/>
      <c r="B195" s="41"/>
      <c r="C195" s="206" t="s">
        <v>368</v>
      </c>
      <c r="D195" s="206" t="s">
        <v>129</v>
      </c>
      <c r="E195" s="207" t="s">
        <v>426</v>
      </c>
      <c r="F195" s="208" t="s">
        <v>427</v>
      </c>
      <c r="G195" s="209" t="s">
        <v>132</v>
      </c>
      <c r="H195" s="210">
        <v>18.9</v>
      </c>
      <c r="I195" s="211"/>
      <c r="J195" s="212">
        <f>ROUND(I195*H195,2)</f>
        <v>0</v>
      </c>
      <c r="K195" s="208" t="s">
        <v>133</v>
      </c>
      <c r="L195" s="46"/>
      <c r="M195" s="213" t="s">
        <v>19</v>
      </c>
      <c r="N195" s="214" t="s">
        <v>42</v>
      </c>
      <c r="O195" s="86"/>
      <c r="P195" s="215">
        <f>O195*H195</f>
        <v>0</v>
      </c>
      <c r="Q195" s="215">
        <v>0.05909</v>
      </c>
      <c r="R195" s="215">
        <f>Q195*H195</f>
        <v>1.116801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134</v>
      </c>
      <c r="AT195" s="217" t="s">
        <v>129</v>
      </c>
      <c r="AU195" s="217" t="s">
        <v>81</v>
      </c>
      <c r="AY195" s="19" t="s">
        <v>127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79</v>
      </c>
      <c r="BK195" s="218">
        <f>ROUND(I195*H195,2)</f>
        <v>0</v>
      </c>
      <c r="BL195" s="19" t="s">
        <v>134</v>
      </c>
      <c r="BM195" s="217" t="s">
        <v>845</v>
      </c>
    </row>
    <row r="196" spans="1:51" s="13" customFormat="1" ht="12">
      <c r="A196" s="13"/>
      <c r="B196" s="219"/>
      <c r="C196" s="220"/>
      <c r="D196" s="221" t="s">
        <v>136</v>
      </c>
      <c r="E196" s="222" t="s">
        <v>19</v>
      </c>
      <c r="F196" s="223" t="s">
        <v>846</v>
      </c>
      <c r="G196" s="220"/>
      <c r="H196" s="222" t="s">
        <v>19</v>
      </c>
      <c r="I196" s="224"/>
      <c r="J196" s="220"/>
      <c r="K196" s="220"/>
      <c r="L196" s="225"/>
      <c r="M196" s="226"/>
      <c r="N196" s="227"/>
      <c r="O196" s="227"/>
      <c r="P196" s="227"/>
      <c r="Q196" s="227"/>
      <c r="R196" s="227"/>
      <c r="S196" s="227"/>
      <c r="T196" s="22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29" t="s">
        <v>136</v>
      </c>
      <c r="AU196" s="229" t="s">
        <v>81</v>
      </c>
      <c r="AV196" s="13" t="s">
        <v>79</v>
      </c>
      <c r="AW196" s="13" t="s">
        <v>33</v>
      </c>
      <c r="AX196" s="13" t="s">
        <v>71</v>
      </c>
      <c r="AY196" s="229" t="s">
        <v>127</v>
      </c>
    </row>
    <row r="197" spans="1:51" s="14" customFormat="1" ht="12">
      <c r="A197" s="14"/>
      <c r="B197" s="230"/>
      <c r="C197" s="231"/>
      <c r="D197" s="221" t="s">
        <v>136</v>
      </c>
      <c r="E197" s="232" t="s">
        <v>19</v>
      </c>
      <c r="F197" s="233" t="s">
        <v>847</v>
      </c>
      <c r="G197" s="231"/>
      <c r="H197" s="234">
        <v>18.9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0" t="s">
        <v>136</v>
      </c>
      <c r="AU197" s="240" t="s">
        <v>81</v>
      </c>
      <c r="AV197" s="14" t="s">
        <v>81</v>
      </c>
      <c r="AW197" s="14" t="s">
        <v>33</v>
      </c>
      <c r="AX197" s="14" t="s">
        <v>79</v>
      </c>
      <c r="AY197" s="240" t="s">
        <v>127</v>
      </c>
    </row>
    <row r="198" spans="1:65" s="2" customFormat="1" ht="12">
      <c r="A198" s="40"/>
      <c r="B198" s="41"/>
      <c r="C198" s="206" t="s">
        <v>374</v>
      </c>
      <c r="D198" s="206" t="s">
        <v>129</v>
      </c>
      <c r="E198" s="207" t="s">
        <v>431</v>
      </c>
      <c r="F198" s="208" t="s">
        <v>432</v>
      </c>
      <c r="G198" s="209" t="s">
        <v>132</v>
      </c>
      <c r="H198" s="210">
        <v>3.1</v>
      </c>
      <c r="I198" s="211"/>
      <c r="J198" s="212">
        <f>ROUND(I198*H198,2)</f>
        <v>0</v>
      </c>
      <c r="K198" s="208" t="s">
        <v>133</v>
      </c>
      <c r="L198" s="46"/>
      <c r="M198" s="213" t="s">
        <v>19</v>
      </c>
      <c r="N198" s="214" t="s">
        <v>42</v>
      </c>
      <c r="O198" s="86"/>
      <c r="P198" s="215">
        <f>O198*H198</f>
        <v>0</v>
      </c>
      <c r="Q198" s="215">
        <v>0.46</v>
      </c>
      <c r="R198" s="215">
        <f>Q198*H198</f>
        <v>1.4260000000000002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134</v>
      </c>
      <c r="AT198" s="217" t="s">
        <v>129</v>
      </c>
      <c r="AU198" s="217" t="s">
        <v>81</v>
      </c>
      <c r="AY198" s="19" t="s">
        <v>127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79</v>
      </c>
      <c r="BK198" s="218">
        <f>ROUND(I198*H198,2)</f>
        <v>0</v>
      </c>
      <c r="BL198" s="19" t="s">
        <v>134</v>
      </c>
      <c r="BM198" s="217" t="s">
        <v>848</v>
      </c>
    </row>
    <row r="199" spans="1:51" s="13" customFormat="1" ht="12">
      <c r="A199" s="13"/>
      <c r="B199" s="219"/>
      <c r="C199" s="220"/>
      <c r="D199" s="221" t="s">
        <v>136</v>
      </c>
      <c r="E199" s="222" t="s">
        <v>19</v>
      </c>
      <c r="F199" s="223" t="s">
        <v>849</v>
      </c>
      <c r="G199" s="220"/>
      <c r="H199" s="222" t="s">
        <v>19</v>
      </c>
      <c r="I199" s="224"/>
      <c r="J199" s="220"/>
      <c r="K199" s="220"/>
      <c r="L199" s="225"/>
      <c r="M199" s="226"/>
      <c r="N199" s="227"/>
      <c r="O199" s="227"/>
      <c r="P199" s="227"/>
      <c r="Q199" s="227"/>
      <c r="R199" s="227"/>
      <c r="S199" s="227"/>
      <c r="T199" s="22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29" t="s">
        <v>136</v>
      </c>
      <c r="AU199" s="229" t="s">
        <v>81</v>
      </c>
      <c r="AV199" s="13" t="s">
        <v>79</v>
      </c>
      <c r="AW199" s="13" t="s">
        <v>33</v>
      </c>
      <c r="AX199" s="13" t="s">
        <v>71</v>
      </c>
      <c r="AY199" s="229" t="s">
        <v>127</v>
      </c>
    </row>
    <row r="200" spans="1:51" s="14" customFormat="1" ht="12">
      <c r="A200" s="14"/>
      <c r="B200" s="230"/>
      <c r="C200" s="231"/>
      <c r="D200" s="221" t="s">
        <v>136</v>
      </c>
      <c r="E200" s="232" t="s">
        <v>19</v>
      </c>
      <c r="F200" s="233" t="s">
        <v>850</v>
      </c>
      <c r="G200" s="231"/>
      <c r="H200" s="234">
        <v>3.1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0" t="s">
        <v>136</v>
      </c>
      <c r="AU200" s="240" t="s">
        <v>81</v>
      </c>
      <c r="AV200" s="14" t="s">
        <v>81</v>
      </c>
      <c r="AW200" s="14" t="s">
        <v>33</v>
      </c>
      <c r="AX200" s="14" t="s">
        <v>79</v>
      </c>
      <c r="AY200" s="240" t="s">
        <v>127</v>
      </c>
    </row>
    <row r="201" spans="1:65" s="2" customFormat="1" ht="16.5" customHeight="1">
      <c r="A201" s="40"/>
      <c r="B201" s="41"/>
      <c r="C201" s="206" t="s">
        <v>379</v>
      </c>
      <c r="D201" s="206" t="s">
        <v>129</v>
      </c>
      <c r="E201" s="207" t="s">
        <v>851</v>
      </c>
      <c r="F201" s="208" t="s">
        <v>852</v>
      </c>
      <c r="G201" s="209" t="s">
        <v>132</v>
      </c>
      <c r="H201" s="210">
        <v>45.4</v>
      </c>
      <c r="I201" s="211"/>
      <c r="J201" s="212">
        <f>ROUND(I201*H201,2)</f>
        <v>0</v>
      </c>
      <c r="K201" s="208" t="s">
        <v>786</v>
      </c>
      <c r="L201" s="46"/>
      <c r="M201" s="213" t="s">
        <v>19</v>
      </c>
      <c r="N201" s="214" t="s">
        <v>42</v>
      </c>
      <c r="O201" s="86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134</v>
      </c>
      <c r="AT201" s="217" t="s">
        <v>129</v>
      </c>
      <c r="AU201" s="217" t="s">
        <v>81</v>
      </c>
      <c r="AY201" s="19" t="s">
        <v>127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79</v>
      </c>
      <c r="BK201" s="218">
        <f>ROUND(I201*H201,2)</f>
        <v>0</v>
      </c>
      <c r="BL201" s="19" t="s">
        <v>134</v>
      </c>
      <c r="BM201" s="217" t="s">
        <v>853</v>
      </c>
    </row>
    <row r="202" spans="1:51" s="14" customFormat="1" ht="12">
      <c r="A202" s="14"/>
      <c r="B202" s="230"/>
      <c r="C202" s="231"/>
      <c r="D202" s="221" t="s">
        <v>136</v>
      </c>
      <c r="E202" s="232" t="s">
        <v>19</v>
      </c>
      <c r="F202" s="233" t="s">
        <v>854</v>
      </c>
      <c r="G202" s="231"/>
      <c r="H202" s="234">
        <v>45.4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0" t="s">
        <v>136</v>
      </c>
      <c r="AU202" s="240" t="s">
        <v>81</v>
      </c>
      <c r="AV202" s="14" t="s">
        <v>81</v>
      </c>
      <c r="AW202" s="14" t="s">
        <v>33</v>
      </c>
      <c r="AX202" s="14" t="s">
        <v>79</v>
      </c>
      <c r="AY202" s="240" t="s">
        <v>127</v>
      </c>
    </row>
    <row r="203" spans="1:65" s="2" customFormat="1" ht="12">
      <c r="A203" s="40"/>
      <c r="B203" s="41"/>
      <c r="C203" s="206" t="s">
        <v>385</v>
      </c>
      <c r="D203" s="206" t="s">
        <v>129</v>
      </c>
      <c r="E203" s="207" t="s">
        <v>855</v>
      </c>
      <c r="F203" s="208" t="s">
        <v>856</v>
      </c>
      <c r="G203" s="209" t="s">
        <v>132</v>
      </c>
      <c r="H203" s="210">
        <v>45.4</v>
      </c>
      <c r="I203" s="211"/>
      <c r="J203" s="212">
        <f>ROUND(I203*H203,2)</f>
        <v>0</v>
      </c>
      <c r="K203" s="208" t="s">
        <v>786</v>
      </c>
      <c r="L203" s="46"/>
      <c r="M203" s="213" t="s">
        <v>19</v>
      </c>
      <c r="N203" s="214" t="s">
        <v>42</v>
      </c>
      <c r="O203" s="86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134</v>
      </c>
      <c r="AT203" s="217" t="s">
        <v>129</v>
      </c>
      <c r="AU203" s="217" t="s">
        <v>81</v>
      </c>
      <c r="AY203" s="19" t="s">
        <v>127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79</v>
      </c>
      <c r="BK203" s="218">
        <f>ROUND(I203*H203,2)</f>
        <v>0</v>
      </c>
      <c r="BL203" s="19" t="s">
        <v>134</v>
      </c>
      <c r="BM203" s="217" t="s">
        <v>857</v>
      </c>
    </row>
    <row r="204" spans="1:51" s="14" customFormat="1" ht="12">
      <c r="A204" s="14"/>
      <c r="B204" s="230"/>
      <c r="C204" s="231"/>
      <c r="D204" s="221" t="s">
        <v>136</v>
      </c>
      <c r="E204" s="232" t="s">
        <v>19</v>
      </c>
      <c r="F204" s="233" t="s">
        <v>854</v>
      </c>
      <c r="G204" s="231"/>
      <c r="H204" s="234">
        <v>45.4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0" t="s">
        <v>136</v>
      </c>
      <c r="AU204" s="240" t="s">
        <v>81</v>
      </c>
      <c r="AV204" s="14" t="s">
        <v>81</v>
      </c>
      <c r="AW204" s="14" t="s">
        <v>33</v>
      </c>
      <c r="AX204" s="14" t="s">
        <v>79</v>
      </c>
      <c r="AY204" s="240" t="s">
        <v>127</v>
      </c>
    </row>
    <row r="205" spans="1:65" s="2" customFormat="1" ht="12">
      <c r="A205" s="40"/>
      <c r="B205" s="41"/>
      <c r="C205" s="206" t="s">
        <v>395</v>
      </c>
      <c r="D205" s="206" t="s">
        <v>129</v>
      </c>
      <c r="E205" s="207" t="s">
        <v>858</v>
      </c>
      <c r="F205" s="208" t="s">
        <v>859</v>
      </c>
      <c r="G205" s="209" t="s">
        <v>687</v>
      </c>
      <c r="H205" s="210">
        <v>14.9</v>
      </c>
      <c r="I205" s="211"/>
      <c r="J205" s="212">
        <f>ROUND(I205*H205,2)</f>
        <v>0</v>
      </c>
      <c r="K205" s="208" t="s">
        <v>786</v>
      </c>
      <c r="L205" s="46"/>
      <c r="M205" s="213" t="s">
        <v>19</v>
      </c>
      <c r="N205" s="214" t="s">
        <v>42</v>
      </c>
      <c r="O205" s="86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134</v>
      </c>
      <c r="AT205" s="217" t="s">
        <v>129</v>
      </c>
      <c r="AU205" s="217" t="s">
        <v>81</v>
      </c>
      <c r="AY205" s="19" t="s">
        <v>127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79</v>
      </c>
      <c r="BK205" s="218">
        <f>ROUND(I205*H205,2)</f>
        <v>0</v>
      </c>
      <c r="BL205" s="19" t="s">
        <v>134</v>
      </c>
      <c r="BM205" s="217" t="s">
        <v>860</v>
      </c>
    </row>
    <row r="206" spans="1:51" s="14" customFormat="1" ht="12">
      <c r="A206" s="14"/>
      <c r="B206" s="230"/>
      <c r="C206" s="231"/>
      <c r="D206" s="221" t="s">
        <v>136</v>
      </c>
      <c r="E206" s="232" t="s">
        <v>19</v>
      </c>
      <c r="F206" s="233" t="s">
        <v>861</v>
      </c>
      <c r="G206" s="231"/>
      <c r="H206" s="234">
        <v>14.9</v>
      </c>
      <c r="I206" s="235"/>
      <c r="J206" s="231"/>
      <c r="K206" s="231"/>
      <c r="L206" s="236"/>
      <c r="M206" s="237"/>
      <c r="N206" s="238"/>
      <c r="O206" s="238"/>
      <c r="P206" s="238"/>
      <c r="Q206" s="238"/>
      <c r="R206" s="238"/>
      <c r="S206" s="238"/>
      <c r="T206" s="23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0" t="s">
        <v>136</v>
      </c>
      <c r="AU206" s="240" t="s">
        <v>81</v>
      </c>
      <c r="AV206" s="14" t="s">
        <v>81</v>
      </c>
      <c r="AW206" s="14" t="s">
        <v>33</v>
      </c>
      <c r="AX206" s="14" t="s">
        <v>79</v>
      </c>
      <c r="AY206" s="240" t="s">
        <v>127</v>
      </c>
    </row>
    <row r="207" spans="1:63" s="12" customFormat="1" ht="22.8" customHeight="1">
      <c r="A207" s="12"/>
      <c r="B207" s="190"/>
      <c r="C207" s="191"/>
      <c r="D207" s="192" t="s">
        <v>70</v>
      </c>
      <c r="E207" s="204" t="s">
        <v>460</v>
      </c>
      <c r="F207" s="204" t="s">
        <v>461</v>
      </c>
      <c r="G207" s="191"/>
      <c r="H207" s="191"/>
      <c r="I207" s="194"/>
      <c r="J207" s="205">
        <f>BK207</f>
        <v>0</v>
      </c>
      <c r="K207" s="191"/>
      <c r="L207" s="196"/>
      <c r="M207" s="197"/>
      <c r="N207" s="198"/>
      <c r="O207" s="198"/>
      <c r="P207" s="199">
        <f>SUM(P208:P217)</f>
        <v>0</v>
      </c>
      <c r="Q207" s="198"/>
      <c r="R207" s="199">
        <f>SUM(R208:R217)</f>
        <v>1.7121643999999998</v>
      </c>
      <c r="S207" s="198"/>
      <c r="T207" s="200">
        <f>SUM(T208:T217)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1" t="s">
        <v>79</v>
      </c>
      <c r="AT207" s="202" t="s">
        <v>70</v>
      </c>
      <c r="AU207" s="202" t="s">
        <v>79</v>
      </c>
      <c r="AY207" s="201" t="s">
        <v>127</v>
      </c>
      <c r="BK207" s="203">
        <f>SUM(BK208:BK217)</f>
        <v>0</v>
      </c>
    </row>
    <row r="208" spans="1:65" s="2" customFormat="1" ht="44.25" customHeight="1">
      <c r="A208" s="40"/>
      <c r="B208" s="41"/>
      <c r="C208" s="206" t="s">
        <v>405</v>
      </c>
      <c r="D208" s="206" t="s">
        <v>129</v>
      </c>
      <c r="E208" s="207" t="s">
        <v>463</v>
      </c>
      <c r="F208" s="208" t="s">
        <v>464</v>
      </c>
      <c r="G208" s="209" t="s">
        <v>132</v>
      </c>
      <c r="H208" s="210">
        <v>18.9</v>
      </c>
      <c r="I208" s="211"/>
      <c r="J208" s="212">
        <f>ROUND(I208*H208,2)</f>
        <v>0</v>
      </c>
      <c r="K208" s="208" t="s">
        <v>133</v>
      </c>
      <c r="L208" s="46"/>
      <c r="M208" s="213" t="s">
        <v>19</v>
      </c>
      <c r="N208" s="214" t="s">
        <v>42</v>
      </c>
      <c r="O208" s="86"/>
      <c r="P208" s="215">
        <f>O208*H208</f>
        <v>0</v>
      </c>
      <c r="Q208" s="215">
        <v>0.08922</v>
      </c>
      <c r="R208" s="215">
        <f>Q208*H208</f>
        <v>1.6862579999999998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134</v>
      </c>
      <c r="AT208" s="217" t="s">
        <v>129</v>
      </c>
      <c r="AU208" s="217" t="s">
        <v>81</v>
      </c>
      <c r="AY208" s="19" t="s">
        <v>127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79</v>
      </c>
      <c r="BK208" s="218">
        <f>ROUND(I208*H208,2)</f>
        <v>0</v>
      </c>
      <c r="BL208" s="19" t="s">
        <v>134</v>
      </c>
      <c r="BM208" s="217" t="s">
        <v>862</v>
      </c>
    </row>
    <row r="209" spans="1:51" s="13" customFormat="1" ht="12">
      <c r="A209" s="13"/>
      <c r="B209" s="219"/>
      <c r="C209" s="220"/>
      <c r="D209" s="221" t="s">
        <v>136</v>
      </c>
      <c r="E209" s="222" t="s">
        <v>19</v>
      </c>
      <c r="F209" s="223" t="s">
        <v>846</v>
      </c>
      <c r="G209" s="220"/>
      <c r="H209" s="222" t="s">
        <v>19</v>
      </c>
      <c r="I209" s="224"/>
      <c r="J209" s="220"/>
      <c r="K209" s="220"/>
      <c r="L209" s="225"/>
      <c r="M209" s="226"/>
      <c r="N209" s="227"/>
      <c r="O209" s="227"/>
      <c r="P209" s="227"/>
      <c r="Q209" s="227"/>
      <c r="R209" s="227"/>
      <c r="S209" s="227"/>
      <c r="T209" s="22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29" t="s">
        <v>136</v>
      </c>
      <c r="AU209" s="229" t="s">
        <v>81</v>
      </c>
      <c r="AV209" s="13" t="s">
        <v>79</v>
      </c>
      <c r="AW209" s="13" t="s">
        <v>33</v>
      </c>
      <c r="AX209" s="13" t="s">
        <v>71</v>
      </c>
      <c r="AY209" s="229" t="s">
        <v>127</v>
      </c>
    </row>
    <row r="210" spans="1:51" s="14" customFormat="1" ht="12">
      <c r="A210" s="14"/>
      <c r="B210" s="230"/>
      <c r="C210" s="231"/>
      <c r="D210" s="221" t="s">
        <v>136</v>
      </c>
      <c r="E210" s="232" t="s">
        <v>19</v>
      </c>
      <c r="F210" s="233" t="s">
        <v>847</v>
      </c>
      <c r="G210" s="231"/>
      <c r="H210" s="234">
        <v>18.9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0" t="s">
        <v>136</v>
      </c>
      <c r="AU210" s="240" t="s">
        <v>81</v>
      </c>
      <c r="AV210" s="14" t="s">
        <v>81</v>
      </c>
      <c r="AW210" s="14" t="s">
        <v>33</v>
      </c>
      <c r="AX210" s="14" t="s">
        <v>71</v>
      </c>
      <c r="AY210" s="240" t="s">
        <v>127</v>
      </c>
    </row>
    <row r="211" spans="1:51" s="16" customFormat="1" ht="12">
      <c r="A211" s="16"/>
      <c r="B211" s="252"/>
      <c r="C211" s="253"/>
      <c r="D211" s="221" t="s">
        <v>136</v>
      </c>
      <c r="E211" s="254" t="s">
        <v>19</v>
      </c>
      <c r="F211" s="255" t="s">
        <v>164</v>
      </c>
      <c r="G211" s="253"/>
      <c r="H211" s="256">
        <v>18.9</v>
      </c>
      <c r="I211" s="257"/>
      <c r="J211" s="253"/>
      <c r="K211" s="253"/>
      <c r="L211" s="258"/>
      <c r="M211" s="259"/>
      <c r="N211" s="260"/>
      <c r="O211" s="260"/>
      <c r="P211" s="260"/>
      <c r="Q211" s="260"/>
      <c r="R211" s="260"/>
      <c r="S211" s="260"/>
      <c r="T211" s="261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T211" s="262" t="s">
        <v>136</v>
      </c>
      <c r="AU211" s="262" t="s">
        <v>81</v>
      </c>
      <c r="AV211" s="16" t="s">
        <v>134</v>
      </c>
      <c r="AW211" s="16" t="s">
        <v>33</v>
      </c>
      <c r="AX211" s="16" t="s">
        <v>79</v>
      </c>
      <c r="AY211" s="262" t="s">
        <v>127</v>
      </c>
    </row>
    <row r="212" spans="1:65" s="2" customFormat="1" ht="16.5" customHeight="1">
      <c r="A212" s="40"/>
      <c r="B212" s="41"/>
      <c r="C212" s="206" t="s">
        <v>413</v>
      </c>
      <c r="D212" s="206" t="s">
        <v>129</v>
      </c>
      <c r="E212" s="207" t="s">
        <v>863</v>
      </c>
      <c r="F212" s="208" t="s">
        <v>864</v>
      </c>
      <c r="G212" s="209" t="s">
        <v>132</v>
      </c>
      <c r="H212" s="210">
        <v>0.712</v>
      </c>
      <c r="I212" s="211"/>
      <c r="J212" s="212">
        <f>ROUND(I212*H212,2)</f>
        <v>0</v>
      </c>
      <c r="K212" s="208" t="s">
        <v>786</v>
      </c>
      <c r="L212" s="46"/>
      <c r="M212" s="213" t="s">
        <v>19</v>
      </c>
      <c r="N212" s="214" t="s">
        <v>42</v>
      </c>
      <c r="O212" s="86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134</v>
      </c>
      <c r="AT212" s="217" t="s">
        <v>129</v>
      </c>
      <c r="AU212" s="217" t="s">
        <v>81</v>
      </c>
      <c r="AY212" s="19" t="s">
        <v>127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79</v>
      </c>
      <c r="BK212" s="218">
        <f>ROUND(I212*H212,2)</f>
        <v>0</v>
      </c>
      <c r="BL212" s="19" t="s">
        <v>134</v>
      </c>
      <c r="BM212" s="217" t="s">
        <v>865</v>
      </c>
    </row>
    <row r="213" spans="1:51" s="13" customFormat="1" ht="12">
      <c r="A213" s="13"/>
      <c r="B213" s="219"/>
      <c r="C213" s="220"/>
      <c r="D213" s="221" t="s">
        <v>136</v>
      </c>
      <c r="E213" s="222" t="s">
        <v>19</v>
      </c>
      <c r="F213" s="223" t="s">
        <v>846</v>
      </c>
      <c r="G213" s="220"/>
      <c r="H213" s="222" t="s">
        <v>19</v>
      </c>
      <c r="I213" s="224"/>
      <c r="J213" s="220"/>
      <c r="K213" s="220"/>
      <c r="L213" s="225"/>
      <c r="M213" s="226"/>
      <c r="N213" s="227"/>
      <c r="O213" s="227"/>
      <c r="P213" s="227"/>
      <c r="Q213" s="227"/>
      <c r="R213" s="227"/>
      <c r="S213" s="227"/>
      <c r="T213" s="22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29" t="s">
        <v>136</v>
      </c>
      <c r="AU213" s="229" t="s">
        <v>81</v>
      </c>
      <c r="AV213" s="13" t="s">
        <v>79</v>
      </c>
      <c r="AW213" s="13" t="s">
        <v>33</v>
      </c>
      <c r="AX213" s="13" t="s">
        <v>71</v>
      </c>
      <c r="AY213" s="229" t="s">
        <v>127</v>
      </c>
    </row>
    <row r="214" spans="1:51" s="14" customFormat="1" ht="12">
      <c r="A214" s="14"/>
      <c r="B214" s="230"/>
      <c r="C214" s="231"/>
      <c r="D214" s="221" t="s">
        <v>136</v>
      </c>
      <c r="E214" s="232" t="s">
        <v>19</v>
      </c>
      <c r="F214" s="233" t="s">
        <v>866</v>
      </c>
      <c r="G214" s="231"/>
      <c r="H214" s="234">
        <v>0.712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0" t="s">
        <v>136</v>
      </c>
      <c r="AU214" s="240" t="s">
        <v>81</v>
      </c>
      <c r="AV214" s="14" t="s">
        <v>81</v>
      </c>
      <c r="AW214" s="14" t="s">
        <v>33</v>
      </c>
      <c r="AX214" s="14" t="s">
        <v>79</v>
      </c>
      <c r="AY214" s="240" t="s">
        <v>127</v>
      </c>
    </row>
    <row r="215" spans="1:65" s="2" customFormat="1" ht="16.5" customHeight="1">
      <c r="A215" s="40"/>
      <c r="B215" s="41"/>
      <c r="C215" s="206" t="s">
        <v>419</v>
      </c>
      <c r="D215" s="206" t="s">
        <v>129</v>
      </c>
      <c r="E215" s="207" t="s">
        <v>475</v>
      </c>
      <c r="F215" s="208" t="s">
        <v>476</v>
      </c>
      <c r="G215" s="209" t="s">
        <v>132</v>
      </c>
      <c r="H215" s="210">
        <v>55.12</v>
      </c>
      <c r="I215" s="211"/>
      <c r="J215" s="212">
        <f>ROUND(I215*H215,2)</f>
        <v>0</v>
      </c>
      <c r="K215" s="208" t="s">
        <v>133</v>
      </c>
      <c r="L215" s="46"/>
      <c r="M215" s="213" t="s">
        <v>19</v>
      </c>
      <c r="N215" s="214" t="s">
        <v>42</v>
      </c>
      <c r="O215" s="86"/>
      <c r="P215" s="215">
        <f>O215*H215</f>
        <v>0</v>
      </c>
      <c r="Q215" s="215">
        <v>0.00047</v>
      </c>
      <c r="R215" s="215">
        <f>Q215*H215</f>
        <v>0.0259064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134</v>
      </c>
      <c r="AT215" s="217" t="s">
        <v>129</v>
      </c>
      <c r="AU215" s="217" t="s">
        <v>81</v>
      </c>
      <c r="AY215" s="19" t="s">
        <v>127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79</v>
      </c>
      <c r="BK215" s="218">
        <f>ROUND(I215*H215,2)</f>
        <v>0</v>
      </c>
      <c r="BL215" s="19" t="s">
        <v>134</v>
      </c>
      <c r="BM215" s="217" t="s">
        <v>867</v>
      </c>
    </row>
    <row r="216" spans="1:51" s="13" customFormat="1" ht="12">
      <c r="A216" s="13"/>
      <c r="B216" s="219"/>
      <c r="C216" s="220"/>
      <c r="D216" s="221" t="s">
        <v>136</v>
      </c>
      <c r="E216" s="222" t="s">
        <v>19</v>
      </c>
      <c r="F216" s="223" t="s">
        <v>757</v>
      </c>
      <c r="G216" s="220"/>
      <c r="H216" s="222" t="s">
        <v>19</v>
      </c>
      <c r="I216" s="224"/>
      <c r="J216" s="220"/>
      <c r="K216" s="220"/>
      <c r="L216" s="225"/>
      <c r="M216" s="226"/>
      <c r="N216" s="227"/>
      <c r="O216" s="227"/>
      <c r="P216" s="227"/>
      <c r="Q216" s="227"/>
      <c r="R216" s="227"/>
      <c r="S216" s="227"/>
      <c r="T216" s="22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29" t="s">
        <v>136</v>
      </c>
      <c r="AU216" s="229" t="s">
        <v>81</v>
      </c>
      <c r="AV216" s="13" t="s">
        <v>79</v>
      </c>
      <c r="AW216" s="13" t="s">
        <v>33</v>
      </c>
      <c r="AX216" s="13" t="s">
        <v>71</v>
      </c>
      <c r="AY216" s="229" t="s">
        <v>127</v>
      </c>
    </row>
    <row r="217" spans="1:51" s="14" customFormat="1" ht="12">
      <c r="A217" s="14"/>
      <c r="B217" s="230"/>
      <c r="C217" s="231"/>
      <c r="D217" s="221" t="s">
        <v>136</v>
      </c>
      <c r="E217" s="232" t="s">
        <v>19</v>
      </c>
      <c r="F217" s="233" t="s">
        <v>794</v>
      </c>
      <c r="G217" s="231"/>
      <c r="H217" s="234">
        <v>55.12</v>
      </c>
      <c r="I217" s="235"/>
      <c r="J217" s="231"/>
      <c r="K217" s="231"/>
      <c r="L217" s="236"/>
      <c r="M217" s="237"/>
      <c r="N217" s="238"/>
      <c r="O217" s="238"/>
      <c r="P217" s="238"/>
      <c r="Q217" s="238"/>
      <c r="R217" s="238"/>
      <c r="S217" s="238"/>
      <c r="T217" s="23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0" t="s">
        <v>136</v>
      </c>
      <c r="AU217" s="240" t="s">
        <v>81</v>
      </c>
      <c r="AV217" s="14" t="s">
        <v>81</v>
      </c>
      <c r="AW217" s="14" t="s">
        <v>33</v>
      </c>
      <c r="AX217" s="14" t="s">
        <v>79</v>
      </c>
      <c r="AY217" s="240" t="s">
        <v>127</v>
      </c>
    </row>
    <row r="218" spans="1:63" s="12" customFormat="1" ht="22.8" customHeight="1">
      <c r="A218" s="12"/>
      <c r="B218" s="190"/>
      <c r="C218" s="191"/>
      <c r="D218" s="192" t="s">
        <v>70</v>
      </c>
      <c r="E218" s="204" t="s">
        <v>188</v>
      </c>
      <c r="F218" s="204" t="s">
        <v>502</v>
      </c>
      <c r="G218" s="191"/>
      <c r="H218" s="191"/>
      <c r="I218" s="194"/>
      <c r="J218" s="205">
        <f>BK218</f>
        <v>0</v>
      </c>
      <c r="K218" s="191"/>
      <c r="L218" s="196"/>
      <c r="M218" s="197"/>
      <c r="N218" s="198"/>
      <c r="O218" s="198"/>
      <c r="P218" s="199">
        <f>SUM(P219:P229)</f>
        <v>0</v>
      </c>
      <c r="Q218" s="198"/>
      <c r="R218" s="199">
        <f>SUM(R219:R229)</f>
        <v>2.30832</v>
      </c>
      <c r="S218" s="198"/>
      <c r="T218" s="200">
        <f>SUM(T219:T229)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1" t="s">
        <v>79</v>
      </c>
      <c r="AT218" s="202" t="s">
        <v>70</v>
      </c>
      <c r="AU218" s="202" t="s">
        <v>79</v>
      </c>
      <c r="AY218" s="201" t="s">
        <v>127</v>
      </c>
      <c r="BK218" s="203">
        <f>SUM(BK219:BK229)</f>
        <v>0</v>
      </c>
    </row>
    <row r="219" spans="1:65" s="2" customFormat="1" ht="12">
      <c r="A219" s="40"/>
      <c r="B219" s="41"/>
      <c r="C219" s="206" t="s">
        <v>425</v>
      </c>
      <c r="D219" s="206" t="s">
        <v>129</v>
      </c>
      <c r="E219" s="207" t="s">
        <v>504</v>
      </c>
      <c r="F219" s="208" t="s">
        <v>505</v>
      </c>
      <c r="G219" s="209" t="s">
        <v>168</v>
      </c>
      <c r="H219" s="210">
        <v>14.4</v>
      </c>
      <c r="I219" s="211"/>
      <c r="J219" s="212">
        <f>ROUND(I219*H219,2)</f>
        <v>0</v>
      </c>
      <c r="K219" s="208" t="s">
        <v>133</v>
      </c>
      <c r="L219" s="46"/>
      <c r="M219" s="213" t="s">
        <v>19</v>
      </c>
      <c r="N219" s="214" t="s">
        <v>42</v>
      </c>
      <c r="O219" s="86"/>
      <c r="P219" s="215">
        <f>O219*H219</f>
        <v>0</v>
      </c>
      <c r="Q219" s="215">
        <v>0.1295</v>
      </c>
      <c r="R219" s="215">
        <f>Q219*H219</f>
        <v>1.8648</v>
      </c>
      <c r="S219" s="215">
        <v>0</v>
      </c>
      <c r="T219" s="21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134</v>
      </c>
      <c r="AT219" s="217" t="s">
        <v>129</v>
      </c>
      <c r="AU219" s="217" t="s">
        <v>81</v>
      </c>
      <c r="AY219" s="19" t="s">
        <v>127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79</v>
      </c>
      <c r="BK219" s="218">
        <f>ROUND(I219*H219,2)</f>
        <v>0</v>
      </c>
      <c r="BL219" s="19" t="s">
        <v>134</v>
      </c>
      <c r="BM219" s="217" t="s">
        <v>868</v>
      </c>
    </row>
    <row r="220" spans="1:51" s="13" customFormat="1" ht="12">
      <c r="A220" s="13"/>
      <c r="B220" s="219"/>
      <c r="C220" s="220"/>
      <c r="D220" s="221" t="s">
        <v>136</v>
      </c>
      <c r="E220" s="222" t="s">
        <v>19</v>
      </c>
      <c r="F220" s="223" t="s">
        <v>824</v>
      </c>
      <c r="G220" s="220"/>
      <c r="H220" s="222" t="s">
        <v>19</v>
      </c>
      <c r="I220" s="224"/>
      <c r="J220" s="220"/>
      <c r="K220" s="220"/>
      <c r="L220" s="225"/>
      <c r="M220" s="226"/>
      <c r="N220" s="227"/>
      <c r="O220" s="227"/>
      <c r="P220" s="227"/>
      <c r="Q220" s="227"/>
      <c r="R220" s="227"/>
      <c r="S220" s="227"/>
      <c r="T220" s="22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29" t="s">
        <v>136</v>
      </c>
      <c r="AU220" s="229" t="s">
        <v>81</v>
      </c>
      <c r="AV220" s="13" t="s">
        <v>79</v>
      </c>
      <c r="AW220" s="13" t="s">
        <v>33</v>
      </c>
      <c r="AX220" s="13" t="s">
        <v>71</v>
      </c>
      <c r="AY220" s="229" t="s">
        <v>127</v>
      </c>
    </row>
    <row r="221" spans="1:51" s="14" customFormat="1" ht="12">
      <c r="A221" s="14"/>
      <c r="B221" s="230"/>
      <c r="C221" s="231"/>
      <c r="D221" s="221" t="s">
        <v>136</v>
      </c>
      <c r="E221" s="232" t="s">
        <v>19</v>
      </c>
      <c r="F221" s="233" t="s">
        <v>869</v>
      </c>
      <c r="G221" s="231"/>
      <c r="H221" s="234">
        <v>1.5</v>
      </c>
      <c r="I221" s="235"/>
      <c r="J221" s="231"/>
      <c r="K221" s="231"/>
      <c r="L221" s="236"/>
      <c r="M221" s="237"/>
      <c r="N221" s="238"/>
      <c r="O221" s="238"/>
      <c r="P221" s="238"/>
      <c r="Q221" s="238"/>
      <c r="R221" s="238"/>
      <c r="S221" s="238"/>
      <c r="T221" s="23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0" t="s">
        <v>136</v>
      </c>
      <c r="AU221" s="240" t="s">
        <v>81</v>
      </c>
      <c r="AV221" s="14" t="s">
        <v>81</v>
      </c>
      <c r="AW221" s="14" t="s">
        <v>33</v>
      </c>
      <c r="AX221" s="14" t="s">
        <v>71</v>
      </c>
      <c r="AY221" s="240" t="s">
        <v>127</v>
      </c>
    </row>
    <row r="222" spans="1:51" s="14" customFormat="1" ht="12">
      <c r="A222" s="14"/>
      <c r="B222" s="230"/>
      <c r="C222" s="231"/>
      <c r="D222" s="221" t="s">
        <v>136</v>
      </c>
      <c r="E222" s="232" t="s">
        <v>19</v>
      </c>
      <c r="F222" s="233" t="s">
        <v>870</v>
      </c>
      <c r="G222" s="231"/>
      <c r="H222" s="234">
        <v>12.9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0" t="s">
        <v>136</v>
      </c>
      <c r="AU222" s="240" t="s">
        <v>81</v>
      </c>
      <c r="AV222" s="14" t="s">
        <v>81</v>
      </c>
      <c r="AW222" s="14" t="s">
        <v>33</v>
      </c>
      <c r="AX222" s="14" t="s">
        <v>71</v>
      </c>
      <c r="AY222" s="240" t="s">
        <v>127</v>
      </c>
    </row>
    <row r="223" spans="1:51" s="15" customFormat="1" ht="12">
      <c r="A223" s="15"/>
      <c r="B223" s="241"/>
      <c r="C223" s="242"/>
      <c r="D223" s="221" t="s">
        <v>136</v>
      </c>
      <c r="E223" s="243" t="s">
        <v>19</v>
      </c>
      <c r="F223" s="244" t="s">
        <v>151</v>
      </c>
      <c r="G223" s="242"/>
      <c r="H223" s="245">
        <v>14.4</v>
      </c>
      <c r="I223" s="246"/>
      <c r="J223" s="242"/>
      <c r="K223" s="242"/>
      <c r="L223" s="247"/>
      <c r="M223" s="248"/>
      <c r="N223" s="249"/>
      <c r="O223" s="249"/>
      <c r="P223" s="249"/>
      <c r="Q223" s="249"/>
      <c r="R223" s="249"/>
      <c r="S223" s="249"/>
      <c r="T223" s="250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51" t="s">
        <v>136</v>
      </c>
      <c r="AU223" s="251" t="s">
        <v>81</v>
      </c>
      <c r="AV223" s="15" t="s">
        <v>144</v>
      </c>
      <c r="AW223" s="15" t="s">
        <v>33</v>
      </c>
      <c r="AX223" s="15" t="s">
        <v>79</v>
      </c>
      <c r="AY223" s="251" t="s">
        <v>127</v>
      </c>
    </row>
    <row r="224" spans="1:65" s="2" customFormat="1" ht="16.5" customHeight="1">
      <c r="A224" s="40"/>
      <c r="B224" s="41"/>
      <c r="C224" s="263" t="s">
        <v>430</v>
      </c>
      <c r="D224" s="263" t="s">
        <v>286</v>
      </c>
      <c r="E224" s="264" t="s">
        <v>513</v>
      </c>
      <c r="F224" s="265" t="s">
        <v>514</v>
      </c>
      <c r="G224" s="266" t="s">
        <v>168</v>
      </c>
      <c r="H224" s="267">
        <v>15.84</v>
      </c>
      <c r="I224" s="268"/>
      <c r="J224" s="269">
        <f>ROUND(I224*H224,2)</f>
        <v>0</v>
      </c>
      <c r="K224" s="265" t="s">
        <v>133</v>
      </c>
      <c r="L224" s="270"/>
      <c r="M224" s="271" t="s">
        <v>19</v>
      </c>
      <c r="N224" s="272" t="s">
        <v>42</v>
      </c>
      <c r="O224" s="86"/>
      <c r="P224" s="215">
        <f>O224*H224</f>
        <v>0</v>
      </c>
      <c r="Q224" s="215">
        <v>0.028</v>
      </c>
      <c r="R224" s="215">
        <f>Q224*H224</f>
        <v>0.44352</v>
      </c>
      <c r="S224" s="215">
        <v>0</v>
      </c>
      <c r="T224" s="21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7" t="s">
        <v>182</v>
      </c>
      <c r="AT224" s="217" t="s">
        <v>286</v>
      </c>
      <c r="AU224" s="217" t="s">
        <v>81</v>
      </c>
      <c r="AY224" s="19" t="s">
        <v>127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9" t="s">
        <v>79</v>
      </c>
      <c r="BK224" s="218">
        <f>ROUND(I224*H224,2)</f>
        <v>0</v>
      </c>
      <c r="BL224" s="19" t="s">
        <v>134</v>
      </c>
      <c r="BM224" s="217" t="s">
        <v>871</v>
      </c>
    </row>
    <row r="225" spans="1:51" s="14" customFormat="1" ht="12">
      <c r="A225" s="14"/>
      <c r="B225" s="230"/>
      <c r="C225" s="231"/>
      <c r="D225" s="221" t="s">
        <v>136</v>
      </c>
      <c r="E225" s="232" t="s">
        <v>19</v>
      </c>
      <c r="F225" s="233" t="s">
        <v>872</v>
      </c>
      <c r="G225" s="231"/>
      <c r="H225" s="234">
        <v>15.84</v>
      </c>
      <c r="I225" s="235"/>
      <c r="J225" s="231"/>
      <c r="K225" s="231"/>
      <c r="L225" s="236"/>
      <c r="M225" s="237"/>
      <c r="N225" s="238"/>
      <c r="O225" s="238"/>
      <c r="P225" s="238"/>
      <c r="Q225" s="238"/>
      <c r="R225" s="238"/>
      <c r="S225" s="238"/>
      <c r="T225" s="23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0" t="s">
        <v>136</v>
      </c>
      <c r="AU225" s="240" t="s">
        <v>81</v>
      </c>
      <c r="AV225" s="14" t="s">
        <v>81</v>
      </c>
      <c r="AW225" s="14" t="s">
        <v>33</v>
      </c>
      <c r="AX225" s="14" t="s">
        <v>79</v>
      </c>
      <c r="AY225" s="240" t="s">
        <v>127</v>
      </c>
    </row>
    <row r="226" spans="1:65" s="2" customFormat="1" ht="12">
      <c r="A226" s="40"/>
      <c r="B226" s="41"/>
      <c r="C226" s="206" t="s">
        <v>436</v>
      </c>
      <c r="D226" s="206" t="s">
        <v>129</v>
      </c>
      <c r="E226" s="207" t="s">
        <v>564</v>
      </c>
      <c r="F226" s="208" t="s">
        <v>565</v>
      </c>
      <c r="G226" s="209" t="s">
        <v>132</v>
      </c>
      <c r="H226" s="210">
        <v>18.9</v>
      </c>
      <c r="I226" s="211"/>
      <c r="J226" s="212">
        <f>ROUND(I226*H226,2)</f>
        <v>0</v>
      </c>
      <c r="K226" s="208" t="s">
        <v>133</v>
      </c>
      <c r="L226" s="46"/>
      <c r="M226" s="213" t="s">
        <v>19</v>
      </c>
      <c r="N226" s="214" t="s">
        <v>42</v>
      </c>
      <c r="O226" s="86"/>
      <c r="P226" s="215">
        <f>O226*H226</f>
        <v>0</v>
      </c>
      <c r="Q226" s="215">
        <v>0</v>
      </c>
      <c r="R226" s="215">
        <f>Q226*H226</f>
        <v>0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134</v>
      </c>
      <c r="AT226" s="217" t="s">
        <v>129</v>
      </c>
      <c r="AU226" s="217" t="s">
        <v>81</v>
      </c>
      <c r="AY226" s="19" t="s">
        <v>127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79</v>
      </c>
      <c r="BK226" s="218">
        <f>ROUND(I226*H226,2)</f>
        <v>0</v>
      </c>
      <c r="BL226" s="19" t="s">
        <v>134</v>
      </c>
      <c r="BM226" s="217" t="s">
        <v>873</v>
      </c>
    </row>
    <row r="227" spans="1:51" s="13" customFormat="1" ht="12">
      <c r="A227" s="13"/>
      <c r="B227" s="219"/>
      <c r="C227" s="220"/>
      <c r="D227" s="221" t="s">
        <v>136</v>
      </c>
      <c r="E227" s="222" t="s">
        <v>19</v>
      </c>
      <c r="F227" s="223" t="s">
        <v>846</v>
      </c>
      <c r="G227" s="220"/>
      <c r="H227" s="222" t="s">
        <v>19</v>
      </c>
      <c r="I227" s="224"/>
      <c r="J227" s="220"/>
      <c r="K227" s="220"/>
      <c r="L227" s="225"/>
      <c r="M227" s="226"/>
      <c r="N227" s="227"/>
      <c r="O227" s="227"/>
      <c r="P227" s="227"/>
      <c r="Q227" s="227"/>
      <c r="R227" s="227"/>
      <c r="S227" s="227"/>
      <c r="T227" s="22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29" t="s">
        <v>136</v>
      </c>
      <c r="AU227" s="229" t="s">
        <v>81</v>
      </c>
      <c r="AV227" s="13" t="s">
        <v>79</v>
      </c>
      <c r="AW227" s="13" t="s">
        <v>33</v>
      </c>
      <c r="AX227" s="13" t="s">
        <v>71</v>
      </c>
      <c r="AY227" s="229" t="s">
        <v>127</v>
      </c>
    </row>
    <row r="228" spans="1:51" s="14" customFormat="1" ht="12">
      <c r="A228" s="14"/>
      <c r="B228" s="230"/>
      <c r="C228" s="231"/>
      <c r="D228" s="221" t="s">
        <v>136</v>
      </c>
      <c r="E228" s="232" t="s">
        <v>19</v>
      </c>
      <c r="F228" s="233" t="s">
        <v>847</v>
      </c>
      <c r="G228" s="231"/>
      <c r="H228" s="234">
        <v>18.9</v>
      </c>
      <c r="I228" s="235"/>
      <c r="J228" s="231"/>
      <c r="K228" s="231"/>
      <c r="L228" s="236"/>
      <c r="M228" s="237"/>
      <c r="N228" s="238"/>
      <c r="O228" s="238"/>
      <c r="P228" s="238"/>
      <c r="Q228" s="238"/>
      <c r="R228" s="238"/>
      <c r="S228" s="238"/>
      <c r="T228" s="23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0" t="s">
        <v>136</v>
      </c>
      <c r="AU228" s="240" t="s">
        <v>81</v>
      </c>
      <c r="AV228" s="14" t="s">
        <v>81</v>
      </c>
      <c r="AW228" s="14" t="s">
        <v>33</v>
      </c>
      <c r="AX228" s="14" t="s">
        <v>71</v>
      </c>
      <c r="AY228" s="240" t="s">
        <v>127</v>
      </c>
    </row>
    <row r="229" spans="1:51" s="16" customFormat="1" ht="12">
      <c r="A229" s="16"/>
      <c r="B229" s="252"/>
      <c r="C229" s="253"/>
      <c r="D229" s="221" t="s">
        <v>136</v>
      </c>
      <c r="E229" s="254" t="s">
        <v>19</v>
      </c>
      <c r="F229" s="255" t="s">
        <v>164</v>
      </c>
      <c r="G229" s="253"/>
      <c r="H229" s="256">
        <v>18.9</v>
      </c>
      <c r="I229" s="257"/>
      <c r="J229" s="253"/>
      <c r="K229" s="253"/>
      <c r="L229" s="258"/>
      <c r="M229" s="259"/>
      <c r="N229" s="260"/>
      <c r="O229" s="260"/>
      <c r="P229" s="260"/>
      <c r="Q229" s="260"/>
      <c r="R229" s="260"/>
      <c r="S229" s="260"/>
      <c r="T229" s="261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T229" s="262" t="s">
        <v>136</v>
      </c>
      <c r="AU229" s="262" t="s">
        <v>81</v>
      </c>
      <c r="AV229" s="16" t="s">
        <v>134</v>
      </c>
      <c r="AW229" s="16" t="s">
        <v>33</v>
      </c>
      <c r="AX229" s="16" t="s">
        <v>79</v>
      </c>
      <c r="AY229" s="262" t="s">
        <v>127</v>
      </c>
    </row>
    <row r="230" spans="1:63" s="12" customFormat="1" ht="22.8" customHeight="1">
      <c r="A230" s="12"/>
      <c r="B230" s="190"/>
      <c r="C230" s="191"/>
      <c r="D230" s="192" t="s">
        <v>70</v>
      </c>
      <c r="E230" s="204" t="s">
        <v>634</v>
      </c>
      <c r="F230" s="204" t="s">
        <v>635</v>
      </c>
      <c r="G230" s="191"/>
      <c r="H230" s="191"/>
      <c r="I230" s="194"/>
      <c r="J230" s="205">
        <f>BK230</f>
        <v>0</v>
      </c>
      <c r="K230" s="191"/>
      <c r="L230" s="196"/>
      <c r="M230" s="197"/>
      <c r="N230" s="198"/>
      <c r="O230" s="198"/>
      <c r="P230" s="199">
        <f>SUM(P231:P238)</f>
        <v>0</v>
      </c>
      <c r="Q230" s="198"/>
      <c r="R230" s="199">
        <f>SUM(R231:R238)</f>
        <v>0</v>
      </c>
      <c r="S230" s="198"/>
      <c r="T230" s="200">
        <f>SUM(T231:T238)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1" t="s">
        <v>79</v>
      </c>
      <c r="AT230" s="202" t="s">
        <v>70</v>
      </c>
      <c r="AU230" s="202" t="s">
        <v>79</v>
      </c>
      <c r="AY230" s="201" t="s">
        <v>127</v>
      </c>
      <c r="BK230" s="203">
        <f>SUM(BK231:BK238)</f>
        <v>0</v>
      </c>
    </row>
    <row r="231" spans="1:65" s="2" customFormat="1" ht="12">
      <c r="A231" s="40"/>
      <c r="B231" s="41"/>
      <c r="C231" s="206" t="s">
        <v>440</v>
      </c>
      <c r="D231" s="206" t="s">
        <v>129</v>
      </c>
      <c r="E231" s="207" t="s">
        <v>637</v>
      </c>
      <c r="F231" s="208" t="s">
        <v>638</v>
      </c>
      <c r="G231" s="209" t="s">
        <v>271</v>
      </c>
      <c r="H231" s="210">
        <v>9.848</v>
      </c>
      <c r="I231" s="211"/>
      <c r="J231" s="212">
        <f>ROUND(I231*H231,2)</f>
        <v>0</v>
      </c>
      <c r="K231" s="208" t="s">
        <v>133</v>
      </c>
      <c r="L231" s="46"/>
      <c r="M231" s="213" t="s">
        <v>19</v>
      </c>
      <c r="N231" s="214" t="s">
        <v>42</v>
      </c>
      <c r="O231" s="86"/>
      <c r="P231" s="215">
        <f>O231*H231</f>
        <v>0</v>
      </c>
      <c r="Q231" s="215">
        <v>0</v>
      </c>
      <c r="R231" s="215">
        <f>Q231*H231</f>
        <v>0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134</v>
      </c>
      <c r="AT231" s="217" t="s">
        <v>129</v>
      </c>
      <c r="AU231" s="217" t="s">
        <v>81</v>
      </c>
      <c r="AY231" s="19" t="s">
        <v>127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79</v>
      </c>
      <c r="BK231" s="218">
        <f>ROUND(I231*H231,2)</f>
        <v>0</v>
      </c>
      <c r="BL231" s="19" t="s">
        <v>134</v>
      </c>
      <c r="BM231" s="217" t="s">
        <v>874</v>
      </c>
    </row>
    <row r="232" spans="1:51" s="14" customFormat="1" ht="12">
      <c r="A232" s="14"/>
      <c r="B232" s="230"/>
      <c r="C232" s="231"/>
      <c r="D232" s="221" t="s">
        <v>136</v>
      </c>
      <c r="E232" s="232" t="s">
        <v>19</v>
      </c>
      <c r="F232" s="233" t="s">
        <v>875</v>
      </c>
      <c r="G232" s="231"/>
      <c r="H232" s="234">
        <v>9.848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0" t="s">
        <v>136</v>
      </c>
      <c r="AU232" s="240" t="s">
        <v>81</v>
      </c>
      <c r="AV232" s="14" t="s">
        <v>81</v>
      </c>
      <c r="AW232" s="14" t="s">
        <v>33</v>
      </c>
      <c r="AX232" s="14" t="s">
        <v>79</v>
      </c>
      <c r="AY232" s="240" t="s">
        <v>127</v>
      </c>
    </row>
    <row r="233" spans="1:65" s="2" customFormat="1" ht="12">
      <c r="A233" s="40"/>
      <c r="B233" s="41"/>
      <c r="C233" s="206" t="s">
        <v>446</v>
      </c>
      <c r="D233" s="206" t="s">
        <v>129</v>
      </c>
      <c r="E233" s="207" t="s">
        <v>642</v>
      </c>
      <c r="F233" s="208" t="s">
        <v>643</v>
      </c>
      <c r="G233" s="209" t="s">
        <v>271</v>
      </c>
      <c r="H233" s="210">
        <v>1</v>
      </c>
      <c r="I233" s="211"/>
      <c r="J233" s="212">
        <f>ROUND(I233*H233,2)</f>
        <v>0</v>
      </c>
      <c r="K233" s="208" t="s">
        <v>133</v>
      </c>
      <c r="L233" s="46"/>
      <c r="M233" s="213" t="s">
        <v>19</v>
      </c>
      <c r="N233" s="214" t="s">
        <v>42</v>
      </c>
      <c r="O233" s="86"/>
      <c r="P233" s="215">
        <f>O233*H233</f>
        <v>0</v>
      </c>
      <c r="Q233" s="215">
        <v>0</v>
      </c>
      <c r="R233" s="215">
        <f>Q233*H233</f>
        <v>0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134</v>
      </c>
      <c r="AT233" s="217" t="s">
        <v>129</v>
      </c>
      <c r="AU233" s="217" t="s">
        <v>81</v>
      </c>
      <c r="AY233" s="19" t="s">
        <v>127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79</v>
      </c>
      <c r="BK233" s="218">
        <f>ROUND(I233*H233,2)</f>
        <v>0</v>
      </c>
      <c r="BL233" s="19" t="s">
        <v>134</v>
      </c>
      <c r="BM233" s="217" t="s">
        <v>876</v>
      </c>
    </row>
    <row r="234" spans="1:65" s="2" customFormat="1" ht="12">
      <c r="A234" s="40"/>
      <c r="B234" s="41"/>
      <c r="C234" s="206" t="s">
        <v>451</v>
      </c>
      <c r="D234" s="206" t="s">
        <v>129</v>
      </c>
      <c r="E234" s="207" t="s">
        <v>646</v>
      </c>
      <c r="F234" s="208" t="s">
        <v>647</v>
      </c>
      <c r="G234" s="209" t="s">
        <v>271</v>
      </c>
      <c r="H234" s="210">
        <v>10.814</v>
      </c>
      <c r="I234" s="211"/>
      <c r="J234" s="212">
        <f>ROUND(I234*H234,2)</f>
        <v>0</v>
      </c>
      <c r="K234" s="208" t="s">
        <v>133</v>
      </c>
      <c r="L234" s="46"/>
      <c r="M234" s="213" t="s">
        <v>19</v>
      </c>
      <c r="N234" s="214" t="s">
        <v>42</v>
      </c>
      <c r="O234" s="86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134</v>
      </c>
      <c r="AT234" s="217" t="s">
        <v>129</v>
      </c>
      <c r="AU234" s="217" t="s">
        <v>81</v>
      </c>
      <c r="AY234" s="19" t="s">
        <v>127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79</v>
      </c>
      <c r="BK234" s="218">
        <f>ROUND(I234*H234,2)</f>
        <v>0</v>
      </c>
      <c r="BL234" s="19" t="s">
        <v>134</v>
      </c>
      <c r="BM234" s="217" t="s">
        <v>877</v>
      </c>
    </row>
    <row r="235" spans="1:51" s="14" customFormat="1" ht="12">
      <c r="A235" s="14"/>
      <c r="B235" s="230"/>
      <c r="C235" s="231"/>
      <c r="D235" s="221" t="s">
        <v>136</v>
      </c>
      <c r="E235" s="232" t="s">
        <v>19</v>
      </c>
      <c r="F235" s="233" t="s">
        <v>878</v>
      </c>
      <c r="G235" s="231"/>
      <c r="H235" s="234">
        <v>10.814</v>
      </c>
      <c r="I235" s="235"/>
      <c r="J235" s="231"/>
      <c r="K235" s="231"/>
      <c r="L235" s="236"/>
      <c r="M235" s="237"/>
      <c r="N235" s="238"/>
      <c r="O235" s="238"/>
      <c r="P235" s="238"/>
      <c r="Q235" s="238"/>
      <c r="R235" s="238"/>
      <c r="S235" s="238"/>
      <c r="T235" s="23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0" t="s">
        <v>136</v>
      </c>
      <c r="AU235" s="240" t="s">
        <v>81</v>
      </c>
      <c r="AV235" s="14" t="s">
        <v>81</v>
      </c>
      <c r="AW235" s="14" t="s">
        <v>33</v>
      </c>
      <c r="AX235" s="14" t="s">
        <v>79</v>
      </c>
      <c r="AY235" s="240" t="s">
        <v>127</v>
      </c>
    </row>
    <row r="236" spans="1:65" s="2" customFormat="1" ht="21.75" customHeight="1">
      <c r="A236" s="40"/>
      <c r="B236" s="41"/>
      <c r="C236" s="206" t="s">
        <v>455</v>
      </c>
      <c r="D236" s="206" t="s">
        <v>129</v>
      </c>
      <c r="E236" s="207" t="s">
        <v>651</v>
      </c>
      <c r="F236" s="208" t="s">
        <v>652</v>
      </c>
      <c r="G236" s="209" t="s">
        <v>271</v>
      </c>
      <c r="H236" s="210">
        <v>21.662</v>
      </c>
      <c r="I236" s="211"/>
      <c r="J236" s="212">
        <f>ROUND(I236*H236,2)</f>
        <v>0</v>
      </c>
      <c r="K236" s="208" t="s">
        <v>133</v>
      </c>
      <c r="L236" s="46"/>
      <c r="M236" s="213" t="s">
        <v>19</v>
      </c>
      <c r="N236" s="214" t="s">
        <v>42</v>
      </c>
      <c r="O236" s="86"/>
      <c r="P236" s="215">
        <f>O236*H236</f>
        <v>0</v>
      </c>
      <c r="Q236" s="215">
        <v>0</v>
      </c>
      <c r="R236" s="215">
        <f>Q236*H236</f>
        <v>0</v>
      </c>
      <c r="S236" s="215">
        <v>0</v>
      </c>
      <c r="T236" s="21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134</v>
      </c>
      <c r="AT236" s="217" t="s">
        <v>129</v>
      </c>
      <c r="AU236" s="217" t="s">
        <v>81</v>
      </c>
      <c r="AY236" s="19" t="s">
        <v>127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79</v>
      </c>
      <c r="BK236" s="218">
        <f>ROUND(I236*H236,2)</f>
        <v>0</v>
      </c>
      <c r="BL236" s="19" t="s">
        <v>134</v>
      </c>
      <c r="BM236" s="217" t="s">
        <v>879</v>
      </c>
    </row>
    <row r="237" spans="1:65" s="2" customFormat="1" ht="12">
      <c r="A237" s="40"/>
      <c r="B237" s="41"/>
      <c r="C237" s="206" t="s">
        <v>462</v>
      </c>
      <c r="D237" s="206" t="s">
        <v>129</v>
      </c>
      <c r="E237" s="207" t="s">
        <v>655</v>
      </c>
      <c r="F237" s="208" t="s">
        <v>656</v>
      </c>
      <c r="G237" s="209" t="s">
        <v>271</v>
      </c>
      <c r="H237" s="210">
        <v>411.578</v>
      </c>
      <c r="I237" s="211"/>
      <c r="J237" s="212">
        <f>ROUND(I237*H237,2)</f>
        <v>0</v>
      </c>
      <c r="K237" s="208" t="s">
        <v>133</v>
      </c>
      <c r="L237" s="46"/>
      <c r="M237" s="213" t="s">
        <v>19</v>
      </c>
      <c r="N237" s="214" t="s">
        <v>42</v>
      </c>
      <c r="O237" s="86"/>
      <c r="P237" s="215">
        <f>O237*H237</f>
        <v>0</v>
      </c>
      <c r="Q237" s="215">
        <v>0</v>
      </c>
      <c r="R237" s="215">
        <f>Q237*H237</f>
        <v>0</v>
      </c>
      <c r="S237" s="215">
        <v>0</v>
      </c>
      <c r="T237" s="21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7" t="s">
        <v>134</v>
      </c>
      <c r="AT237" s="217" t="s">
        <v>129</v>
      </c>
      <c r="AU237" s="217" t="s">
        <v>81</v>
      </c>
      <c r="AY237" s="19" t="s">
        <v>127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79</v>
      </c>
      <c r="BK237" s="218">
        <f>ROUND(I237*H237,2)</f>
        <v>0</v>
      </c>
      <c r="BL237" s="19" t="s">
        <v>134</v>
      </c>
      <c r="BM237" s="217" t="s">
        <v>880</v>
      </c>
    </row>
    <row r="238" spans="1:51" s="14" customFormat="1" ht="12">
      <c r="A238" s="14"/>
      <c r="B238" s="230"/>
      <c r="C238" s="231"/>
      <c r="D238" s="221" t="s">
        <v>136</v>
      </c>
      <c r="E238" s="231"/>
      <c r="F238" s="233" t="s">
        <v>881</v>
      </c>
      <c r="G238" s="231"/>
      <c r="H238" s="234">
        <v>411.578</v>
      </c>
      <c r="I238" s="235"/>
      <c r="J238" s="231"/>
      <c r="K238" s="231"/>
      <c r="L238" s="236"/>
      <c r="M238" s="237"/>
      <c r="N238" s="238"/>
      <c r="O238" s="238"/>
      <c r="P238" s="238"/>
      <c r="Q238" s="238"/>
      <c r="R238" s="238"/>
      <c r="S238" s="238"/>
      <c r="T238" s="23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0" t="s">
        <v>136</v>
      </c>
      <c r="AU238" s="240" t="s">
        <v>81</v>
      </c>
      <c r="AV238" s="14" t="s">
        <v>81</v>
      </c>
      <c r="AW238" s="14" t="s">
        <v>4</v>
      </c>
      <c r="AX238" s="14" t="s">
        <v>79</v>
      </c>
      <c r="AY238" s="240" t="s">
        <v>127</v>
      </c>
    </row>
    <row r="239" spans="1:63" s="12" customFormat="1" ht="22.8" customHeight="1">
      <c r="A239" s="12"/>
      <c r="B239" s="190"/>
      <c r="C239" s="191"/>
      <c r="D239" s="192" t="s">
        <v>70</v>
      </c>
      <c r="E239" s="204" t="s">
        <v>659</v>
      </c>
      <c r="F239" s="204" t="s">
        <v>660</v>
      </c>
      <c r="G239" s="191"/>
      <c r="H239" s="191"/>
      <c r="I239" s="194"/>
      <c r="J239" s="205">
        <f>BK239</f>
        <v>0</v>
      </c>
      <c r="K239" s="191"/>
      <c r="L239" s="196"/>
      <c r="M239" s="197"/>
      <c r="N239" s="198"/>
      <c r="O239" s="198"/>
      <c r="P239" s="199">
        <f>P240</f>
        <v>0</v>
      </c>
      <c r="Q239" s="198"/>
      <c r="R239" s="199">
        <f>R240</f>
        <v>0</v>
      </c>
      <c r="S239" s="198"/>
      <c r="T239" s="200">
        <f>T240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1" t="s">
        <v>79</v>
      </c>
      <c r="AT239" s="202" t="s">
        <v>70</v>
      </c>
      <c r="AU239" s="202" t="s">
        <v>79</v>
      </c>
      <c r="AY239" s="201" t="s">
        <v>127</v>
      </c>
      <c r="BK239" s="203">
        <f>BK240</f>
        <v>0</v>
      </c>
    </row>
    <row r="240" spans="1:65" s="2" customFormat="1" ht="16.5" customHeight="1">
      <c r="A240" s="40"/>
      <c r="B240" s="41"/>
      <c r="C240" s="206" t="s">
        <v>468</v>
      </c>
      <c r="D240" s="206" t="s">
        <v>129</v>
      </c>
      <c r="E240" s="207" t="s">
        <v>662</v>
      </c>
      <c r="F240" s="208" t="s">
        <v>663</v>
      </c>
      <c r="G240" s="209" t="s">
        <v>271</v>
      </c>
      <c r="H240" s="210">
        <v>34.059</v>
      </c>
      <c r="I240" s="211"/>
      <c r="J240" s="212">
        <f>ROUND(I240*H240,2)</f>
        <v>0</v>
      </c>
      <c r="K240" s="208" t="s">
        <v>133</v>
      </c>
      <c r="L240" s="46"/>
      <c r="M240" s="213" t="s">
        <v>19</v>
      </c>
      <c r="N240" s="214" t="s">
        <v>42</v>
      </c>
      <c r="O240" s="86"/>
      <c r="P240" s="215">
        <f>O240*H240</f>
        <v>0</v>
      </c>
      <c r="Q240" s="215">
        <v>0</v>
      </c>
      <c r="R240" s="215">
        <f>Q240*H240</f>
        <v>0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134</v>
      </c>
      <c r="AT240" s="217" t="s">
        <v>129</v>
      </c>
      <c r="AU240" s="217" t="s">
        <v>81</v>
      </c>
      <c r="AY240" s="19" t="s">
        <v>127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79</v>
      </c>
      <c r="BK240" s="218">
        <f>ROUND(I240*H240,2)</f>
        <v>0</v>
      </c>
      <c r="BL240" s="19" t="s">
        <v>134</v>
      </c>
      <c r="BM240" s="217" t="s">
        <v>882</v>
      </c>
    </row>
    <row r="241" spans="1:63" s="12" customFormat="1" ht="25.9" customHeight="1">
      <c r="A241" s="12"/>
      <c r="B241" s="190"/>
      <c r="C241" s="191"/>
      <c r="D241" s="192" t="s">
        <v>70</v>
      </c>
      <c r="E241" s="193" t="s">
        <v>665</v>
      </c>
      <c r="F241" s="193" t="s">
        <v>666</v>
      </c>
      <c r="G241" s="191"/>
      <c r="H241" s="191"/>
      <c r="I241" s="194"/>
      <c r="J241" s="195">
        <f>BK241</f>
        <v>0</v>
      </c>
      <c r="K241" s="191"/>
      <c r="L241" s="196"/>
      <c r="M241" s="197"/>
      <c r="N241" s="198"/>
      <c r="O241" s="198"/>
      <c r="P241" s="199">
        <f>P242</f>
        <v>0</v>
      </c>
      <c r="Q241" s="198"/>
      <c r="R241" s="199">
        <f>R242</f>
        <v>0</v>
      </c>
      <c r="S241" s="198"/>
      <c r="T241" s="200">
        <f>T242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01" t="s">
        <v>81</v>
      </c>
      <c r="AT241" s="202" t="s">
        <v>70</v>
      </c>
      <c r="AU241" s="202" t="s">
        <v>71</v>
      </c>
      <c r="AY241" s="201" t="s">
        <v>127</v>
      </c>
      <c r="BK241" s="203">
        <f>BK242</f>
        <v>0</v>
      </c>
    </row>
    <row r="242" spans="1:63" s="12" customFormat="1" ht="22.8" customHeight="1">
      <c r="A242" s="12"/>
      <c r="B242" s="190"/>
      <c r="C242" s="191"/>
      <c r="D242" s="192" t="s">
        <v>70</v>
      </c>
      <c r="E242" s="204" t="s">
        <v>678</v>
      </c>
      <c r="F242" s="204" t="s">
        <v>679</v>
      </c>
      <c r="G242" s="191"/>
      <c r="H242" s="191"/>
      <c r="I242" s="194"/>
      <c r="J242" s="205">
        <f>BK242</f>
        <v>0</v>
      </c>
      <c r="K242" s="191"/>
      <c r="L242" s="196"/>
      <c r="M242" s="197"/>
      <c r="N242" s="198"/>
      <c r="O242" s="198"/>
      <c r="P242" s="199">
        <f>SUM(P243:P248)</f>
        <v>0</v>
      </c>
      <c r="Q242" s="198"/>
      <c r="R242" s="199">
        <f>SUM(R243:R248)</f>
        <v>0</v>
      </c>
      <c r="S242" s="198"/>
      <c r="T242" s="200">
        <f>SUM(T243:T248)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1" t="s">
        <v>81</v>
      </c>
      <c r="AT242" s="202" t="s">
        <v>70</v>
      </c>
      <c r="AU242" s="202" t="s">
        <v>79</v>
      </c>
      <c r="AY242" s="201" t="s">
        <v>127</v>
      </c>
      <c r="BK242" s="203">
        <f>SUM(BK243:BK248)</f>
        <v>0</v>
      </c>
    </row>
    <row r="243" spans="1:65" s="2" customFormat="1" ht="12">
      <c r="A243" s="40"/>
      <c r="B243" s="41"/>
      <c r="C243" s="206" t="s">
        <v>474</v>
      </c>
      <c r="D243" s="206" t="s">
        <v>129</v>
      </c>
      <c r="E243" s="207" t="s">
        <v>883</v>
      </c>
      <c r="F243" s="208" t="s">
        <v>884</v>
      </c>
      <c r="G243" s="209" t="s">
        <v>520</v>
      </c>
      <c r="H243" s="210">
        <v>1</v>
      </c>
      <c r="I243" s="211"/>
      <c r="J243" s="212">
        <f>ROUND(I243*H243,2)</f>
        <v>0</v>
      </c>
      <c r="K243" s="208" t="s">
        <v>786</v>
      </c>
      <c r="L243" s="46"/>
      <c r="M243" s="213" t="s">
        <v>19</v>
      </c>
      <c r="N243" s="214" t="s">
        <v>42</v>
      </c>
      <c r="O243" s="86"/>
      <c r="P243" s="215">
        <f>O243*H243</f>
        <v>0</v>
      </c>
      <c r="Q243" s="215">
        <v>0</v>
      </c>
      <c r="R243" s="215">
        <f>Q243*H243</f>
        <v>0</v>
      </c>
      <c r="S243" s="215">
        <v>0</v>
      </c>
      <c r="T243" s="21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268</v>
      </c>
      <c r="AT243" s="217" t="s">
        <v>129</v>
      </c>
      <c r="AU243" s="217" t="s">
        <v>81</v>
      </c>
      <c r="AY243" s="19" t="s">
        <v>127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79</v>
      </c>
      <c r="BK243" s="218">
        <f>ROUND(I243*H243,2)</f>
        <v>0</v>
      </c>
      <c r="BL243" s="19" t="s">
        <v>268</v>
      </c>
      <c r="BM243" s="217" t="s">
        <v>885</v>
      </c>
    </row>
    <row r="244" spans="1:65" s="2" customFormat="1" ht="16.5" customHeight="1">
      <c r="A244" s="40"/>
      <c r="B244" s="41"/>
      <c r="C244" s="206" t="s">
        <v>480</v>
      </c>
      <c r="D244" s="206" t="s">
        <v>129</v>
      </c>
      <c r="E244" s="207" t="s">
        <v>886</v>
      </c>
      <c r="F244" s="208" t="s">
        <v>887</v>
      </c>
      <c r="G244" s="209" t="s">
        <v>520</v>
      </c>
      <c r="H244" s="210">
        <v>1</v>
      </c>
      <c r="I244" s="211"/>
      <c r="J244" s="212">
        <f>ROUND(I244*H244,2)</f>
        <v>0</v>
      </c>
      <c r="K244" s="208" t="s">
        <v>786</v>
      </c>
      <c r="L244" s="46"/>
      <c r="M244" s="213" t="s">
        <v>19</v>
      </c>
      <c r="N244" s="214" t="s">
        <v>42</v>
      </c>
      <c r="O244" s="86"/>
      <c r="P244" s="215">
        <f>O244*H244</f>
        <v>0</v>
      </c>
      <c r="Q244" s="215">
        <v>0</v>
      </c>
      <c r="R244" s="215">
        <f>Q244*H244</f>
        <v>0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268</v>
      </c>
      <c r="AT244" s="217" t="s">
        <v>129</v>
      </c>
      <c r="AU244" s="217" t="s">
        <v>81</v>
      </c>
      <c r="AY244" s="19" t="s">
        <v>127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79</v>
      </c>
      <c r="BK244" s="218">
        <f>ROUND(I244*H244,2)</f>
        <v>0</v>
      </c>
      <c r="BL244" s="19" t="s">
        <v>268</v>
      </c>
      <c r="BM244" s="217" t="s">
        <v>888</v>
      </c>
    </row>
    <row r="245" spans="1:65" s="2" customFormat="1" ht="12">
      <c r="A245" s="40"/>
      <c r="B245" s="41"/>
      <c r="C245" s="206" t="s">
        <v>485</v>
      </c>
      <c r="D245" s="206" t="s">
        <v>129</v>
      </c>
      <c r="E245" s="207" t="s">
        <v>889</v>
      </c>
      <c r="F245" s="208" t="s">
        <v>890</v>
      </c>
      <c r="G245" s="209" t="s">
        <v>687</v>
      </c>
      <c r="H245" s="210">
        <v>12.05</v>
      </c>
      <c r="I245" s="211"/>
      <c r="J245" s="212">
        <f>ROUND(I245*H245,2)</f>
        <v>0</v>
      </c>
      <c r="K245" s="208" t="s">
        <v>786</v>
      </c>
      <c r="L245" s="46"/>
      <c r="M245" s="213" t="s">
        <v>19</v>
      </c>
      <c r="N245" s="214" t="s">
        <v>42</v>
      </c>
      <c r="O245" s="86"/>
      <c r="P245" s="215">
        <f>O245*H245</f>
        <v>0</v>
      </c>
      <c r="Q245" s="215">
        <v>0</v>
      </c>
      <c r="R245" s="215">
        <f>Q245*H245</f>
        <v>0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268</v>
      </c>
      <c r="AT245" s="217" t="s">
        <v>129</v>
      </c>
      <c r="AU245" s="217" t="s">
        <v>81</v>
      </c>
      <c r="AY245" s="19" t="s">
        <v>127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79</v>
      </c>
      <c r="BK245" s="218">
        <f>ROUND(I245*H245,2)</f>
        <v>0</v>
      </c>
      <c r="BL245" s="19" t="s">
        <v>268</v>
      </c>
      <c r="BM245" s="217" t="s">
        <v>891</v>
      </c>
    </row>
    <row r="246" spans="1:51" s="13" customFormat="1" ht="12">
      <c r="A246" s="13"/>
      <c r="B246" s="219"/>
      <c r="C246" s="220"/>
      <c r="D246" s="221" t="s">
        <v>136</v>
      </c>
      <c r="E246" s="222" t="s">
        <v>19</v>
      </c>
      <c r="F246" s="223" t="s">
        <v>892</v>
      </c>
      <c r="G246" s="220"/>
      <c r="H246" s="222" t="s">
        <v>19</v>
      </c>
      <c r="I246" s="224"/>
      <c r="J246" s="220"/>
      <c r="K246" s="220"/>
      <c r="L246" s="225"/>
      <c r="M246" s="226"/>
      <c r="N246" s="227"/>
      <c r="O246" s="227"/>
      <c r="P246" s="227"/>
      <c r="Q246" s="227"/>
      <c r="R246" s="227"/>
      <c r="S246" s="227"/>
      <c r="T246" s="22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29" t="s">
        <v>136</v>
      </c>
      <c r="AU246" s="229" t="s">
        <v>81</v>
      </c>
      <c r="AV246" s="13" t="s">
        <v>79</v>
      </c>
      <c r="AW246" s="13" t="s">
        <v>33</v>
      </c>
      <c r="AX246" s="13" t="s">
        <v>71</v>
      </c>
      <c r="AY246" s="229" t="s">
        <v>127</v>
      </c>
    </row>
    <row r="247" spans="1:51" s="14" customFormat="1" ht="12">
      <c r="A247" s="14"/>
      <c r="B247" s="230"/>
      <c r="C247" s="231"/>
      <c r="D247" s="221" t="s">
        <v>136</v>
      </c>
      <c r="E247" s="232" t="s">
        <v>19</v>
      </c>
      <c r="F247" s="233" t="s">
        <v>893</v>
      </c>
      <c r="G247" s="231"/>
      <c r="H247" s="234">
        <v>12.05</v>
      </c>
      <c r="I247" s="235"/>
      <c r="J247" s="231"/>
      <c r="K247" s="231"/>
      <c r="L247" s="236"/>
      <c r="M247" s="237"/>
      <c r="N247" s="238"/>
      <c r="O247" s="238"/>
      <c r="P247" s="238"/>
      <c r="Q247" s="238"/>
      <c r="R247" s="238"/>
      <c r="S247" s="238"/>
      <c r="T247" s="23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0" t="s">
        <v>136</v>
      </c>
      <c r="AU247" s="240" t="s">
        <v>81</v>
      </c>
      <c r="AV247" s="14" t="s">
        <v>81</v>
      </c>
      <c r="AW247" s="14" t="s">
        <v>33</v>
      </c>
      <c r="AX247" s="14" t="s">
        <v>79</v>
      </c>
      <c r="AY247" s="240" t="s">
        <v>127</v>
      </c>
    </row>
    <row r="248" spans="1:65" s="2" customFormat="1" ht="16.5" customHeight="1">
      <c r="A248" s="40"/>
      <c r="B248" s="41"/>
      <c r="C248" s="206" t="s">
        <v>489</v>
      </c>
      <c r="D248" s="206" t="s">
        <v>129</v>
      </c>
      <c r="E248" s="207" t="s">
        <v>739</v>
      </c>
      <c r="F248" s="208" t="s">
        <v>894</v>
      </c>
      <c r="G248" s="209" t="s">
        <v>631</v>
      </c>
      <c r="H248" s="210">
        <v>1</v>
      </c>
      <c r="I248" s="211"/>
      <c r="J248" s="212">
        <f>ROUND(I248*H248,2)</f>
        <v>0</v>
      </c>
      <c r="K248" s="208" t="s">
        <v>786</v>
      </c>
      <c r="L248" s="46"/>
      <c r="M248" s="213" t="s">
        <v>19</v>
      </c>
      <c r="N248" s="214" t="s">
        <v>42</v>
      </c>
      <c r="O248" s="86"/>
      <c r="P248" s="215">
        <f>O248*H248</f>
        <v>0</v>
      </c>
      <c r="Q248" s="215">
        <v>0</v>
      </c>
      <c r="R248" s="215">
        <f>Q248*H248</f>
        <v>0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268</v>
      </c>
      <c r="AT248" s="217" t="s">
        <v>129</v>
      </c>
      <c r="AU248" s="217" t="s">
        <v>81</v>
      </c>
      <c r="AY248" s="19" t="s">
        <v>127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79</v>
      </c>
      <c r="BK248" s="218">
        <f>ROUND(I248*H248,2)</f>
        <v>0</v>
      </c>
      <c r="BL248" s="19" t="s">
        <v>268</v>
      </c>
      <c r="BM248" s="217" t="s">
        <v>895</v>
      </c>
    </row>
    <row r="249" spans="1:63" s="12" customFormat="1" ht="25.9" customHeight="1">
      <c r="A249" s="12"/>
      <c r="B249" s="190"/>
      <c r="C249" s="191"/>
      <c r="D249" s="192" t="s">
        <v>70</v>
      </c>
      <c r="E249" s="193" t="s">
        <v>742</v>
      </c>
      <c r="F249" s="193" t="s">
        <v>743</v>
      </c>
      <c r="G249" s="191"/>
      <c r="H249" s="191"/>
      <c r="I249" s="194"/>
      <c r="J249" s="195">
        <f>BK249</f>
        <v>0</v>
      </c>
      <c r="K249" s="191"/>
      <c r="L249" s="196"/>
      <c r="M249" s="197"/>
      <c r="N249" s="198"/>
      <c r="O249" s="198"/>
      <c r="P249" s="199">
        <f>SUM(P250:P252)</f>
        <v>0</v>
      </c>
      <c r="Q249" s="198"/>
      <c r="R249" s="199">
        <f>SUM(R250:R252)</f>
        <v>0</v>
      </c>
      <c r="S249" s="198"/>
      <c r="T249" s="200">
        <f>SUM(T250:T252)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1" t="s">
        <v>134</v>
      </c>
      <c r="AT249" s="202" t="s">
        <v>70</v>
      </c>
      <c r="AU249" s="202" t="s">
        <v>71</v>
      </c>
      <c r="AY249" s="201" t="s">
        <v>127</v>
      </c>
      <c r="BK249" s="203">
        <f>SUM(BK250:BK252)</f>
        <v>0</v>
      </c>
    </row>
    <row r="250" spans="1:65" s="2" customFormat="1" ht="16.5" customHeight="1">
      <c r="A250" s="40"/>
      <c r="B250" s="41"/>
      <c r="C250" s="206" t="s">
        <v>493</v>
      </c>
      <c r="D250" s="206" t="s">
        <v>129</v>
      </c>
      <c r="E250" s="207" t="s">
        <v>745</v>
      </c>
      <c r="F250" s="208" t="s">
        <v>746</v>
      </c>
      <c r="G250" s="209" t="s">
        <v>747</v>
      </c>
      <c r="H250" s="210">
        <v>10</v>
      </c>
      <c r="I250" s="211"/>
      <c r="J250" s="212">
        <f>ROUND(I250*H250,2)</f>
        <v>0</v>
      </c>
      <c r="K250" s="208" t="s">
        <v>133</v>
      </c>
      <c r="L250" s="46"/>
      <c r="M250" s="213" t="s">
        <v>19</v>
      </c>
      <c r="N250" s="214" t="s">
        <v>42</v>
      </c>
      <c r="O250" s="86"/>
      <c r="P250" s="215">
        <f>O250*H250</f>
        <v>0</v>
      </c>
      <c r="Q250" s="215">
        <v>0</v>
      </c>
      <c r="R250" s="215">
        <f>Q250*H250</f>
        <v>0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748</v>
      </c>
      <c r="AT250" s="217" t="s">
        <v>129</v>
      </c>
      <c r="AU250" s="217" t="s">
        <v>79</v>
      </c>
      <c r="AY250" s="19" t="s">
        <v>127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79</v>
      </c>
      <c r="BK250" s="218">
        <f>ROUND(I250*H250,2)</f>
        <v>0</v>
      </c>
      <c r="BL250" s="19" t="s">
        <v>748</v>
      </c>
      <c r="BM250" s="217" t="s">
        <v>896</v>
      </c>
    </row>
    <row r="251" spans="1:51" s="13" customFormat="1" ht="12">
      <c r="A251" s="13"/>
      <c r="B251" s="219"/>
      <c r="C251" s="220"/>
      <c r="D251" s="221" t="s">
        <v>136</v>
      </c>
      <c r="E251" s="222" t="s">
        <v>19</v>
      </c>
      <c r="F251" s="223" t="s">
        <v>897</v>
      </c>
      <c r="G251" s="220"/>
      <c r="H251" s="222" t="s">
        <v>19</v>
      </c>
      <c r="I251" s="224"/>
      <c r="J251" s="220"/>
      <c r="K251" s="220"/>
      <c r="L251" s="225"/>
      <c r="M251" s="226"/>
      <c r="N251" s="227"/>
      <c r="O251" s="227"/>
      <c r="P251" s="227"/>
      <c r="Q251" s="227"/>
      <c r="R251" s="227"/>
      <c r="S251" s="227"/>
      <c r="T251" s="22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29" t="s">
        <v>136</v>
      </c>
      <c r="AU251" s="229" t="s">
        <v>79</v>
      </c>
      <c r="AV251" s="13" t="s">
        <v>79</v>
      </c>
      <c r="AW251" s="13" t="s">
        <v>33</v>
      </c>
      <c r="AX251" s="13" t="s">
        <v>71</v>
      </c>
      <c r="AY251" s="229" t="s">
        <v>127</v>
      </c>
    </row>
    <row r="252" spans="1:51" s="14" customFormat="1" ht="12">
      <c r="A252" s="14"/>
      <c r="B252" s="230"/>
      <c r="C252" s="231"/>
      <c r="D252" s="221" t="s">
        <v>136</v>
      </c>
      <c r="E252" s="232" t="s">
        <v>19</v>
      </c>
      <c r="F252" s="233" t="s">
        <v>193</v>
      </c>
      <c r="G252" s="231"/>
      <c r="H252" s="234">
        <v>10</v>
      </c>
      <c r="I252" s="235"/>
      <c r="J252" s="231"/>
      <c r="K252" s="231"/>
      <c r="L252" s="236"/>
      <c r="M252" s="273"/>
      <c r="N252" s="274"/>
      <c r="O252" s="274"/>
      <c r="P252" s="274"/>
      <c r="Q252" s="274"/>
      <c r="R252" s="274"/>
      <c r="S252" s="274"/>
      <c r="T252" s="27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0" t="s">
        <v>136</v>
      </c>
      <c r="AU252" s="240" t="s">
        <v>79</v>
      </c>
      <c r="AV252" s="14" t="s">
        <v>81</v>
      </c>
      <c r="AW252" s="14" t="s">
        <v>33</v>
      </c>
      <c r="AX252" s="14" t="s">
        <v>79</v>
      </c>
      <c r="AY252" s="240" t="s">
        <v>127</v>
      </c>
    </row>
    <row r="253" spans="1:31" s="2" customFormat="1" ht="6.95" customHeight="1">
      <c r="A253" s="40"/>
      <c r="B253" s="61"/>
      <c r="C253" s="62"/>
      <c r="D253" s="62"/>
      <c r="E253" s="62"/>
      <c r="F253" s="62"/>
      <c r="G253" s="62"/>
      <c r="H253" s="62"/>
      <c r="I253" s="62"/>
      <c r="J253" s="62"/>
      <c r="K253" s="62"/>
      <c r="L253" s="46"/>
      <c r="M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</row>
  </sheetData>
  <sheetProtection password="CC35" sheet="1" objects="1" scenarios="1" formatColumns="0" formatRows="0" autoFilter="0"/>
  <autoFilter ref="C90:K252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91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 xml:space="preserve">VÍCEÚČELOVÉ  HŘIŠTĚ - ZŠ Český Dub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92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898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26. 3. 2022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32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ROUND((SUM(BE86:BE170)),2)</f>
        <v>0</v>
      </c>
      <c r="G33" s="40"/>
      <c r="H33" s="40"/>
      <c r="I33" s="150">
        <v>0.21</v>
      </c>
      <c r="J33" s="149">
        <f>ROUND(((SUM(BE86:BE170))*I33),2)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43</v>
      </c>
      <c r="F34" s="149">
        <f>ROUND((SUM(BF86:BF170)),2)</f>
        <v>0</v>
      </c>
      <c r="G34" s="40"/>
      <c r="H34" s="40"/>
      <c r="I34" s="150">
        <v>0.15</v>
      </c>
      <c r="J34" s="149">
        <f>ROUND(((SUM(BF86:BF170))*I34),2)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44</v>
      </c>
      <c r="F35" s="149">
        <f>ROUND((SUM(BG86:BG170)),2)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45</v>
      </c>
      <c r="F36" s="149">
        <f>ROUND((SUM(BH86:BH170)),2)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46</v>
      </c>
      <c r="F37" s="149">
        <f>ROUND((SUM(BI86:BI170)),2)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 xml:space="preserve">VÍCEÚČELOVÉ  HŘIŠTĚ - ZŠ Český Dub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92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22_005_3000 - Přípojka dešťové kanalizace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ZŠ Český Dub</v>
      </c>
      <c r="G52" s="42"/>
      <c r="H52" s="42"/>
      <c r="I52" s="34" t="s">
        <v>23</v>
      </c>
      <c r="J52" s="74" t="str">
        <f>IF(J12="","",J12)</f>
        <v>26. 3. 2022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Základní škola Český Dub, okres Liberec, příspěvko</v>
      </c>
      <c r="G54" s="42"/>
      <c r="H54" s="42"/>
      <c r="I54" s="34" t="s">
        <v>31</v>
      </c>
      <c r="J54" s="38" t="str">
        <f>E21</f>
        <v>Ing.Radomír Hladký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Ing.Radomír Hladký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95</v>
      </c>
      <c r="D57" s="164"/>
      <c r="E57" s="164"/>
      <c r="F57" s="164"/>
      <c r="G57" s="164"/>
      <c r="H57" s="164"/>
      <c r="I57" s="164"/>
      <c r="J57" s="165" t="s">
        <v>96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97</v>
      </c>
    </row>
    <row r="60" spans="1:31" s="9" customFormat="1" ht="24.95" customHeight="1">
      <c r="A60" s="9"/>
      <c r="B60" s="167"/>
      <c r="C60" s="168"/>
      <c r="D60" s="169" t="s">
        <v>98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99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102</v>
      </c>
      <c r="E62" s="176"/>
      <c r="F62" s="176"/>
      <c r="G62" s="176"/>
      <c r="H62" s="176"/>
      <c r="I62" s="176"/>
      <c r="J62" s="177">
        <f>J138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104</v>
      </c>
      <c r="E63" s="176"/>
      <c r="F63" s="176"/>
      <c r="G63" s="176"/>
      <c r="H63" s="176"/>
      <c r="I63" s="176"/>
      <c r="J63" s="177">
        <f>J145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105</v>
      </c>
      <c r="E64" s="176"/>
      <c r="F64" s="176"/>
      <c r="G64" s="176"/>
      <c r="H64" s="176"/>
      <c r="I64" s="176"/>
      <c r="J64" s="177">
        <f>J159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106</v>
      </c>
      <c r="E65" s="176"/>
      <c r="F65" s="176"/>
      <c r="G65" s="176"/>
      <c r="H65" s="176"/>
      <c r="I65" s="176"/>
      <c r="J65" s="177">
        <f>J162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107</v>
      </c>
      <c r="E66" s="176"/>
      <c r="F66" s="176"/>
      <c r="G66" s="176"/>
      <c r="H66" s="176"/>
      <c r="I66" s="176"/>
      <c r="J66" s="177">
        <f>J167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112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 xml:space="preserve">VÍCEÚČELOVÉ  HŘIŠTĚ - ZŠ Český Dub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92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22_005_3000 - Přípojka dešťové kanalizace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 xml:space="preserve"> ZŠ Český Dub</v>
      </c>
      <c r="G80" s="42"/>
      <c r="H80" s="42"/>
      <c r="I80" s="34" t="s">
        <v>23</v>
      </c>
      <c r="J80" s="74" t="str">
        <f>IF(J12="","",J12)</f>
        <v>26. 3. 2022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>Základní škola Český Dub, okres Liberec, příspěvko</v>
      </c>
      <c r="G82" s="42"/>
      <c r="H82" s="42"/>
      <c r="I82" s="34" t="s">
        <v>31</v>
      </c>
      <c r="J82" s="38" t="str">
        <f>E21</f>
        <v>Ing.Radomír Hladký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29</v>
      </c>
      <c r="D83" s="42"/>
      <c r="E83" s="42"/>
      <c r="F83" s="29" t="str">
        <f>IF(E18="","",E18)</f>
        <v>Vyplň údaj</v>
      </c>
      <c r="G83" s="42"/>
      <c r="H83" s="42"/>
      <c r="I83" s="34" t="s">
        <v>34</v>
      </c>
      <c r="J83" s="38" t="str">
        <f>E24</f>
        <v>Ing.Radomír Hladký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113</v>
      </c>
      <c r="D85" s="182" t="s">
        <v>56</v>
      </c>
      <c r="E85" s="182" t="s">
        <v>52</v>
      </c>
      <c r="F85" s="182" t="s">
        <v>53</v>
      </c>
      <c r="G85" s="182" t="s">
        <v>114</v>
      </c>
      <c r="H85" s="182" t="s">
        <v>115</v>
      </c>
      <c r="I85" s="182" t="s">
        <v>116</v>
      </c>
      <c r="J85" s="182" t="s">
        <v>96</v>
      </c>
      <c r="K85" s="183" t="s">
        <v>117</v>
      </c>
      <c r="L85" s="184"/>
      <c r="M85" s="94" t="s">
        <v>19</v>
      </c>
      <c r="N85" s="95" t="s">
        <v>41</v>
      </c>
      <c r="O85" s="95" t="s">
        <v>118</v>
      </c>
      <c r="P85" s="95" t="s">
        <v>119</v>
      </c>
      <c r="Q85" s="95" t="s">
        <v>120</v>
      </c>
      <c r="R85" s="95" t="s">
        <v>121</v>
      </c>
      <c r="S85" s="95" t="s">
        <v>122</v>
      </c>
      <c r="T85" s="96" t="s">
        <v>123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124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</f>
        <v>0</v>
      </c>
      <c r="Q86" s="98"/>
      <c r="R86" s="187">
        <f>R87</f>
        <v>22.348386</v>
      </c>
      <c r="S86" s="98"/>
      <c r="T86" s="188">
        <f>T87</f>
        <v>9.57405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70</v>
      </c>
      <c r="AU86" s="19" t="s">
        <v>97</v>
      </c>
      <c r="BK86" s="189">
        <f>BK87</f>
        <v>0</v>
      </c>
    </row>
    <row r="87" spans="1:63" s="12" customFormat="1" ht="25.9" customHeight="1">
      <c r="A87" s="12"/>
      <c r="B87" s="190"/>
      <c r="C87" s="191"/>
      <c r="D87" s="192" t="s">
        <v>70</v>
      </c>
      <c r="E87" s="193" t="s">
        <v>125</v>
      </c>
      <c r="F87" s="193" t="s">
        <v>126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P88+P138+P145+P159+P162+P167</f>
        <v>0</v>
      </c>
      <c r="Q87" s="198"/>
      <c r="R87" s="199">
        <f>R88+R138+R145+R159+R162+R167</f>
        <v>22.348386</v>
      </c>
      <c r="S87" s="198"/>
      <c r="T87" s="200">
        <f>T88+T138+T145+T159+T162+T167</f>
        <v>9.57405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79</v>
      </c>
      <c r="AT87" s="202" t="s">
        <v>70</v>
      </c>
      <c r="AU87" s="202" t="s">
        <v>71</v>
      </c>
      <c r="AY87" s="201" t="s">
        <v>127</v>
      </c>
      <c r="BK87" s="203">
        <f>BK88+BK138+BK145+BK159+BK162+BK167</f>
        <v>0</v>
      </c>
    </row>
    <row r="88" spans="1:63" s="12" customFormat="1" ht="22.8" customHeight="1">
      <c r="A88" s="12"/>
      <c r="B88" s="190"/>
      <c r="C88" s="191"/>
      <c r="D88" s="192" t="s">
        <v>70</v>
      </c>
      <c r="E88" s="204" t="s">
        <v>79</v>
      </c>
      <c r="F88" s="204" t="s">
        <v>128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SUM(P89:P137)</f>
        <v>0</v>
      </c>
      <c r="Q88" s="198"/>
      <c r="R88" s="199">
        <f>SUM(R89:R137)</f>
        <v>7.388904</v>
      </c>
      <c r="S88" s="198"/>
      <c r="T88" s="200">
        <f>SUM(T89:T137)</f>
        <v>9.57405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79</v>
      </c>
      <c r="AT88" s="202" t="s">
        <v>70</v>
      </c>
      <c r="AU88" s="202" t="s">
        <v>79</v>
      </c>
      <c r="AY88" s="201" t="s">
        <v>127</v>
      </c>
      <c r="BK88" s="203">
        <f>SUM(BK89:BK137)</f>
        <v>0</v>
      </c>
    </row>
    <row r="89" spans="1:65" s="2" customFormat="1" ht="33" customHeight="1">
      <c r="A89" s="40"/>
      <c r="B89" s="41"/>
      <c r="C89" s="206" t="s">
        <v>79</v>
      </c>
      <c r="D89" s="206" t="s">
        <v>129</v>
      </c>
      <c r="E89" s="207" t="s">
        <v>899</v>
      </c>
      <c r="F89" s="208" t="s">
        <v>900</v>
      </c>
      <c r="G89" s="209" t="s">
        <v>132</v>
      </c>
      <c r="H89" s="210">
        <v>12.9</v>
      </c>
      <c r="I89" s="211"/>
      <c r="J89" s="212">
        <f>ROUND(I89*H89,2)</f>
        <v>0</v>
      </c>
      <c r="K89" s="208" t="s">
        <v>212</v>
      </c>
      <c r="L89" s="46"/>
      <c r="M89" s="213" t="s">
        <v>19</v>
      </c>
      <c r="N89" s="214" t="s">
        <v>42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0.417</v>
      </c>
      <c r="T89" s="216">
        <f>S89*H89</f>
        <v>5.3793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134</v>
      </c>
      <c r="AT89" s="217" t="s">
        <v>129</v>
      </c>
      <c r="AU89" s="217" t="s">
        <v>81</v>
      </c>
      <c r="AY89" s="19" t="s">
        <v>127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79</v>
      </c>
      <c r="BK89" s="218">
        <f>ROUND(I89*H89,2)</f>
        <v>0</v>
      </c>
      <c r="BL89" s="19" t="s">
        <v>134</v>
      </c>
      <c r="BM89" s="217" t="s">
        <v>901</v>
      </c>
    </row>
    <row r="90" spans="1:51" s="14" customFormat="1" ht="12">
      <c r="A90" s="14"/>
      <c r="B90" s="230"/>
      <c r="C90" s="231"/>
      <c r="D90" s="221" t="s">
        <v>136</v>
      </c>
      <c r="E90" s="232" t="s">
        <v>19</v>
      </c>
      <c r="F90" s="233" t="s">
        <v>902</v>
      </c>
      <c r="G90" s="231"/>
      <c r="H90" s="234">
        <v>12.9</v>
      </c>
      <c r="I90" s="235"/>
      <c r="J90" s="231"/>
      <c r="K90" s="231"/>
      <c r="L90" s="236"/>
      <c r="M90" s="237"/>
      <c r="N90" s="238"/>
      <c r="O90" s="238"/>
      <c r="P90" s="238"/>
      <c r="Q90" s="238"/>
      <c r="R90" s="238"/>
      <c r="S90" s="238"/>
      <c r="T90" s="239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0" t="s">
        <v>136</v>
      </c>
      <c r="AU90" s="240" t="s">
        <v>81</v>
      </c>
      <c r="AV90" s="14" t="s">
        <v>81</v>
      </c>
      <c r="AW90" s="14" t="s">
        <v>33</v>
      </c>
      <c r="AX90" s="14" t="s">
        <v>79</v>
      </c>
      <c r="AY90" s="240" t="s">
        <v>127</v>
      </c>
    </row>
    <row r="91" spans="1:65" s="2" customFormat="1" ht="33" customHeight="1">
      <c r="A91" s="40"/>
      <c r="B91" s="41"/>
      <c r="C91" s="206" t="s">
        <v>81</v>
      </c>
      <c r="D91" s="206" t="s">
        <v>129</v>
      </c>
      <c r="E91" s="207" t="s">
        <v>903</v>
      </c>
      <c r="F91" s="208" t="s">
        <v>904</v>
      </c>
      <c r="G91" s="209" t="s">
        <v>132</v>
      </c>
      <c r="H91" s="210">
        <v>8.925</v>
      </c>
      <c r="I91" s="211"/>
      <c r="J91" s="212">
        <f>ROUND(I91*H91,2)</f>
        <v>0</v>
      </c>
      <c r="K91" s="208" t="s">
        <v>133</v>
      </c>
      <c r="L91" s="46"/>
      <c r="M91" s="213" t="s">
        <v>19</v>
      </c>
      <c r="N91" s="214" t="s">
        <v>42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0.18</v>
      </c>
      <c r="T91" s="216">
        <f>S91*H91</f>
        <v>1.6065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134</v>
      </c>
      <c r="AT91" s="217" t="s">
        <v>129</v>
      </c>
      <c r="AU91" s="217" t="s">
        <v>81</v>
      </c>
      <c r="AY91" s="19" t="s">
        <v>127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79</v>
      </c>
      <c r="BK91" s="218">
        <f>ROUND(I91*H91,2)</f>
        <v>0</v>
      </c>
      <c r="BL91" s="19" t="s">
        <v>134</v>
      </c>
      <c r="BM91" s="217" t="s">
        <v>905</v>
      </c>
    </row>
    <row r="92" spans="1:51" s="14" customFormat="1" ht="12">
      <c r="A92" s="14"/>
      <c r="B92" s="230"/>
      <c r="C92" s="231"/>
      <c r="D92" s="221" t="s">
        <v>136</v>
      </c>
      <c r="E92" s="232" t="s">
        <v>19</v>
      </c>
      <c r="F92" s="233" t="s">
        <v>906</v>
      </c>
      <c r="G92" s="231"/>
      <c r="H92" s="234">
        <v>8.925</v>
      </c>
      <c r="I92" s="235"/>
      <c r="J92" s="231"/>
      <c r="K92" s="231"/>
      <c r="L92" s="236"/>
      <c r="M92" s="237"/>
      <c r="N92" s="238"/>
      <c r="O92" s="238"/>
      <c r="P92" s="238"/>
      <c r="Q92" s="238"/>
      <c r="R92" s="238"/>
      <c r="S92" s="238"/>
      <c r="T92" s="239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0" t="s">
        <v>136</v>
      </c>
      <c r="AU92" s="240" t="s">
        <v>81</v>
      </c>
      <c r="AV92" s="14" t="s">
        <v>81</v>
      </c>
      <c r="AW92" s="14" t="s">
        <v>33</v>
      </c>
      <c r="AX92" s="14" t="s">
        <v>79</v>
      </c>
      <c r="AY92" s="240" t="s">
        <v>127</v>
      </c>
    </row>
    <row r="93" spans="1:65" s="2" customFormat="1" ht="12">
      <c r="A93" s="40"/>
      <c r="B93" s="41"/>
      <c r="C93" s="206" t="s">
        <v>144</v>
      </c>
      <c r="D93" s="206" t="s">
        <v>129</v>
      </c>
      <c r="E93" s="207" t="s">
        <v>907</v>
      </c>
      <c r="F93" s="208" t="s">
        <v>908</v>
      </c>
      <c r="G93" s="209" t="s">
        <v>132</v>
      </c>
      <c r="H93" s="210">
        <v>8.925</v>
      </c>
      <c r="I93" s="211"/>
      <c r="J93" s="212">
        <f>ROUND(I93*H93,2)</f>
        <v>0</v>
      </c>
      <c r="K93" s="208" t="s">
        <v>133</v>
      </c>
      <c r="L93" s="46"/>
      <c r="M93" s="213" t="s">
        <v>19</v>
      </c>
      <c r="N93" s="214" t="s">
        <v>42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0.29</v>
      </c>
      <c r="T93" s="216">
        <f>S93*H93</f>
        <v>2.58825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134</v>
      </c>
      <c r="AT93" s="217" t="s">
        <v>129</v>
      </c>
      <c r="AU93" s="217" t="s">
        <v>81</v>
      </c>
      <c r="AY93" s="19" t="s">
        <v>127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79</v>
      </c>
      <c r="BK93" s="218">
        <f>ROUND(I93*H93,2)</f>
        <v>0</v>
      </c>
      <c r="BL93" s="19" t="s">
        <v>134</v>
      </c>
      <c r="BM93" s="217" t="s">
        <v>909</v>
      </c>
    </row>
    <row r="94" spans="1:51" s="14" customFormat="1" ht="12">
      <c r="A94" s="14"/>
      <c r="B94" s="230"/>
      <c r="C94" s="231"/>
      <c r="D94" s="221" t="s">
        <v>136</v>
      </c>
      <c r="E94" s="232" t="s">
        <v>19</v>
      </c>
      <c r="F94" s="233" t="s">
        <v>906</v>
      </c>
      <c r="G94" s="231"/>
      <c r="H94" s="234">
        <v>8.925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0" t="s">
        <v>136</v>
      </c>
      <c r="AU94" s="240" t="s">
        <v>81</v>
      </c>
      <c r="AV94" s="14" t="s">
        <v>81</v>
      </c>
      <c r="AW94" s="14" t="s">
        <v>33</v>
      </c>
      <c r="AX94" s="14" t="s">
        <v>79</v>
      </c>
      <c r="AY94" s="240" t="s">
        <v>127</v>
      </c>
    </row>
    <row r="95" spans="1:65" s="2" customFormat="1" ht="12">
      <c r="A95" s="40"/>
      <c r="B95" s="41"/>
      <c r="C95" s="206" t="s">
        <v>134</v>
      </c>
      <c r="D95" s="206" t="s">
        <v>129</v>
      </c>
      <c r="E95" s="207" t="s">
        <v>210</v>
      </c>
      <c r="F95" s="208" t="s">
        <v>211</v>
      </c>
      <c r="G95" s="209" t="s">
        <v>154</v>
      </c>
      <c r="H95" s="210">
        <v>1</v>
      </c>
      <c r="I95" s="211"/>
      <c r="J95" s="212">
        <f>ROUND(I95*H95,2)</f>
        <v>0</v>
      </c>
      <c r="K95" s="208" t="s">
        <v>212</v>
      </c>
      <c r="L95" s="46"/>
      <c r="M95" s="213" t="s">
        <v>19</v>
      </c>
      <c r="N95" s="214" t="s">
        <v>42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134</v>
      </c>
      <c r="AT95" s="217" t="s">
        <v>129</v>
      </c>
      <c r="AU95" s="217" t="s">
        <v>81</v>
      </c>
      <c r="AY95" s="19" t="s">
        <v>127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79</v>
      </c>
      <c r="BK95" s="218">
        <f>ROUND(I95*H95,2)</f>
        <v>0</v>
      </c>
      <c r="BL95" s="19" t="s">
        <v>134</v>
      </c>
      <c r="BM95" s="217" t="s">
        <v>910</v>
      </c>
    </row>
    <row r="96" spans="1:51" s="14" customFormat="1" ht="12">
      <c r="A96" s="14"/>
      <c r="B96" s="230"/>
      <c r="C96" s="231"/>
      <c r="D96" s="221" t="s">
        <v>136</v>
      </c>
      <c r="E96" s="232" t="s">
        <v>19</v>
      </c>
      <c r="F96" s="233" t="s">
        <v>911</v>
      </c>
      <c r="G96" s="231"/>
      <c r="H96" s="234">
        <v>1</v>
      </c>
      <c r="I96" s="235"/>
      <c r="J96" s="231"/>
      <c r="K96" s="231"/>
      <c r="L96" s="236"/>
      <c r="M96" s="237"/>
      <c r="N96" s="238"/>
      <c r="O96" s="238"/>
      <c r="P96" s="238"/>
      <c r="Q96" s="238"/>
      <c r="R96" s="238"/>
      <c r="S96" s="238"/>
      <c r="T96" s="239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0" t="s">
        <v>136</v>
      </c>
      <c r="AU96" s="240" t="s">
        <v>81</v>
      </c>
      <c r="AV96" s="14" t="s">
        <v>81</v>
      </c>
      <c r="AW96" s="14" t="s">
        <v>33</v>
      </c>
      <c r="AX96" s="14" t="s">
        <v>79</v>
      </c>
      <c r="AY96" s="240" t="s">
        <v>127</v>
      </c>
    </row>
    <row r="97" spans="1:65" s="2" customFormat="1" ht="12">
      <c r="A97" s="40"/>
      <c r="B97" s="41"/>
      <c r="C97" s="206" t="s">
        <v>165</v>
      </c>
      <c r="D97" s="206" t="s">
        <v>129</v>
      </c>
      <c r="E97" s="207" t="s">
        <v>912</v>
      </c>
      <c r="F97" s="208" t="s">
        <v>913</v>
      </c>
      <c r="G97" s="209" t="s">
        <v>154</v>
      </c>
      <c r="H97" s="210">
        <v>3.386</v>
      </c>
      <c r="I97" s="211"/>
      <c r="J97" s="212">
        <f>ROUND(I97*H97,2)</f>
        <v>0</v>
      </c>
      <c r="K97" s="208" t="s">
        <v>133</v>
      </c>
      <c r="L97" s="46"/>
      <c r="M97" s="213" t="s">
        <v>19</v>
      </c>
      <c r="N97" s="214" t="s">
        <v>42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134</v>
      </c>
      <c r="AT97" s="217" t="s">
        <v>129</v>
      </c>
      <c r="AU97" s="217" t="s">
        <v>81</v>
      </c>
      <c r="AY97" s="19" t="s">
        <v>127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79</v>
      </c>
      <c r="BK97" s="218">
        <f>ROUND(I97*H97,2)</f>
        <v>0</v>
      </c>
      <c r="BL97" s="19" t="s">
        <v>134</v>
      </c>
      <c r="BM97" s="217" t="s">
        <v>914</v>
      </c>
    </row>
    <row r="98" spans="1:51" s="13" customFormat="1" ht="12">
      <c r="A98" s="13"/>
      <c r="B98" s="219"/>
      <c r="C98" s="220"/>
      <c r="D98" s="221" t="s">
        <v>136</v>
      </c>
      <c r="E98" s="222" t="s">
        <v>19</v>
      </c>
      <c r="F98" s="223" t="s">
        <v>283</v>
      </c>
      <c r="G98" s="220"/>
      <c r="H98" s="222" t="s">
        <v>19</v>
      </c>
      <c r="I98" s="224"/>
      <c r="J98" s="220"/>
      <c r="K98" s="220"/>
      <c r="L98" s="225"/>
      <c r="M98" s="226"/>
      <c r="N98" s="227"/>
      <c r="O98" s="227"/>
      <c r="P98" s="227"/>
      <c r="Q98" s="227"/>
      <c r="R98" s="227"/>
      <c r="S98" s="227"/>
      <c r="T98" s="22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9" t="s">
        <v>136</v>
      </c>
      <c r="AU98" s="229" t="s">
        <v>81</v>
      </c>
      <c r="AV98" s="13" t="s">
        <v>79</v>
      </c>
      <c r="AW98" s="13" t="s">
        <v>33</v>
      </c>
      <c r="AX98" s="13" t="s">
        <v>71</v>
      </c>
      <c r="AY98" s="229" t="s">
        <v>127</v>
      </c>
    </row>
    <row r="99" spans="1:51" s="13" customFormat="1" ht="12">
      <c r="A99" s="13"/>
      <c r="B99" s="219"/>
      <c r="C99" s="220"/>
      <c r="D99" s="221" t="s">
        <v>136</v>
      </c>
      <c r="E99" s="222" t="s">
        <v>19</v>
      </c>
      <c r="F99" s="223" t="s">
        <v>915</v>
      </c>
      <c r="G99" s="220"/>
      <c r="H99" s="222" t="s">
        <v>19</v>
      </c>
      <c r="I99" s="224"/>
      <c r="J99" s="220"/>
      <c r="K99" s="220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136</v>
      </c>
      <c r="AU99" s="229" t="s">
        <v>81</v>
      </c>
      <c r="AV99" s="13" t="s">
        <v>79</v>
      </c>
      <c r="AW99" s="13" t="s">
        <v>33</v>
      </c>
      <c r="AX99" s="13" t="s">
        <v>71</v>
      </c>
      <c r="AY99" s="229" t="s">
        <v>127</v>
      </c>
    </row>
    <row r="100" spans="1:51" s="13" customFormat="1" ht="12">
      <c r="A100" s="13"/>
      <c r="B100" s="219"/>
      <c r="C100" s="220"/>
      <c r="D100" s="221" t="s">
        <v>136</v>
      </c>
      <c r="E100" s="222" t="s">
        <v>19</v>
      </c>
      <c r="F100" s="223" t="s">
        <v>916</v>
      </c>
      <c r="G100" s="220"/>
      <c r="H100" s="222" t="s">
        <v>19</v>
      </c>
      <c r="I100" s="224"/>
      <c r="J100" s="220"/>
      <c r="K100" s="220"/>
      <c r="L100" s="225"/>
      <c r="M100" s="226"/>
      <c r="N100" s="227"/>
      <c r="O100" s="227"/>
      <c r="P100" s="227"/>
      <c r="Q100" s="227"/>
      <c r="R100" s="227"/>
      <c r="S100" s="227"/>
      <c r="T100" s="22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9" t="s">
        <v>136</v>
      </c>
      <c r="AU100" s="229" t="s">
        <v>81</v>
      </c>
      <c r="AV100" s="13" t="s">
        <v>79</v>
      </c>
      <c r="AW100" s="13" t="s">
        <v>33</v>
      </c>
      <c r="AX100" s="13" t="s">
        <v>71</v>
      </c>
      <c r="AY100" s="229" t="s">
        <v>127</v>
      </c>
    </row>
    <row r="101" spans="1:51" s="14" customFormat="1" ht="12">
      <c r="A101" s="14"/>
      <c r="B101" s="230"/>
      <c r="C101" s="231"/>
      <c r="D101" s="221" t="s">
        <v>136</v>
      </c>
      <c r="E101" s="232" t="s">
        <v>19</v>
      </c>
      <c r="F101" s="233" t="s">
        <v>917</v>
      </c>
      <c r="G101" s="231"/>
      <c r="H101" s="234">
        <v>3.096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0" t="s">
        <v>136</v>
      </c>
      <c r="AU101" s="240" t="s">
        <v>81</v>
      </c>
      <c r="AV101" s="14" t="s">
        <v>81</v>
      </c>
      <c r="AW101" s="14" t="s">
        <v>33</v>
      </c>
      <c r="AX101" s="14" t="s">
        <v>71</v>
      </c>
      <c r="AY101" s="240" t="s">
        <v>127</v>
      </c>
    </row>
    <row r="102" spans="1:51" s="14" customFormat="1" ht="12">
      <c r="A102" s="14"/>
      <c r="B102" s="230"/>
      <c r="C102" s="231"/>
      <c r="D102" s="221" t="s">
        <v>136</v>
      </c>
      <c r="E102" s="232" t="s">
        <v>19</v>
      </c>
      <c r="F102" s="233" t="s">
        <v>918</v>
      </c>
      <c r="G102" s="231"/>
      <c r="H102" s="234">
        <v>1.29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0" t="s">
        <v>136</v>
      </c>
      <c r="AU102" s="240" t="s">
        <v>81</v>
      </c>
      <c r="AV102" s="14" t="s">
        <v>81</v>
      </c>
      <c r="AW102" s="14" t="s">
        <v>33</v>
      </c>
      <c r="AX102" s="14" t="s">
        <v>71</v>
      </c>
      <c r="AY102" s="240" t="s">
        <v>127</v>
      </c>
    </row>
    <row r="103" spans="1:51" s="14" customFormat="1" ht="12">
      <c r="A103" s="14"/>
      <c r="B103" s="230"/>
      <c r="C103" s="231"/>
      <c r="D103" s="221" t="s">
        <v>136</v>
      </c>
      <c r="E103" s="232" t="s">
        <v>19</v>
      </c>
      <c r="F103" s="233" t="s">
        <v>919</v>
      </c>
      <c r="G103" s="231"/>
      <c r="H103" s="234">
        <v>-1</v>
      </c>
      <c r="I103" s="235"/>
      <c r="J103" s="231"/>
      <c r="K103" s="231"/>
      <c r="L103" s="236"/>
      <c r="M103" s="237"/>
      <c r="N103" s="238"/>
      <c r="O103" s="238"/>
      <c r="P103" s="238"/>
      <c r="Q103" s="238"/>
      <c r="R103" s="238"/>
      <c r="S103" s="238"/>
      <c r="T103" s="239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0" t="s">
        <v>136</v>
      </c>
      <c r="AU103" s="240" t="s">
        <v>81</v>
      </c>
      <c r="AV103" s="14" t="s">
        <v>81</v>
      </c>
      <c r="AW103" s="14" t="s">
        <v>33</v>
      </c>
      <c r="AX103" s="14" t="s">
        <v>71</v>
      </c>
      <c r="AY103" s="240" t="s">
        <v>127</v>
      </c>
    </row>
    <row r="104" spans="1:51" s="15" customFormat="1" ht="12">
      <c r="A104" s="15"/>
      <c r="B104" s="241"/>
      <c r="C104" s="242"/>
      <c r="D104" s="221" t="s">
        <v>136</v>
      </c>
      <c r="E104" s="243" t="s">
        <v>19</v>
      </c>
      <c r="F104" s="244" t="s">
        <v>151</v>
      </c>
      <c r="G104" s="242"/>
      <c r="H104" s="245">
        <v>3.386</v>
      </c>
      <c r="I104" s="246"/>
      <c r="J104" s="242"/>
      <c r="K104" s="242"/>
      <c r="L104" s="247"/>
      <c r="M104" s="248"/>
      <c r="N104" s="249"/>
      <c r="O104" s="249"/>
      <c r="P104" s="249"/>
      <c r="Q104" s="249"/>
      <c r="R104" s="249"/>
      <c r="S104" s="249"/>
      <c r="T104" s="250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1" t="s">
        <v>136</v>
      </c>
      <c r="AU104" s="251" t="s">
        <v>81</v>
      </c>
      <c r="AV104" s="15" t="s">
        <v>144</v>
      </c>
      <c r="AW104" s="15" t="s">
        <v>33</v>
      </c>
      <c r="AX104" s="15" t="s">
        <v>79</v>
      </c>
      <c r="AY104" s="251" t="s">
        <v>127</v>
      </c>
    </row>
    <row r="105" spans="1:65" s="2" customFormat="1" ht="21.75" customHeight="1">
      <c r="A105" s="40"/>
      <c r="B105" s="41"/>
      <c r="C105" s="206" t="s">
        <v>172</v>
      </c>
      <c r="D105" s="206" t="s">
        <v>129</v>
      </c>
      <c r="E105" s="207" t="s">
        <v>920</v>
      </c>
      <c r="F105" s="208" t="s">
        <v>921</v>
      </c>
      <c r="G105" s="209" t="s">
        <v>132</v>
      </c>
      <c r="H105" s="210">
        <v>10.6</v>
      </c>
      <c r="I105" s="211"/>
      <c r="J105" s="212">
        <f>ROUND(I105*H105,2)</f>
        <v>0</v>
      </c>
      <c r="K105" s="208" t="s">
        <v>133</v>
      </c>
      <c r="L105" s="46"/>
      <c r="M105" s="213" t="s">
        <v>19</v>
      </c>
      <c r="N105" s="214" t="s">
        <v>42</v>
      </c>
      <c r="O105" s="86"/>
      <c r="P105" s="215">
        <f>O105*H105</f>
        <v>0</v>
      </c>
      <c r="Q105" s="215">
        <v>0.00084</v>
      </c>
      <c r="R105" s="215">
        <f>Q105*H105</f>
        <v>0.008904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134</v>
      </c>
      <c r="AT105" s="217" t="s">
        <v>129</v>
      </c>
      <c r="AU105" s="217" t="s">
        <v>81</v>
      </c>
      <c r="AY105" s="19" t="s">
        <v>127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79</v>
      </c>
      <c r="BK105" s="218">
        <f>ROUND(I105*H105,2)</f>
        <v>0</v>
      </c>
      <c r="BL105" s="19" t="s">
        <v>134</v>
      </c>
      <c r="BM105" s="217" t="s">
        <v>922</v>
      </c>
    </row>
    <row r="106" spans="1:51" s="13" customFormat="1" ht="12">
      <c r="A106" s="13"/>
      <c r="B106" s="219"/>
      <c r="C106" s="220"/>
      <c r="D106" s="221" t="s">
        <v>136</v>
      </c>
      <c r="E106" s="222" t="s">
        <v>19</v>
      </c>
      <c r="F106" s="223" t="s">
        <v>923</v>
      </c>
      <c r="G106" s="220"/>
      <c r="H106" s="222" t="s">
        <v>19</v>
      </c>
      <c r="I106" s="224"/>
      <c r="J106" s="220"/>
      <c r="K106" s="220"/>
      <c r="L106" s="225"/>
      <c r="M106" s="226"/>
      <c r="N106" s="227"/>
      <c r="O106" s="227"/>
      <c r="P106" s="227"/>
      <c r="Q106" s="227"/>
      <c r="R106" s="227"/>
      <c r="S106" s="227"/>
      <c r="T106" s="22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9" t="s">
        <v>136</v>
      </c>
      <c r="AU106" s="229" t="s">
        <v>81</v>
      </c>
      <c r="AV106" s="13" t="s">
        <v>79</v>
      </c>
      <c r="AW106" s="13" t="s">
        <v>33</v>
      </c>
      <c r="AX106" s="13" t="s">
        <v>71</v>
      </c>
      <c r="AY106" s="229" t="s">
        <v>127</v>
      </c>
    </row>
    <row r="107" spans="1:51" s="14" customFormat="1" ht="12">
      <c r="A107" s="14"/>
      <c r="B107" s="230"/>
      <c r="C107" s="231"/>
      <c r="D107" s="221" t="s">
        <v>136</v>
      </c>
      <c r="E107" s="232" t="s">
        <v>19</v>
      </c>
      <c r="F107" s="233" t="s">
        <v>924</v>
      </c>
      <c r="G107" s="231"/>
      <c r="H107" s="234">
        <v>10.6</v>
      </c>
      <c r="I107" s="235"/>
      <c r="J107" s="231"/>
      <c r="K107" s="231"/>
      <c r="L107" s="236"/>
      <c r="M107" s="237"/>
      <c r="N107" s="238"/>
      <c r="O107" s="238"/>
      <c r="P107" s="238"/>
      <c r="Q107" s="238"/>
      <c r="R107" s="238"/>
      <c r="S107" s="238"/>
      <c r="T107" s="239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0" t="s">
        <v>136</v>
      </c>
      <c r="AU107" s="240" t="s">
        <v>81</v>
      </c>
      <c r="AV107" s="14" t="s">
        <v>81</v>
      </c>
      <c r="AW107" s="14" t="s">
        <v>33</v>
      </c>
      <c r="AX107" s="14" t="s">
        <v>71</v>
      </c>
      <c r="AY107" s="240" t="s">
        <v>127</v>
      </c>
    </row>
    <row r="108" spans="1:51" s="15" customFormat="1" ht="12">
      <c r="A108" s="15"/>
      <c r="B108" s="241"/>
      <c r="C108" s="242"/>
      <c r="D108" s="221" t="s">
        <v>136</v>
      </c>
      <c r="E108" s="243" t="s">
        <v>19</v>
      </c>
      <c r="F108" s="244" t="s">
        <v>151</v>
      </c>
      <c r="G108" s="242"/>
      <c r="H108" s="245">
        <v>10.6</v>
      </c>
      <c r="I108" s="246"/>
      <c r="J108" s="242"/>
      <c r="K108" s="242"/>
      <c r="L108" s="247"/>
      <c r="M108" s="248"/>
      <c r="N108" s="249"/>
      <c r="O108" s="249"/>
      <c r="P108" s="249"/>
      <c r="Q108" s="249"/>
      <c r="R108" s="249"/>
      <c r="S108" s="249"/>
      <c r="T108" s="250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1" t="s">
        <v>136</v>
      </c>
      <c r="AU108" s="251" t="s">
        <v>81</v>
      </c>
      <c r="AV108" s="15" t="s">
        <v>144</v>
      </c>
      <c r="AW108" s="15" t="s">
        <v>33</v>
      </c>
      <c r="AX108" s="15" t="s">
        <v>79</v>
      </c>
      <c r="AY108" s="251" t="s">
        <v>127</v>
      </c>
    </row>
    <row r="109" spans="1:65" s="2" customFormat="1" ht="12">
      <c r="A109" s="40"/>
      <c r="B109" s="41"/>
      <c r="C109" s="206" t="s">
        <v>177</v>
      </c>
      <c r="D109" s="206" t="s">
        <v>129</v>
      </c>
      <c r="E109" s="207" t="s">
        <v>925</v>
      </c>
      <c r="F109" s="208" t="s">
        <v>926</v>
      </c>
      <c r="G109" s="209" t="s">
        <v>132</v>
      </c>
      <c r="H109" s="210">
        <v>10.6</v>
      </c>
      <c r="I109" s="211"/>
      <c r="J109" s="212">
        <f>ROUND(I109*H109,2)</f>
        <v>0</v>
      </c>
      <c r="K109" s="208" t="s">
        <v>133</v>
      </c>
      <c r="L109" s="46"/>
      <c r="M109" s="213" t="s">
        <v>19</v>
      </c>
      <c r="N109" s="214" t="s">
        <v>42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134</v>
      </c>
      <c r="AT109" s="217" t="s">
        <v>129</v>
      </c>
      <c r="AU109" s="217" t="s">
        <v>81</v>
      </c>
      <c r="AY109" s="19" t="s">
        <v>127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79</v>
      </c>
      <c r="BK109" s="218">
        <f>ROUND(I109*H109,2)</f>
        <v>0</v>
      </c>
      <c r="BL109" s="19" t="s">
        <v>134</v>
      </c>
      <c r="BM109" s="217" t="s">
        <v>927</v>
      </c>
    </row>
    <row r="110" spans="1:65" s="2" customFormat="1" ht="12">
      <c r="A110" s="40"/>
      <c r="B110" s="41"/>
      <c r="C110" s="206" t="s">
        <v>182</v>
      </c>
      <c r="D110" s="206" t="s">
        <v>129</v>
      </c>
      <c r="E110" s="207" t="s">
        <v>254</v>
      </c>
      <c r="F110" s="208" t="s">
        <v>255</v>
      </c>
      <c r="G110" s="209" t="s">
        <v>154</v>
      </c>
      <c r="H110" s="210">
        <v>4.386</v>
      </c>
      <c r="I110" s="211"/>
      <c r="J110" s="212">
        <f>ROUND(I110*H110,2)</f>
        <v>0</v>
      </c>
      <c r="K110" s="208" t="s">
        <v>133</v>
      </c>
      <c r="L110" s="46"/>
      <c r="M110" s="213" t="s">
        <v>19</v>
      </c>
      <c r="N110" s="214" t="s">
        <v>42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134</v>
      </c>
      <c r="AT110" s="217" t="s">
        <v>129</v>
      </c>
      <c r="AU110" s="217" t="s">
        <v>81</v>
      </c>
      <c r="AY110" s="19" t="s">
        <v>127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79</v>
      </c>
      <c r="BK110" s="218">
        <f>ROUND(I110*H110,2)</f>
        <v>0</v>
      </c>
      <c r="BL110" s="19" t="s">
        <v>134</v>
      </c>
      <c r="BM110" s="217" t="s">
        <v>928</v>
      </c>
    </row>
    <row r="111" spans="1:51" s="14" customFormat="1" ht="12">
      <c r="A111" s="14"/>
      <c r="B111" s="230"/>
      <c r="C111" s="231"/>
      <c r="D111" s="221" t="s">
        <v>136</v>
      </c>
      <c r="E111" s="232" t="s">
        <v>19</v>
      </c>
      <c r="F111" s="233" t="s">
        <v>929</v>
      </c>
      <c r="G111" s="231"/>
      <c r="H111" s="234">
        <v>4.386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0" t="s">
        <v>136</v>
      </c>
      <c r="AU111" s="240" t="s">
        <v>81</v>
      </c>
      <c r="AV111" s="14" t="s">
        <v>81</v>
      </c>
      <c r="AW111" s="14" t="s">
        <v>33</v>
      </c>
      <c r="AX111" s="14" t="s">
        <v>79</v>
      </c>
      <c r="AY111" s="240" t="s">
        <v>127</v>
      </c>
    </row>
    <row r="112" spans="1:65" s="2" customFormat="1" ht="12">
      <c r="A112" s="40"/>
      <c r="B112" s="41"/>
      <c r="C112" s="206" t="s">
        <v>188</v>
      </c>
      <c r="D112" s="206" t="s">
        <v>129</v>
      </c>
      <c r="E112" s="207" t="s">
        <v>930</v>
      </c>
      <c r="F112" s="208" t="s">
        <v>931</v>
      </c>
      <c r="G112" s="209" t="s">
        <v>154</v>
      </c>
      <c r="H112" s="210">
        <v>1</v>
      </c>
      <c r="I112" s="211"/>
      <c r="J112" s="212">
        <f>ROUND(I112*H112,2)</f>
        <v>0</v>
      </c>
      <c r="K112" s="208" t="s">
        <v>133</v>
      </c>
      <c r="L112" s="46"/>
      <c r="M112" s="213" t="s">
        <v>19</v>
      </c>
      <c r="N112" s="214" t="s">
        <v>42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134</v>
      </c>
      <c r="AT112" s="217" t="s">
        <v>129</v>
      </c>
      <c r="AU112" s="217" t="s">
        <v>81</v>
      </c>
      <c r="AY112" s="19" t="s">
        <v>127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79</v>
      </c>
      <c r="BK112" s="218">
        <f>ROUND(I112*H112,2)</f>
        <v>0</v>
      </c>
      <c r="BL112" s="19" t="s">
        <v>134</v>
      </c>
      <c r="BM112" s="217" t="s">
        <v>932</v>
      </c>
    </row>
    <row r="113" spans="1:65" s="2" customFormat="1" ht="12">
      <c r="A113" s="40"/>
      <c r="B113" s="41"/>
      <c r="C113" s="206" t="s">
        <v>193</v>
      </c>
      <c r="D113" s="206" t="s">
        <v>129</v>
      </c>
      <c r="E113" s="207" t="s">
        <v>265</v>
      </c>
      <c r="F113" s="208" t="s">
        <v>266</v>
      </c>
      <c r="G113" s="209" t="s">
        <v>154</v>
      </c>
      <c r="H113" s="210">
        <v>4.386</v>
      </c>
      <c r="I113" s="211"/>
      <c r="J113" s="212">
        <f>ROUND(I113*H113,2)</f>
        <v>0</v>
      </c>
      <c r="K113" s="208" t="s">
        <v>133</v>
      </c>
      <c r="L113" s="46"/>
      <c r="M113" s="213" t="s">
        <v>19</v>
      </c>
      <c r="N113" s="214" t="s">
        <v>42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134</v>
      </c>
      <c r="AT113" s="217" t="s">
        <v>129</v>
      </c>
      <c r="AU113" s="217" t="s">
        <v>81</v>
      </c>
      <c r="AY113" s="19" t="s">
        <v>127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79</v>
      </c>
      <c r="BK113" s="218">
        <f>ROUND(I113*H113,2)</f>
        <v>0</v>
      </c>
      <c r="BL113" s="19" t="s">
        <v>134</v>
      </c>
      <c r="BM113" s="217" t="s">
        <v>933</v>
      </c>
    </row>
    <row r="114" spans="1:51" s="14" customFormat="1" ht="12">
      <c r="A114" s="14"/>
      <c r="B114" s="230"/>
      <c r="C114" s="231"/>
      <c r="D114" s="221" t="s">
        <v>136</v>
      </c>
      <c r="E114" s="232" t="s">
        <v>19</v>
      </c>
      <c r="F114" s="233" t="s">
        <v>934</v>
      </c>
      <c r="G114" s="231"/>
      <c r="H114" s="234">
        <v>4.386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0" t="s">
        <v>136</v>
      </c>
      <c r="AU114" s="240" t="s">
        <v>81</v>
      </c>
      <c r="AV114" s="14" t="s">
        <v>81</v>
      </c>
      <c r="AW114" s="14" t="s">
        <v>33</v>
      </c>
      <c r="AX114" s="14" t="s">
        <v>79</v>
      </c>
      <c r="AY114" s="240" t="s">
        <v>127</v>
      </c>
    </row>
    <row r="115" spans="1:65" s="2" customFormat="1" ht="12">
      <c r="A115" s="40"/>
      <c r="B115" s="41"/>
      <c r="C115" s="206" t="s">
        <v>209</v>
      </c>
      <c r="D115" s="206" t="s">
        <v>129</v>
      </c>
      <c r="E115" s="207" t="s">
        <v>269</v>
      </c>
      <c r="F115" s="208" t="s">
        <v>270</v>
      </c>
      <c r="G115" s="209" t="s">
        <v>271</v>
      </c>
      <c r="H115" s="210">
        <v>8.333</v>
      </c>
      <c r="I115" s="211"/>
      <c r="J115" s="212">
        <f>ROUND(I115*H115,2)</f>
        <v>0</v>
      </c>
      <c r="K115" s="208" t="s">
        <v>133</v>
      </c>
      <c r="L115" s="46"/>
      <c r="M115" s="213" t="s">
        <v>19</v>
      </c>
      <c r="N115" s="214" t="s">
        <v>42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134</v>
      </c>
      <c r="AT115" s="217" t="s">
        <v>129</v>
      </c>
      <c r="AU115" s="217" t="s">
        <v>81</v>
      </c>
      <c r="AY115" s="19" t="s">
        <v>127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79</v>
      </c>
      <c r="BK115" s="218">
        <f>ROUND(I115*H115,2)</f>
        <v>0</v>
      </c>
      <c r="BL115" s="19" t="s">
        <v>134</v>
      </c>
      <c r="BM115" s="217" t="s">
        <v>935</v>
      </c>
    </row>
    <row r="116" spans="1:51" s="14" customFormat="1" ht="12">
      <c r="A116" s="14"/>
      <c r="B116" s="230"/>
      <c r="C116" s="231"/>
      <c r="D116" s="221" t="s">
        <v>136</v>
      </c>
      <c r="E116" s="232" t="s">
        <v>19</v>
      </c>
      <c r="F116" s="233" t="s">
        <v>936</v>
      </c>
      <c r="G116" s="231"/>
      <c r="H116" s="234">
        <v>8.333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0" t="s">
        <v>136</v>
      </c>
      <c r="AU116" s="240" t="s">
        <v>81</v>
      </c>
      <c r="AV116" s="14" t="s">
        <v>81</v>
      </c>
      <c r="AW116" s="14" t="s">
        <v>33</v>
      </c>
      <c r="AX116" s="14" t="s">
        <v>79</v>
      </c>
      <c r="AY116" s="240" t="s">
        <v>127</v>
      </c>
    </row>
    <row r="117" spans="1:65" s="2" customFormat="1" ht="12">
      <c r="A117" s="40"/>
      <c r="B117" s="41"/>
      <c r="C117" s="206" t="s">
        <v>215</v>
      </c>
      <c r="D117" s="206" t="s">
        <v>129</v>
      </c>
      <c r="E117" s="207" t="s">
        <v>937</v>
      </c>
      <c r="F117" s="208" t="s">
        <v>938</v>
      </c>
      <c r="G117" s="209" t="s">
        <v>154</v>
      </c>
      <c r="H117" s="210">
        <v>1.602</v>
      </c>
      <c r="I117" s="211"/>
      <c r="J117" s="212">
        <f>ROUND(I117*H117,2)</f>
        <v>0</v>
      </c>
      <c r="K117" s="208" t="s">
        <v>133</v>
      </c>
      <c r="L117" s="46"/>
      <c r="M117" s="213" t="s">
        <v>19</v>
      </c>
      <c r="N117" s="214" t="s">
        <v>42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134</v>
      </c>
      <c r="AT117" s="217" t="s">
        <v>129</v>
      </c>
      <c r="AU117" s="217" t="s">
        <v>81</v>
      </c>
      <c r="AY117" s="19" t="s">
        <v>127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79</v>
      </c>
      <c r="BK117" s="218">
        <f>ROUND(I117*H117,2)</f>
        <v>0</v>
      </c>
      <c r="BL117" s="19" t="s">
        <v>134</v>
      </c>
      <c r="BM117" s="217" t="s">
        <v>939</v>
      </c>
    </row>
    <row r="118" spans="1:51" s="13" customFormat="1" ht="12">
      <c r="A118" s="13"/>
      <c r="B118" s="219"/>
      <c r="C118" s="220"/>
      <c r="D118" s="221" t="s">
        <v>136</v>
      </c>
      <c r="E118" s="222" t="s">
        <v>19</v>
      </c>
      <c r="F118" s="223" t="s">
        <v>283</v>
      </c>
      <c r="G118" s="220"/>
      <c r="H118" s="222" t="s">
        <v>19</v>
      </c>
      <c r="I118" s="224"/>
      <c r="J118" s="220"/>
      <c r="K118" s="220"/>
      <c r="L118" s="225"/>
      <c r="M118" s="226"/>
      <c r="N118" s="227"/>
      <c r="O118" s="227"/>
      <c r="P118" s="227"/>
      <c r="Q118" s="227"/>
      <c r="R118" s="227"/>
      <c r="S118" s="227"/>
      <c r="T118" s="22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136</v>
      </c>
      <c r="AU118" s="229" t="s">
        <v>81</v>
      </c>
      <c r="AV118" s="13" t="s">
        <v>79</v>
      </c>
      <c r="AW118" s="13" t="s">
        <v>33</v>
      </c>
      <c r="AX118" s="13" t="s">
        <v>71</v>
      </c>
      <c r="AY118" s="229" t="s">
        <v>127</v>
      </c>
    </row>
    <row r="119" spans="1:51" s="13" customFormat="1" ht="12">
      <c r="A119" s="13"/>
      <c r="B119" s="219"/>
      <c r="C119" s="220"/>
      <c r="D119" s="221" t="s">
        <v>136</v>
      </c>
      <c r="E119" s="222" t="s">
        <v>19</v>
      </c>
      <c r="F119" s="223" t="s">
        <v>915</v>
      </c>
      <c r="G119" s="220"/>
      <c r="H119" s="222" t="s">
        <v>19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9" t="s">
        <v>136</v>
      </c>
      <c r="AU119" s="229" t="s">
        <v>81</v>
      </c>
      <c r="AV119" s="13" t="s">
        <v>79</v>
      </c>
      <c r="AW119" s="13" t="s">
        <v>33</v>
      </c>
      <c r="AX119" s="13" t="s">
        <v>71</v>
      </c>
      <c r="AY119" s="229" t="s">
        <v>127</v>
      </c>
    </row>
    <row r="120" spans="1:51" s="13" customFormat="1" ht="12">
      <c r="A120" s="13"/>
      <c r="B120" s="219"/>
      <c r="C120" s="220"/>
      <c r="D120" s="221" t="s">
        <v>136</v>
      </c>
      <c r="E120" s="222" t="s">
        <v>19</v>
      </c>
      <c r="F120" s="223" t="s">
        <v>916</v>
      </c>
      <c r="G120" s="220"/>
      <c r="H120" s="222" t="s">
        <v>19</v>
      </c>
      <c r="I120" s="224"/>
      <c r="J120" s="220"/>
      <c r="K120" s="220"/>
      <c r="L120" s="225"/>
      <c r="M120" s="226"/>
      <c r="N120" s="227"/>
      <c r="O120" s="227"/>
      <c r="P120" s="227"/>
      <c r="Q120" s="227"/>
      <c r="R120" s="227"/>
      <c r="S120" s="227"/>
      <c r="T120" s="22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9" t="s">
        <v>136</v>
      </c>
      <c r="AU120" s="229" t="s">
        <v>81</v>
      </c>
      <c r="AV120" s="13" t="s">
        <v>79</v>
      </c>
      <c r="AW120" s="13" t="s">
        <v>33</v>
      </c>
      <c r="AX120" s="13" t="s">
        <v>71</v>
      </c>
      <c r="AY120" s="229" t="s">
        <v>127</v>
      </c>
    </row>
    <row r="121" spans="1:51" s="14" customFormat="1" ht="12">
      <c r="A121" s="14"/>
      <c r="B121" s="230"/>
      <c r="C121" s="231"/>
      <c r="D121" s="221" t="s">
        <v>136</v>
      </c>
      <c r="E121" s="232" t="s">
        <v>19</v>
      </c>
      <c r="F121" s="233" t="s">
        <v>940</v>
      </c>
      <c r="G121" s="231"/>
      <c r="H121" s="234">
        <v>0.936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0" t="s">
        <v>136</v>
      </c>
      <c r="AU121" s="240" t="s">
        <v>81</v>
      </c>
      <c r="AV121" s="14" t="s">
        <v>81</v>
      </c>
      <c r="AW121" s="14" t="s">
        <v>33</v>
      </c>
      <c r="AX121" s="14" t="s">
        <v>71</v>
      </c>
      <c r="AY121" s="240" t="s">
        <v>127</v>
      </c>
    </row>
    <row r="122" spans="1:51" s="14" customFormat="1" ht="12">
      <c r="A122" s="14"/>
      <c r="B122" s="230"/>
      <c r="C122" s="231"/>
      <c r="D122" s="221" t="s">
        <v>136</v>
      </c>
      <c r="E122" s="232" t="s">
        <v>19</v>
      </c>
      <c r="F122" s="233" t="s">
        <v>941</v>
      </c>
      <c r="G122" s="231"/>
      <c r="H122" s="234">
        <v>0.666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0" t="s">
        <v>136</v>
      </c>
      <c r="AU122" s="240" t="s">
        <v>81</v>
      </c>
      <c r="AV122" s="14" t="s">
        <v>81</v>
      </c>
      <c r="AW122" s="14" t="s">
        <v>33</v>
      </c>
      <c r="AX122" s="14" t="s">
        <v>71</v>
      </c>
      <c r="AY122" s="240" t="s">
        <v>127</v>
      </c>
    </row>
    <row r="123" spans="1:51" s="15" customFormat="1" ht="12">
      <c r="A123" s="15"/>
      <c r="B123" s="241"/>
      <c r="C123" s="242"/>
      <c r="D123" s="221" t="s">
        <v>136</v>
      </c>
      <c r="E123" s="243" t="s">
        <v>19</v>
      </c>
      <c r="F123" s="244" t="s">
        <v>151</v>
      </c>
      <c r="G123" s="242"/>
      <c r="H123" s="245">
        <v>1.602</v>
      </c>
      <c r="I123" s="246"/>
      <c r="J123" s="242"/>
      <c r="K123" s="242"/>
      <c r="L123" s="247"/>
      <c r="M123" s="248"/>
      <c r="N123" s="249"/>
      <c r="O123" s="249"/>
      <c r="P123" s="249"/>
      <c r="Q123" s="249"/>
      <c r="R123" s="249"/>
      <c r="S123" s="249"/>
      <c r="T123" s="250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1" t="s">
        <v>136</v>
      </c>
      <c r="AU123" s="251" t="s">
        <v>81</v>
      </c>
      <c r="AV123" s="15" t="s">
        <v>144</v>
      </c>
      <c r="AW123" s="15" t="s">
        <v>33</v>
      </c>
      <c r="AX123" s="15" t="s">
        <v>79</v>
      </c>
      <c r="AY123" s="251" t="s">
        <v>127</v>
      </c>
    </row>
    <row r="124" spans="1:65" s="2" customFormat="1" ht="16.5" customHeight="1">
      <c r="A124" s="40"/>
      <c r="B124" s="41"/>
      <c r="C124" s="263" t="s">
        <v>253</v>
      </c>
      <c r="D124" s="263" t="s">
        <v>286</v>
      </c>
      <c r="E124" s="264" t="s">
        <v>942</v>
      </c>
      <c r="F124" s="265" t="s">
        <v>943</v>
      </c>
      <c r="G124" s="266" t="s">
        <v>271</v>
      </c>
      <c r="H124" s="267">
        <v>3.204</v>
      </c>
      <c r="I124" s="268"/>
      <c r="J124" s="269">
        <f>ROUND(I124*H124,2)</f>
        <v>0</v>
      </c>
      <c r="K124" s="265" t="s">
        <v>212</v>
      </c>
      <c r="L124" s="270"/>
      <c r="M124" s="271" t="s">
        <v>19</v>
      </c>
      <c r="N124" s="272" t="s">
        <v>42</v>
      </c>
      <c r="O124" s="86"/>
      <c r="P124" s="215">
        <f>O124*H124</f>
        <v>0</v>
      </c>
      <c r="Q124" s="215">
        <v>1</v>
      </c>
      <c r="R124" s="215">
        <f>Q124*H124</f>
        <v>3.204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182</v>
      </c>
      <c r="AT124" s="217" t="s">
        <v>286</v>
      </c>
      <c r="AU124" s="217" t="s">
        <v>81</v>
      </c>
      <c r="AY124" s="19" t="s">
        <v>127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79</v>
      </c>
      <c r="BK124" s="218">
        <f>ROUND(I124*H124,2)</f>
        <v>0</v>
      </c>
      <c r="BL124" s="19" t="s">
        <v>134</v>
      </c>
      <c r="BM124" s="217" t="s">
        <v>944</v>
      </c>
    </row>
    <row r="125" spans="1:51" s="14" customFormat="1" ht="12">
      <c r="A125" s="14"/>
      <c r="B125" s="230"/>
      <c r="C125" s="231"/>
      <c r="D125" s="221" t="s">
        <v>136</v>
      </c>
      <c r="E125" s="232" t="s">
        <v>19</v>
      </c>
      <c r="F125" s="233" t="s">
        <v>945</v>
      </c>
      <c r="G125" s="231"/>
      <c r="H125" s="234">
        <v>3.204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0" t="s">
        <v>136</v>
      </c>
      <c r="AU125" s="240" t="s">
        <v>81</v>
      </c>
      <c r="AV125" s="14" t="s">
        <v>81</v>
      </c>
      <c r="AW125" s="14" t="s">
        <v>33</v>
      </c>
      <c r="AX125" s="14" t="s">
        <v>79</v>
      </c>
      <c r="AY125" s="240" t="s">
        <v>127</v>
      </c>
    </row>
    <row r="126" spans="1:65" s="2" customFormat="1" ht="12">
      <c r="A126" s="40"/>
      <c r="B126" s="41"/>
      <c r="C126" s="206" t="s">
        <v>259</v>
      </c>
      <c r="D126" s="206" t="s">
        <v>129</v>
      </c>
      <c r="E126" s="207" t="s">
        <v>275</v>
      </c>
      <c r="F126" s="208" t="s">
        <v>276</v>
      </c>
      <c r="G126" s="209" t="s">
        <v>154</v>
      </c>
      <c r="H126" s="210">
        <v>0.5</v>
      </c>
      <c r="I126" s="211"/>
      <c r="J126" s="212">
        <f>ROUND(I126*H126,2)</f>
        <v>0</v>
      </c>
      <c r="K126" s="208" t="s">
        <v>133</v>
      </c>
      <c r="L126" s="46"/>
      <c r="M126" s="213" t="s">
        <v>19</v>
      </c>
      <c r="N126" s="214" t="s">
        <v>42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134</v>
      </c>
      <c r="AT126" s="217" t="s">
        <v>129</v>
      </c>
      <c r="AU126" s="217" t="s">
        <v>81</v>
      </c>
      <c r="AY126" s="19" t="s">
        <v>127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79</v>
      </c>
      <c r="BK126" s="218">
        <f>ROUND(I126*H126,2)</f>
        <v>0</v>
      </c>
      <c r="BL126" s="19" t="s">
        <v>134</v>
      </c>
      <c r="BM126" s="217" t="s">
        <v>946</v>
      </c>
    </row>
    <row r="127" spans="1:51" s="13" customFormat="1" ht="12">
      <c r="A127" s="13"/>
      <c r="B127" s="219"/>
      <c r="C127" s="220"/>
      <c r="D127" s="221" t="s">
        <v>136</v>
      </c>
      <c r="E127" s="222" t="s">
        <v>19</v>
      </c>
      <c r="F127" s="223" t="s">
        <v>283</v>
      </c>
      <c r="G127" s="220"/>
      <c r="H127" s="222" t="s">
        <v>19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9" t="s">
        <v>136</v>
      </c>
      <c r="AU127" s="229" t="s">
        <v>81</v>
      </c>
      <c r="AV127" s="13" t="s">
        <v>79</v>
      </c>
      <c r="AW127" s="13" t="s">
        <v>33</v>
      </c>
      <c r="AX127" s="13" t="s">
        <v>71</v>
      </c>
      <c r="AY127" s="229" t="s">
        <v>127</v>
      </c>
    </row>
    <row r="128" spans="1:51" s="14" customFormat="1" ht="12">
      <c r="A128" s="14"/>
      <c r="B128" s="230"/>
      <c r="C128" s="231"/>
      <c r="D128" s="221" t="s">
        <v>136</v>
      </c>
      <c r="E128" s="232" t="s">
        <v>19</v>
      </c>
      <c r="F128" s="233" t="s">
        <v>947</v>
      </c>
      <c r="G128" s="231"/>
      <c r="H128" s="234">
        <v>0.5</v>
      </c>
      <c r="I128" s="235"/>
      <c r="J128" s="231"/>
      <c r="K128" s="231"/>
      <c r="L128" s="236"/>
      <c r="M128" s="237"/>
      <c r="N128" s="238"/>
      <c r="O128" s="238"/>
      <c r="P128" s="238"/>
      <c r="Q128" s="238"/>
      <c r="R128" s="238"/>
      <c r="S128" s="238"/>
      <c r="T128" s="23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0" t="s">
        <v>136</v>
      </c>
      <c r="AU128" s="240" t="s">
        <v>81</v>
      </c>
      <c r="AV128" s="14" t="s">
        <v>81</v>
      </c>
      <c r="AW128" s="14" t="s">
        <v>33</v>
      </c>
      <c r="AX128" s="14" t="s">
        <v>79</v>
      </c>
      <c r="AY128" s="240" t="s">
        <v>127</v>
      </c>
    </row>
    <row r="129" spans="1:65" s="2" customFormat="1" ht="12">
      <c r="A129" s="40"/>
      <c r="B129" s="41"/>
      <c r="C129" s="206" t="s">
        <v>8</v>
      </c>
      <c r="D129" s="206" t="s">
        <v>129</v>
      </c>
      <c r="E129" s="207" t="s">
        <v>293</v>
      </c>
      <c r="F129" s="208" t="s">
        <v>294</v>
      </c>
      <c r="G129" s="209" t="s">
        <v>154</v>
      </c>
      <c r="H129" s="210">
        <v>1.588</v>
      </c>
      <c r="I129" s="211"/>
      <c r="J129" s="212">
        <f>ROUND(I129*H129,2)</f>
        <v>0</v>
      </c>
      <c r="K129" s="208" t="s">
        <v>133</v>
      </c>
      <c r="L129" s="46"/>
      <c r="M129" s="213" t="s">
        <v>19</v>
      </c>
      <c r="N129" s="214" t="s">
        <v>42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134</v>
      </c>
      <c r="AT129" s="217" t="s">
        <v>129</v>
      </c>
      <c r="AU129" s="217" t="s">
        <v>81</v>
      </c>
      <c r="AY129" s="19" t="s">
        <v>127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79</v>
      </c>
      <c r="BK129" s="218">
        <f>ROUND(I129*H129,2)</f>
        <v>0</v>
      </c>
      <c r="BL129" s="19" t="s">
        <v>134</v>
      </c>
      <c r="BM129" s="217" t="s">
        <v>948</v>
      </c>
    </row>
    <row r="130" spans="1:51" s="13" customFormat="1" ht="12">
      <c r="A130" s="13"/>
      <c r="B130" s="219"/>
      <c r="C130" s="220"/>
      <c r="D130" s="221" t="s">
        <v>136</v>
      </c>
      <c r="E130" s="222" t="s">
        <v>19</v>
      </c>
      <c r="F130" s="223" t="s">
        <v>283</v>
      </c>
      <c r="G130" s="220"/>
      <c r="H130" s="222" t="s">
        <v>19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9" t="s">
        <v>136</v>
      </c>
      <c r="AU130" s="229" t="s">
        <v>81</v>
      </c>
      <c r="AV130" s="13" t="s">
        <v>79</v>
      </c>
      <c r="AW130" s="13" t="s">
        <v>33</v>
      </c>
      <c r="AX130" s="13" t="s">
        <v>71</v>
      </c>
      <c r="AY130" s="229" t="s">
        <v>127</v>
      </c>
    </row>
    <row r="131" spans="1:51" s="13" customFormat="1" ht="12">
      <c r="A131" s="13"/>
      <c r="B131" s="219"/>
      <c r="C131" s="220"/>
      <c r="D131" s="221" t="s">
        <v>136</v>
      </c>
      <c r="E131" s="222" t="s">
        <v>19</v>
      </c>
      <c r="F131" s="223" t="s">
        <v>915</v>
      </c>
      <c r="G131" s="220"/>
      <c r="H131" s="222" t="s">
        <v>19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9" t="s">
        <v>136</v>
      </c>
      <c r="AU131" s="229" t="s">
        <v>81</v>
      </c>
      <c r="AV131" s="13" t="s">
        <v>79</v>
      </c>
      <c r="AW131" s="13" t="s">
        <v>33</v>
      </c>
      <c r="AX131" s="13" t="s">
        <v>71</v>
      </c>
      <c r="AY131" s="229" t="s">
        <v>127</v>
      </c>
    </row>
    <row r="132" spans="1:51" s="14" customFormat="1" ht="12">
      <c r="A132" s="14"/>
      <c r="B132" s="230"/>
      <c r="C132" s="231"/>
      <c r="D132" s="221" t="s">
        <v>136</v>
      </c>
      <c r="E132" s="232" t="s">
        <v>19</v>
      </c>
      <c r="F132" s="233" t="s">
        <v>949</v>
      </c>
      <c r="G132" s="231"/>
      <c r="H132" s="234">
        <v>1.62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0" t="s">
        <v>136</v>
      </c>
      <c r="AU132" s="240" t="s">
        <v>81</v>
      </c>
      <c r="AV132" s="14" t="s">
        <v>81</v>
      </c>
      <c r="AW132" s="14" t="s">
        <v>33</v>
      </c>
      <c r="AX132" s="14" t="s">
        <v>71</v>
      </c>
      <c r="AY132" s="240" t="s">
        <v>127</v>
      </c>
    </row>
    <row r="133" spans="1:51" s="14" customFormat="1" ht="12">
      <c r="A133" s="14"/>
      <c r="B133" s="230"/>
      <c r="C133" s="231"/>
      <c r="D133" s="221" t="s">
        <v>136</v>
      </c>
      <c r="E133" s="232" t="s">
        <v>19</v>
      </c>
      <c r="F133" s="233" t="s">
        <v>950</v>
      </c>
      <c r="G133" s="231"/>
      <c r="H133" s="234">
        <v>0.468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0" t="s">
        <v>136</v>
      </c>
      <c r="AU133" s="240" t="s">
        <v>81</v>
      </c>
      <c r="AV133" s="14" t="s">
        <v>81</v>
      </c>
      <c r="AW133" s="14" t="s">
        <v>33</v>
      </c>
      <c r="AX133" s="14" t="s">
        <v>71</v>
      </c>
      <c r="AY133" s="240" t="s">
        <v>127</v>
      </c>
    </row>
    <row r="134" spans="1:51" s="14" customFormat="1" ht="12">
      <c r="A134" s="14"/>
      <c r="B134" s="230"/>
      <c r="C134" s="231"/>
      <c r="D134" s="221" t="s">
        <v>136</v>
      </c>
      <c r="E134" s="232" t="s">
        <v>19</v>
      </c>
      <c r="F134" s="233" t="s">
        <v>951</v>
      </c>
      <c r="G134" s="231"/>
      <c r="H134" s="234">
        <v>-0.5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0" t="s">
        <v>136</v>
      </c>
      <c r="AU134" s="240" t="s">
        <v>81</v>
      </c>
      <c r="AV134" s="14" t="s">
        <v>81</v>
      </c>
      <c r="AW134" s="14" t="s">
        <v>33</v>
      </c>
      <c r="AX134" s="14" t="s">
        <v>71</v>
      </c>
      <c r="AY134" s="240" t="s">
        <v>127</v>
      </c>
    </row>
    <row r="135" spans="1:51" s="15" customFormat="1" ht="12">
      <c r="A135" s="15"/>
      <c r="B135" s="241"/>
      <c r="C135" s="242"/>
      <c r="D135" s="221" t="s">
        <v>136</v>
      </c>
      <c r="E135" s="243" t="s">
        <v>19</v>
      </c>
      <c r="F135" s="244" t="s">
        <v>151</v>
      </c>
      <c r="G135" s="242"/>
      <c r="H135" s="245">
        <v>1.588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1" t="s">
        <v>136</v>
      </c>
      <c r="AU135" s="251" t="s">
        <v>81</v>
      </c>
      <c r="AV135" s="15" t="s">
        <v>144</v>
      </c>
      <c r="AW135" s="15" t="s">
        <v>33</v>
      </c>
      <c r="AX135" s="15" t="s">
        <v>79</v>
      </c>
      <c r="AY135" s="251" t="s">
        <v>127</v>
      </c>
    </row>
    <row r="136" spans="1:65" s="2" customFormat="1" ht="16.5" customHeight="1">
      <c r="A136" s="40"/>
      <c r="B136" s="41"/>
      <c r="C136" s="263" t="s">
        <v>268</v>
      </c>
      <c r="D136" s="263" t="s">
        <v>286</v>
      </c>
      <c r="E136" s="264" t="s">
        <v>287</v>
      </c>
      <c r="F136" s="265" t="s">
        <v>288</v>
      </c>
      <c r="G136" s="266" t="s">
        <v>271</v>
      </c>
      <c r="H136" s="267">
        <v>4.176</v>
      </c>
      <c r="I136" s="268"/>
      <c r="J136" s="269">
        <f>ROUND(I136*H136,2)</f>
        <v>0</v>
      </c>
      <c r="K136" s="265" t="s">
        <v>133</v>
      </c>
      <c r="L136" s="270"/>
      <c r="M136" s="271" t="s">
        <v>19</v>
      </c>
      <c r="N136" s="272" t="s">
        <v>42</v>
      </c>
      <c r="O136" s="86"/>
      <c r="P136" s="215">
        <f>O136*H136</f>
        <v>0</v>
      </c>
      <c r="Q136" s="215">
        <v>1</v>
      </c>
      <c r="R136" s="215">
        <f>Q136*H136</f>
        <v>4.176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182</v>
      </c>
      <c r="AT136" s="217" t="s">
        <v>286</v>
      </c>
      <c r="AU136" s="217" t="s">
        <v>81</v>
      </c>
      <c r="AY136" s="19" t="s">
        <v>127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79</v>
      </c>
      <c r="BK136" s="218">
        <f>ROUND(I136*H136,2)</f>
        <v>0</v>
      </c>
      <c r="BL136" s="19" t="s">
        <v>134</v>
      </c>
      <c r="BM136" s="217" t="s">
        <v>952</v>
      </c>
    </row>
    <row r="137" spans="1:51" s="14" customFormat="1" ht="12">
      <c r="A137" s="14"/>
      <c r="B137" s="230"/>
      <c r="C137" s="231"/>
      <c r="D137" s="221" t="s">
        <v>136</v>
      </c>
      <c r="E137" s="232" t="s">
        <v>19</v>
      </c>
      <c r="F137" s="233" t="s">
        <v>953</v>
      </c>
      <c r="G137" s="231"/>
      <c r="H137" s="234">
        <v>4.176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0" t="s">
        <v>136</v>
      </c>
      <c r="AU137" s="240" t="s">
        <v>81</v>
      </c>
      <c r="AV137" s="14" t="s">
        <v>81</v>
      </c>
      <c r="AW137" s="14" t="s">
        <v>33</v>
      </c>
      <c r="AX137" s="14" t="s">
        <v>79</v>
      </c>
      <c r="AY137" s="240" t="s">
        <v>127</v>
      </c>
    </row>
    <row r="138" spans="1:63" s="12" customFormat="1" ht="22.8" customHeight="1">
      <c r="A138" s="12"/>
      <c r="B138" s="190"/>
      <c r="C138" s="191"/>
      <c r="D138" s="192" t="s">
        <v>70</v>
      </c>
      <c r="E138" s="204" t="s">
        <v>165</v>
      </c>
      <c r="F138" s="204" t="s">
        <v>394</v>
      </c>
      <c r="G138" s="191"/>
      <c r="H138" s="191"/>
      <c r="I138" s="194"/>
      <c r="J138" s="205">
        <f>BK138</f>
        <v>0</v>
      </c>
      <c r="K138" s="191"/>
      <c r="L138" s="196"/>
      <c r="M138" s="197"/>
      <c r="N138" s="198"/>
      <c r="O138" s="198"/>
      <c r="P138" s="199">
        <f>SUM(P139:P144)</f>
        <v>0</v>
      </c>
      <c r="Q138" s="198"/>
      <c r="R138" s="199">
        <f>SUM(R139:R144)</f>
        <v>13.300866000000001</v>
      </c>
      <c r="S138" s="198"/>
      <c r="T138" s="200">
        <f>SUM(T139:T144)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1" t="s">
        <v>79</v>
      </c>
      <c r="AT138" s="202" t="s">
        <v>70</v>
      </c>
      <c r="AU138" s="202" t="s">
        <v>79</v>
      </c>
      <c r="AY138" s="201" t="s">
        <v>127</v>
      </c>
      <c r="BK138" s="203">
        <f>SUM(BK139:BK144)</f>
        <v>0</v>
      </c>
    </row>
    <row r="139" spans="1:65" s="2" customFormat="1" ht="12">
      <c r="A139" s="40"/>
      <c r="B139" s="41"/>
      <c r="C139" s="206" t="s">
        <v>274</v>
      </c>
      <c r="D139" s="206" t="s">
        <v>129</v>
      </c>
      <c r="E139" s="207" t="s">
        <v>954</v>
      </c>
      <c r="F139" s="208" t="s">
        <v>955</v>
      </c>
      <c r="G139" s="209" t="s">
        <v>132</v>
      </c>
      <c r="H139" s="210">
        <v>8.925</v>
      </c>
      <c r="I139" s="211"/>
      <c r="J139" s="212">
        <f>ROUND(I139*H139,2)</f>
        <v>0</v>
      </c>
      <c r="K139" s="208" t="s">
        <v>133</v>
      </c>
      <c r="L139" s="46"/>
      <c r="M139" s="213" t="s">
        <v>19</v>
      </c>
      <c r="N139" s="214" t="s">
        <v>42</v>
      </c>
      <c r="O139" s="86"/>
      <c r="P139" s="215">
        <f>O139*H139</f>
        <v>0</v>
      </c>
      <c r="Q139" s="215">
        <v>0.23</v>
      </c>
      <c r="R139" s="215">
        <f>Q139*H139</f>
        <v>2.05275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134</v>
      </c>
      <c r="AT139" s="217" t="s">
        <v>129</v>
      </c>
      <c r="AU139" s="217" t="s">
        <v>81</v>
      </c>
      <c r="AY139" s="19" t="s">
        <v>127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79</v>
      </c>
      <c r="BK139" s="218">
        <f>ROUND(I139*H139,2)</f>
        <v>0</v>
      </c>
      <c r="BL139" s="19" t="s">
        <v>134</v>
      </c>
      <c r="BM139" s="217" t="s">
        <v>956</v>
      </c>
    </row>
    <row r="140" spans="1:51" s="14" customFormat="1" ht="12">
      <c r="A140" s="14"/>
      <c r="B140" s="230"/>
      <c r="C140" s="231"/>
      <c r="D140" s="221" t="s">
        <v>136</v>
      </c>
      <c r="E140" s="232" t="s">
        <v>19</v>
      </c>
      <c r="F140" s="233" t="s">
        <v>906</v>
      </c>
      <c r="G140" s="231"/>
      <c r="H140" s="234">
        <v>8.925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0" t="s">
        <v>136</v>
      </c>
      <c r="AU140" s="240" t="s">
        <v>81</v>
      </c>
      <c r="AV140" s="14" t="s">
        <v>81</v>
      </c>
      <c r="AW140" s="14" t="s">
        <v>33</v>
      </c>
      <c r="AX140" s="14" t="s">
        <v>79</v>
      </c>
      <c r="AY140" s="240" t="s">
        <v>127</v>
      </c>
    </row>
    <row r="141" spans="1:65" s="2" customFormat="1" ht="12">
      <c r="A141" s="40"/>
      <c r="B141" s="41"/>
      <c r="C141" s="206" t="s">
        <v>280</v>
      </c>
      <c r="D141" s="206" t="s">
        <v>129</v>
      </c>
      <c r="E141" s="207" t="s">
        <v>957</v>
      </c>
      <c r="F141" s="208" t="s">
        <v>958</v>
      </c>
      <c r="G141" s="209" t="s">
        <v>132</v>
      </c>
      <c r="H141" s="210">
        <v>8.925</v>
      </c>
      <c r="I141" s="211"/>
      <c r="J141" s="212">
        <f>ROUND(I141*H141,2)</f>
        <v>0</v>
      </c>
      <c r="K141" s="208" t="s">
        <v>133</v>
      </c>
      <c r="L141" s="46"/>
      <c r="M141" s="213" t="s">
        <v>19</v>
      </c>
      <c r="N141" s="214" t="s">
        <v>42</v>
      </c>
      <c r="O141" s="86"/>
      <c r="P141" s="215">
        <f>O141*H141</f>
        <v>0</v>
      </c>
      <c r="Q141" s="215">
        <v>0.38</v>
      </c>
      <c r="R141" s="215">
        <f>Q141*H141</f>
        <v>3.3915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134</v>
      </c>
      <c r="AT141" s="217" t="s">
        <v>129</v>
      </c>
      <c r="AU141" s="217" t="s">
        <v>81</v>
      </c>
      <c r="AY141" s="19" t="s">
        <v>127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79</v>
      </c>
      <c r="BK141" s="218">
        <f>ROUND(I141*H141,2)</f>
        <v>0</v>
      </c>
      <c r="BL141" s="19" t="s">
        <v>134</v>
      </c>
      <c r="BM141" s="217" t="s">
        <v>959</v>
      </c>
    </row>
    <row r="142" spans="1:51" s="14" customFormat="1" ht="12">
      <c r="A142" s="14"/>
      <c r="B142" s="230"/>
      <c r="C142" s="231"/>
      <c r="D142" s="221" t="s">
        <v>136</v>
      </c>
      <c r="E142" s="232" t="s">
        <v>19</v>
      </c>
      <c r="F142" s="233" t="s">
        <v>906</v>
      </c>
      <c r="G142" s="231"/>
      <c r="H142" s="234">
        <v>8.925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0" t="s">
        <v>136</v>
      </c>
      <c r="AU142" s="240" t="s">
        <v>81</v>
      </c>
      <c r="AV142" s="14" t="s">
        <v>81</v>
      </c>
      <c r="AW142" s="14" t="s">
        <v>33</v>
      </c>
      <c r="AX142" s="14" t="s">
        <v>79</v>
      </c>
      <c r="AY142" s="240" t="s">
        <v>127</v>
      </c>
    </row>
    <row r="143" spans="1:65" s="2" customFormat="1" ht="12">
      <c r="A143" s="40"/>
      <c r="B143" s="41"/>
      <c r="C143" s="206" t="s">
        <v>285</v>
      </c>
      <c r="D143" s="206" t="s">
        <v>129</v>
      </c>
      <c r="E143" s="207" t="s">
        <v>960</v>
      </c>
      <c r="F143" s="208" t="s">
        <v>961</v>
      </c>
      <c r="G143" s="209" t="s">
        <v>132</v>
      </c>
      <c r="H143" s="210">
        <v>12.9</v>
      </c>
      <c r="I143" s="211"/>
      <c r="J143" s="212">
        <f>ROUND(I143*H143,2)</f>
        <v>0</v>
      </c>
      <c r="K143" s="208" t="s">
        <v>212</v>
      </c>
      <c r="L143" s="46"/>
      <c r="M143" s="213" t="s">
        <v>19</v>
      </c>
      <c r="N143" s="214" t="s">
        <v>42</v>
      </c>
      <c r="O143" s="86"/>
      <c r="P143" s="215">
        <f>O143*H143</f>
        <v>0</v>
      </c>
      <c r="Q143" s="215">
        <v>0.60904</v>
      </c>
      <c r="R143" s="215">
        <f>Q143*H143</f>
        <v>7.856616000000001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134</v>
      </c>
      <c r="AT143" s="217" t="s">
        <v>129</v>
      </c>
      <c r="AU143" s="217" t="s">
        <v>81</v>
      </c>
      <c r="AY143" s="19" t="s">
        <v>127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79</v>
      </c>
      <c r="BK143" s="218">
        <f>ROUND(I143*H143,2)</f>
        <v>0</v>
      </c>
      <c r="BL143" s="19" t="s">
        <v>134</v>
      </c>
      <c r="BM143" s="217" t="s">
        <v>962</v>
      </c>
    </row>
    <row r="144" spans="1:51" s="14" customFormat="1" ht="12">
      <c r="A144" s="14"/>
      <c r="B144" s="230"/>
      <c r="C144" s="231"/>
      <c r="D144" s="221" t="s">
        <v>136</v>
      </c>
      <c r="E144" s="232" t="s">
        <v>19</v>
      </c>
      <c r="F144" s="233" t="s">
        <v>902</v>
      </c>
      <c r="G144" s="231"/>
      <c r="H144" s="234">
        <v>12.9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0" t="s">
        <v>136</v>
      </c>
      <c r="AU144" s="240" t="s">
        <v>81</v>
      </c>
      <c r="AV144" s="14" t="s">
        <v>81</v>
      </c>
      <c r="AW144" s="14" t="s">
        <v>33</v>
      </c>
      <c r="AX144" s="14" t="s">
        <v>79</v>
      </c>
      <c r="AY144" s="240" t="s">
        <v>127</v>
      </c>
    </row>
    <row r="145" spans="1:63" s="12" customFormat="1" ht="22.8" customHeight="1">
      <c r="A145" s="12"/>
      <c r="B145" s="190"/>
      <c r="C145" s="191"/>
      <c r="D145" s="192" t="s">
        <v>70</v>
      </c>
      <c r="E145" s="204" t="s">
        <v>182</v>
      </c>
      <c r="F145" s="204" t="s">
        <v>479</v>
      </c>
      <c r="G145" s="191"/>
      <c r="H145" s="191"/>
      <c r="I145" s="194"/>
      <c r="J145" s="205">
        <f>BK145</f>
        <v>0</v>
      </c>
      <c r="K145" s="191"/>
      <c r="L145" s="196"/>
      <c r="M145" s="197"/>
      <c r="N145" s="198"/>
      <c r="O145" s="198"/>
      <c r="P145" s="199">
        <f>SUM(P146:P158)</f>
        <v>0</v>
      </c>
      <c r="Q145" s="198"/>
      <c r="R145" s="199">
        <f>SUM(R146:R158)</f>
        <v>1.6586159999999999</v>
      </c>
      <c r="S145" s="198"/>
      <c r="T145" s="200">
        <f>SUM(T146:T158)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1" t="s">
        <v>79</v>
      </c>
      <c r="AT145" s="202" t="s">
        <v>70</v>
      </c>
      <c r="AU145" s="202" t="s">
        <v>79</v>
      </c>
      <c r="AY145" s="201" t="s">
        <v>127</v>
      </c>
      <c r="BK145" s="203">
        <f>SUM(BK146:BK158)</f>
        <v>0</v>
      </c>
    </row>
    <row r="146" spans="1:65" s="2" customFormat="1" ht="21.75" customHeight="1">
      <c r="A146" s="40"/>
      <c r="B146" s="41"/>
      <c r="C146" s="206" t="s">
        <v>292</v>
      </c>
      <c r="D146" s="206" t="s">
        <v>129</v>
      </c>
      <c r="E146" s="207" t="s">
        <v>963</v>
      </c>
      <c r="F146" s="208" t="s">
        <v>964</v>
      </c>
      <c r="G146" s="209" t="s">
        <v>687</v>
      </c>
      <c r="H146" s="210">
        <v>5.3</v>
      </c>
      <c r="I146" s="211"/>
      <c r="J146" s="212">
        <f>ROUND(I146*H146,2)</f>
        <v>0</v>
      </c>
      <c r="K146" s="208" t="s">
        <v>786</v>
      </c>
      <c r="L146" s="46"/>
      <c r="M146" s="213" t="s">
        <v>19</v>
      </c>
      <c r="N146" s="214" t="s">
        <v>42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134</v>
      </c>
      <c r="AT146" s="217" t="s">
        <v>129</v>
      </c>
      <c r="AU146" s="217" t="s">
        <v>81</v>
      </c>
      <c r="AY146" s="19" t="s">
        <v>127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79</v>
      </c>
      <c r="BK146" s="218">
        <f>ROUND(I146*H146,2)</f>
        <v>0</v>
      </c>
      <c r="BL146" s="19" t="s">
        <v>134</v>
      </c>
      <c r="BM146" s="217" t="s">
        <v>965</v>
      </c>
    </row>
    <row r="147" spans="1:65" s="2" customFormat="1" ht="16.5" customHeight="1">
      <c r="A147" s="40"/>
      <c r="B147" s="41"/>
      <c r="C147" s="206" t="s">
        <v>7</v>
      </c>
      <c r="D147" s="206" t="s">
        <v>129</v>
      </c>
      <c r="E147" s="207" t="s">
        <v>966</v>
      </c>
      <c r="F147" s="208" t="s">
        <v>967</v>
      </c>
      <c r="G147" s="209" t="s">
        <v>631</v>
      </c>
      <c r="H147" s="210">
        <v>1</v>
      </c>
      <c r="I147" s="211"/>
      <c r="J147" s="212">
        <f>ROUND(I147*H147,2)</f>
        <v>0</v>
      </c>
      <c r="K147" s="208" t="s">
        <v>786</v>
      </c>
      <c r="L147" s="46"/>
      <c r="M147" s="213" t="s">
        <v>19</v>
      </c>
      <c r="N147" s="214" t="s">
        <v>42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134</v>
      </c>
      <c r="AT147" s="217" t="s">
        <v>129</v>
      </c>
      <c r="AU147" s="217" t="s">
        <v>81</v>
      </c>
      <c r="AY147" s="19" t="s">
        <v>127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79</v>
      </c>
      <c r="BK147" s="218">
        <f>ROUND(I147*H147,2)</f>
        <v>0</v>
      </c>
      <c r="BL147" s="19" t="s">
        <v>134</v>
      </c>
      <c r="BM147" s="217" t="s">
        <v>968</v>
      </c>
    </row>
    <row r="148" spans="1:65" s="2" customFormat="1" ht="16.5" customHeight="1">
      <c r="A148" s="40"/>
      <c r="B148" s="41"/>
      <c r="C148" s="206" t="s">
        <v>301</v>
      </c>
      <c r="D148" s="206" t="s">
        <v>129</v>
      </c>
      <c r="E148" s="207" t="s">
        <v>969</v>
      </c>
      <c r="F148" s="208" t="s">
        <v>970</v>
      </c>
      <c r="G148" s="209" t="s">
        <v>631</v>
      </c>
      <c r="H148" s="210">
        <v>1</v>
      </c>
      <c r="I148" s="211"/>
      <c r="J148" s="212">
        <f>ROUND(I148*H148,2)</f>
        <v>0</v>
      </c>
      <c r="K148" s="208" t="s">
        <v>786</v>
      </c>
      <c r="L148" s="46"/>
      <c r="M148" s="213" t="s">
        <v>19</v>
      </c>
      <c r="N148" s="214" t="s">
        <v>42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134</v>
      </c>
      <c r="AT148" s="217" t="s">
        <v>129</v>
      </c>
      <c r="AU148" s="217" t="s">
        <v>81</v>
      </c>
      <c r="AY148" s="19" t="s">
        <v>127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79</v>
      </c>
      <c r="BK148" s="218">
        <f>ROUND(I148*H148,2)</f>
        <v>0</v>
      </c>
      <c r="BL148" s="19" t="s">
        <v>134</v>
      </c>
      <c r="BM148" s="217" t="s">
        <v>971</v>
      </c>
    </row>
    <row r="149" spans="1:65" s="2" customFormat="1" ht="12">
      <c r="A149" s="40"/>
      <c r="B149" s="41"/>
      <c r="C149" s="206" t="s">
        <v>307</v>
      </c>
      <c r="D149" s="206" t="s">
        <v>129</v>
      </c>
      <c r="E149" s="207" t="s">
        <v>972</v>
      </c>
      <c r="F149" s="208" t="s">
        <v>973</v>
      </c>
      <c r="G149" s="209" t="s">
        <v>168</v>
      </c>
      <c r="H149" s="210">
        <v>5.3</v>
      </c>
      <c r="I149" s="211"/>
      <c r="J149" s="212">
        <f>ROUND(I149*H149,2)</f>
        <v>0</v>
      </c>
      <c r="K149" s="208" t="s">
        <v>212</v>
      </c>
      <c r="L149" s="46"/>
      <c r="M149" s="213" t="s">
        <v>19</v>
      </c>
      <c r="N149" s="214" t="s">
        <v>42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134</v>
      </c>
      <c r="AT149" s="217" t="s">
        <v>129</v>
      </c>
      <c r="AU149" s="217" t="s">
        <v>81</v>
      </c>
      <c r="AY149" s="19" t="s">
        <v>127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79</v>
      </c>
      <c r="BK149" s="218">
        <f>ROUND(I149*H149,2)</f>
        <v>0</v>
      </c>
      <c r="BL149" s="19" t="s">
        <v>134</v>
      </c>
      <c r="BM149" s="217" t="s">
        <v>974</v>
      </c>
    </row>
    <row r="150" spans="1:65" s="2" customFormat="1" ht="12">
      <c r="A150" s="40"/>
      <c r="B150" s="41"/>
      <c r="C150" s="206" t="s">
        <v>312</v>
      </c>
      <c r="D150" s="206" t="s">
        <v>129</v>
      </c>
      <c r="E150" s="207" t="s">
        <v>975</v>
      </c>
      <c r="F150" s="208" t="s">
        <v>976</v>
      </c>
      <c r="G150" s="209" t="s">
        <v>168</v>
      </c>
      <c r="H150" s="210">
        <v>5.3</v>
      </c>
      <c r="I150" s="211"/>
      <c r="J150" s="212">
        <f>ROUND(I150*H150,2)</f>
        <v>0</v>
      </c>
      <c r="K150" s="208" t="s">
        <v>212</v>
      </c>
      <c r="L150" s="46"/>
      <c r="M150" s="213" t="s">
        <v>19</v>
      </c>
      <c r="N150" s="214" t="s">
        <v>42</v>
      </c>
      <c r="O150" s="86"/>
      <c r="P150" s="215">
        <f>O150*H150</f>
        <v>0</v>
      </c>
      <c r="Q150" s="215">
        <v>3E-05</v>
      </c>
      <c r="R150" s="215">
        <f>Q150*H150</f>
        <v>0.000159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134</v>
      </c>
      <c r="AT150" s="217" t="s">
        <v>129</v>
      </c>
      <c r="AU150" s="217" t="s">
        <v>81</v>
      </c>
      <c r="AY150" s="19" t="s">
        <v>127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79</v>
      </c>
      <c r="BK150" s="218">
        <f>ROUND(I150*H150,2)</f>
        <v>0</v>
      </c>
      <c r="BL150" s="19" t="s">
        <v>134</v>
      </c>
      <c r="BM150" s="217" t="s">
        <v>977</v>
      </c>
    </row>
    <row r="151" spans="1:51" s="14" customFormat="1" ht="12">
      <c r="A151" s="14"/>
      <c r="B151" s="230"/>
      <c r="C151" s="231"/>
      <c r="D151" s="221" t="s">
        <v>136</v>
      </c>
      <c r="E151" s="232" t="s">
        <v>19</v>
      </c>
      <c r="F151" s="233" t="s">
        <v>978</v>
      </c>
      <c r="G151" s="231"/>
      <c r="H151" s="234">
        <v>5.3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0" t="s">
        <v>136</v>
      </c>
      <c r="AU151" s="240" t="s">
        <v>81</v>
      </c>
      <c r="AV151" s="14" t="s">
        <v>81</v>
      </c>
      <c r="AW151" s="14" t="s">
        <v>33</v>
      </c>
      <c r="AX151" s="14" t="s">
        <v>79</v>
      </c>
      <c r="AY151" s="240" t="s">
        <v>127</v>
      </c>
    </row>
    <row r="152" spans="1:65" s="2" customFormat="1" ht="24.15" customHeight="1">
      <c r="A152" s="40"/>
      <c r="B152" s="41"/>
      <c r="C152" s="263" t="s">
        <v>317</v>
      </c>
      <c r="D152" s="263" t="s">
        <v>286</v>
      </c>
      <c r="E152" s="264" t="s">
        <v>979</v>
      </c>
      <c r="F152" s="265" t="s">
        <v>980</v>
      </c>
      <c r="G152" s="266" t="s">
        <v>168</v>
      </c>
      <c r="H152" s="267">
        <v>6</v>
      </c>
      <c r="I152" s="268"/>
      <c r="J152" s="269">
        <f>ROUND(I152*H152,2)</f>
        <v>0</v>
      </c>
      <c r="K152" s="265" t="s">
        <v>786</v>
      </c>
      <c r="L152" s="270"/>
      <c r="M152" s="271" t="s">
        <v>19</v>
      </c>
      <c r="N152" s="272" t="s">
        <v>42</v>
      </c>
      <c r="O152" s="86"/>
      <c r="P152" s="215">
        <f>O152*H152</f>
        <v>0</v>
      </c>
      <c r="Q152" s="215">
        <v>0.024</v>
      </c>
      <c r="R152" s="215">
        <f>Q152*H152</f>
        <v>0.14400000000000002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182</v>
      </c>
      <c r="AT152" s="217" t="s">
        <v>286</v>
      </c>
      <c r="AU152" s="217" t="s">
        <v>81</v>
      </c>
      <c r="AY152" s="19" t="s">
        <v>127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79</v>
      </c>
      <c r="BK152" s="218">
        <f>ROUND(I152*H152,2)</f>
        <v>0</v>
      </c>
      <c r="BL152" s="19" t="s">
        <v>134</v>
      </c>
      <c r="BM152" s="217" t="s">
        <v>981</v>
      </c>
    </row>
    <row r="153" spans="1:65" s="2" customFormat="1" ht="16.5" customHeight="1">
      <c r="A153" s="40"/>
      <c r="B153" s="41"/>
      <c r="C153" s="206" t="s">
        <v>324</v>
      </c>
      <c r="D153" s="206" t="s">
        <v>129</v>
      </c>
      <c r="E153" s="207" t="s">
        <v>982</v>
      </c>
      <c r="F153" s="208" t="s">
        <v>983</v>
      </c>
      <c r="G153" s="209" t="s">
        <v>520</v>
      </c>
      <c r="H153" s="210">
        <v>1</v>
      </c>
      <c r="I153" s="211"/>
      <c r="J153" s="212">
        <f>ROUND(I153*H153,2)</f>
        <v>0</v>
      </c>
      <c r="K153" s="208" t="s">
        <v>212</v>
      </c>
      <c r="L153" s="46"/>
      <c r="M153" s="213" t="s">
        <v>19</v>
      </c>
      <c r="N153" s="214" t="s">
        <v>42</v>
      </c>
      <c r="O153" s="86"/>
      <c r="P153" s="215">
        <f>O153*H153</f>
        <v>0</v>
      </c>
      <c r="Q153" s="215">
        <v>1.47325</v>
      </c>
      <c r="R153" s="215">
        <f>Q153*H153</f>
        <v>1.47325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134</v>
      </c>
      <c r="AT153" s="217" t="s">
        <v>129</v>
      </c>
      <c r="AU153" s="217" t="s">
        <v>81</v>
      </c>
      <c r="AY153" s="19" t="s">
        <v>127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79</v>
      </c>
      <c r="BK153" s="218">
        <f>ROUND(I153*H153,2)</f>
        <v>0</v>
      </c>
      <c r="BL153" s="19" t="s">
        <v>134</v>
      </c>
      <c r="BM153" s="217" t="s">
        <v>984</v>
      </c>
    </row>
    <row r="154" spans="1:51" s="14" customFormat="1" ht="12">
      <c r="A154" s="14"/>
      <c r="B154" s="230"/>
      <c r="C154" s="231"/>
      <c r="D154" s="221" t="s">
        <v>136</v>
      </c>
      <c r="E154" s="232" t="s">
        <v>19</v>
      </c>
      <c r="F154" s="233" t="s">
        <v>985</v>
      </c>
      <c r="G154" s="231"/>
      <c r="H154" s="234">
        <v>1</v>
      </c>
      <c r="I154" s="235"/>
      <c r="J154" s="231"/>
      <c r="K154" s="231"/>
      <c r="L154" s="236"/>
      <c r="M154" s="237"/>
      <c r="N154" s="238"/>
      <c r="O154" s="238"/>
      <c r="P154" s="238"/>
      <c r="Q154" s="238"/>
      <c r="R154" s="238"/>
      <c r="S154" s="238"/>
      <c r="T154" s="23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0" t="s">
        <v>136</v>
      </c>
      <c r="AU154" s="240" t="s">
        <v>81</v>
      </c>
      <c r="AV154" s="14" t="s">
        <v>81</v>
      </c>
      <c r="AW154" s="14" t="s">
        <v>33</v>
      </c>
      <c r="AX154" s="14" t="s">
        <v>79</v>
      </c>
      <c r="AY154" s="240" t="s">
        <v>127</v>
      </c>
    </row>
    <row r="155" spans="1:65" s="2" customFormat="1" ht="16.5" customHeight="1">
      <c r="A155" s="40"/>
      <c r="B155" s="41"/>
      <c r="C155" s="206" t="s">
        <v>330</v>
      </c>
      <c r="D155" s="206" t="s">
        <v>129</v>
      </c>
      <c r="E155" s="207" t="s">
        <v>499</v>
      </c>
      <c r="F155" s="208" t="s">
        <v>500</v>
      </c>
      <c r="G155" s="209" t="s">
        <v>168</v>
      </c>
      <c r="H155" s="210">
        <v>5.3</v>
      </c>
      <c r="I155" s="211"/>
      <c r="J155" s="212">
        <f>ROUND(I155*H155,2)</f>
        <v>0</v>
      </c>
      <c r="K155" s="208" t="s">
        <v>133</v>
      </c>
      <c r="L155" s="46"/>
      <c r="M155" s="213" t="s">
        <v>19</v>
      </c>
      <c r="N155" s="214" t="s">
        <v>42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134</v>
      </c>
      <c r="AT155" s="217" t="s">
        <v>129</v>
      </c>
      <c r="AU155" s="217" t="s">
        <v>81</v>
      </c>
      <c r="AY155" s="19" t="s">
        <v>127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79</v>
      </c>
      <c r="BK155" s="218">
        <f>ROUND(I155*H155,2)</f>
        <v>0</v>
      </c>
      <c r="BL155" s="19" t="s">
        <v>134</v>
      </c>
      <c r="BM155" s="217" t="s">
        <v>986</v>
      </c>
    </row>
    <row r="156" spans="1:65" s="2" customFormat="1" ht="12">
      <c r="A156" s="40"/>
      <c r="B156" s="41"/>
      <c r="C156" s="206" t="s">
        <v>336</v>
      </c>
      <c r="D156" s="206" t="s">
        <v>129</v>
      </c>
      <c r="E156" s="207" t="s">
        <v>987</v>
      </c>
      <c r="F156" s="208" t="s">
        <v>988</v>
      </c>
      <c r="G156" s="209" t="s">
        <v>520</v>
      </c>
      <c r="H156" s="210">
        <v>1</v>
      </c>
      <c r="I156" s="211"/>
      <c r="J156" s="212">
        <f>ROUND(I156*H156,2)</f>
        <v>0</v>
      </c>
      <c r="K156" s="208" t="s">
        <v>212</v>
      </c>
      <c r="L156" s="46"/>
      <c r="M156" s="213" t="s">
        <v>19</v>
      </c>
      <c r="N156" s="214" t="s">
        <v>42</v>
      </c>
      <c r="O156" s="86"/>
      <c r="P156" s="215">
        <f>O156*H156</f>
        <v>0</v>
      </c>
      <c r="Q156" s="215">
        <v>0.04073</v>
      </c>
      <c r="R156" s="215">
        <f>Q156*H156</f>
        <v>0.04073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134</v>
      </c>
      <c r="AT156" s="217" t="s">
        <v>129</v>
      </c>
      <c r="AU156" s="217" t="s">
        <v>81</v>
      </c>
      <c r="AY156" s="19" t="s">
        <v>127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79</v>
      </c>
      <c r="BK156" s="218">
        <f>ROUND(I156*H156,2)</f>
        <v>0</v>
      </c>
      <c r="BL156" s="19" t="s">
        <v>134</v>
      </c>
      <c r="BM156" s="217" t="s">
        <v>989</v>
      </c>
    </row>
    <row r="157" spans="1:51" s="14" customFormat="1" ht="12">
      <c r="A157" s="14"/>
      <c r="B157" s="230"/>
      <c r="C157" s="231"/>
      <c r="D157" s="221" t="s">
        <v>136</v>
      </c>
      <c r="E157" s="232" t="s">
        <v>19</v>
      </c>
      <c r="F157" s="233" t="s">
        <v>985</v>
      </c>
      <c r="G157" s="231"/>
      <c r="H157" s="234">
        <v>1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0" t="s">
        <v>136</v>
      </c>
      <c r="AU157" s="240" t="s">
        <v>81</v>
      </c>
      <c r="AV157" s="14" t="s">
        <v>81</v>
      </c>
      <c r="AW157" s="14" t="s">
        <v>33</v>
      </c>
      <c r="AX157" s="14" t="s">
        <v>79</v>
      </c>
      <c r="AY157" s="240" t="s">
        <v>127</v>
      </c>
    </row>
    <row r="158" spans="1:65" s="2" customFormat="1" ht="16.5" customHeight="1">
      <c r="A158" s="40"/>
      <c r="B158" s="41"/>
      <c r="C158" s="206" t="s">
        <v>341</v>
      </c>
      <c r="D158" s="206" t="s">
        <v>129</v>
      </c>
      <c r="E158" s="207" t="s">
        <v>990</v>
      </c>
      <c r="F158" s="208" t="s">
        <v>991</v>
      </c>
      <c r="G158" s="209" t="s">
        <v>168</v>
      </c>
      <c r="H158" s="210">
        <v>5.3</v>
      </c>
      <c r="I158" s="211"/>
      <c r="J158" s="212">
        <f>ROUND(I158*H158,2)</f>
        <v>0</v>
      </c>
      <c r="K158" s="208" t="s">
        <v>133</v>
      </c>
      <c r="L158" s="46"/>
      <c r="M158" s="213" t="s">
        <v>19</v>
      </c>
      <c r="N158" s="214" t="s">
        <v>42</v>
      </c>
      <c r="O158" s="86"/>
      <c r="P158" s="215">
        <f>O158*H158</f>
        <v>0</v>
      </c>
      <c r="Q158" s="215">
        <v>9E-05</v>
      </c>
      <c r="R158" s="215">
        <f>Q158*H158</f>
        <v>0.000477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134</v>
      </c>
      <c r="AT158" s="217" t="s">
        <v>129</v>
      </c>
      <c r="AU158" s="217" t="s">
        <v>81</v>
      </c>
      <c r="AY158" s="19" t="s">
        <v>127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79</v>
      </c>
      <c r="BK158" s="218">
        <f>ROUND(I158*H158,2)</f>
        <v>0</v>
      </c>
      <c r="BL158" s="19" t="s">
        <v>134</v>
      </c>
      <c r="BM158" s="217" t="s">
        <v>992</v>
      </c>
    </row>
    <row r="159" spans="1:63" s="12" customFormat="1" ht="22.8" customHeight="1">
      <c r="A159" s="12"/>
      <c r="B159" s="190"/>
      <c r="C159" s="191"/>
      <c r="D159" s="192" t="s">
        <v>70</v>
      </c>
      <c r="E159" s="204" t="s">
        <v>188</v>
      </c>
      <c r="F159" s="204" t="s">
        <v>502</v>
      </c>
      <c r="G159" s="191"/>
      <c r="H159" s="191"/>
      <c r="I159" s="194"/>
      <c r="J159" s="205">
        <f>BK159</f>
        <v>0</v>
      </c>
      <c r="K159" s="191"/>
      <c r="L159" s="196"/>
      <c r="M159" s="197"/>
      <c r="N159" s="198"/>
      <c r="O159" s="198"/>
      <c r="P159" s="199">
        <f>SUM(P160:P161)</f>
        <v>0</v>
      </c>
      <c r="Q159" s="198"/>
      <c r="R159" s="199">
        <f>SUM(R160:R161)</f>
        <v>0</v>
      </c>
      <c r="S159" s="198"/>
      <c r="T159" s="200">
        <f>SUM(T160:T161)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1" t="s">
        <v>79</v>
      </c>
      <c r="AT159" s="202" t="s">
        <v>70</v>
      </c>
      <c r="AU159" s="202" t="s">
        <v>79</v>
      </c>
      <c r="AY159" s="201" t="s">
        <v>127</v>
      </c>
      <c r="BK159" s="203">
        <f>SUM(BK160:BK161)</f>
        <v>0</v>
      </c>
    </row>
    <row r="160" spans="1:65" s="2" customFormat="1" ht="12">
      <c r="A160" s="40"/>
      <c r="B160" s="41"/>
      <c r="C160" s="206" t="s">
        <v>363</v>
      </c>
      <c r="D160" s="206" t="s">
        <v>129</v>
      </c>
      <c r="E160" s="207" t="s">
        <v>993</v>
      </c>
      <c r="F160" s="208" t="s">
        <v>994</v>
      </c>
      <c r="G160" s="209" t="s">
        <v>132</v>
      </c>
      <c r="H160" s="210">
        <v>12.9</v>
      </c>
      <c r="I160" s="211"/>
      <c r="J160" s="212">
        <f>ROUND(I160*H160,2)</f>
        <v>0</v>
      </c>
      <c r="K160" s="208" t="s">
        <v>212</v>
      </c>
      <c r="L160" s="46"/>
      <c r="M160" s="213" t="s">
        <v>19</v>
      </c>
      <c r="N160" s="214" t="s">
        <v>42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134</v>
      </c>
      <c r="AT160" s="217" t="s">
        <v>129</v>
      </c>
      <c r="AU160" s="217" t="s">
        <v>81</v>
      </c>
      <c r="AY160" s="19" t="s">
        <v>127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79</v>
      </c>
      <c r="BK160" s="218">
        <f>ROUND(I160*H160,2)</f>
        <v>0</v>
      </c>
      <c r="BL160" s="19" t="s">
        <v>134</v>
      </c>
      <c r="BM160" s="217" t="s">
        <v>995</v>
      </c>
    </row>
    <row r="161" spans="1:51" s="14" customFormat="1" ht="12">
      <c r="A161" s="14"/>
      <c r="B161" s="230"/>
      <c r="C161" s="231"/>
      <c r="D161" s="221" t="s">
        <v>136</v>
      </c>
      <c r="E161" s="232" t="s">
        <v>19</v>
      </c>
      <c r="F161" s="233" t="s">
        <v>902</v>
      </c>
      <c r="G161" s="231"/>
      <c r="H161" s="234">
        <v>12.9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0" t="s">
        <v>136</v>
      </c>
      <c r="AU161" s="240" t="s">
        <v>81</v>
      </c>
      <c r="AV161" s="14" t="s">
        <v>81</v>
      </c>
      <c r="AW161" s="14" t="s">
        <v>33</v>
      </c>
      <c r="AX161" s="14" t="s">
        <v>79</v>
      </c>
      <c r="AY161" s="240" t="s">
        <v>127</v>
      </c>
    </row>
    <row r="162" spans="1:63" s="12" customFormat="1" ht="22.8" customHeight="1">
      <c r="A162" s="12"/>
      <c r="B162" s="190"/>
      <c r="C162" s="191"/>
      <c r="D162" s="192" t="s">
        <v>70</v>
      </c>
      <c r="E162" s="204" t="s">
        <v>634</v>
      </c>
      <c r="F162" s="204" t="s">
        <v>635</v>
      </c>
      <c r="G162" s="191"/>
      <c r="H162" s="191"/>
      <c r="I162" s="194"/>
      <c r="J162" s="205">
        <f>BK162</f>
        <v>0</v>
      </c>
      <c r="K162" s="191"/>
      <c r="L162" s="196"/>
      <c r="M162" s="197"/>
      <c r="N162" s="198"/>
      <c r="O162" s="198"/>
      <c r="P162" s="199">
        <f>SUM(P163:P166)</f>
        <v>0</v>
      </c>
      <c r="Q162" s="198"/>
      <c r="R162" s="199">
        <f>SUM(R163:R166)</f>
        <v>0</v>
      </c>
      <c r="S162" s="198"/>
      <c r="T162" s="200">
        <f>SUM(T163:T166)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1" t="s">
        <v>79</v>
      </c>
      <c r="AT162" s="202" t="s">
        <v>70</v>
      </c>
      <c r="AU162" s="202" t="s">
        <v>79</v>
      </c>
      <c r="AY162" s="201" t="s">
        <v>127</v>
      </c>
      <c r="BK162" s="203">
        <f>SUM(BK163:BK166)</f>
        <v>0</v>
      </c>
    </row>
    <row r="163" spans="1:65" s="2" customFormat="1" ht="12">
      <c r="A163" s="40"/>
      <c r="B163" s="41"/>
      <c r="C163" s="206" t="s">
        <v>368</v>
      </c>
      <c r="D163" s="206" t="s">
        <v>129</v>
      </c>
      <c r="E163" s="207" t="s">
        <v>646</v>
      </c>
      <c r="F163" s="208" t="s">
        <v>647</v>
      </c>
      <c r="G163" s="209" t="s">
        <v>271</v>
      </c>
      <c r="H163" s="210">
        <v>9.574</v>
      </c>
      <c r="I163" s="211"/>
      <c r="J163" s="212">
        <f>ROUND(I163*H163,2)</f>
        <v>0</v>
      </c>
      <c r="K163" s="208" t="s">
        <v>133</v>
      </c>
      <c r="L163" s="46"/>
      <c r="M163" s="213" t="s">
        <v>19</v>
      </c>
      <c r="N163" s="214" t="s">
        <v>42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134</v>
      </c>
      <c r="AT163" s="217" t="s">
        <v>129</v>
      </c>
      <c r="AU163" s="217" t="s">
        <v>81</v>
      </c>
      <c r="AY163" s="19" t="s">
        <v>127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79</v>
      </c>
      <c r="BK163" s="218">
        <f>ROUND(I163*H163,2)</f>
        <v>0</v>
      </c>
      <c r="BL163" s="19" t="s">
        <v>134</v>
      </c>
      <c r="BM163" s="217" t="s">
        <v>996</v>
      </c>
    </row>
    <row r="164" spans="1:65" s="2" customFormat="1" ht="12">
      <c r="A164" s="40"/>
      <c r="B164" s="41"/>
      <c r="C164" s="206" t="s">
        <v>374</v>
      </c>
      <c r="D164" s="206" t="s">
        <v>129</v>
      </c>
      <c r="E164" s="207" t="s">
        <v>997</v>
      </c>
      <c r="F164" s="208" t="s">
        <v>998</v>
      </c>
      <c r="G164" s="209" t="s">
        <v>271</v>
      </c>
      <c r="H164" s="210">
        <v>9.574</v>
      </c>
      <c r="I164" s="211"/>
      <c r="J164" s="212">
        <f>ROUND(I164*H164,2)</f>
        <v>0</v>
      </c>
      <c r="K164" s="208" t="s">
        <v>133</v>
      </c>
      <c r="L164" s="46"/>
      <c r="M164" s="213" t="s">
        <v>19</v>
      </c>
      <c r="N164" s="214" t="s">
        <v>42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134</v>
      </c>
      <c r="AT164" s="217" t="s">
        <v>129</v>
      </c>
      <c r="AU164" s="217" t="s">
        <v>81</v>
      </c>
      <c r="AY164" s="19" t="s">
        <v>127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79</v>
      </c>
      <c r="BK164" s="218">
        <f>ROUND(I164*H164,2)</f>
        <v>0</v>
      </c>
      <c r="BL164" s="19" t="s">
        <v>134</v>
      </c>
      <c r="BM164" s="217" t="s">
        <v>999</v>
      </c>
    </row>
    <row r="165" spans="1:65" s="2" customFormat="1" ht="12">
      <c r="A165" s="40"/>
      <c r="B165" s="41"/>
      <c r="C165" s="206" t="s">
        <v>379</v>
      </c>
      <c r="D165" s="206" t="s">
        <v>129</v>
      </c>
      <c r="E165" s="207" t="s">
        <v>1000</v>
      </c>
      <c r="F165" s="208" t="s">
        <v>1001</v>
      </c>
      <c r="G165" s="209" t="s">
        <v>271</v>
      </c>
      <c r="H165" s="210">
        <v>181.906</v>
      </c>
      <c r="I165" s="211"/>
      <c r="J165" s="212">
        <f>ROUND(I165*H165,2)</f>
        <v>0</v>
      </c>
      <c r="K165" s="208" t="s">
        <v>133</v>
      </c>
      <c r="L165" s="46"/>
      <c r="M165" s="213" t="s">
        <v>19</v>
      </c>
      <c r="N165" s="214" t="s">
        <v>42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134</v>
      </c>
      <c r="AT165" s="217" t="s">
        <v>129</v>
      </c>
      <c r="AU165" s="217" t="s">
        <v>81</v>
      </c>
      <c r="AY165" s="19" t="s">
        <v>127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79</v>
      </c>
      <c r="BK165" s="218">
        <f>ROUND(I165*H165,2)</f>
        <v>0</v>
      </c>
      <c r="BL165" s="19" t="s">
        <v>134</v>
      </c>
      <c r="BM165" s="217" t="s">
        <v>1002</v>
      </c>
    </row>
    <row r="166" spans="1:51" s="14" customFormat="1" ht="12">
      <c r="A166" s="14"/>
      <c r="B166" s="230"/>
      <c r="C166" s="231"/>
      <c r="D166" s="221" t="s">
        <v>136</v>
      </c>
      <c r="E166" s="232" t="s">
        <v>19</v>
      </c>
      <c r="F166" s="233" t="s">
        <v>1003</v>
      </c>
      <c r="G166" s="231"/>
      <c r="H166" s="234">
        <v>181.906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0" t="s">
        <v>136</v>
      </c>
      <c r="AU166" s="240" t="s">
        <v>81</v>
      </c>
      <c r="AV166" s="14" t="s">
        <v>81</v>
      </c>
      <c r="AW166" s="14" t="s">
        <v>33</v>
      </c>
      <c r="AX166" s="14" t="s">
        <v>79</v>
      </c>
      <c r="AY166" s="240" t="s">
        <v>127</v>
      </c>
    </row>
    <row r="167" spans="1:63" s="12" customFormat="1" ht="22.8" customHeight="1">
      <c r="A167" s="12"/>
      <c r="B167" s="190"/>
      <c r="C167" s="191"/>
      <c r="D167" s="192" t="s">
        <v>70</v>
      </c>
      <c r="E167" s="204" t="s">
        <v>659</v>
      </c>
      <c r="F167" s="204" t="s">
        <v>660</v>
      </c>
      <c r="G167" s="191"/>
      <c r="H167" s="191"/>
      <c r="I167" s="194"/>
      <c r="J167" s="205">
        <f>BK167</f>
        <v>0</v>
      </c>
      <c r="K167" s="191"/>
      <c r="L167" s="196"/>
      <c r="M167" s="197"/>
      <c r="N167" s="198"/>
      <c r="O167" s="198"/>
      <c r="P167" s="199">
        <f>SUM(P168:P170)</f>
        <v>0</v>
      </c>
      <c r="Q167" s="198"/>
      <c r="R167" s="199">
        <f>SUM(R168:R170)</f>
        <v>0</v>
      </c>
      <c r="S167" s="198"/>
      <c r="T167" s="200">
        <f>SUM(T168:T170)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1" t="s">
        <v>79</v>
      </c>
      <c r="AT167" s="202" t="s">
        <v>70</v>
      </c>
      <c r="AU167" s="202" t="s">
        <v>79</v>
      </c>
      <c r="AY167" s="201" t="s">
        <v>127</v>
      </c>
      <c r="BK167" s="203">
        <f>SUM(BK168:BK170)</f>
        <v>0</v>
      </c>
    </row>
    <row r="168" spans="1:65" s="2" customFormat="1" ht="12">
      <c r="A168" s="40"/>
      <c r="B168" s="41"/>
      <c r="C168" s="206" t="s">
        <v>385</v>
      </c>
      <c r="D168" s="206" t="s">
        <v>129</v>
      </c>
      <c r="E168" s="207" t="s">
        <v>1004</v>
      </c>
      <c r="F168" s="208" t="s">
        <v>1005</v>
      </c>
      <c r="G168" s="209" t="s">
        <v>271</v>
      </c>
      <c r="H168" s="210">
        <v>21.288</v>
      </c>
      <c r="I168" s="211"/>
      <c r="J168" s="212">
        <f>ROUND(I168*H168,2)</f>
        <v>0</v>
      </c>
      <c r="K168" s="208" t="s">
        <v>133</v>
      </c>
      <c r="L168" s="46"/>
      <c r="M168" s="213" t="s">
        <v>19</v>
      </c>
      <c r="N168" s="214" t="s">
        <v>42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134</v>
      </c>
      <c r="AT168" s="217" t="s">
        <v>129</v>
      </c>
      <c r="AU168" s="217" t="s">
        <v>81</v>
      </c>
      <c r="AY168" s="19" t="s">
        <v>127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79</v>
      </c>
      <c r="BK168" s="218">
        <f>ROUND(I168*H168,2)</f>
        <v>0</v>
      </c>
      <c r="BL168" s="19" t="s">
        <v>134</v>
      </c>
      <c r="BM168" s="217" t="s">
        <v>1006</v>
      </c>
    </row>
    <row r="169" spans="1:51" s="14" customFormat="1" ht="12">
      <c r="A169" s="14"/>
      <c r="B169" s="230"/>
      <c r="C169" s="231"/>
      <c r="D169" s="221" t="s">
        <v>136</v>
      </c>
      <c r="E169" s="232" t="s">
        <v>19</v>
      </c>
      <c r="F169" s="233" t="s">
        <v>1007</v>
      </c>
      <c r="G169" s="231"/>
      <c r="H169" s="234">
        <v>21.288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0" t="s">
        <v>136</v>
      </c>
      <c r="AU169" s="240" t="s">
        <v>81</v>
      </c>
      <c r="AV169" s="14" t="s">
        <v>81</v>
      </c>
      <c r="AW169" s="14" t="s">
        <v>33</v>
      </c>
      <c r="AX169" s="14" t="s">
        <v>79</v>
      </c>
      <c r="AY169" s="240" t="s">
        <v>127</v>
      </c>
    </row>
    <row r="170" spans="1:65" s="2" customFormat="1" ht="12">
      <c r="A170" s="40"/>
      <c r="B170" s="41"/>
      <c r="C170" s="206" t="s">
        <v>395</v>
      </c>
      <c r="D170" s="206" t="s">
        <v>129</v>
      </c>
      <c r="E170" s="207" t="s">
        <v>1008</v>
      </c>
      <c r="F170" s="208" t="s">
        <v>1009</v>
      </c>
      <c r="G170" s="209" t="s">
        <v>271</v>
      </c>
      <c r="H170" s="210">
        <v>1.659</v>
      </c>
      <c r="I170" s="211"/>
      <c r="J170" s="212">
        <f>ROUND(I170*H170,2)</f>
        <v>0</v>
      </c>
      <c r="K170" s="208" t="s">
        <v>133</v>
      </c>
      <c r="L170" s="46"/>
      <c r="M170" s="276" t="s">
        <v>19</v>
      </c>
      <c r="N170" s="277" t="s">
        <v>42</v>
      </c>
      <c r="O170" s="278"/>
      <c r="P170" s="279">
        <f>O170*H170</f>
        <v>0</v>
      </c>
      <c r="Q170" s="279">
        <v>0</v>
      </c>
      <c r="R170" s="279">
        <f>Q170*H170</f>
        <v>0</v>
      </c>
      <c r="S170" s="279">
        <v>0</v>
      </c>
      <c r="T170" s="280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134</v>
      </c>
      <c r="AT170" s="217" t="s">
        <v>129</v>
      </c>
      <c r="AU170" s="217" t="s">
        <v>81</v>
      </c>
      <c r="AY170" s="19" t="s">
        <v>127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79</v>
      </c>
      <c r="BK170" s="218">
        <f>ROUND(I170*H170,2)</f>
        <v>0</v>
      </c>
      <c r="BL170" s="19" t="s">
        <v>134</v>
      </c>
      <c r="BM170" s="217" t="s">
        <v>1010</v>
      </c>
    </row>
    <row r="171" spans="1:31" s="2" customFormat="1" ht="6.95" customHeight="1">
      <c r="A171" s="40"/>
      <c r="B171" s="61"/>
      <c r="C171" s="62"/>
      <c r="D171" s="62"/>
      <c r="E171" s="62"/>
      <c r="F171" s="62"/>
      <c r="G171" s="62"/>
      <c r="H171" s="62"/>
      <c r="I171" s="62"/>
      <c r="J171" s="62"/>
      <c r="K171" s="62"/>
      <c r="L171" s="46"/>
      <c r="M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</row>
  </sheetData>
  <sheetProtection password="CC35" sheet="1" objects="1" scenarios="1" formatColumns="0" formatRows="0" autoFilter="0"/>
  <autoFilter ref="C85:K170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91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 xml:space="preserve">VÍCEÚČELOVÉ  HŘIŠTĚ - ZŠ Český Dub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92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1011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26. 3. 2022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32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ROUND(J80,2)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ROUND((SUM(BE80:BE89)),2)</f>
        <v>0</v>
      </c>
      <c r="G33" s="40"/>
      <c r="H33" s="40"/>
      <c r="I33" s="150">
        <v>0.21</v>
      </c>
      <c r="J33" s="149">
        <f>ROUND(((SUM(BE80:BE89))*I33),2)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43</v>
      </c>
      <c r="F34" s="149">
        <f>ROUND((SUM(BF80:BF89)),2)</f>
        <v>0</v>
      </c>
      <c r="G34" s="40"/>
      <c r="H34" s="40"/>
      <c r="I34" s="150">
        <v>0.15</v>
      </c>
      <c r="J34" s="149">
        <f>ROUND(((SUM(BF80:BF89))*I34),2)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44</v>
      </c>
      <c r="F35" s="149">
        <f>ROUND((SUM(BG80:BG89)),2)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45</v>
      </c>
      <c r="F36" s="149">
        <f>ROUND((SUM(BH80:BH89)),2)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46</v>
      </c>
      <c r="F37" s="149">
        <f>ROUND((SUM(BI80:BI89)),2)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 xml:space="preserve">VÍCEÚČELOVÉ  HŘIŠTĚ - ZŠ Český Dub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92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22_005_5000 - Ostatní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ZŠ Český Dub</v>
      </c>
      <c r="G52" s="42"/>
      <c r="H52" s="42"/>
      <c r="I52" s="34" t="s">
        <v>23</v>
      </c>
      <c r="J52" s="74" t="str">
        <f>IF(J12="","",J12)</f>
        <v>26. 3. 2022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Základní škola Český Dub, okres Liberec, příspěvko</v>
      </c>
      <c r="G54" s="42"/>
      <c r="H54" s="42"/>
      <c r="I54" s="34" t="s">
        <v>31</v>
      </c>
      <c r="J54" s="38" t="str">
        <f>E21</f>
        <v>Ing.Radomír Hladký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Ing.Radomír Hladký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95</v>
      </c>
      <c r="D57" s="164"/>
      <c r="E57" s="164"/>
      <c r="F57" s="164"/>
      <c r="G57" s="164"/>
      <c r="H57" s="164"/>
      <c r="I57" s="164"/>
      <c r="J57" s="165" t="s">
        <v>96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J80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97</v>
      </c>
    </row>
    <row r="60" spans="1:31" s="9" customFormat="1" ht="24.95" customHeight="1">
      <c r="A60" s="9"/>
      <c r="B60" s="167"/>
      <c r="C60" s="168"/>
      <c r="D60" s="169" t="s">
        <v>1012</v>
      </c>
      <c r="E60" s="170"/>
      <c r="F60" s="170"/>
      <c r="G60" s="170"/>
      <c r="H60" s="170"/>
      <c r="I60" s="170"/>
      <c r="J60" s="171">
        <f>J81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3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6" spans="1:31" s="2" customFormat="1" ht="6.95" customHeight="1">
      <c r="A66" s="40"/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24.95" customHeight="1">
      <c r="A67" s="40"/>
      <c r="B67" s="41"/>
      <c r="C67" s="25" t="s">
        <v>112</v>
      </c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12" customHeight="1">
      <c r="A69" s="40"/>
      <c r="B69" s="41"/>
      <c r="C69" s="34" t="s">
        <v>16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6.5" customHeight="1">
      <c r="A70" s="40"/>
      <c r="B70" s="41"/>
      <c r="C70" s="42"/>
      <c r="D70" s="42"/>
      <c r="E70" s="162" t="str">
        <f>E7</f>
        <v xml:space="preserve">VÍCEÚČELOVÉ  HŘIŠTĚ - ZŠ Český Dub</v>
      </c>
      <c r="F70" s="34"/>
      <c r="G70" s="34"/>
      <c r="H70" s="34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92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71" t="str">
        <f>E9</f>
        <v>22_005_5000 - Ostatní náklady</v>
      </c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21</v>
      </c>
      <c r="D74" s="42"/>
      <c r="E74" s="42"/>
      <c r="F74" s="29" t="str">
        <f>F12</f>
        <v xml:space="preserve"> ZŠ Český Dub</v>
      </c>
      <c r="G74" s="42"/>
      <c r="H74" s="42"/>
      <c r="I74" s="34" t="s">
        <v>23</v>
      </c>
      <c r="J74" s="74" t="str">
        <f>IF(J12="","",J12)</f>
        <v>26. 3. 2022</v>
      </c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15" customHeight="1">
      <c r="A76" s="40"/>
      <c r="B76" s="41"/>
      <c r="C76" s="34" t="s">
        <v>25</v>
      </c>
      <c r="D76" s="42"/>
      <c r="E76" s="42"/>
      <c r="F76" s="29" t="str">
        <f>E15</f>
        <v>Základní škola Český Dub, okres Liberec, příspěvko</v>
      </c>
      <c r="G76" s="42"/>
      <c r="H76" s="42"/>
      <c r="I76" s="34" t="s">
        <v>31</v>
      </c>
      <c r="J76" s="38" t="str">
        <f>E21</f>
        <v>Ing.Radomír Hladký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29</v>
      </c>
      <c r="D77" s="42"/>
      <c r="E77" s="42"/>
      <c r="F77" s="29" t="str">
        <f>IF(E18="","",E18)</f>
        <v>Vyplň údaj</v>
      </c>
      <c r="G77" s="42"/>
      <c r="H77" s="42"/>
      <c r="I77" s="34" t="s">
        <v>34</v>
      </c>
      <c r="J77" s="38" t="str">
        <f>E24</f>
        <v>Ing.Radomír Hladký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0.3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11" customFormat="1" ht="29.25" customHeight="1">
      <c r="A79" s="179"/>
      <c r="B79" s="180"/>
      <c r="C79" s="181" t="s">
        <v>113</v>
      </c>
      <c r="D79" s="182" t="s">
        <v>56</v>
      </c>
      <c r="E79" s="182" t="s">
        <v>52</v>
      </c>
      <c r="F79" s="182" t="s">
        <v>53</v>
      </c>
      <c r="G79" s="182" t="s">
        <v>114</v>
      </c>
      <c r="H79" s="182" t="s">
        <v>115</v>
      </c>
      <c r="I79" s="182" t="s">
        <v>116</v>
      </c>
      <c r="J79" s="182" t="s">
        <v>96</v>
      </c>
      <c r="K79" s="183" t="s">
        <v>117</v>
      </c>
      <c r="L79" s="184"/>
      <c r="M79" s="94" t="s">
        <v>19</v>
      </c>
      <c r="N79" s="95" t="s">
        <v>41</v>
      </c>
      <c r="O79" s="95" t="s">
        <v>118</v>
      </c>
      <c r="P79" s="95" t="s">
        <v>119</v>
      </c>
      <c r="Q79" s="95" t="s">
        <v>120</v>
      </c>
      <c r="R79" s="95" t="s">
        <v>121</v>
      </c>
      <c r="S79" s="95" t="s">
        <v>122</v>
      </c>
      <c r="T79" s="96" t="s">
        <v>123</v>
      </c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</row>
    <row r="80" spans="1:63" s="2" customFormat="1" ht="22.8" customHeight="1">
      <c r="A80" s="40"/>
      <c r="B80" s="41"/>
      <c r="C80" s="101" t="s">
        <v>124</v>
      </c>
      <c r="D80" s="42"/>
      <c r="E80" s="42"/>
      <c r="F80" s="42"/>
      <c r="G80" s="42"/>
      <c r="H80" s="42"/>
      <c r="I80" s="42"/>
      <c r="J80" s="185">
        <f>BK80</f>
        <v>0</v>
      </c>
      <c r="K80" s="42"/>
      <c r="L80" s="46"/>
      <c r="M80" s="97"/>
      <c r="N80" s="186"/>
      <c r="O80" s="98"/>
      <c r="P80" s="187">
        <f>P81</f>
        <v>0</v>
      </c>
      <c r="Q80" s="98"/>
      <c r="R80" s="187">
        <f>R81</f>
        <v>0</v>
      </c>
      <c r="S80" s="98"/>
      <c r="T80" s="188">
        <f>T81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T80" s="19" t="s">
        <v>70</v>
      </c>
      <c r="AU80" s="19" t="s">
        <v>97</v>
      </c>
      <c r="BK80" s="189">
        <f>BK81</f>
        <v>0</v>
      </c>
    </row>
    <row r="81" spans="1:63" s="12" customFormat="1" ht="25.9" customHeight="1">
      <c r="A81" s="12"/>
      <c r="B81" s="190"/>
      <c r="C81" s="191"/>
      <c r="D81" s="192" t="s">
        <v>70</v>
      </c>
      <c r="E81" s="193" t="s">
        <v>1013</v>
      </c>
      <c r="F81" s="193" t="s">
        <v>1014</v>
      </c>
      <c r="G81" s="191"/>
      <c r="H81" s="191"/>
      <c r="I81" s="194"/>
      <c r="J81" s="195">
        <f>BK81</f>
        <v>0</v>
      </c>
      <c r="K81" s="191"/>
      <c r="L81" s="196"/>
      <c r="M81" s="197"/>
      <c r="N81" s="198"/>
      <c r="O81" s="198"/>
      <c r="P81" s="199">
        <f>SUM(P82:P89)</f>
        <v>0</v>
      </c>
      <c r="Q81" s="198"/>
      <c r="R81" s="199">
        <f>SUM(R82:R89)</f>
        <v>0</v>
      </c>
      <c r="S81" s="198"/>
      <c r="T81" s="200">
        <f>SUM(T82:T89)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01" t="s">
        <v>79</v>
      </c>
      <c r="AT81" s="202" t="s">
        <v>70</v>
      </c>
      <c r="AU81" s="202" t="s">
        <v>71</v>
      </c>
      <c r="AY81" s="201" t="s">
        <v>127</v>
      </c>
      <c r="BK81" s="203">
        <f>SUM(BK82:BK89)</f>
        <v>0</v>
      </c>
    </row>
    <row r="82" spans="1:65" s="2" customFormat="1" ht="16.5" customHeight="1">
      <c r="A82" s="40"/>
      <c r="B82" s="41"/>
      <c r="C82" s="206" t="s">
        <v>79</v>
      </c>
      <c r="D82" s="206" t="s">
        <v>129</v>
      </c>
      <c r="E82" s="207" t="s">
        <v>1015</v>
      </c>
      <c r="F82" s="208" t="s">
        <v>1016</v>
      </c>
      <c r="G82" s="209" t="s">
        <v>631</v>
      </c>
      <c r="H82" s="210">
        <v>1</v>
      </c>
      <c r="I82" s="211"/>
      <c r="J82" s="212">
        <f>ROUND(I82*H82,2)</f>
        <v>0</v>
      </c>
      <c r="K82" s="208" t="s">
        <v>786</v>
      </c>
      <c r="L82" s="46"/>
      <c r="M82" s="213" t="s">
        <v>19</v>
      </c>
      <c r="N82" s="214" t="s">
        <v>42</v>
      </c>
      <c r="O82" s="86"/>
      <c r="P82" s="215">
        <f>O82*H82</f>
        <v>0</v>
      </c>
      <c r="Q82" s="215">
        <v>0</v>
      </c>
      <c r="R82" s="215">
        <f>Q82*H82</f>
        <v>0</v>
      </c>
      <c r="S82" s="215">
        <v>0</v>
      </c>
      <c r="T82" s="216">
        <f>S82*H82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R82" s="217" t="s">
        <v>134</v>
      </c>
      <c r="AT82" s="217" t="s">
        <v>129</v>
      </c>
      <c r="AU82" s="217" t="s">
        <v>79</v>
      </c>
      <c r="AY82" s="19" t="s">
        <v>127</v>
      </c>
      <c r="BE82" s="218">
        <f>IF(N82="základní",J82,0)</f>
        <v>0</v>
      </c>
      <c r="BF82" s="218">
        <f>IF(N82="snížená",J82,0)</f>
        <v>0</v>
      </c>
      <c r="BG82" s="218">
        <f>IF(N82="zákl. přenesená",J82,0)</f>
        <v>0</v>
      </c>
      <c r="BH82" s="218">
        <f>IF(N82="sníž. přenesená",J82,0)</f>
        <v>0</v>
      </c>
      <c r="BI82" s="218">
        <f>IF(N82="nulová",J82,0)</f>
        <v>0</v>
      </c>
      <c r="BJ82" s="19" t="s">
        <v>79</v>
      </c>
      <c r="BK82" s="218">
        <f>ROUND(I82*H82,2)</f>
        <v>0</v>
      </c>
      <c r="BL82" s="19" t="s">
        <v>134</v>
      </c>
      <c r="BM82" s="217" t="s">
        <v>1017</v>
      </c>
    </row>
    <row r="83" spans="1:65" s="2" customFormat="1" ht="21.75" customHeight="1">
      <c r="A83" s="40"/>
      <c r="B83" s="41"/>
      <c r="C83" s="206" t="s">
        <v>81</v>
      </c>
      <c r="D83" s="206" t="s">
        <v>129</v>
      </c>
      <c r="E83" s="207" t="s">
        <v>1018</v>
      </c>
      <c r="F83" s="208" t="s">
        <v>1019</v>
      </c>
      <c r="G83" s="209" t="s">
        <v>631</v>
      </c>
      <c r="H83" s="210">
        <v>1</v>
      </c>
      <c r="I83" s="211"/>
      <c r="J83" s="212">
        <f>ROUND(I83*H83,2)</f>
        <v>0</v>
      </c>
      <c r="K83" s="208" t="s">
        <v>786</v>
      </c>
      <c r="L83" s="46"/>
      <c r="M83" s="213" t="s">
        <v>19</v>
      </c>
      <c r="N83" s="214" t="s">
        <v>42</v>
      </c>
      <c r="O83" s="86"/>
      <c r="P83" s="215">
        <f>O83*H83</f>
        <v>0</v>
      </c>
      <c r="Q83" s="215">
        <v>0</v>
      </c>
      <c r="R83" s="215">
        <f>Q83*H83</f>
        <v>0</v>
      </c>
      <c r="S83" s="215">
        <v>0</v>
      </c>
      <c r="T83" s="216">
        <f>S83*H83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R83" s="217" t="s">
        <v>134</v>
      </c>
      <c r="AT83" s="217" t="s">
        <v>129</v>
      </c>
      <c r="AU83" s="217" t="s">
        <v>79</v>
      </c>
      <c r="AY83" s="19" t="s">
        <v>127</v>
      </c>
      <c r="BE83" s="218">
        <f>IF(N83="základní",J83,0)</f>
        <v>0</v>
      </c>
      <c r="BF83" s="218">
        <f>IF(N83="snížená",J83,0)</f>
        <v>0</v>
      </c>
      <c r="BG83" s="218">
        <f>IF(N83="zákl. přenesená",J83,0)</f>
        <v>0</v>
      </c>
      <c r="BH83" s="218">
        <f>IF(N83="sníž. přenesená",J83,0)</f>
        <v>0</v>
      </c>
      <c r="BI83" s="218">
        <f>IF(N83="nulová",J83,0)</f>
        <v>0</v>
      </c>
      <c r="BJ83" s="19" t="s">
        <v>79</v>
      </c>
      <c r="BK83" s="218">
        <f>ROUND(I83*H83,2)</f>
        <v>0</v>
      </c>
      <c r="BL83" s="19" t="s">
        <v>134</v>
      </c>
      <c r="BM83" s="217" t="s">
        <v>1020</v>
      </c>
    </row>
    <row r="84" spans="1:65" s="2" customFormat="1" ht="12">
      <c r="A84" s="40"/>
      <c r="B84" s="41"/>
      <c r="C84" s="206" t="s">
        <v>144</v>
      </c>
      <c r="D84" s="206" t="s">
        <v>129</v>
      </c>
      <c r="E84" s="207" t="s">
        <v>1021</v>
      </c>
      <c r="F84" s="208" t="s">
        <v>1022</v>
      </c>
      <c r="G84" s="209" t="s">
        <v>631</v>
      </c>
      <c r="H84" s="210">
        <v>1</v>
      </c>
      <c r="I84" s="211"/>
      <c r="J84" s="212">
        <f>ROUND(I84*H84,2)</f>
        <v>0</v>
      </c>
      <c r="K84" s="208" t="s">
        <v>786</v>
      </c>
      <c r="L84" s="46"/>
      <c r="M84" s="213" t="s">
        <v>19</v>
      </c>
      <c r="N84" s="214" t="s">
        <v>42</v>
      </c>
      <c r="O84" s="86"/>
      <c r="P84" s="215">
        <f>O84*H84</f>
        <v>0</v>
      </c>
      <c r="Q84" s="215">
        <v>0</v>
      </c>
      <c r="R84" s="215">
        <f>Q84*H84</f>
        <v>0</v>
      </c>
      <c r="S84" s="215">
        <v>0</v>
      </c>
      <c r="T84" s="216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7" t="s">
        <v>134</v>
      </c>
      <c r="AT84" s="217" t="s">
        <v>129</v>
      </c>
      <c r="AU84" s="217" t="s">
        <v>79</v>
      </c>
      <c r="AY84" s="19" t="s">
        <v>127</v>
      </c>
      <c r="BE84" s="218">
        <f>IF(N84="základní",J84,0)</f>
        <v>0</v>
      </c>
      <c r="BF84" s="218">
        <f>IF(N84="snížená",J84,0)</f>
        <v>0</v>
      </c>
      <c r="BG84" s="218">
        <f>IF(N84="zákl. přenesená",J84,0)</f>
        <v>0</v>
      </c>
      <c r="BH84" s="218">
        <f>IF(N84="sníž. přenesená",J84,0)</f>
        <v>0</v>
      </c>
      <c r="BI84" s="218">
        <f>IF(N84="nulová",J84,0)</f>
        <v>0</v>
      </c>
      <c r="BJ84" s="19" t="s">
        <v>79</v>
      </c>
      <c r="BK84" s="218">
        <f>ROUND(I84*H84,2)</f>
        <v>0</v>
      </c>
      <c r="BL84" s="19" t="s">
        <v>134</v>
      </c>
      <c r="BM84" s="217" t="s">
        <v>1023</v>
      </c>
    </row>
    <row r="85" spans="1:65" s="2" customFormat="1" ht="16.5" customHeight="1">
      <c r="A85" s="40"/>
      <c r="B85" s="41"/>
      <c r="C85" s="206" t="s">
        <v>134</v>
      </c>
      <c r="D85" s="206" t="s">
        <v>129</v>
      </c>
      <c r="E85" s="207" t="s">
        <v>1024</v>
      </c>
      <c r="F85" s="208" t="s">
        <v>1025</v>
      </c>
      <c r="G85" s="209" t="s">
        <v>631</v>
      </c>
      <c r="H85" s="210">
        <v>1</v>
      </c>
      <c r="I85" s="211"/>
      <c r="J85" s="212">
        <f>ROUND(I85*H85,2)</f>
        <v>0</v>
      </c>
      <c r="K85" s="208" t="s">
        <v>786</v>
      </c>
      <c r="L85" s="46"/>
      <c r="M85" s="213" t="s">
        <v>19</v>
      </c>
      <c r="N85" s="214" t="s">
        <v>42</v>
      </c>
      <c r="O85" s="86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7" t="s">
        <v>134</v>
      </c>
      <c r="AT85" s="217" t="s">
        <v>129</v>
      </c>
      <c r="AU85" s="217" t="s">
        <v>79</v>
      </c>
      <c r="AY85" s="19" t="s">
        <v>127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9" t="s">
        <v>79</v>
      </c>
      <c r="BK85" s="218">
        <f>ROUND(I85*H85,2)</f>
        <v>0</v>
      </c>
      <c r="BL85" s="19" t="s">
        <v>134</v>
      </c>
      <c r="BM85" s="217" t="s">
        <v>1026</v>
      </c>
    </row>
    <row r="86" spans="1:65" s="2" customFormat="1" ht="16.5" customHeight="1">
      <c r="A86" s="40"/>
      <c r="B86" s="41"/>
      <c r="C86" s="206" t="s">
        <v>165</v>
      </c>
      <c r="D86" s="206" t="s">
        <v>129</v>
      </c>
      <c r="E86" s="207" t="s">
        <v>1027</v>
      </c>
      <c r="F86" s="208" t="s">
        <v>1028</v>
      </c>
      <c r="G86" s="209" t="s">
        <v>631</v>
      </c>
      <c r="H86" s="210">
        <v>1</v>
      </c>
      <c r="I86" s="211"/>
      <c r="J86" s="212">
        <f>ROUND(I86*H86,2)</f>
        <v>0</v>
      </c>
      <c r="K86" s="208" t="s">
        <v>786</v>
      </c>
      <c r="L86" s="46"/>
      <c r="M86" s="213" t="s">
        <v>19</v>
      </c>
      <c r="N86" s="214" t="s">
        <v>42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134</v>
      </c>
      <c r="AT86" s="217" t="s">
        <v>129</v>
      </c>
      <c r="AU86" s="217" t="s">
        <v>79</v>
      </c>
      <c r="AY86" s="19" t="s">
        <v>127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79</v>
      </c>
      <c r="BK86" s="218">
        <f>ROUND(I86*H86,2)</f>
        <v>0</v>
      </c>
      <c r="BL86" s="19" t="s">
        <v>134</v>
      </c>
      <c r="BM86" s="217" t="s">
        <v>1029</v>
      </c>
    </row>
    <row r="87" spans="1:65" s="2" customFormat="1" ht="16.5" customHeight="1">
      <c r="A87" s="40"/>
      <c r="B87" s="41"/>
      <c r="C87" s="206" t="s">
        <v>172</v>
      </c>
      <c r="D87" s="206" t="s">
        <v>129</v>
      </c>
      <c r="E87" s="207" t="s">
        <v>1030</v>
      </c>
      <c r="F87" s="208" t="s">
        <v>1031</v>
      </c>
      <c r="G87" s="209" t="s">
        <v>631</v>
      </c>
      <c r="H87" s="210">
        <v>1</v>
      </c>
      <c r="I87" s="211"/>
      <c r="J87" s="212">
        <f>ROUND(I87*H87,2)</f>
        <v>0</v>
      </c>
      <c r="K87" s="208" t="s">
        <v>786</v>
      </c>
      <c r="L87" s="46"/>
      <c r="M87" s="213" t="s">
        <v>19</v>
      </c>
      <c r="N87" s="214" t="s">
        <v>42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134</v>
      </c>
      <c r="AT87" s="217" t="s">
        <v>129</v>
      </c>
      <c r="AU87" s="217" t="s">
        <v>79</v>
      </c>
      <c r="AY87" s="19" t="s">
        <v>127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79</v>
      </c>
      <c r="BK87" s="218">
        <f>ROUND(I87*H87,2)</f>
        <v>0</v>
      </c>
      <c r="BL87" s="19" t="s">
        <v>134</v>
      </c>
      <c r="BM87" s="217" t="s">
        <v>1032</v>
      </c>
    </row>
    <row r="88" spans="1:65" s="2" customFormat="1" ht="16.5" customHeight="1">
      <c r="A88" s="40"/>
      <c r="B88" s="41"/>
      <c r="C88" s="206" t="s">
        <v>177</v>
      </c>
      <c r="D88" s="206" t="s">
        <v>129</v>
      </c>
      <c r="E88" s="207" t="s">
        <v>1033</v>
      </c>
      <c r="F88" s="208" t="s">
        <v>1034</v>
      </c>
      <c r="G88" s="209" t="s">
        <v>631</v>
      </c>
      <c r="H88" s="210">
        <v>1</v>
      </c>
      <c r="I88" s="211"/>
      <c r="J88" s="212">
        <f>ROUND(I88*H88,2)</f>
        <v>0</v>
      </c>
      <c r="K88" s="208" t="s">
        <v>786</v>
      </c>
      <c r="L88" s="46"/>
      <c r="M88" s="213" t="s">
        <v>19</v>
      </c>
      <c r="N88" s="214" t="s">
        <v>42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134</v>
      </c>
      <c r="AT88" s="217" t="s">
        <v>129</v>
      </c>
      <c r="AU88" s="217" t="s">
        <v>79</v>
      </c>
      <c r="AY88" s="19" t="s">
        <v>127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79</v>
      </c>
      <c r="BK88" s="218">
        <f>ROUND(I88*H88,2)</f>
        <v>0</v>
      </c>
      <c r="BL88" s="19" t="s">
        <v>134</v>
      </c>
      <c r="BM88" s="217" t="s">
        <v>1035</v>
      </c>
    </row>
    <row r="89" spans="1:65" s="2" customFormat="1" ht="16.5" customHeight="1">
      <c r="A89" s="40"/>
      <c r="B89" s="41"/>
      <c r="C89" s="206" t="s">
        <v>182</v>
      </c>
      <c r="D89" s="206" t="s">
        <v>129</v>
      </c>
      <c r="E89" s="207" t="s">
        <v>1036</v>
      </c>
      <c r="F89" s="208" t="s">
        <v>1037</v>
      </c>
      <c r="G89" s="209" t="s">
        <v>631</v>
      </c>
      <c r="H89" s="210">
        <v>1</v>
      </c>
      <c r="I89" s="211"/>
      <c r="J89" s="212">
        <f>ROUND(I89*H89,2)</f>
        <v>0</v>
      </c>
      <c r="K89" s="208" t="s">
        <v>786</v>
      </c>
      <c r="L89" s="46"/>
      <c r="M89" s="276" t="s">
        <v>19</v>
      </c>
      <c r="N89" s="277" t="s">
        <v>42</v>
      </c>
      <c r="O89" s="278"/>
      <c r="P89" s="279">
        <f>O89*H89</f>
        <v>0</v>
      </c>
      <c r="Q89" s="279">
        <v>0</v>
      </c>
      <c r="R89" s="279">
        <f>Q89*H89</f>
        <v>0</v>
      </c>
      <c r="S89" s="279">
        <v>0</v>
      </c>
      <c r="T89" s="280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134</v>
      </c>
      <c r="AT89" s="217" t="s">
        <v>129</v>
      </c>
      <c r="AU89" s="217" t="s">
        <v>79</v>
      </c>
      <c r="AY89" s="19" t="s">
        <v>127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79</v>
      </c>
      <c r="BK89" s="218">
        <f>ROUND(I89*H89,2)</f>
        <v>0</v>
      </c>
      <c r="BL89" s="19" t="s">
        <v>134</v>
      </c>
      <c r="BM89" s="217" t="s">
        <v>1038</v>
      </c>
    </row>
    <row r="90" spans="1:31" s="2" customFormat="1" ht="6.95" customHeight="1">
      <c r="A90" s="40"/>
      <c r="B90" s="61"/>
      <c r="C90" s="62"/>
      <c r="D90" s="62"/>
      <c r="E90" s="62"/>
      <c r="F90" s="62"/>
      <c r="G90" s="62"/>
      <c r="H90" s="62"/>
      <c r="I90" s="62"/>
      <c r="J90" s="62"/>
      <c r="K90" s="62"/>
      <c r="L90" s="46"/>
      <c r="M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</sheetData>
  <sheetProtection password="CC35" sheet="1" objects="1" scenarios="1" formatColumns="0" formatRows="0" autoFilter="0"/>
  <autoFilter ref="C79:K89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1" customWidth="1"/>
    <col min="2" max="2" width="1.7109375" style="281" customWidth="1"/>
    <col min="3" max="4" width="5.00390625" style="281" customWidth="1"/>
    <col min="5" max="5" width="11.7109375" style="281" customWidth="1"/>
    <col min="6" max="6" width="9.140625" style="281" customWidth="1"/>
    <col min="7" max="7" width="5.00390625" style="281" customWidth="1"/>
    <col min="8" max="8" width="77.8515625" style="281" customWidth="1"/>
    <col min="9" max="10" width="20.00390625" style="281" customWidth="1"/>
    <col min="11" max="11" width="1.7109375" style="281" customWidth="1"/>
  </cols>
  <sheetData>
    <row r="1" s="1" customFormat="1" ht="37.5" customHeight="1"/>
    <row r="2" spans="2:11" s="1" customFormat="1" ht="7.5" customHeight="1">
      <c r="B2" s="282"/>
      <c r="C2" s="283"/>
      <c r="D2" s="283"/>
      <c r="E2" s="283"/>
      <c r="F2" s="283"/>
      <c r="G2" s="283"/>
      <c r="H2" s="283"/>
      <c r="I2" s="283"/>
      <c r="J2" s="283"/>
      <c r="K2" s="284"/>
    </row>
    <row r="3" spans="2:11" s="17" customFormat="1" ht="45" customHeight="1">
      <c r="B3" s="285"/>
      <c r="C3" s="286" t="s">
        <v>1039</v>
      </c>
      <c r="D3" s="286"/>
      <c r="E3" s="286"/>
      <c r="F3" s="286"/>
      <c r="G3" s="286"/>
      <c r="H3" s="286"/>
      <c r="I3" s="286"/>
      <c r="J3" s="286"/>
      <c r="K3" s="287"/>
    </row>
    <row r="4" spans="2:11" s="1" customFormat="1" ht="25.5" customHeight="1">
      <c r="B4" s="288"/>
      <c r="C4" s="289" t="s">
        <v>1040</v>
      </c>
      <c r="D4" s="289"/>
      <c r="E4" s="289"/>
      <c r="F4" s="289"/>
      <c r="G4" s="289"/>
      <c r="H4" s="289"/>
      <c r="I4" s="289"/>
      <c r="J4" s="289"/>
      <c r="K4" s="290"/>
    </row>
    <row r="5" spans="2:11" s="1" customFormat="1" ht="5.25" customHeight="1">
      <c r="B5" s="288"/>
      <c r="C5" s="291"/>
      <c r="D5" s="291"/>
      <c r="E5" s="291"/>
      <c r="F5" s="291"/>
      <c r="G5" s="291"/>
      <c r="H5" s="291"/>
      <c r="I5" s="291"/>
      <c r="J5" s="291"/>
      <c r="K5" s="290"/>
    </row>
    <row r="6" spans="2:11" s="1" customFormat="1" ht="15" customHeight="1">
      <c r="B6" s="288"/>
      <c r="C6" s="292" t="s">
        <v>1041</v>
      </c>
      <c r="D6" s="292"/>
      <c r="E6" s="292"/>
      <c r="F6" s="292"/>
      <c r="G6" s="292"/>
      <c r="H6" s="292"/>
      <c r="I6" s="292"/>
      <c r="J6" s="292"/>
      <c r="K6" s="290"/>
    </row>
    <row r="7" spans="2:11" s="1" customFormat="1" ht="15" customHeight="1">
      <c r="B7" s="293"/>
      <c r="C7" s="292" t="s">
        <v>1042</v>
      </c>
      <c r="D7" s="292"/>
      <c r="E7" s="292"/>
      <c r="F7" s="292"/>
      <c r="G7" s="292"/>
      <c r="H7" s="292"/>
      <c r="I7" s="292"/>
      <c r="J7" s="292"/>
      <c r="K7" s="290"/>
    </row>
    <row r="8" spans="2:11" s="1" customFormat="1" ht="12.75" customHeight="1">
      <c r="B8" s="293"/>
      <c r="C8" s="292"/>
      <c r="D8" s="292"/>
      <c r="E8" s="292"/>
      <c r="F8" s="292"/>
      <c r="G8" s="292"/>
      <c r="H8" s="292"/>
      <c r="I8" s="292"/>
      <c r="J8" s="292"/>
      <c r="K8" s="290"/>
    </row>
    <row r="9" spans="2:11" s="1" customFormat="1" ht="15" customHeight="1">
      <c r="B9" s="293"/>
      <c r="C9" s="292" t="s">
        <v>1043</v>
      </c>
      <c r="D9" s="292"/>
      <c r="E9" s="292"/>
      <c r="F9" s="292"/>
      <c r="G9" s="292"/>
      <c r="H9" s="292"/>
      <c r="I9" s="292"/>
      <c r="J9" s="292"/>
      <c r="K9" s="290"/>
    </row>
    <row r="10" spans="2:11" s="1" customFormat="1" ht="15" customHeight="1">
      <c r="B10" s="293"/>
      <c r="C10" s="292"/>
      <c r="D10" s="292" t="s">
        <v>1044</v>
      </c>
      <c r="E10" s="292"/>
      <c r="F10" s="292"/>
      <c r="G10" s="292"/>
      <c r="H10" s="292"/>
      <c r="I10" s="292"/>
      <c r="J10" s="292"/>
      <c r="K10" s="290"/>
    </row>
    <row r="11" spans="2:11" s="1" customFormat="1" ht="15" customHeight="1">
      <c r="B11" s="293"/>
      <c r="C11" s="294"/>
      <c r="D11" s="292" t="s">
        <v>1045</v>
      </c>
      <c r="E11" s="292"/>
      <c r="F11" s="292"/>
      <c r="G11" s="292"/>
      <c r="H11" s="292"/>
      <c r="I11" s="292"/>
      <c r="J11" s="292"/>
      <c r="K11" s="290"/>
    </row>
    <row r="12" spans="2:11" s="1" customFormat="1" ht="15" customHeight="1">
      <c r="B12" s="293"/>
      <c r="C12" s="294"/>
      <c r="D12" s="292"/>
      <c r="E12" s="292"/>
      <c r="F12" s="292"/>
      <c r="G12" s="292"/>
      <c r="H12" s="292"/>
      <c r="I12" s="292"/>
      <c r="J12" s="292"/>
      <c r="K12" s="290"/>
    </row>
    <row r="13" spans="2:11" s="1" customFormat="1" ht="15" customHeight="1">
      <c r="B13" s="293"/>
      <c r="C13" s="294"/>
      <c r="D13" s="295" t="s">
        <v>1046</v>
      </c>
      <c r="E13" s="292"/>
      <c r="F13" s="292"/>
      <c r="G13" s="292"/>
      <c r="H13" s="292"/>
      <c r="I13" s="292"/>
      <c r="J13" s="292"/>
      <c r="K13" s="290"/>
    </row>
    <row r="14" spans="2:11" s="1" customFormat="1" ht="12.75" customHeight="1">
      <c r="B14" s="293"/>
      <c r="C14" s="294"/>
      <c r="D14" s="294"/>
      <c r="E14" s="294"/>
      <c r="F14" s="294"/>
      <c r="G14" s="294"/>
      <c r="H14" s="294"/>
      <c r="I14" s="294"/>
      <c r="J14" s="294"/>
      <c r="K14" s="290"/>
    </row>
    <row r="15" spans="2:11" s="1" customFormat="1" ht="15" customHeight="1">
      <c r="B15" s="293"/>
      <c r="C15" s="294"/>
      <c r="D15" s="292" t="s">
        <v>1047</v>
      </c>
      <c r="E15" s="292"/>
      <c r="F15" s="292"/>
      <c r="G15" s="292"/>
      <c r="H15" s="292"/>
      <c r="I15" s="292"/>
      <c r="J15" s="292"/>
      <c r="K15" s="290"/>
    </row>
    <row r="16" spans="2:11" s="1" customFormat="1" ht="15" customHeight="1">
      <c r="B16" s="293"/>
      <c r="C16" s="294"/>
      <c r="D16" s="292" t="s">
        <v>1048</v>
      </c>
      <c r="E16" s="292"/>
      <c r="F16" s="292"/>
      <c r="G16" s="292"/>
      <c r="H16" s="292"/>
      <c r="I16" s="292"/>
      <c r="J16" s="292"/>
      <c r="K16" s="290"/>
    </row>
    <row r="17" spans="2:11" s="1" customFormat="1" ht="15" customHeight="1">
      <c r="B17" s="293"/>
      <c r="C17" s="294"/>
      <c r="D17" s="292" t="s">
        <v>1049</v>
      </c>
      <c r="E17" s="292"/>
      <c r="F17" s="292"/>
      <c r="G17" s="292"/>
      <c r="H17" s="292"/>
      <c r="I17" s="292"/>
      <c r="J17" s="292"/>
      <c r="K17" s="290"/>
    </row>
    <row r="18" spans="2:11" s="1" customFormat="1" ht="15" customHeight="1">
      <c r="B18" s="293"/>
      <c r="C18" s="294"/>
      <c r="D18" s="294"/>
      <c r="E18" s="296" t="s">
        <v>78</v>
      </c>
      <c r="F18" s="292" t="s">
        <v>1050</v>
      </c>
      <c r="G18" s="292"/>
      <c r="H18" s="292"/>
      <c r="I18" s="292"/>
      <c r="J18" s="292"/>
      <c r="K18" s="290"/>
    </row>
    <row r="19" spans="2:11" s="1" customFormat="1" ht="15" customHeight="1">
      <c r="B19" s="293"/>
      <c r="C19" s="294"/>
      <c r="D19" s="294"/>
      <c r="E19" s="296" t="s">
        <v>1051</v>
      </c>
      <c r="F19" s="292" t="s">
        <v>1052</v>
      </c>
      <c r="G19" s="292"/>
      <c r="H19" s="292"/>
      <c r="I19" s="292"/>
      <c r="J19" s="292"/>
      <c r="K19" s="290"/>
    </row>
    <row r="20" spans="2:11" s="1" customFormat="1" ht="15" customHeight="1">
      <c r="B20" s="293"/>
      <c r="C20" s="294"/>
      <c r="D20" s="294"/>
      <c r="E20" s="296" t="s">
        <v>1053</v>
      </c>
      <c r="F20" s="292" t="s">
        <v>1054</v>
      </c>
      <c r="G20" s="292"/>
      <c r="H20" s="292"/>
      <c r="I20" s="292"/>
      <c r="J20" s="292"/>
      <c r="K20" s="290"/>
    </row>
    <row r="21" spans="2:11" s="1" customFormat="1" ht="15" customHeight="1">
      <c r="B21" s="293"/>
      <c r="C21" s="294"/>
      <c r="D21" s="294"/>
      <c r="E21" s="296" t="s">
        <v>1055</v>
      </c>
      <c r="F21" s="292" t="s">
        <v>1056</v>
      </c>
      <c r="G21" s="292"/>
      <c r="H21" s="292"/>
      <c r="I21" s="292"/>
      <c r="J21" s="292"/>
      <c r="K21" s="290"/>
    </row>
    <row r="22" spans="2:11" s="1" customFormat="1" ht="15" customHeight="1">
      <c r="B22" s="293"/>
      <c r="C22" s="294"/>
      <c r="D22" s="294"/>
      <c r="E22" s="296" t="s">
        <v>1013</v>
      </c>
      <c r="F22" s="292" t="s">
        <v>1014</v>
      </c>
      <c r="G22" s="292"/>
      <c r="H22" s="292"/>
      <c r="I22" s="292"/>
      <c r="J22" s="292"/>
      <c r="K22" s="290"/>
    </row>
    <row r="23" spans="2:11" s="1" customFormat="1" ht="15" customHeight="1">
      <c r="B23" s="293"/>
      <c r="C23" s="294"/>
      <c r="D23" s="294"/>
      <c r="E23" s="296" t="s">
        <v>1057</v>
      </c>
      <c r="F23" s="292" t="s">
        <v>1058</v>
      </c>
      <c r="G23" s="292"/>
      <c r="H23" s="292"/>
      <c r="I23" s="292"/>
      <c r="J23" s="292"/>
      <c r="K23" s="290"/>
    </row>
    <row r="24" spans="2:11" s="1" customFormat="1" ht="12.75" customHeight="1">
      <c r="B24" s="293"/>
      <c r="C24" s="294"/>
      <c r="D24" s="294"/>
      <c r="E24" s="294"/>
      <c r="F24" s="294"/>
      <c r="G24" s="294"/>
      <c r="H24" s="294"/>
      <c r="I24" s="294"/>
      <c r="J24" s="294"/>
      <c r="K24" s="290"/>
    </row>
    <row r="25" spans="2:11" s="1" customFormat="1" ht="15" customHeight="1">
      <c r="B25" s="293"/>
      <c r="C25" s="292" t="s">
        <v>1059</v>
      </c>
      <c r="D25" s="292"/>
      <c r="E25" s="292"/>
      <c r="F25" s="292"/>
      <c r="G25" s="292"/>
      <c r="H25" s="292"/>
      <c r="I25" s="292"/>
      <c r="J25" s="292"/>
      <c r="K25" s="290"/>
    </row>
    <row r="26" spans="2:11" s="1" customFormat="1" ht="15" customHeight="1">
      <c r="B26" s="293"/>
      <c r="C26" s="292" t="s">
        <v>1060</v>
      </c>
      <c r="D26" s="292"/>
      <c r="E26" s="292"/>
      <c r="F26" s="292"/>
      <c r="G26" s="292"/>
      <c r="H26" s="292"/>
      <c r="I26" s="292"/>
      <c r="J26" s="292"/>
      <c r="K26" s="290"/>
    </row>
    <row r="27" spans="2:11" s="1" customFormat="1" ht="15" customHeight="1">
      <c r="B27" s="293"/>
      <c r="C27" s="292"/>
      <c r="D27" s="292" t="s">
        <v>1061</v>
      </c>
      <c r="E27" s="292"/>
      <c r="F27" s="292"/>
      <c r="G27" s="292"/>
      <c r="H27" s="292"/>
      <c r="I27" s="292"/>
      <c r="J27" s="292"/>
      <c r="K27" s="290"/>
    </row>
    <row r="28" spans="2:11" s="1" customFormat="1" ht="15" customHeight="1">
      <c r="B28" s="293"/>
      <c r="C28" s="294"/>
      <c r="D28" s="292" t="s">
        <v>1062</v>
      </c>
      <c r="E28" s="292"/>
      <c r="F28" s="292"/>
      <c r="G28" s="292"/>
      <c r="H28" s="292"/>
      <c r="I28" s="292"/>
      <c r="J28" s="292"/>
      <c r="K28" s="290"/>
    </row>
    <row r="29" spans="2:11" s="1" customFormat="1" ht="12.75" customHeight="1">
      <c r="B29" s="293"/>
      <c r="C29" s="294"/>
      <c r="D29" s="294"/>
      <c r="E29" s="294"/>
      <c r="F29" s="294"/>
      <c r="G29" s="294"/>
      <c r="H29" s="294"/>
      <c r="I29" s="294"/>
      <c r="J29" s="294"/>
      <c r="K29" s="290"/>
    </row>
    <row r="30" spans="2:11" s="1" customFormat="1" ht="15" customHeight="1">
      <c r="B30" s="293"/>
      <c r="C30" s="294"/>
      <c r="D30" s="292" t="s">
        <v>1063</v>
      </c>
      <c r="E30" s="292"/>
      <c r="F30" s="292"/>
      <c r="G30" s="292"/>
      <c r="H30" s="292"/>
      <c r="I30" s="292"/>
      <c r="J30" s="292"/>
      <c r="K30" s="290"/>
    </row>
    <row r="31" spans="2:11" s="1" customFormat="1" ht="15" customHeight="1">
      <c r="B31" s="293"/>
      <c r="C31" s="294"/>
      <c r="D31" s="292" t="s">
        <v>1064</v>
      </c>
      <c r="E31" s="292"/>
      <c r="F31" s="292"/>
      <c r="G31" s="292"/>
      <c r="H31" s="292"/>
      <c r="I31" s="292"/>
      <c r="J31" s="292"/>
      <c r="K31" s="290"/>
    </row>
    <row r="32" spans="2:11" s="1" customFormat="1" ht="12.75" customHeight="1">
      <c r="B32" s="293"/>
      <c r="C32" s="294"/>
      <c r="D32" s="294"/>
      <c r="E32" s="294"/>
      <c r="F32" s="294"/>
      <c r="G32" s="294"/>
      <c r="H32" s="294"/>
      <c r="I32" s="294"/>
      <c r="J32" s="294"/>
      <c r="K32" s="290"/>
    </row>
    <row r="33" spans="2:11" s="1" customFormat="1" ht="15" customHeight="1">
      <c r="B33" s="293"/>
      <c r="C33" s="294"/>
      <c r="D33" s="292" t="s">
        <v>1065</v>
      </c>
      <c r="E33" s="292"/>
      <c r="F33" s="292"/>
      <c r="G33" s="292"/>
      <c r="H33" s="292"/>
      <c r="I33" s="292"/>
      <c r="J33" s="292"/>
      <c r="K33" s="290"/>
    </row>
    <row r="34" spans="2:11" s="1" customFormat="1" ht="15" customHeight="1">
      <c r="B34" s="293"/>
      <c r="C34" s="294"/>
      <c r="D34" s="292" t="s">
        <v>1066</v>
      </c>
      <c r="E34" s="292"/>
      <c r="F34" s="292"/>
      <c r="G34" s="292"/>
      <c r="H34" s="292"/>
      <c r="I34" s="292"/>
      <c r="J34" s="292"/>
      <c r="K34" s="290"/>
    </row>
    <row r="35" spans="2:11" s="1" customFormat="1" ht="15" customHeight="1">
      <c r="B35" s="293"/>
      <c r="C35" s="294"/>
      <c r="D35" s="292" t="s">
        <v>1067</v>
      </c>
      <c r="E35" s="292"/>
      <c r="F35" s="292"/>
      <c r="G35" s="292"/>
      <c r="H35" s="292"/>
      <c r="I35" s="292"/>
      <c r="J35" s="292"/>
      <c r="K35" s="290"/>
    </row>
    <row r="36" spans="2:11" s="1" customFormat="1" ht="15" customHeight="1">
      <c r="B36" s="293"/>
      <c r="C36" s="294"/>
      <c r="D36" s="292"/>
      <c r="E36" s="295" t="s">
        <v>113</v>
      </c>
      <c r="F36" s="292"/>
      <c r="G36" s="292" t="s">
        <v>1068</v>
      </c>
      <c r="H36" s="292"/>
      <c r="I36" s="292"/>
      <c r="J36" s="292"/>
      <c r="K36" s="290"/>
    </row>
    <row r="37" spans="2:11" s="1" customFormat="1" ht="30.75" customHeight="1">
      <c r="B37" s="293"/>
      <c r="C37" s="294"/>
      <c r="D37" s="292"/>
      <c r="E37" s="295" t="s">
        <v>1069</v>
      </c>
      <c r="F37" s="292"/>
      <c r="G37" s="292" t="s">
        <v>1070</v>
      </c>
      <c r="H37" s="292"/>
      <c r="I37" s="292"/>
      <c r="J37" s="292"/>
      <c r="K37" s="290"/>
    </row>
    <row r="38" spans="2:11" s="1" customFormat="1" ht="15" customHeight="1">
      <c r="B38" s="293"/>
      <c r="C38" s="294"/>
      <c r="D38" s="292"/>
      <c r="E38" s="295" t="s">
        <v>52</v>
      </c>
      <c r="F38" s="292"/>
      <c r="G38" s="292" t="s">
        <v>1071</v>
      </c>
      <c r="H38" s="292"/>
      <c r="I38" s="292"/>
      <c r="J38" s="292"/>
      <c r="K38" s="290"/>
    </row>
    <row r="39" spans="2:11" s="1" customFormat="1" ht="15" customHeight="1">
      <c r="B39" s="293"/>
      <c r="C39" s="294"/>
      <c r="D39" s="292"/>
      <c r="E39" s="295" t="s">
        <v>53</v>
      </c>
      <c r="F39" s="292"/>
      <c r="G39" s="292" t="s">
        <v>1072</v>
      </c>
      <c r="H39" s="292"/>
      <c r="I39" s="292"/>
      <c r="J39" s="292"/>
      <c r="K39" s="290"/>
    </row>
    <row r="40" spans="2:11" s="1" customFormat="1" ht="15" customHeight="1">
      <c r="B40" s="293"/>
      <c r="C40" s="294"/>
      <c r="D40" s="292"/>
      <c r="E40" s="295" t="s">
        <v>114</v>
      </c>
      <c r="F40" s="292"/>
      <c r="G40" s="292" t="s">
        <v>1073</v>
      </c>
      <c r="H40" s="292"/>
      <c r="I40" s="292"/>
      <c r="J40" s="292"/>
      <c r="K40" s="290"/>
    </row>
    <row r="41" spans="2:11" s="1" customFormat="1" ht="15" customHeight="1">
      <c r="B41" s="293"/>
      <c r="C41" s="294"/>
      <c r="D41" s="292"/>
      <c r="E41" s="295" t="s">
        <v>115</v>
      </c>
      <c r="F41" s="292"/>
      <c r="G41" s="292" t="s">
        <v>1074</v>
      </c>
      <c r="H41" s="292"/>
      <c r="I41" s="292"/>
      <c r="J41" s="292"/>
      <c r="K41" s="290"/>
    </row>
    <row r="42" spans="2:11" s="1" customFormat="1" ht="15" customHeight="1">
      <c r="B42" s="293"/>
      <c r="C42" s="294"/>
      <c r="D42" s="292"/>
      <c r="E42" s="295" t="s">
        <v>1075</v>
      </c>
      <c r="F42" s="292"/>
      <c r="G42" s="292" t="s">
        <v>1076</v>
      </c>
      <c r="H42" s="292"/>
      <c r="I42" s="292"/>
      <c r="J42" s="292"/>
      <c r="K42" s="290"/>
    </row>
    <row r="43" spans="2:11" s="1" customFormat="1" ht="15" customHeight="1">
      <c r="B43" s="293"/>
      <c r="C43" s="294"/>
      <c r="D43" s="292"/>
      <c r="E43" s="295"/>
      <c r="F43" s="292"/>
      <c r="G43" s="292" t="s">
        <v>1077</v>
      </c>
      <c r="H43" s="292"/>
      <c r="I43" s="292"/>
      <c r="J43" s="292"/>
      <c r="K43" s="290"/>
    </row>
    <row r="44" spans="2:11" s="1" customFormat="1" ht="15" customHeight="1">
      <c r="B44" s="293"/>
      <c r="C44" s="294"/>
      <c r="D44" s="292"/>
      <c r="E44" s="295" t="s">
        <v>1078</v>
      </c>
      <c r="F44" s="292"/>
      <c r="G44" s="292" t="s">
        <v>1079</v>
      </c>
      <c r="H44" s="292"/>
      <c r="I44" s="292"/>
      <c r="J44" s="292"/>
      <c r="K44" s="290"/>
    </row>
    <row r="45" spans="2:11" s="1" customFormat="1" ht="15" customHeight="1">
      <c r="B45" s="293"/>
      <c r="C45" s="294"/>
      <c r="D45" s="292"/>
      <c r="E45" s="295" t="s">
        <v>117</v>
      </c>
      <c r="F45" s="292"/>
      <c r="G45" s="292" t="s">
        <v>1080</v>
      </c>
      <c r="H45" s="292"/>
      <c r="I45" s="292"/>
      <c r="J45" s="292"/>
      <c r="K45" s="290"/>
    </row>
    <row r="46" spans="2:11" s="1" customFormat="1" ht="12.75" customHeight="1">
      <c r="B46" s="293"/>
      <c r="C46" s="294"/>
      <c r="D46" s="292"/>
      <c r="E46" s="292"/>
      <c r="F46" s="292"/>
      <c r="G46" s="292"/>
      <c r="H46" s="292"/>
      <c r="I46" s="292"/>
      <c r="J46" s="292"/>
      <c r="K46" s="290"/>
    </row>
    <row r="47" spans="2:11" s="1" customFormat="1" ht="15" customHeight="1">
      <c r="B47" s="293"/>
      <c r="C47" s="294"/>
      <c r="D47" s="292" t="s">
        <v>1081</v>
      </c>
      <c r="E47" s="292"/>
      <c r="F47" s="292"/>
      <c r="G47" s="292"/>
      <c r="H47" s="292"/>
      <c r="I47" s="292"/>
      <c r="J47" s="292"/>
      <c r="K47" s="290"/>
    </row>
    <row r="48" spans="2:11" s="1" customFormat="1" ht="15" customHeight="1">
      <c r="B48" s="293"/>
      <c r="C48" s="294"/>
      <c r="D48" s="294"/>
      <c r="E48" s="292" t="s">
        <v>1082</v>
      </c>
      <c r="F48" s="292"/>
      <c r="G48" s="292"/>
      <c r="H48" s="292"/>
      <c r="I48" s="292"/>
      <c r="J48" s="292"/>
      <c r="K48" s="290"/>
    </row>
    <row r="49" spans="2:11" s="1" customFormat="1" ht="15" customHeight="1">
      <c r="B49" s="293"/>
      <c r="C49" s="294"/>
      <c r="D49" s="294"/>
      <c r="E49" s="292" t="s">
        <v>1083</v>
      </c>
      <c r="F49" s="292"/>
      <c r="G49" s="292"/>
      <c r="H49" s="292"/>
      <c r="I49" s="292"/>
      <c r="J49" s="292"/>
      <c r="K49" s="290"/>
    </row>
    <row r="50" spans="2:11" s="1" customFormat="1" ht="15" customHeight="1">
      <c r="B50" s="293"/>
      <c r="C50" s="294"/>
      <c r="D50" s="294"/>
      <c r="E50" s="292" t="s">
        <v>1084</v>
      </c>
      <c r="F50" s="292"/>
      <c r="G50" s="292"/>
      <c r="H50" s="292"/>
      <c r="I50" s="292"/>
      <c r="J50" s="292"/>
      <c r="K50" s="290"/>
    </row>
    <row r="51" spans="2:11" s="1" customFormat="1" ht="15" customHeight="1">
      <c r="B51" s="293"/>
      <c r="C51" s="294"/>
      <c r="D51" s="292" t="s">
        <v>1085</v>
      </c>
      <c r="E51" s="292"/>
      <c r="F51" s="292"/>
      <c r="G51" s="292"/>
      <c r="H51" s="292"/>
      <c r="I51" s="292"/>
      <c r="J51" s="292"/>
      <c r="K51" s="290"/>
    </row>
    <row r="52" spans="2:11" s="1" customFormat="1" ht="25.5" customHeight="1">
      <c r="B52" s="288"/>
      <c r="C52" s="289" t="s">
        <v>1086</v>
      </c>
      <c r="D52" s="289"/>
      <c r="E52" s="289"/>
      <c r="F52" s="289"/>
      <c r="G52" s="289"/>
      <c r="H52" s="289"/>
      <c r="I52" s="289"/>
      <c r="J52" s="289"/>
      <c r="K52" s="290"/>
    </row>
    <row r="53" spans="2:11" s="1" customFormat="1" ht="5.25" customHeight="1">
      <c r="B53" s="288"/>
      <c r="C53" s="291"/>
      <c r="D53" s="291"/>
      <c r="E53" s="291"/>
      <c r="F53" s="291"/>
      <c r="G53" s="291"/>
      <c r="H53" s="291"/>
      <c r="I53" s="291"/>
      <c r="J53" s="291"/>
      <c r="K53" s="290"/>
    </row>
    <row r="54" spans="2:11" s="1" customFormat="1" ht="15" customHeight="1">
      <c r="B54" s="288"/>
      <c r="C54" s="292" t="s">
        <v>1087</v>
      </c>
      <c r="D54" s="292"/>
      <c r="E54" s="292"/>
      <c r="F54" s="292"/>
      <c r="G54" s="292"/>
      <c r="H54" s="292"/>
      <c r="I54" s="292"/>
      <c r="J54" s="292"/>
      <c r="K54" s="290"/>
    </row>
    <row r="55" spans="2:11" s="1" customFormat="1" ht="15" customHeight="1">
      <c r="B55" s="288"/>
      <c r="C55" s="292" t="s">
        <v>1088</v>
      </c>
      <c r="D55" s="292"/>
      <c r="E55" s="292"/>
      <c r="F55" s="292"/>
      <c r="G55" s="292"/>
      <c r="H55" s="292"/>
      <c r="I55" s="292"/>
      <c r="J55" s="292"/>
      <c r="K55" s="290"/>
    </row>
    <row r="56" spans="2:11" s="1" customFormat="1" ht="12.75" customHeight="1">
      <c r="B56" s="288"/>
      <c r="C56" s="292"/>
      <c r="D56" s="292"/>
      <c r="E56" s="292"/>
      <c r="F56" s="292"/>
      <c r="G56" s="292"/>
      <c r="H56" s="292"/>
      <c r="I56" s="292"/>
      <c r="J56" s="292"/>
      <c r="K56" s="290"/>
    </row>
    <row r="57" spans="2:11" s="1" customFormat="1" ht="15" customHeight="1">
      <c r="B57" s="288"/>
      <c r="C57" s="292" t="s">
        <v>1089</v>
      </c>
      <c r="D57" s="292"/>
      <c r="E57" s="292"/>
      <c r="F57" s="292"/>
      <c r="G57" s="292"/>
      <c r="H57" s="292"/>
      <c r="I57" s="292"/>
      <c r="J57" s="292"/>
      <c r="K57" s="290"/>
    </row>
    <row r="58" spans="2:11" s="1" customFormat="1" ht="15" customHeight="1">
      <c r="B58" s="288"/>
      <c r="C58" s="294"/>
      <c r="D58" s="292" t="s">
        <v>1090</v>
      </c>
      <c r="E58" s="292"/>
      <c r="F58" s="292"/>
      <c r="G58" s="292"/>
      <c r="H58" s="292"/>
      <c r="I58" s="292"/>
      <c r="J58" s="292"/>
      <c r="K58" s="290"/>
    </row>
    <row r="59" spans="2:11" s="1" customFormat="1" ht="15" customHeight="1">
      <c r="B59" s="288"/>
      <c r="C59" s="294"/>
      <c r="D59" s="292" t="s">
        <v>1091</v>
      </c>
      <c r="E59" s="292"/>
      <c r="F59" s="292"/>
      <c r="G59" s="292"/>
      <c r="H59" s="292"/>
      <c r="I59" s="292"/>
      <c r="J59" s="292"/>
      <c r="K59" s="290"/>
    </row>
    <row r="60" spans="2:11" s="1" customFormat="1" ht="15" customHeight="1">
      <c r="B60" s="288"/>
      <c r="C60" s="294"/>
      <c r="D60" s="292" t="s">
        <v>1092</v>
      </c>
      <c r="E60" s="292"/>
      <c r="F60" s="292"/>
      <c r="G60" s="292"/>
      <c r="H60" s="292"/>
      <c r="I60" s="292"/>
      <c r="J60" s="292"/>
      <c r="K60" s="290"/>
    </row>
    <row r="61" spans="2:11" s="1" customFormat="1" ht="15" customHeight="1">
      <c r="B61" s="288"/>
      <c r="C61" s="294"/>
      <c r="D61" s="292" t="s">
        <v>1093</v>
      </c>
      <c r="E61" s="292"/>
      <c r="F61" s="292"/>
      <c r="G61" s="292"/>
      <c r="H61" s="292"/>
      <c r="I61" s="292"/>
      <c r="J61" s="292"/>
      <c r="K61" s="290"/>
    </row>
    <row r="62" spans="2:11" s="1" customFormat="1" ht="15" customHeight="1">
      <c r="B62" s="288"/>
      <c r="C62" s="294"/>
      <c r="D62" s="297" t="s">
        <v>1094</v>
      </c>
      <c r="E62" s="297"/>
      <c r="F62" s="297"/>
      <c r="G62" s="297"/>
      <c r="H62" s="297"/>
      <c r="I62" s="297"/>
      <c r="J62" s="297"/>
      <c r="K62" s="290"/>
    </row>
    <row r="63" spans="2:11" s="1" customFormat="1" ht="15" customHeight="1">
      <c r="B63" s="288"/>
      <c r="C63" s="294"/>
      <c r="D63" s="292" t="s">
        <v>1095</v>
      </c>
      <c r="E63" s="292"/>
      <c r="F63" s="292"/>
      <c r="G63" s="292"/>
      <c r="H63" s="292"/>
      <c r="I63" s="292"/>
      <c r="J63" s="292"/>
      <c r="K63" s="290"/>
    </row>
    <row r="64" spans="2:11" s="1" customFormat="1" ht="12.75" customHeight="1">
      <c r="B64" s="288"/>
      <c r="C64" s="294"/>
      <c r="D64" s="294"/>
      <c r="E64" s="298"/>
      <c r="F64" s="294"/>
      <c r="G64" s="294"/>
      <c r="H64" s="294"/>
      <c r="I64" s="294"/>
      <c r="J64" s="294"/>
      <c r="K64" s="290"/>
    </row>
    <row r="65" spans="2:11" s="1" customFormat="1" ht="15" customHeight="1">
      <c r="B65" s="288"/>
      <c r="C65" s="294"/>
      <c r="D65" s="292" t="s">
        <v>1096</v>
      </c>
      <c r="E65" s="292"/>
      <c r="F65" s="292"/>
      <c r="G65" s="292"/>
      <c r="H65" s="292"/>
      <c r="I65" s="292"/>
      <c r="J65" s="292"/>
      <c r="K65" s="290"/>
    </row>
    <row r="66" spans="2:11" s="1" customFormat="1" ht="15" customHeight="1">
      <c r="B66" s="288"/>
      <c r="C66" s="294"/>
      <c r="D66" s="297" t="s">
        <v>1097</v>
      </c>
      <c r="E66" s="297"/>
      <c r="F66" s="297"/>
      <c r="G66" s="297"/>
      <c r="H66" s="297"/>
      <c r="I66" s="297"/>
      <c r="J66" s="297"/>
      <c r="K66" s="290"/>
    </row>
    <row r="67" spans="2:11" s="1" customFormat="1" ht="15" customHeight="1">
      <c r="B67" s="288"/>
      <c r="C67" s="294"/>
      <c r="D67" s="292" t="s">
        <v>1098</v>
      </c>
      <c r="E67" s="292"/>
      <c r="F67" s="292"/>
      <c r="G67" s="292"/>
      <c r="H67" s="292"/>
      <c r="I67" s="292"/>
      <c r="J67" s="292"/>
      <c r="K67" s="290"/>
    </row>
    <row r="68" spans="2:11" s="1" customFormat="1" ht="15" customHeight="1">
      <c r="B68" s="288"/>
      <c r="C68" s="294"/>
      <c r="D68" s="292" t="s">
        <v>1099</v>
      </c>
      <c r="E68" s="292"/>
      <c r="F68" s="292"/>
      <c r="G68" s="292"/>
      <c r="H68" s="292"/>
      <c r="I68" s="292"/>
      <c r="J68" s="292"/>
      <c r="K68" s="290"/>
    </row>
    <row r="69" spans="2:11" s="1" customFormat="1" ht="15" customHeight="1">
      <c r="B69" s="288"/>
      <c r="C69" s="294"/>
      <c r="D69" s="292" t="s">
        <v>1100</v>
      </c>
      <c r="E69" s="292"/>
      <c r="F69" s="292"/>
      <c r="G69" s="292"/>
      <c r="H69" s="292"/>
      <c r="I69" s="292"/>
      <c r="J69" s="292"/>
      <c r="K69" s="290"/>
    </row>
    <row r="70" spans="2:11" s="1" customFormat="1" ht="15" customHeight="1">
      <c r="B70" s="288"/>
      <c r="C70" s="294"/>
      <c r="D70" s="292" t="s">
        <v>1101</v>
      </c>
      <c r="E70" s="292"/>
      <c r="F70" s="292"/>
      <c r="G70" s="292"/>
      <c r="H70" s="292"/>
      <c r="I70" s="292"/>
      <c r="J70" s="292"/>
      <c r="K70" s="290"/>
    </row>
    <row r="71" spans="2:11" s="1" customFormat="1" ht="12.75" customHeight="1">
      <c r="B71" s="299"/>
      <c r="C71" s="300"/>
      <c r="D71" s="300"/>
      <c r="E71" s="300"/>
      <c r="F71" s="300"/>
      <c r="G71" s="300"/>
      <c r="H71" s="300"/>
      <c r="I71" s="300"/>
      <c r="J71" s="300"/>
      <c r="K71" s="301"/>
    </row>
    <row r="72" spans="2:11" s="1" customFormat="1" ht="18.75" customHeight="1">
      <c r="B72" s="302"/>
      <c r="C72" s="302"/>
      <c r="D72" s="302"/>
      <c r="E72" s="302"/>
      <c r="F72" s="302"/>
      <c r="G72" s="302"/>
      <c r="H72" s="302"/>
      <c r="I72" s="302"/>
      <c r="J72" s="302"/>
      <c r="K72" s="303"/>
    </row>
    <row r="73" spans="2:11" s="1" customFormat="1" ht="18.75" customHeight="1">
      <c r="B73" s="303"/>
      <c r="C73" s="303"/>
      <c r="D73" s="303"/>
      <c r="E73" s="303"/>
      <c r="F73" s="303"/>
      <c r="G73" s="303"/>
      <c r="H73" s="303"/>
      <c r="I73" s="303"/>
      <c r="J73" s="303"/>
      <c r="K73" s="303"/>
    </row>
    <row r="74" spans="2:11" s="1" customFormat="1" ht="7.5" customHeight="1">
      <c r="B74" s="304"/>
      <c r="C74" s="305"/>
      <c r="D74" s="305"/>
      <c r="E74" s="305"/>
      <c r="F74" s="305"/>
      <c r="G74" s="305"/>
      <c r="H74" s="305"/>
      <c r="I74" s="305"/>
      <c r="J74" s="305"/>
      <c r="K74" s="306"/>
    </row>
    <row r="75" spans="2:11" s="1" customFormat="1" ht="45" customHeight="1">
      <c r="B75" s="307"/>
      <c r="C75" s="308" t="s">
        <v>1102</v>
      </c>
      <c r="D75" s="308"/>
      <c r="E75" s="308"/>
      <c r="F75" s="308"/>
      <c r="G75" s="308"/>
      <c r="H75" s="308"/>
      <c r="I75" s="308"/>
      <c r="J75" s="308"/>
      <c r="K75" s="309"/>
    </row>
    <row r="76" spans="2:11" s="1" customFormat="1" ht="17.25" customHeight="1">
      <c r="B76" s="307"/>
      <c r="C76" s="310" t="s">
        <v>1103</v>
      </c>
      <c r="D76" s="310"/>
      <c r="E76" s="310"/>
      <c r="F76" s="310" t="s">
        <v>1104</v>
      </c>
      <c r="G76" s="311"/>
      <c r="H76" s="310" t="s">
        <v>53</v>
      </c>
      <c r="I76" s="310" t="s">
        <v>56</v>
      </c>
      <c r="J76" s="310" t="s">
        <v>1105</v>
      </c>
      <c r="K76" s="309"/>
    </row>
    <row r="77" spans="2:11" s="1" customFormat="1" ht="17.25" customHeight="1">
      <c r="B77" s="307"/>
      <c r="C77" s="312" t="s">
        <v>1106</v>
      </c>
      <c r="D77" s="312"/>
      <c r="E77" s="312"/>
      <c r="F77" s="313" t="s">
        <v>1107</v>
      </c>
      <c r="G77" s="314"/>
      <c r="H77" s="312"/>
      <c r="I77" s="312"/>
      <c r="J77" s="312" t="s">
        <v>1108</v>
      </c>
      <c r="K77" s="309"/>
    </row>
    <row r="78" spans="2:11" s="1" customFormat="1" ht="5.25" customHeight="1">
      <c r="B78" s="307"/>
      <c r="C78" s="315"/>
      <c r="D78" s="315"/>
      <c r="E78" s="315"/>
      <c r="F78" s="315"/>
      <c r="G78" s="316"/>
      <c r="H78" s="315"/>
      <c r="I78" s="315"/>
      <c r="J78" s="315"/>
      <c r="K78" s="309"/>
    </row>
    <row r="79" spans="2:11" s="1" customFormat="1" ht="15" customHeight="1">
      <c r="B79" s="307"/>
      <c r="C79" s="295" t="s">
        <v>52</v>
      </c>
      <c r="D79" s="317"/>
      <c r="E79" s="317"/>
      <c r="F79" s="318" t="s">
        <v>1109</v>
      </c>
      <c r="G79" s="319"/>
      <c r="H79" s="295" t="s">
        <v>1110</v>
      </c>
      <c r="I79" s="295" t="s">
        <v>1111</v>
      </c>
      <c r="J79" s="295">
        <v>20</v>
      </c>
      <c r="K79" s="309"/>
    </row>
    <row r="80" spans="2:11" s="1" customFormat="1" ht="15" customHeight="1">
      <c r="B80" s="307"/>
      <c r="C80" s="295" t="s">
        <v>1112</v>
      </c>
      <c r="D80" s="295"/>
      <c r="E80" s="295"/>
      <c r="F80" s="318" t="s">
        <v>1109</v>
      </c>
      <c r="G80" s="319"/>
      <c r="H80" s="295" t="s">
        <v>1113</v>
      </c>
      <c r="I80" s="295" t="s">
        <v>1111</v>
      </c>
      <c r="J80" s="295">
        <v>120</v>
      </c>
      <c r="K80" s="309"/>
    </row>
    <row r="81" spans="2:11" s="1" customFormat="1" ht="15" customHeight="1">
      <c r="B81" s="320"/>
      <c r="C81" s="295" t="s">
        <v>1114</v>
      </c>
      <c r="D81" s="295"/>
      <c r="E81" s="295"/>
      <c r="F81" s="318" t="s">
        <v>1115</v>
      </c>
      <c r="G81" s="319"/>
      <c r="H81" s="295" t="s">
        <v>1116</v>
      </c>
      <c r="I81" s="295" t="s">
        <v>1111</v>
      </c>
      <c r="J81" s="295">
        <v>50</v>
      </c>
      <c r="K81" s="309"/>
    </row>
    <row r="82" spans="2:11" s="1" customFormat="1" ht="15" customHeight="1">
      <c r="B82" s="320"/>
      <c r="C82" s="295" t="s">
        <v>1117</v>
      </c>
      <c r="D82" s="295"/>
      <c r="E82" s="295"/>
      <c r="F82" s="318" t="s">
        <v>1109</v>
      </c>
      <c r="G82" s="319"/>
      <c r="H82" s="295" t="s">
        <v>1118</v>
      </c>
      <c r="I82" s="295" t="s">
        <v>1119</v>
      </c>
      <c r="J82" s="295"/>
      <c r="K82" s="309"/>
    </row>
    <row r="83" spans="2:11" s="1" customFormat="1" ht="15" customHeight="1">
      <c r="B83" s="320"/>
      <c r="C83" s="321" t="s">
        <v>1120</v>
      </c>
      <c r="D83" s="321"/>
      <c r="E83" s="321"/>
      <c r="F83" s="322" t="s">
        <v>1115</v>
      </c>
      <c r="G83" s="321"/>
      <c r="H83" s="321" t="s">
        <v>1121</v>
      </c>
      <c r="I83" s="321" t="s">
        <v>1111</v>
      </c>
      <c r="J83" s="321">
        <v>15</v>
      </c>
      <c r="K83" s="309"/>
    </row>
    <row r="84" spans="2:11" s="1" customFormat="1" ht="15" customHeight="1">
      <c r="B84" s="320"/>
      <c r="C84" s="321" t="s">
        <v>1122</v>
      </c>
      <c r="D84" s="321"/>
      <c r="E84" s="321"/>
      <c r="F84" s="322" t="s">
        <v>1115</v>
      </c>
      <c r="G84" s="321"/>
      <c r="H84" s="321" t="s">
        <v>1123</v>
      </c>
      <c r="I84" s="321" t="s">
        <v>1111</v>
      </c>
      <c r="J84" s="321">
        <v>15</v>
      </c>
      <c r="K84" s="309"/>
    </row>
    <row r="85" spans="2:11" s="1" customFormat="1" ht="15" customHeight="1">
      <c r="B85" s="320"/>
      <c r="C85" s="321" t="s">
        <v>1124</v>
      </c>
      <c r="D85" s="321"/>
      <c r="E85" s="321"/>
      <c r="F85" s="322" t="s">
        <v>1115</v>
      </c>
      <c r="G85" s="321"/>
      <c r="H85" s="321" t="s">
        <v>1125</v>
      </c>
      <c r="I85" s="321" t="s">
        <v>1111</v>
      </c>
      <c r="J85" s="321">
        <v>20</v>
      </c>
      <c r="K85" s="309"/>
    </row>
    <row r="86" spans="2:11" s="1" customFormat="1" ht="15" customHeight="1">
      <c r="B86" s="320"/>
      <c r="C86" s="321" t="s">
        <v>1126</v>
      </c>
      <c r="D86" s="321"/>
      <c r="E86" s="321"/>
      <c r="F86" s="322" t="s">
        <v>1115</v>
      </c>
      <c r="G86" s="321"/>
      <c r="H86" s="321" t="s">
        <v>1127</v>
      </c>
      <c r="I86" s="321" t="s">
        <v>1111</v>
      </c>
      <c r="J86" s="321">
        <v>20</v>
      </c>
      <c r="K86" s="309"/>
    </row>
    <row r="87" spans="2:11" s="1" customFormat="1" ht="15" customHeight="1">
      <c r="B87" s="320"/>
      <c r="C87" s="295" t="s">
        <v>1128</v>
      </c>
      <c r="D87" s="295"/>
      <c r="E87" s="295"/>
      <c r="F87" s="318" t="s">
        <v>1115</v>
      </c>
      <c r="G87" s="319"/>
      <c r="H87" s="295" t="s">
        <v>1129</v>
      </c>
      <c r="I87" s="295" t="s">
        <v>1111</v>
      </c>
      <c r="J87" s="295">
        <v>50</v>
      </c>
      <c r="K87" s="309"/>
    </row>
    <row r="88" spans="2:11" s="1" customFormat="1" ht="15" customHeight="1">
      <c r="B88" s="320"/>
      <c r="C88" s="295" t="s">
        <v>1130</v>
      </c>
      <c r="D88" s="295"/>
      <c r="E88" s="295"/>
      <c r="F88" s="318" t="s">
        <v>1115</v>
      </c>
      <c r="G88" s="319"/>
      <c r="H88" s="295" t="s">
        <v>1131</v>
      </c>
      <c r="I88" s="295" t="s">
        <v>1111</v>
      </c>
      <c r="J88" s="295">
        <v>20</v>
      </c>
      <c r="K88" s="309"/>
    </row>
    <row r="89" spans="2:11" s="1" customFormat="1" ht="15" customHeight="1">
      <c r="B89" s="320"/>
      <c r="C89" s="295" t="s">
        <v>1132</v>
      </c>
      <c r="D89" s="295"/>
      <c r="E89" s="295"/>
      <c r="F89" s="318" t="s">
        <v>1115</v>
      </c>
      <c r="G89" s="319"/>
      <c r="H89" s="295" t="s">
        <v>1133</v>
      </c>
      <c r="I89" s="295" t="s">
        <v>1111</v>
      </c>
      <c r="J89" s="295">
        <v>20</v>
      </c>
      <c r="K89" s="309"/>
    </row>
    <row r="90" spans="2:11" s="1" customFormat="1" ht="15" customHeight="1">
      <c r="B90" s="320"/>
      <c r="C90" s="295" t="s">
        <v>1134</v>
      </c>
      <c r="D90" s="295"/>
      <c r="E90" s="295"/>
      <c r="F90" s="318" t="s">
        <v>1115</v>
      </c>
      <c r="G90" s="319"/>
      <c r="H90" s="295" t="s">
        <v>1135</v>
      </c>
      <c r="I90" s="295" t="s">
        <v>1111</v>
      </c>
      <c r="J90" s="295">
        <v>50</v>
      </c>
      <c r="K90" s="309"/>
    </row>
    <row r="91" spans="2:11" s="1" customFormat="1" ht="15" customHeight="1">
      <c r="B91" s="320"/>
      <c r="C91" s="295" t="s">
        <v>1136</v>
      </c>
      <c r="D91" s="295"/>
      <c r="E91" s="295"/>
      <c r="F91" s="318" t="s">
        <v>1115</v>
      </c>
      <c r="G91" s="319"/>
      <c r="H91" s="295" t="s">
        <v>1136</v>
      </c>
      <c r="I91" s="295" t="s">
        <v>1111</v>
      </c>
      <c r="J91" s="295">
        <v>50</v>
      </c>
      <c r="K91" s="309"/>
    </row>
    <row r="92" spans="2:11" s="1" customFormat="1" ht="15" customHeight="1">
      <c r="B92" s="320"/>
      <c r="C92" s="295" t="s">
        <v>1137</v>
      </c>
      <c r="D92" s="295"/>
      <c r="E92" s="295"/>
      <c r="F92" s="318" t="s">
        <v>1115</v>
      </c>
      <c r="G92" s="319"/>
      <c r="H92" s="295" t="s">
        <v>1138</v>
      </c>
      <c r="I92" s="295" t="s">
        <v>1111</v>
      </c>
      <c r="J92" s="295">
        <v>255</v>
      </c>
      <c r="K92" s="309"/>
    </row>
    <row r="93" spans="2:11" s="1" customFormat="1" ht="15" customHeight="1">
      <c r="B93" s="320"/>
      <c r="C93" s="295" t="s">
        <v>1139</v>
      </c>
      <c r="D93" s="295"/>
      <c r="E93" s="295"/>
      <c r="F93" s="318" t="s">
        <v>1109</v>
      </c>
      <c r="G93" s="319"/>
      <c r="H93" s="295" t="s">
        <v>1140</v>
      </c>
      <c r="I93" s="295" t="s">
        <v>1141</v>
      </c>
      <c r="J93" s="295"/>
      <c r="K93" s="309"/>
    </row>
    <row r="94" spans="2:11" s="1" customFormat="1" ht="15" customHeight="1">
      <c r="B94" s="320"/>
      <c r="C94" s="295" t="s">
        <v>1142</v>
      </c>
      <c r="D94" s="295"/>
      <c r="E94" s="295"/>
      <c r="F94" s="318" t="s">
        <v>1109</v>
      </c>
      <c r="G94" s="319"/>
      <c r="H94" s="295" t="s">
        <v>1143</v>
      </c>
      <c r="I94" s="295" t="s">
        <v>1144</v>
      </c>
      <c r="J94" s="295"/>
      <c r="K94" s="309"/>
    </row>
    <row r="95" spans="2:11" s="1" customFormat="1" ht="15" customHeight="1">
      <c r="B95" s="320"/>
      <c r="C95" s="295" t="s">
        <v>1145</v>
      </c>
      <c r="D95" s="295"/>
      <c r="E95" s="295"/>
      <c r="F95" s="318" t="s">
        <v>1109</v>
      </c>
      <c r="G95" s="319"/>
      <c r="H95" s="295" t="s">
        <v>1145</v>
      </c>
      <c r="I95" s="295" t="s">
        <v>1144</v>
      </c>
      <c r="J95" s="295"/>
      <c r="K95" s="309"/>
    </row>
    <row r="96" spans="2:11" s="1" customFormat="1" ht="15" customHeight="1">
      <c r="B96" s="320"/>
      <c r="C96" s="295" t="s">
        <v>37</v>
      </c>
      <c r="D96" s="295"/>
      <c r="E96" s="295"/>
      <c r="F96" s="318" t="s">
        <v>1109</v>
      </c>
      <c r="G96" s="319"/>
      <c r="H96" s="295" t="s">
        <v>1146</v>
      </c>
      <c r="I96" s="295" t="s">
        <v>1144</v>
      </c>
      <c r="J96" s="295"/>
      <c r="K96" s="309"/>
    </row>
    <row r="97" spans="2:11" s="1" customFormat="1" ht="15" customHeight="1">
      <c r="B97" s="320"/>
      <c r="C97" s="295" t="s">
        <v>47</v>
      </c>
      <c r="D97" s="295"/>
      <c r="E97" s="295"/>
      <c r="F97" s="318" t="s">
        <v>1109</v>
      </c>
      <c r="G97" s="319"/>
      <c r="H97" s="295" t="s">
        <v>1147</v>
      </c>
      <c r="I97" s="295" t="s">
        <v>1144</v>
      </c>
      <c r="J97" s="295"/>
      <c r="K97" s="309"/>
    </row>
    <row r="98" spans="2:11" s="1" customFormat="1" ht="15" customHeight="1">
      <c r="B98" s="323"/>
      <c r="C98" s="324"/>
      <c r="D98" s="324"/>
      <c r="E98" s="324"/>
      <c r="F98" s="324"/>
      <c r="G98" s="324"/>
      <c r="H98" s="324"/>
      <c r="I98" s="324"/>
      <c r="J98" s="324"/>
      <c r="K98" s="325"/>
    </row>
    <row r="99" spans="2:11" s="1" customFormat="1" ht="18.75" customHeight="1">
      <c r="B99" s="326"/>
      <c r="C99" s="327"/>
      <c r="D99" s="327"/>
      <c r="E99" s="327"/>
      <c r="F99" s="327"/>
      <c r="G99" s="327"/>
      <c r="H99" s="327"/>
      <c r="I99" s="327"/>
      <c r="J99" s="327"/>
      <c r="K99" s="326"/>
    </row>
    <row r="100" spans="2:11" s="1" customFormat="1" ht="18.75" customHeight="1"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</row>
    <row r="101" spans="2:11" s="1" customFormat="1" ht="7.5" customHeight="1">
      <c r="B101" s="304"/>
      <c r="C101" s="305"/>
      <c r="D101" s="305"/>
      <c r="E101" s="305"/>
      <c r="F101" s="305"/>
      <c r="G101" s="305"/>
      <c r="H101" s="305"/>
      <c r="I101" s="305"/>
      <c r="J101" s="305"/>
      <c r="K101" s="306"/>
    </row>
    <row r="102" spans="2:11" s="1" customFormat="1" ht="45" customHeight="1">
      <c r="B102" s="307"/>
      <c r="C102" s="308" t="s">
        <v>1148</v>
      </c>
      <c r="D102" s="308"/>
      <c r="E102" s="308"/>
      <c r="F102" s="308"/>
      <c r="G102" s="308"/>
      <c r="H102" s="308"/>
      <c r="I102" s="308"/>
      <c r="J102" s="308"/>
      <c r="K102" s="309"/>
    </row>
    <row r="103" spans="2:11" s="1" customFormat="1" ht="17.25" customHeight="1">
      <c r="B103" s="307"/>
      <c r="C103" s="310" t="s">
        <v>1103</v>
      </c>
      <c r="D103" s="310"/>
      <c r="E103" s="310"/>
      <c r="F103" s="310" t="s">
        <v>1104</v>
      </c>
      <c r="G103" s="311"/>
      <c r="H103" s="310" t="s">
        <v>53</v>
      </c>
      <c r="I103" s="310" t="s">
        <v>56</v>
      </c>
      <c r="J103" s="310" t="s">
        <v>1105</v>
      </c>
      <c r="K103" s="309"/>
    </row>
    <row r="104" spans="2:11" s="1" customFormat="1" ht="17.25" customHeight="1">
      <c r="B104" s="307"/>
      <c r="C104" s="312" t="s">
        <v>1106</v>
      </c>
      <c r="D104" s="312"/>
      <c r="E104" s="312"/>
      <c r="F104" s="313" t="s">
        <v>1107</v>
      </c>
      <c r="G104" s="314"/>
      <c r="H104" s="312"/>
      <c r="I104" s="312"/>
      <c r="J104" s="312" t="s">
        <v>1108</v>
      </c>
      <c r="K104" s="309"/>
    </row>
    <row r="105" spans="2:11" s="1" customFormat="1" ht="5.25" customHeight="1">
      <c r="B105" s="307"/>
      <c r="C105" s="310"/>
      <c r="D105" s="310"/>
      <c r="E105" s="310"/>
      <c r="F105" s="310"/>
      <c r="G105" s="328"/>
      <c r="H105" s="310"/>
      <c r="I105" s="310"/>
      <c r="J105" s="310"/>
      <c r="K105" s="309"/>
    </row>
    <row r="106" spans="2:11" s="1" customFormat="1" ht="15" customHeight="1">
      <c r="B106" s="307"/>
      <c r="C106" s="295" t="s">
        <v>52</v>
      </c>
      <c r="D106" s="317"/>
      <c r="E106" s="317"/>
      <c r="F106" s="318" t="s">
        <v>1109</v>
      </c>
      <c r="G106" s="295"/>
      <c r="H106" s="295" t="s">
        <v>1149</v>
      </c>
      <c r="I106" s="295" t="s">
        <v>1111</v>
      </c>
      <c r="J106" s="295">
        <v>20</v>
      </c>
      <c r="K106" s="309"/>
    </row>
    <row r="107" spans="2:11" s="1" customFormat="1" ht="15" customHeight="1">
      <c r="B107" s="307"/>
      <c r="C107" s="295" t="s">
        <v>1112</v>
      </c>
      <c r="D107" s="295"/>
      <c r="E107" s="295"/>
      <c r="F107" s="318" t="s">
        <v>1109</v>
      </c>
      <c r="G107" s="295"/>
      <c r="H107" s="295" t="s">
        <v>1149</v>
      </c>
      <c r="I107" s="295" t="s">
        <v>1111</v>
      </c>
      <c r="J107" s="295">
        <v>120</v>
      </c>
      <c r="K107" s="309"/>
    </row>
    <row r="108" spans="2:11" s="1" customFormat="1" ht="15" customHeight="1">
      <c r="B108" s="320"/>
      <c r="C108" s="295" t="s">
        <v>1114</v>
      </c>
      <c r="D108" s="295"/>
      <c r="E108" s="295"/>
      <c r="F108" s="318" t="s">
        <v>1115</v>
      </c>
      <c r="G108" s="295"/>
      <c r="H108" s="295" t="s">
        <v>1149</v>
      </c>
      <c r="I108" s="295" t="s">
        <v>1111</v>
      </c>
      <c r="J108" s="295">
        <v>50</v>
      </c>
      <c r="K108" s="309"/>
    </row>
    <row r="109" spans="2:11" s="1" customFormat="1" ht="15" customHeight="1">
      <c r="B109" s="320"/>
      <c r="C109" s="295" t="s">
        <v>1117</v>
      </c>
      <c r="D109" s="295"/>
      <c r="E109" s="295"/>
      <c r="F109" s="318" t="s">
        <v>1109</v>
      </c>
      <c r="G109" s="295"/>
      <c r="H109" s="295" t="s">
        <v>1149</v>
      </c>
      <c r="I109" s="295" t="s">
        <v>1119</v>
      </c>
      <c r="J109" s="295"/>
      <c r="K109" s="309"/>
    </row>
    <row r="110" spans="2:11" s="1" customFormat="1" ht="15" customHeight="1">
      <c r="B110" s="320"/>
      <c r="C110" s="295" t="s">
        <v>1128</v>
      </c>
      <c r="D110" s="295"/>
      <c r="E110" s="295"/>
      <c r="F110" s="318" t="s">
        <v>1115</v>
      </c>
      <c r="G110" s="295"/>
      <c r="H110" s="295" t="s">
        <v>1149</v>
      </c>
      <c r="I110" s="295" t="s">
        <v>1111</v>
      </c>
      <c r="J110" s="295">
        <v>50</v>
      </c>
      <c r="K110" s="309"/>
    </row>
    <row r="111" spans="2:11" s="1" customFormat="1" ht="15" customHeight="1">
      <c r="B111" s="320"/>
      <c r="C111" s="295" t="s">
        <v>1136</v>
      </c>
      <c r="D111" s="295"/>
      <c r="E111" s="295"/>
      <c r="F111" s="318" t="s">
        <v>1115</v>
      </c>
      <c r="G111" s="295"/>
      <c r="H111" s="295" t="s">
        <v>1149</v>
      </c>
      <c r="I111" s="295" t="s">
        <v>1111</v>
      </c>
      <c r="J111" s="295">
        <v>50</v>
      </c>
      <c r="K111" s="309"/>
    </row>
    <row r="112" spans="2:11" s="1" customFormat="1" ht="15" customHeight="1">
      <c r="B112" s="320"/>
      <c r="C112" s="295" t="s">
        <v>1134</v>
      </c>
      <c r="D112" s="295"/>
      <c r="E112" s="295"/>
      <c r="F112" s="318" t="s">
        <v>1115</v>
      </c>
      <c r="G112" s="295"/>
      <c r="H112" s="295" t="s">
        <v>1149</v>
      </c>
      <c r="I112" s="295" t="s">
        <v>1111</v>
      </c>
      <c r="J112" s="295">
        <v>50</v>
      </c>
      <c r="K112" s="309"/>
    </row>
    <row r="113" spans="2:11" s="1" customFormat="1" ht="15" customHeight="1">
      <c r="B113" s="320"/>
      <c r="C113" s="295" t="s">
        <v>52</v>
      </c>
      <c r="D113" s="295"/>
      <c r="E113" s="295"/>
      <c r="F113" s="318" t="s">
        <v>1109</v>
      </c>
      <c r="G113" s="295"/>
      <c r="H113" s="295" t="s">
        <v>1150</v>
      </c>
      <c r="I113" s="295" t="s">
        <v>1111</v>
      </c>
      <c r="J113" s="295">
        <v>20</v>
      </c>
      <c r="K113" s="309"/>
    </row>
    <row r="114" spans="2:11" s="1" customFormat="1" ht="15" customHeight="1">
      <c r="B114" s="320"/>
      <c r="C114" s="295" t="s">
        <v>1151</v>
      </c>
      <c r="D114" s="295"/>
      <c r="E114" s="295"/>
      <c r="F114" s="318" t="s">
        <v>1109</v>
      </c>
      <c r="G114" s="295"/>
      <c r="H114" s="295" t="s">
        <v>1152</v>
      </c>
      <c r="I114" s="295" t="s">
        <v>1111</v>
      </c>
      <c r="J114" s="295">
        <v>120</v>
      </c>
      <c r="K114" s="309"/>
    </row>
    <row r="115" spans="2:11" s="1" customFormat="1" ht="15" customHeight="1">
      <c r="B115" s="320"/>
      <c r="C115" s="295" t="s">
        <v>37</v>
      </c>
      <c r="D115" s="295"/>
      <c r="E115" s="295"/>
      <c r="F115" s="318" t="s">
        <v>1109</v>
      </c>
      <c r="G115" s="295"/>
      <c r="H115" s="295" t="s">
        <v>1153</v>
      </c>
      <c r="I115" s="295" t="s">
        <v>1144</v>
      </c>
      <c r="J115" s="295"/>
      <c r="K115" s="309"/>
    </row>
    <row r="116" spans="2:11" s="1" customFormat="1" ht="15" customHeight="1">
      <c r="B116" s="320"/>
      <c r="C116" s="295" t="s">
        <v>47</v>
      </c>
      <c r="D116" s="295"/>
      <c r="E116" s="295"/>
      <c r="F116" s="318" t="s">
        <v>1109</v>
      </c>
      <c r="G116" s="295"/>
      <c r="H116" s="295" t="s">
        <v>1154</v>
      </c>
      <c r="I116" s="295" t="s">
        <v>1144</v>
      </c>
      <c r="J116" s="295"/>
      <c r="K116" s="309"/>
    </row>
    <row r="117" spans="2:11" s="1" customFormat="1" ht="15" customHeight="1">
      <c r="B117" s="320"/>
      <c r="C117" s="295" t="s">
        <v>56</v>
      </c>
      <c r="D117" s="295"/>
      <c r="E117" s="295"/>
      <c r="F117" s="318" t="s">
        <v>1109</v>
      </c>
      <c r="G117" s="295"/>
      <c r="H117" s="295" t="s">
        <v>1155</v>
      </c>
      <c r="I117" s="295" t="s">
        <v>1156</v>
      </c>
      <c r="J117" s="295"/>
      <c r="K117" s="309"/>
    </row>
    <row r="118" spans="2:11" s="1" customFormat="1" ht="15" customHeight="1">
      <c r="B118" s="323"/>
      <c r="C118" s="329"/>
      <c r="D118" s="329"/>
      <c r="E118" s="329"/>
      <c r="F118" s="329"/>
      <c r="G118" s="329"/>
      <c r="H118" s="329"/>
      <c r="I118" s="329"/>
      <c r="J118" s="329"/>
      <c r="K118" s="325"/>
    </row>
    <row r="119" spans="2:11" s="1" customFormat="1" ht="18.75" customHeight="1">
      <c r="B119" s="330"/>
      <c r="C119" s="331"/>
      <c r="D119" s="331"/>
      <c r="E119" s="331"/>
      <c r="F119" s="332"/>
      <c r="G119" s="331"/>
      <c r="H119" s="331"/>
      <c r="I119" s="331"/>
      <c r="J119" s="331"/>
      <c r="K119" s="330"/>
    </row>
    <row r="120" spans="2:11" s="1" customFormat="1" ht="18.75" customHeight="1">
      <c r="B120" s="303"/>
      <c r="C120" s="303"/>
      <c r="D120" s="303"/>
      <c r="E120" s="303"/>
      <c r="F120" s="303"/>
      <c r="G120" s="303"/>
      <c r="H120" s="303"/>
      <c r="I120" s="303"/>
      <c r="J120" s="303"/>
      <c r="K120" s="303"/>
    </row>
    <row r="121" spans="2:11" s="1" customFormat="1" ht="7.5" customHeight="1">
      <c r="B121" s="333"/>
      <c r="C121" s="334"/>
      <c r="D121" s="334"/>
      <c r="E121" s="334"/>
      <c r="F121" s="334"/>
      <c r="G121" s="334"/>
      <c r="H121" s="334"/>
      <c r="I121" s="334"/>
      <c r="J121" s="334"/>
      <c r="K121" s="335"/>
    </row>
    <row r="122" spans="2:11" s="1" customFormat="1" ht="45" customHeight="1">
      <c r="B122" s="336"/>
      <c r="C122" s="286" t="s">
        <v>1157</v>
      </c>
      <c r="D122" s="286"/>
      <c r="E122" s="286"/>
      <c r="F122" s="286"/>
      <c r="G122" s="286"/>
      <c r="H122" s="286"/>
      <c r="I122" s="286"/>
      <c r="J122" s="286"/>
      <c r="K122" s="337"/>
    </row>
    <row r="123" spans="2:11" s="1" customFormat="1" ht="17.25" customHeight="1">
      <c r="B123" s="338"/>
      <c r="C123" s="310" t="s">
        <v>1103</v>
      </c>
      <c r="D123" s="310"/>
      <c r="E123" s="310"/>
      <c r="F123" s="310" t="s">
        <v>1104</v>
      </c>
      <c r="G123" s="311"/>
      <c r="H123" s="310" t="s">
        <v>53</v>
      </c>
      <c r="I123" s="310" t="s">
        <v>56</v>
      </c>
      <c r="J123" s="310" t="s">
        <v>1105</v>
      </c>
      <c r="K123" s="339"/>
    </row>
    <row r="124" spans="2:11" s="1" customFormat="1" ht="17.25" customHeight="1">
      <c r="B124" s="338"/>
      <c r="C124" s="312" t="s">
        <v>1106</v>
      </c>
      <c r="D124" s="312"/>
      <c r="E124" s="312"/>
      <c r="F124" s="313" t="s">
        <v>1107</v>
      </c>
      <c r="G124" s="314"/>
      <c r="H124" s="312"/>
      <c r="I124" s="312"/>
      <c r="J124" s="312" t="s">
        <v>1108</v>
      </c>
      <c r="K124" s="339"/>
    </row>
    <row r="125" spans="2:11" s="1" customFormat="1" ht="5.25" customHeight="1">
      <c r="B125" s="340"/>
      <c r="C125" s="315"/>
      <c r="D125" s="315"/>
      <c r="E125" s="315"/>
      <c r="F125" s="315"/>
      <c r="G125" s="341"/>
      <c r="H125" s="315"/>
      <c r="I125" s="315"/>
      <c r="J125" s="315"/>
      <c r="K125" s="342"/>
    </row>
    <row r="126" spans="2:11" s="1" customFormat="1" ht="15" customHeight="1">
      <c r="B126" s="340"/>
      <c r="C126" s="295" t="s">
        <v>1112</v>
      </c>
      <c r="D126" s="317"/>
      <c r="E126" s="317"/>
      <c r="F126" s="318" t="s">
        <v>1109</v>
      </c>
      <c r="G126" s="295"/>
      <c r="H126" s="295" t="s">
        <v>1149</v>
      </c>
      <c r="I126" s="295" t="s">
        <v>1111</v>
      </c>
      <c r="J126" s="295">
        <v>120</v>
      </c>
      <c r="K126" s="343"/>
    </row>
    <row r="127" spans="2:11" s="1" customFormat="1" ht="15" customHeight="1">
      <c r="B127" s="340"/>
      <c r="C127" s="295" t="s">
        <v>1158</v>
      </c>
      <c r="D127" s="295"/>
      <c r="E127" s="295"/>
      <c r="F127" s="318" t="s">
        <v>1109</v>
      </c>
      <c r="G127" s="295"/>
      <c r="H127" s="295" t="s">
        <v>1159</v>
      </c>
      <c r="I127" s="295" t="s">
        <v>1111</v>
      </c>
      <c r="J127" s="295" t="s">
        <v>1160</v>
      </c>
      <c r="K127" s="343"/>
    </row>
    <row r="128" spans="2:11" s="1" customFormat="1" ht="15" customHeight="1">
      <c r="B128" s="340"/>
      <c r="C128" s="295" t="s">
        <v>1057</v>
      </c>
      <c r="D128" s="295"/>
      <c r="E128" s="295"/>
      <c r="F128" s="318" t="s">
        <v>1109</v>
      </c>
      <c r="G128" s="295"/>
      <c r="H128" s="295" t="s">
        <v>1161</v>
      </c>
      <c r="I128" s="295" t="s">
        <v>1111</v>
      </c>
      <c r="J128" s="295" t="s">
        <v>1160</v>
      </c>
      <c r="K128" s="343"/>
    </row>
    <row r="129" spans="2:11" s="1" customFormat="1" ht="15" customHeight="1">
      <c r="B129" s="340"/>
      <c r="C129" s="295" t="s">
        <v>1120</v>
      </c>
      <c r="D129" s="295"/>
      <c r="E129" s="295"/>
      <c r="F129" s="318" t="s">
        <v>1115</v>
      </c>
      <c r="G129" s="295"/>
      <c r="H129" s="295" t="s">
        <v>1121</v>
      </c>
      <c r="I129" s="295" t="s">
        <v>1111</v>
      </c>
      <c r="J129" s="295">
        <v>15</v>
      </c>
      <c r="K129" s="343"/>
    </row>
    <row r="130" spans="2:11" s="1" customFormat="1" ht="15" customHeight="1">
      <c r="B130" s="340"/>
      <c r="C130" s="321" t="s">
        <v>1122</v>
      </c>
      <c r="D130" s="321"/>
      <c r="E130" s="321"/>
      <c r="F130" s="322" t="s">
        <v>1115</v>
      </c>
      <c r="G130" s="321"/>
      <c r="H130" s="321" t="s">
        <v>1123</v>
      </c>
      <c r="I130" s="321" t="s">
        <v>1111</v>
      </c>
      <c r="J130" s="321">
        <v>15</v>
      </c>
      <c r="K130" s="343"/>
    </row>
    <row r="131" spans="2:11" s="1" customFormat="1" ht="15" customHeight="1">
      <c r="B131" s="340"/>
      <c r="C131" s="321" t="s">
        <v>1124</v>
      </c>
      <c r="D131" s="321"/>
      <c r="E131" s="321"/>
      <c r="F131" s="322" t="s">
        <v>1115</v>
      </c>
      <c r="G131" s="321"/>
      <c r="H131" s="321" t="s">
        <v>1125</v>
      </c>
      <c r="I131" s="321" t="s">
        <v>1111</v>
      </c>
      <c r="J131" s="321">
        <v>20</v>
      </c>
      <c r="K131" s="343"/>
    </row>
    <row r="132" spans="2:11" s="1" customFormat="1" ht="15" customHeight="1">
      <c r="B132" s="340"/>
      <c r="C132" s="321" t="s">
        <v>1126</v>
      </c>
      <c r="D132" s="321"/>
      <c r="E132" s="321"/>
      <c r="F132" s="322" t="s">
        <v>1115</v>
      </c>
      <c r="G132" s="321"/>
      <c r="H132" s="321" t="s">
        <v>1127</v>
      </c>
      <c r="I132" s="321" t="s">
        <v>1111</v>
      </c>
      <c r="J132" s="321">
        <v>20</v>
      </c>
      <c r="K132" s="343"/>
    </row>
    <row r="133" spans="2:11" s="1" customFormat="1" ht="15" customHeight="1">
      <c r="B133" s="340"/>
      <c r="C133" s="295" t="s">
        <v>1114</v>
      </c>
      <c r="D133" s="295"/>
      <c r="E133" s="295"/>
      <c r="F133" s="318" t="s">
        <v>1115</v>
      </c>
      <c r="G133" s="295"/>
      <c r="H133" s="295" t="s">
        <v>1149</v>
      </c>
      <c r="I133" s="295" t="s">
        <v>1111</v>
      </c>
      <c r="J133" s="295">
        <v>50</v>
      </c>
      <c r="K133" s="343"/>
    </row>
    <row r="134" spans="2:11" s="1" customFormat="1" ht="15" customHeight="1">
      <c r="B134" s="340"/>
      <c r="C134" s="295" t="s">
        <v>1128</v>
      </c>
      <c r="D134" s="295"/>
      <c r="E134" s="295"/>
      <c r="F134" s="318" t="s">
        <v>1115</v>
      </c>
      <c r="G134" s="295"/>
      <c r="H134" s="295" t="s">
        <v>1149</v>
      </c>
      <c r="I134" s="295" t="s">
        <v>1111</v>
      </c>
      <c r="J134" s="295">
        <v>50</v>
      </c>
      <c r="K134" s="343"/>
    </row>
    <row r="135" spans="2:11" s="1" customFormat="1" ht="15" customHeight="1">
      <c r="B135" s="340"/>
      <c r="C135" s="295" t="s">
        <v>1134</v>
      </c>
      <c r="D135" s="295"/>
      <c r="E135" s="295"/>
      <c r="F135" s="318" t="s">
        <v>1115</v>
      </c>
      <c r="G135" s="295"/>
      <c r="H135" s="295" t="s">
        <v>1149</v>
      </c>
      <c r="I135" s="295" t="s">
        <v>1111</v>
      </c>
      <c r="J135" s="295">
        <v>50</v>
      </c>
      <c r="K135" s="343"/>
    </row>
    <row r="136" spans="2:11" s="1" customFormat="1" ht="15" customHeight="1">
      <c r="B136" s="340"/>
      <c r="C136" s="295" t="s">
        <v>1136</v>
      </c>
      <c r="D136" s="295"/>
      <c r="E136" s="295"/>
      <c r="F136" s="318" t="s">
        <v>1115</v>
      </c>
      <c r="G136" s="295"/>
      <c r="H136" s="295" t="s">
        <v>1149</v>
      </c>
      <c r="I136" s="295" t="s">
        <v>1111</v>
      </c>
      <c r="J136" s="295">
        <v>50</v>
      </c>
      <c r="K136" s="343"/>
    </row>
    <row r="137" spans="2:11" s="1" customFormat="1" ht="15" customHeight="1">
      <c r="B137" s="340"/>
      <c r="C137" s="295" t="s">
        <v>1137</v>
      </c>
      <c r="D137" s="295"/>
      <c r="E137" s="295"/>
      <c r="F137" s="318" t="s">
        <v>1115</v>
      </c>
      <c r="G137" s="295"/>
      <c r="H137" s="295" t="s">
        <v>1162</v>
      </c>
      <c r="I137" s="295" t="s">
        <v>1111</v>
      </c>
      <c r="J137" s="295">
        <v>255</v>
      </c>
      <c r="K137" s="343"/>
    </row>
    <row r="138" spans="2:11" s="1" customFormat="1" ht="15" customHeight="1">
      <c r="B138" s="340"/>
      <c r="C138" s="295" t="s">
        <v>1139</v>
      </c>
      <c r="D138" s="295"/>
      <c r="E138" s="295"/>
      <c r="F138" s="318" t="s">
        <v>1109</v>
      </c>
      <c r="G138" s="295"/>
      <c r="H138" s="295" t="s">
        <v>1163</v>
      </c>
      <c r="I138" s="295" t="s">
        <v>1141</v>
      </c>
      <c r="J138" s="295"/>
      <c r="K138" s="343"/>
    </row>
    <row r="139" spans="2:11" s="1" customFormat="1" ht="15" customHeight="1">
      <c r="B139" s="340"/>
      <c r="C139" s="295" t="s">
        <v>1142</v>
      </c>
      <c r="D139" s="295"/>
      <c r="E139" s="295"/>
      <c r="F139" s="318" t="s">
        <v>1109</v>
      </c>
      <c r="G139" s="295"/>
      <c r="H139" s="295" t="s">
        <v>1164</v>
      </c>
      <c r="I139" s="295" t="s">
        <v>1144</v>
      </c>
      <c r="J139" s="295"/>
      <c r="K139" s="343"/>
    </row>
    <row r="140" spans="2:11" s="1" customFormat="1" ht="15" customHeight="1">
      <c r="B140" s="340"/>
      <c r="C140" s="295" t="s">
        <v>1145</v>
      </c>
      <c r="D140" s="295"/>
      <c r="E140" s="295"/>
      <c r="F140" s="318" t="s">
        <v>1109</v>
      </c>
      <c r="G140" s="295"/>
      <c r="H140" s="295" t="s">
        <v>1145</v>
      </c>
      <c r="I140" s="295" t="s">
        <v>1144</v>
      </c>
      <c r="J140" s="295"/>
      <c r="K140" s="343"/>
    </row>
    <row r="141" spans="2:11" s="1" customFormat="1" ht="15" customHeight="1">
      <c r="B141" s="340"/>
      <c r="C141" s="295" t="s">
        <v>37</v>
      </c>
      <c r="D141" s="295"/>
      <c r="E141" s="295"/>
      <c r="F141" s="318" t="s">
        <v>1109</v>
      </c>
      <c r="G141" s="295"/>
      <c r="H141" s="295" t="s">
        <v>1165</v>
      </c>
      <c r="I141" s="295" t="s">
        <v>1144</v>
      </c>
      <c r="J141" s="295"/>
      <c r="K141" s="343"/>
    </row>
    <row r="142" spans="2:11" s="1" customFormat="1" ht="15" customHeight="1">
      <c r="B142" s="340"/>
      <c r="C142" s="295" t="s">
        <v>1166</v>
      </c>
      <c r="D142" s="295"/>
      <c r="E142" s="295"/>
      <c r="F142" s="318" t="s">
        <v>1109</v>
      </c>
      <c r="G142" s="295"/>
      <c r="H142" s="295" t="s">
        <v>1167</v>
      </c>
      <c r="I142" s="295" t="s">
        <v>1144</v>
      </c>
      <c r="J142" s="295"/>
      <c r="K142" s="343"/>
    </row>
    <row r="143" spans="2:11" s="1" customFormat="1" ht="15" customHeight="1">
      <c r="B143" s="344"/>
      <c r="C143" s="345"/>
      <c r="D143" s="345"/>
      <c r="E143" s="345"/>
      <c r="F143" s="345"/>
      <c r="G143" s="345"/>
      <c r="H143" s="345"/>
      <c r="I143" s="345"/>
      <c r="J143" s="345"/>
      <c r="K143" s="346"/>
    </row>
    <row r="144" spans="2:11" s="1" customFormat="1" ht="18.75" customHeight="1">
      <c r="B144" s="331"/>
      <c r="C144" s="331"/>
      <c r="D144" s="331"/>
      <c r="E144" s="331"/>
      <c r="F144" s="332"/>
      <c r="G144" s="331"/>
      <c r="H144" s="331"/>
      <c r="I144" s="331"/>
      <c r="J144" s="331"/>
      <c r="K144" s="331"/>
    </row>
    <row r="145" spans="2:11" s="1" customFormat="1" ht="18.75" customHeight="1">
      <c r="B145" s="303"/>
      <c r="C145" s="303"/>
      <c r="D145" s="303"/>
      <c r="E145" s="303"/>
      <c r="F145" s="303"/>
      <c r="G145" s="303"/>
      <c r="H145" s="303"/>
      <c r="I145" s="303"/>
      <c r="J145" s="303"/>
      <c r="K145" s="303"/>
    </row>
    <row r="146" spans="2:11" s="1" customFormat="1" ht="7.5" customHeight="1">
      <c r="B146" s="304"/>
      <c r="C146" s="305"/>
      <c r="D146" s="305"/>
      <c r="E146" s="305"/>
      <c r="F146" s="305"/>
      <c r="G146" s="305"/>
      <c r="H146" s="305"/>
      <c r="I146" s="305"/>
      <c r="J146" s="305"/>
      <c r="K146" s="306"/>
    </row>
    <row r="147" spans="2:11" s="1" customFormat="1" ht="45" customHeight="1">
      <c r="B147" s="307"/>
      <c r="C147" s="308" t="s">
        <v>1168</v>
      </c>
      <c r="D147" s="308"/>
      <c r="E147" s="308"/>
      <c r="F147" s="308"/>
      <c r="G147" s="308"/>
      <c r="H147" s="308"/>
      <c r="I147" s="308"/>
      <c r="J147" s="308"/>
      <c r="K147" s="309"/>
    </row>
    <row r="148" spans="2:11" s="1" customFormat="1" ht="17.25" customHeight="1">
      <c r="B148" s="307"/>
      <c r="C148" s="310" t="s">
        <v>1103</v>
      </c>
      <c r="D148" s="310"/>
      <c r="E148" s="310"/>
      <c r="F148" s="310" t="s">
        <v>1104</v>
      </c>
      <c r="G148" s="311"/>
      <c r="H148" s="310" t="s">
        <v>53</v>
      </c>
      <c r="I148" s="310" t="s">
        <v>56</v>
      </c>
      <c r="J148" s="310" t="s">
        <v>1105</v>
      </c>
      <c r="K148" s="309"/>
    </row>
    <row r="149" spans="2:11" s="1" customFormat="1" ht="17.25" customHeight="1">
      <c r="B149" s="307"/>
      <c r="C149" s="312" t="s">
        <v>1106</v>
      </c>
      <c r="D149" s="312"/>
      <c r="E149" s="312"/>
      <c r="F149" s="313" t="s">
        <v>1107</v>
      </c>
      <c r="G149" s="314"/>
      <c r="H149" s="312"/>
      <c r="I149" s="312"/>
      <c r="J149" s="312" t="s">
        <v>1108</v>
      </c>
      <c r="K149" s="309"/>
    </row>
    <row r="150" spans="2:11" s="1" customFormat="1" ht="5.25" customHeight="1">
      <c r="B150" s="320"/>
      <c r="C150" s="315"/>
      <c r="D150" s="315"/>
      <c r="E150" s="315"/>
      <c r="F150" s="315"/>
      <c r="G150" s="316"/>
      <c r="H150" s="315"/>
      <c r="I150" s="315"/>
      <c r="J150" s="315"/>
      <c r="K150" s="343"/>
    </row>
    <row r="151" spans="2:11" s="1" customFormat="1" ht="15" customHeight="1">
      <c r="B151" s="320"/>
      <c r="C151" s="347" t="s">
        <v>1112</v>
      </c>
      <c r="D151" s="295"/>
      <c r="E151" s="295"/>
      <c r="F151" s="348" t="s">
        <v>1109</v>
      </c>
      <c r="G151" s="295"/>
      <c r="H151" s="347" t="s">
        <v>1149</v>
      </c>
      <c r="I151" s="347" t="s">
        <v>1111</v>
      </c>
      <c r="J151" s="347">
        <v>120</v>
      </c>
      <c r="K151" s="343"/>
    </row>
    <row r="152" spans="2:11" s="1" customFormat="1" ht="15" customHeight="1">
      <c r="B152" s="320"/>
      <c r="C152" s="347" t="s">
        <v>1158</v>
      </c>
      <c r="D152" s="295"/>
      <c r="E152" s="295"/>
      <c r="F152" s="348" t="s">
        <v>1109</v>
      </c>
      <c r="G152" s="295"/>
      <c r="H152" s="347" t="s">
        <v>1169</v>
      </c>
      <c r="I152" s="347" t="s">
        <v>1111</v>
      </c>
      <c r="J152" s="347" t="s">
        <v>1160</v>
      </c>
      <c r="K152" s="343"/>
    </row>
    <row r="153" spans="2:11" s="1" customFormat="1" ht="15" customHeight="1">
      <c r="B153" s="320"/>
      <c r="C153" s="347" t="s">
        <v>1057</v>
      </c>
      <c r="D153" s="295"/>
      <c r="E153" s="295"/>
      <c r="F153" s="348" t="s">
        <v>1109</v>
      </c>
      <c r="G153" s="295"/>
      <c r="H153" s="347" t="s">
        <v>1170</v>
      </c>
      <c r="I153" s="347" t="s">
        <v>1111</v>
      </c>
      <c r="J153" s="347" t="s">
        <v>1160</v>
      </c>
      <c r="K153" s="343"/>
    </row>
    <row r="154" spans="2:11" s="1" customFormat="1" ht="15" customHeight="1">
      <c r="B154" s="320"/>
      <c r="C154" s="347" t="s">
        <v>1114</v>
      </c>
      <c r="D154" s="295"/>
      <c r="E154" s="295"/>
      <c r="F154" s="348" t="s">
        <v>1115</v>
      </c>
      <c r="G154" s="295"/>
      <c r="H154" s="347" t="s">
        <v>1149</v>
      </c>
      <c r="I154" s="347" t="s">
        <v>1111</v>
      </c>
      <c r="J154" s="347">
        <v>50</v>
      </c>
      <c r="K154" s="343"/>
    </row>
    <row r="155" spans="2:11" s="1" customFormat="1" ht="15" customHeight="1">
      <c r="B155" s="320"/>
      <c r="C155" s="347" t="s">
        <v>1117</v>
      </c>
      <c r="D155" s="295"/>
      <c r="E155" s="295"/>
      <c r="F155" s="348" t="s">
        <v>1109</v>
      </c>
      <c r="G155" s="295"/>
      <c r="H155" s="347" t="s">
        <v>1149</v>
      </c>
      <c r="I155" s="347" t="s">
        <v>1119</v>
      </c>
      <c r="J155" s="347"/>
      <c r="K155" s="343"/>
    </row>
    <row r="156" spans="2:11" s="1" customFormat="1" ht="15" customHeight="1">
      <c r="B156" s="320"/>
      <c r="C156" s="347" t="s">
        <v>1128</v>
      </c>
      <c r="D156" s="295"/>
      <c r="E156" s="295"/>
      <c r="F156" s="348" t="s">
        <v>1115</v>
      </c>
      <c r="G156" s="295"/>
      <c r="H156" s="347" t="s">
        <v>1149</v>
      </c>
      <c r="I156" s="347" t="s">
        <v>1111</v>
      </c>
      <c r="J156" s="347">
        <v>50</v>
      </c>
      <c r="K156" s="343"/>
    </row>
    <row r="157" spans="2:11" s="1" customFormat="1" ht="15" customHeight="1">
      <c r="B157" s="320"/>
      <c r="C157" s="347" t="s">
        <v>1136</v>
      </c>
      <c r="D157" s="295"/>
      <c r="E157" s="295"/>
      <c r="F157" s="348" t="s">
        <v>1115</v>
      </c>
      <c r="G157" s="295"/>
      <c r="H157" s="347" t="s">
        <v>1149</v>
      </c>
      <c r="I157" s="347" t="s">
        <v>1111</v>
      </c>
      <c r="J157" s="347">
        <v>50</v>
      </c>
      <c r="K157" s="343"/>
    </row>
    <row r="158" spans="2:11" s="1" customFormat="1" ht="15" customHeight="1">
      <c r="B158" s="320"/>
      <c r="C158" s="347" t="s">
        <v>1134</v>
      </c>
      <c r="D158" s="295"/>
      <c r="E158" s="295"/>
      <c r="F158" s="348" t="s">
        <v>1115</v>
      </c>
      <c r="G158" s="295"/>
      <c r="H158" s="347" t="s">
        <v>1149</v>
      </c>
      <c r="I158" s="347" t="s">
        <v>1111</v>
      </c>
      <c r="J158" s="347">
        <v>50</v>
      </c>
      <c r="K158" s="343"/>
    </row>
    <row r="159" spans="2:11" s="1" customFormat="1" ht="15" customHeight="1">
      <c r="B159" s="320"/>
      <c r="C159" s="347" t="s">
        <v>95</v>
      </c>
      <c r="D159" s="295"/>
      <c r="E159" s="295"/>
      <c r="F159" s="348" t="s">
        <v>1109</v>
      </c>
      <c r="G159" s="295"/>
      <c r="H159" s="347" t="s">
        <v>1171</v>
      </c>
      <c r="I159" s="347" t="s">
        <v>1111</v>
      </c>
      <c r="J159" s="347" t="s">
        <v>1172</v>
      </c>
      <c r="K159" s="343"/>
    </row>
    <row r="160" spans="2:11" s="1" customFormat="1" ht="15" customHeight="1">
      <c r="B160" s="320"/>
      <c r="C160" s="347" t="s">
        <v>1173</v>
      </c>
      <c r="D160" s="295"/>
      <c r="E160" s="295"/>
      <c r="F160" s="348" t="s">
        <v>1109</v>
      </c>
      <c r="G160" s="295"/>
      <c r="H160" s="347" t="s">
        <v>1174</v>
      </c>
      <c r="I160" s="347" t="s">
        <v>1144</v>
      </c>
      <c r="J160" s="347"/>
      <c r="K160" s="343"/>
    </row>
    <row r="161" spans="2:11" s="1" customFormat="1" ht="15" customHeight="1">
      <c r="B161" s="349"/>
      <c r="C161" s="329"/>
      <c r="D161" s="329"/>
      <c r="E161" s="329"/>
      <c r="F161" s="329"/>
      <c r="G161" s="329"/>
      <c r="H161" s="329"/>
      <c r="I161" s="329"/>
      <c r="J161" s="329"/>
      <c r="K161" s="350"/>
    </row>
    <row r="162" spans="2:11" s="1" customFormat="1" ht="18.75" customHeight="1">
      <c r="B162" s="331"/>
      <c r="C162" s="341"/>
      <c r="D162" s="341"/>
      <c r="E162" s="341"/>
      <c r="F162" s="351"/>
      <c r="G162" s="341"/>
      <c r="H162" s="341"/>
      <c r="I162" s="341"/>
      <c r="J162" s="341"/>
      <c r="K162" s="331"/>
    </row>
    <row r="163" spans="2:11" s="1" customFormat="1" ht="18.75" customHeight="1">
      <c r="B163" s="303"/>
      <c r="C163" s="303"/>
      <c r="D163" s="303"/>
      <c r="E163" s="303"/>
      <c r="F163" s="303"/>
      <c r="G163" s="303"/>
      <c r="H163" s="303"/>
      <c r="I163" s="303"/>
      <c r="J163" s="303"/>
      <c r="K163" s="303"/>
    </row>
    <row r="164" spans="2:11" s="1" customFormat="1" ht="7.5" customHeight="1">
      <c r="B164" s="282"/>
      <c r="C164" s="283"/>
      <c r="D164" s="283"/>
      <c r="E164" s="283"/>
      <c r="F164" s="283"/>
      <c r="G164" s="283"/>
      <c r="H164" s="283"/>
      <c r="I164" s="283"/>
      <c r="J164" s="283"/>
      <c r="K164" s="284"/>
    </row>
    <row r="165" spans="2:11" s="1" customFormat="1" ht="45" customHeight="1">
      <c r="B165" s="285"/>
      <c r="C165" s="286" t="s">
        <v>1175</v>
      </c>
      <c r="D165" s="286"/>
      <c r="E165" s="286"/>
      <c r="F165" s="286"/>
      <c r="G165" s="286"/>
      <c r="H165" s="286"/>
      <c r="I165" s="286"/>
      <c r="J165" s="286"/>
      <c r="K165" s="287"/>
    </row>
    <row r="166" spans="2:11" s="1" customFormat="1" ht="17.25" customHeight="1">
      <c r="B166" s="285"/>
      <c r="C166" s="310" t="s">
        <v>1103</v>
      </c>
      <c r="D166" s="310"/>
      <c r="E166" s="310"/>
      <c r="F166" s="310" t="s">
        <v>1104</v>
      </c>
      <c r="G166" s="352"/>
      <c r="H166" s="353" t="s">
        <v>53</v>
      </c>
      <c r="I166" s="353" t="s">
        <v>56</v>
      </c>
      <c r="J166" s="310" t="s">
        <v>1105</v>
      </c>
      <c r="K166" s="287"/>
    </row>
    <row r="167" spans="2:11" s="1" customFormat="1" ht="17.25" customHeight="1">
      <c r="B167" s="288"/>
      <c r="C167" s="312" t="s">
        <v>1106</v>
      </c>
      <c r="D167" s="312"/>
      <c r="E167" s="312"/>
      <c r="F167" s="313" t="s">
        <v>1107</v>
      </c>
      <c r="G167" s="354"/>
      <c r="H167" s="355"/>
      <c r="I167" s="355"/>
      <c r="J167" s="312" t="s">
        <v>1108</v>
      </c>
      <c r="K167" s="290"/>
    </row>
    <row r="168" spans="2:11" s="1" customFormat="1" ht="5.25" customHeight="1">
      <c r="B168" s="320"/>
      <c r="C168" s="315"/>
      <c r="D168" s="315"/>
      <c r="E168" s="315"/>
      <c r="F168" s="315"/>
      <c r="G168" s="316"/>
      <c r="H168" s="315"/>
      <c r="I168" s="315"/>
      <c r="J168" s="315"/>
      <c r="K168" s="343"/>
    </row>
    <row r="169" spans="2:11" s="1" customFormat="1" ht="15" customHeight="1">
      <c r="B169" s="320"/>
      <c r="C169" s="295" t="s">
        <v>1112</v>
      </c>
      <c r="D169" s="295"/>
      <c r="E169" s="295"/>
      <c r="F169" s="318" t="s">
        <v>1109</v>
      </c>
      <c r="G169" s="295"/>
      <c r="H169" s="295" t="s">
        <v>1149</v>
      </c>
      <c r="I169" s="295" t="s">
        <v>1111</v>
      </c>
      <c r="J169" s="295">
        <v>120</v>
      </c>
      <c r="K169" s="343"/>
    </row>
    <row r="170" spans="2:11" s="1" customFormat="1" ht="15" customHeight="1">
      <c r="B170" s="320"/>
      <c r="C170" s="295" t="s">
        <v>1158</v>
      </c>
      <c r="D170" s="295"/>
      <c r="E170" s="295"/>
      <c r="F170" s="318" t="s">
        <v>1109</v>
      </c>
      <c r="G170" s="295"/>
      <c r="H170" s="295" t="s">
        <v>1159</v>
      </c>
      <c r="I170" s="295" t="s">
        <v>1111</v>
      </c>
      <c r="J170" s="295" t="s">
        <v>1160</v>
      </c>
      <c r="K170" s="343"/>
    </row>
    <row r="171" spans="2:11" s="1" customFormat="1" ht="15" customHeight="1">
      <c r="B171" s="320"/>
      <c r="C171" s="295" t="s">
        <v>1057</v>
      </c>
      <c r="D171" s="295"/>
      <c r="E171" s="295"/>
      <c r="F171" s="318" t="s">
        <v>1109</v>
      </c>
      <c r="G171" s="295"/>
      <c r="H171" s="295" t="s">
        <v>1176</v>
      </c>
      <c r="I171" s="295" t="s">
        <v>1111</v>
      </c>
      <c r="J171" s="295" t="s">
        <v>1160</v>
      </c>
      <c r="K171" s="343"/>
    </row>
    <row r="172" spans="2:11" s="1" customFormat="1" ht="15" customHeight="1">
      <c r="B172" s="320"/>
      <c r="C172" s="295" t="s">
        <v>1114</v>
      </c>
      <c r="D172" s="295"/>
      <c r="E172" s="295"/>
      <c r="F172" s="318" t="s">
        <v>1115</v>
      </c>
      <c r="G172" s="295"/>
      <c r="H172" s="295" t="s">
        <v>1176</v>
      </c>
      <c r="I172" s="295" t="s">
        <v>1111</v>
      </c>
      <c r="J172" s="295">
        <v>50</v>
      </c>
      <c r="K172" s="343"/>
    </row>
    <row r="173" spans="2:11" s="1" customFormat="1" ht="15" customHeight="1">
      <c r="B173" s="320"/>
      <c r="C173" s="295" t="s">
        <v>1117</v>
      </c>
      <c r="D173" s="295"/>
      <c r="E173" s="295"/>
      <c r="F173" s="318" t="s">
        <v>1109</v>
      </c>
      <c r="G173" s="295"/>
      <c r="H173" s="295" t="s">
        <v>1176</v>
      </c>
      <c r="I173" s="295" t="s">
        <v>1119</v>
      </c>
      <c r="J173" s="295"/>
      <c r="K173" s="343"/>
    </row>
    <row r="174" spans="2:11" s="1" customFormat="1" ht="15" customHeight="1">
      <c r="B174" s="320"/>
      <c r="C174" s="295" t="s">
        <v>1128</v>
      </c>
      <c r="D174" s="295"/>
      <c r="E174" s="295"/>
      <c r="F174" s="318" t="s">
        <v>1115</v>
      </c>
      <c r="G174" s="295"/>
      <c r="H174" s="295" t="s">
        <v>1176</v>
      </c>
      <c r="I174" s="295" t="s">
        <v>1111</v>
      </c>
      <c r="J174" s="295">
        <v>50</v>
      </c>
      <c r="K174" s="343"/>
    </row>
    <row r="175" spans="2:11" s="1" customFormat="1" ht="15" customHeight="1">
      <c r="B175" s="320"/>
      <c r="C175" s="295" t="s">
        <v>1136</v>
      </c>
      <c r="D175" s="295"/>
      <c r="E175" s="295"/>
      <c r="F175" s="318" t="s">
        <v>1115</v>
      </c>
      <c r="G175" s="295"/>
      <c r="H175" s="295" t="s">
        <v>1176</v>
      </c>
      <c r="I175" s="295" t="s">
        <v>1111</v>
      </c>
      <c r="J175" s="295">
        <v>50</v>
      </c>
      <c r="K175" s="343"/>
    </row>
    <row r="176" spans="2:11" s="1" customFormat="1" ht="15" customHeight="1">
      <c r="B176" s="320"/>
      <c r="C176" s="295" t="s">
        <v>1134</v>
      </c>
      <c r="D176" s="295"/>
      <c r="E176" s="295"/>
      <c r="F176" s="318" t="s">
        <v>1115</v>
      </c>
      <c r="G176" s="295"/>
      <c r="H176" s="295" t="s">
        <v>1176</v>
      </c>
      <c r="I176" s="295" t="s">
        <v>1111</v>
      </c>
      <c r="J176" s="295">
        <v>50</v>
      </c>
      <c r="K176" s="343"/>
    </row>
    <row r="177" spans="2:11" s="1" customFormat="1" ht="15" customHeight="1">
      <c r="B177" s="320"/>
      <c r="C177" s="295" t="s">
        <v>113</v>
      </c>
      <c r="D177" s="295"/>
      <c r="E177" s="295"/>
      <c r="F177" s="318" t="s">
        <v>1109</v>
      </c>
      <c r="G177" s="295"/>
      <c r="H177" s="295" t="s">
        <v>1177</v>
      </c>
      <c r="I177" s="295" t="s">
        <v>1178</v>
      </c>
      <c r="J177" s="295"/>
      <c r="K177" s="343"/>
    </row>
    <row r="178" spans="2:11" s="1" customFormat="1" ht="15" customHeight="1">
      <c r="B178" s="320"/>
      <c r="C178" s="295" t="s">
        <v>56</v>
      </c>
      <c r="D178" s="295"/>
      <c r="E178" s="295"/>
      <c r="F178" s="318" t="s">
        <v>1109</v>
      </c>
      <c r="G178" s="295"/>
      <c r="H178" s="295" t="s">
        <v>1179</v>
      </c>
      <c r="I178" s="295" t="s">
        <v>1180</v>
      </c>
      <c r="J178" s="295">
        <v>1</v>
      </c>
      <c r="K178" s="343"/>
    </row>
    <row r="179" spans="2:11" s="1" customFormat="1" ht="15" customHeight="1">
      <c r="B179" s="320"/>
      <c r="C179" s="295" t="s">
        <v>52</v>
      </c>
      <c r="D179" s="295"/>
      <c r="E179" s="295"/>
      <c r="F179" s="318" t="s">
        <v>1109</v>
      </c>
      <c r="G179" s="295"/>
      <c r="H179" s="295" t="s">
        <v>1181</v>
      </c>
      <c r="I179" s="295" t="s">
        <v>1111</v>
      </c>
      <c r="J179" s="295">
        <v>20</v>
      </c>
      <c r="K179" s="343"/>
    </row>
    <row r="180" spans="2:11" s="1" customFormat="1" ht="15" customHeight="1">
      <c r="B180" s="320"/>
      <c r="C180" s="295" t="s">
        <v>53</v>
      </c>
      <c r="D180" s="295"/>
      <c r="E180" s="295"/>
      <c r="F180" s="318" t="s">
        <v>1109</v>
      </c>
      <c r="G180" s="295"/>
      <c r="H180" s="295" t="s">
        <v>1182</v>
      </c>
      <c r="I180" s="295" t="s">
        <v>1111</v>
      </c>
      <c r="J180" s="295">
        <v>255</v>
      </c>
      <c r="K180" s="343"/>
    </row>
    <row r="181" spans="2:11" s="1" customFormat="1" ht="15" customHeight="1">
      <c r="B181" s="320"/>
      <c r="C181" s="295" t="s">
        <v>114</v>
      </c>
      <c r="D181" s="295"/>
      <c r="E181" s="295"/>
      <c r="F181" s="318" t="s">
        <v>1109</v>
      </c>
      <c r="G181" s="295"/>
      <c r="H181" s="295" t="s">
        <v>1073</v>
      </c>
      <c r="I181" s="295" t="s">
        <v>1111</v>
      </c>
      <c r="J181" s="295">
        <v>10</v>
      </c>
      <c r="K181" s="343"/>
    </row>
    <row r="182" spans="2:11" s="1" customFormat="1" ht="15" customHeight="1">
      <c r="B182" s="320"/>
      <c r="C182" s="295" t="s">
        <v>115</v>
      </c>
      <c r="D182" s="295"/>
      <c r="E182" s="295"/>
      <c r="F182" s="318" t="s">
        <v>1109</v>
      </c>
      <c r="G182" s="295"/>
      <c r="H182" s="295" t="s">
        <v>1183</v>
      </c>
      <c r="I182" s="295" t="s">
        <v>1144</v>
      </c>
      <c r="J182" s="295"/>
      <c r="K182" s="343"/>
    </row>
    <row r="183" spans="2:11" s="1" customFormat="1" ht="15" customHeight="1">
      <c r="B183" s="320"/>
      <c r="C183" s="295" t="s">
        <v>1184</v>
      </c>
      <c r="D183" s="295"/>
      <c r="E183" s="295"/>
      <c r="F183" s="318" t="s">
        <v>1109</v>
      </c>
      <c r="G183" s="295"/>
      <c r="H183" s="295" t="s">
        <v>1185</v>
      </c>
      <c r="I183" s="295" t="s">
        <v>1144</v>
      </c>
      <c r="J183" s="295"/>
      <c r="K183" s="343"/>
    </row>
    <row r="184" spans="2:11" s="1" customFormat="1" ht="15" customHeight="1">
      <c r="B184" s="320"/>
      <c r="C184" s="295" t="s">
        <v>1173</v>
      </c>
      <c r="D184" s="295"/>
      <c r="E184" s="295"/>
      <c r="F184" s="318" t="s">
        <v>1109</v>
      </c>
      <c r="G184" s="295"/>
      <c r="H184" s="295" t="s">
        <v>1186</v>
      </c>
      <c r="I184" s="295" t="s">
        <v>1144</v>
      </c>
      <c r="J184" s="295"/>
      <c r="K184" s="343"/>
    </row>
    <row r="185" spans="2:11" s="1" customFormat="1" ht="15" customHeight="1">
      <c r="B185" s="320"/>
      <c r="C185" s="295" t="s">
        <v>117</v>
      </c>
      <c r="D185" s="295"/>
      <c r="E185" s="295"/>
      <c r="F185" s="318" t="s">
        <v>1115</v>
      </c>
      <c r="G185" s="295"/>
      <c r="H185" s="295" t="s">
        <v>1187</v>
      </c>
      <c r="I185" s="295" t="s">
        <v>1111</v>
      </c>
      <c r="J185" s="295">
        <v>50</v>
      </c>
      <c r="K185" s="343"/>
    </row>
    <row r="186" spans="2:11" s="1" customFormat="1" ht="15" customHeight="1">
      <c r="B186" s="320"/>
      <c r="C186" s="295" t="s">
        <v>1188</v>
      </c>
      <c r="D186" s="295"/>
      <c r="E186" s="295"/>
      <c r="F186" s="318" t="s">
        <v>1115</v>
      </c>
      <c r="G186" s="295"/>
      <c r="H186" s="295" t="s">
        <v>1189</v>
      </c>
      <c r="I186" s="295" t="s">
        <v>1190</v>
      </c>
      <c r="J186" s="295"/>
      <c r="K186" s="343"/>
    </row>
    <row r="187" spans="2:11" s="1" customFormat="1" ht="15" customHeight="1">
      <c r="B187" s="320"/>
      <c r="C187" s="295" t="s">
        <v>1191</v>
      </c>
      <c r="D187" s="295"/>
      <c r="E187" s="295"/>
      <c r="F187" s="318" t="s">
        <v>1115</v>
      </c>
      <c r="G187" s="295"/>
      <c r="H187" s="295" t="s">
        <v>1192</v>
      </c>
      <c r="I187" s="295" t="s">
        <v>1190</v>
      </c>
      <c r="J187" s="295"/>
      <c r="K187" s="343"/>
    </row>
    <row r="188" spans="2:11" s="1" customFormat="1" ht="15" customHeight="1">
      <c r="B188" s="320"/>
      <c r="C188" s="295" t="s">
        <v>1193</v>
      </c>
      <c r="D188" s="295"/>
      <c r="E188" s="295"/>
      <c r="F188" s="318" t="s">
        <v>1115</v>
      </c>
      <c r="G188" s="295"/>
      <c r="H188" s="295" t="s">
        <v>1194</v>
      </c>
      <c r="I188" s="295" t="s">
        <v>1190</v>
      </c>
      <c r="J188" s="295"/>
      <c r="K188" s="343"/>
    </row>
    <row r="189" spans="2:11" s="1" customFormat="1" ht="15" customHeight="1">
      <c r="B189" s="320"/>
      <c r="C189" s="356" t="s">
        <v>1195</v>
      </c>
      <c r="D189" s="295"/>
      <c r="E189" s="295"/>
      <c r="F189" s="318" t="s">
        <v>1115</v>
      </c>
      <c r="G189" s="295"/>
      <c r="H189" s="295" t="s">
        <v>1196</v>
      </c>
      <c r="I189" s="295" t="s">
        <v>1197</v>
      </c>
      <c r="J189" s="357" t="s">
        <v>1198</v>
      </c>
      <c r="K189" s="343"/>
    </row>
    <row r="190" spans="2:11" s="1" customFormat="1" ht="15" customHeight="1">
      <c r="B190" s="320"/>
      <c r="C190" s="356" t="s">
        <v>41</v>
      </c>
      <c r="D190" s="295"/>
      <c r="E190" s="295"/>
      <c r="F190" s="318" t="s">
        <v>1109</v>
      </c>
      <c r="G190" s="295"/>
      <c r="H190" s="292" t="s">
        <v>1199</v>
      </c>
      <c r="I190" s="295" t="s">
        <v>1200</v>
      </c>
      <c r="J190" s="295"/>
      <c r="K190" s="343"/>
    </row>
    <row r="191" spans="2:11" s="1" customFormat="1" ht="15" customHeight="1">
      <c r="B191" s="320"/>
      <c r="C191" s="356" t="s">
        <v>1201</v>
      </c>
      <c r="D191" s="295"/>
      <c r="E191" s="295"/>
      <c r="F191" s="318" t="s">
        <v>1109</v>
      </c>
      <c r="G191" s="295"/>
      <c r="H191" s="295" t="s">
        <v>1202</v>
      </c>
      <c r="I191" s="295" t="s">
        <v>1144</v>
      </c>
      <c r="J191" s="295"/>
      <c r="K191" s="343"/>
    </row>
    <row r="192" spans="2:11" s="1" customFormat="1" ht="15" customHeight="1">
      <c r="B192" s="320"/>
      <c r="C192" s="356" t="s">
        <v>1203</v>
      </c>
      <c r="D192" s="295"/>
      <c r="E192" s="295"/>
      <c r="F192" s="318" t="s">
        <v>1109</v>
      </c>
      <c r="G192" s="295"/>
      <c r="H192" s="295" t="s">
        <v>1204</v>
      </c>
      <c r="I192" s="295" t="s">
        <v>1144</v>
      </c>
      <c r="J192" s="295"/>
      <c r="K192" s="343"/>
    </row>
    <row r="193" spans="2:11" s="1" customFormat="1" ht="15" customHeight="1">
      <c r="B193" s="320"/>
      <c r="C193" s="356" t="s">
        <v>1205</v>
      </c>
      <c r="D193" s="295"/>
      <c r="E193" s="295"/>
      <c r="F193" s="318" t="s">
        <v>1115</v>
      </c>
      <c r="G193" s="295"/>
      <c r="H193" s="295" t="s">
        <v>1206</v>
      </c>
      <c r="I193" s="295" t="s">
        <v>1144</v>
      </c>
      <c r="J193" s="295"/>
      <c r="K193" s="343"/>
    </row>
    <row r="194" spans="2:11" s="1" customFormat="1" ht="15" customHeight="1">
      <c r="B194" s="349"/>
      <c r="C194" s="358"/>
      <c r="D194" s="329"/>
      <c r="E194" s="329"/>
      <c r="F194" s="329"/>
      <c r="G194" s="329"/>
      <c r="H194" s="329"/>
      <c r="I194" s="329"/>
      <c r="J194" s="329"/>
      <c r="K194" s="350"/>
    </row>
    <row r="195" spans="2:11" s="1" customFormat="1" ht="18.75" customHeight="1">
      <c r="B195" s="331"/>
      <c r="C195" s="341"/>
      <c r="D195" s="341"/>
      <c r="E195" s="341"/>
      <c r="F195" s="351"/>
      <c r="G195" s="341"/>
      <c r="H195" s="341"/>
      <c r="I195" s="341"/>
      <c r="J195" s="341"/>
      <c r="K195" s="331"/>
    </row>
    <row r="196" spans="2:11" s="1" customFormat="1" ht="18.75" customHeight="1">
      <c r="B196" s="331"/>
      <c r="C196" s="341"/>
      <c r="D196" s="341"/>
      <c r="E196" s="341"/>
      <c r="F196" s="351"/>
      <c r="G196" s="341"/>
      <c r="H196" s="341"/>
      <c r="I196" s="341"/>
      <c r="J196" s="341"/>
      <c r="K196" s="331"/>
    </row>
    <row r="197" spans="2:11" s="1" customFormat="1" ht="18.75" customHeight="1">
      <c r="B197" s="303"/>
      <c r="C197" s="303"/>
      <c r="D197" s="303"/>
      <c r="E197" s="303"/>
      <c r="F197" s="303"/>
      <c r="G197" s="303"/>
      <c r="H197" s="303"/>
      <c r="I197" s="303"/>
      <c r="J197" s="303"/>
      <c r="K197" s="303"/>
    </row>
    <row r="198" spans="2:11" s="1" customFormat="1" ht="13.5">
      <c r="B198" s="282"/>
      <c r="C198" s="283"/>
      <c r="D198" s="283"/>
      <c r="E198" s="283"/>
      <c r="F198" s="283"/>
      <c r="G198" s="283"/>
      <c r="H198" s="283"/>
      <c r="I198" s="283"/>
      <c r="J198" s="283"/>
      <c r="K198" s="284"/>
    </row>
    <row r="199" spans="2:11" s="1" customFormat="1" ht="21">
      <c r="B199" s="285"/>
      <c r="C199" s="286" t="s">
        <v>1207</v>
      </c>
      <c r="D199" s="286"/>
      <c r="E199" s="286"/>
      <c r="F199" s="286"/>
      <c r="G199" s="286"/>
      <c r="H199" s="286"/>
      <c r="I199" s="286"/>
      <c r="J199" s="286"/>
      <c r="K199" s="287"/>
    </row>
    <row r="200" spans="2:11" s="1" customFormat="1" ht="25.5" customHeight="1">
      <c r="B200" s="285"/>
      <c r="C200" s="359" t="s">
        <v>1208</v>
      </c>
      <c r="D200" s="359"/>
      <c r="E200" s="359"/>
      <c r="F200" s="359" t="s">
        <v>1209</v>
      </c>
      <c r="G200" s="360"/>
      <c r="H200" s="359" t="s">
        <v>1210</v>
      </c>
      <c r="I200" s="359"/>
      <c r="J200" s="359"/>
      <c r="K200" s="287"/>
    </row>
    <row r="201" spans="2:11" s="1" customFormat="1" ht="5.25" customHeight="1">
      <c r="B201" s="320"/>
      <c r="C201" s="315"/>
      <c r="D201" s="315"/>
      <c r="E201" s="315"/>
      <c r="F201" s="315"/>
      <c r="G201" s="341"/>
      <c r="H201" s="315"/>
      <c r="I201" s="315"/>
      <c r="J201" s="315"/>
      <c r="K201" s="343"/>
    </row>
    <row r="202" spans="2:11" s="1" customFormat="1" ht="15" customHeight="1">
      <c r="B202" s="320"/>
      <c r="C202" s="295" t="s">
        <v>1200</v>
      </c>
      <c r="D202" s="295"/>
      <c r="E202" s="295"/>
      <c r="F202" s="318" t="s">
        <v>42</v>
      </c>
      <c r="G202" s="295"/>
      <c r="H202" s="295" t="s">
        <v>1211</v>
      </c>
      <c r="I202" s="295"/>
      <c r="J202" s="295"/>
      <c r="K202" s="343"/>
    </row>
    <row r="203" spans="2:11" s="1" customFormat="1" ht="15" customHeight="1">
      <c r="B203" s="320"/>
      <c r="C203" s="295"/>
      <c r="D203" s="295"/>
      <c r="E203" s="295"/>
      <c r="F203" s="318" t="s">
        <v>43</v>
      </c>
      <c r="G203" s="295"/>
      <c r="H203" s="295" t="s">
        <v>1212</v>
      </c>
      <c r="I203" s="295"/>
      <c r="J203" s="295"/>
      <c r="K203" s="343"/>
    </row>
    <row r="204" spans="2:11" s="1" customFormat="1" ht="15" customHeight="1">
      <c r="B204" s="320"/>
      <c r="C204" s="295"/>
      <c r="D204" s="295"/>
      <c r="E204" s="295"/>
      <c r="F204" s="318" t="s">
        <v>46</v>
      </c>
      <c r="G204" s="295"/>
      <c r="H204" s="295" t="s">
        <v>1213</v>
      </c>
      <c r="I204" s="295"/>
      <c r="J204" s="295"/>
      <c r="K204" s="343"/>
    </row>
    <row r="205" spans="2:11" s="1" customFormat="1" ht="15" customHeight="1">
      <c r="B205" s="320"/>
      <c r="C205" s="295"/>
      <c r="D205" s="295"/>
      <c r="E205" s="295"/>
      <c r="F205" s="318" t="s">
        <v>44</v>
      </c>
      <c r="G205" s="295"/>
      <c r="H205" s="295" t="s">
        <v>1214</v>
      </c>
      <c r="I205" s="295"/>
      <c r="J205" s="295"/>
      <c r="K205" s="343"/>
    </row>
    <row r="206" spans="2:11" s="1" customFormat="1" ht="15" customHeight="1">
      <c r="B206" s="320"/>
      <c r="C206" s="295"/>
      <c r="D206" s="295"/>
      <c r="E206" s="295"/>
      <c r="F206" s="318" t="s">
        <v>45</v>
      </c>
      <c r="G206" s="295"/>
      <c r="H206" s="295" t="s">
        <v>1215</v>
      </c>
      <c r="I206" s="295"/>
      <c r="J206" s="295"/>
      <c r="K206" s="343"/>
    </row>
    <row r="207" spans="2:11" s="1" customFormat="1" ht="15" customHeight="1">
      <c r="B207" s="320"/>
      <c r="C207" s="295"/>
      <c r="D207" s="295"/>
      <c r="E207" s="295"/>
      <c r="F207" s="318"/>
      <c r="G207" s="295"/>
      <c r="H207" s="295"/>
      <c r="I207" s="295"/>
      <c r="J207" s="295"/>
      <c r="K207" s="343"/>
    </row>
    <row r="208" spans="2:11" s="1" customFormat="1" ht="15" customHeight="1">
      <c r="B208" s="320"/>
      <c r="C208" s="295" t="s">
        <v>1156</v>
      </c>
      <c r="D208" s="295"/>
      <c r="E208" s="295"/>
      <c r="F208" s="318" t="s">
        <v>78</v>
      </c>
      <c r="G208" s="295"/>
      <c r="H208" s="295" t="s">
        <v>1216</v>
      </c>
      <c r="I208" s="295"/>
      <c r="J208" s="295"/>
      <c r="K208" s="343"/>
    </row>
    <row r="209" spans="2:11" s="1" customFormat="1" ht="15" customHeight="1">
      <c r="B209" s="320"/>
      <c r="C209" s="295"/>
      <c r="D209" s="295"/>
      <c r="E209" s="295"/>
      <c r="F209" s="318" t="s">
        <v>1053</v>
      </c>
      <c r="G209" s="295"/>
      <c r="H209" s="295" t="s">
        <v>1054</v>
      </c>
      <c r="I209" s="295"/>
      <c r="J209" s="295"/>
      <c r="K209" s="343"/>
    </row>
    <row r="210" spans="2:11" s="1" customFormat="1" ht="15" customHeight="1">
      <c r="B210" s="320"/>
      <c r="C210" s="295"/>
      <c r="D210" s="295"/>
      <c r="E210" s="295"/>
      <c r="F210" s="318" t="s">
        <v>1051</v>
      </c>
      <c r="G210" s="295"/>
      <c r="H210" s="295" t="s">
        <v>1217</v>
      </c>
      <c r="I210" s="295"/>
      <c r="J210" s="295"/>
      <c r="K210" s="343"/>
    </row>
    <row r="211" spans="2:11" s="1" customFormat="1" ht="15" customHeight="1">
      <c r="B211" s="361"/>
      <c r="C211" s="295"/>
      <c r="D211" s="295"/>
      <c r="E211" s="295"/>
      <c r="F211" s="318" t="s">
        <v>1055</v>
      </c>
      <c r="G211" s="356"/>
      <c r="H211" s="347" t="s">
        <v>1056</v>
      </c>
      <c r="I211" s="347"/>
      <c r="J211" s="347"/>
      <c r="K211" s="362"/>
    </row>
    <row r="212" spans="2:11" s="1" customFormat="1" ht="15" customHeight="1">
      <c r="B212" s="361"/>
      <c r="C212" s="295"/>
      <c r="D212" s="295"/>
      <c r="E212" s="295"/>
      <c r="F212" s="318" t="s">
        <v>1013</v>
      </c>
      <c r="G212" s="356"/>
      <c r="H212" s="347" t="s">
        <v>89</v>
      </c>
      <c r="I212" s="347"/>
      <c r="J212" s="347"/>
      <c r="K212" s="362"/>
    </row>
    <row r="213" spans="2:11" s="1" customFormat="1" ht="15" customHeight="1">
      <c r="B213" s="361"/>
      <c r="C213" s="295"/>
      <c r="D213" s="295"/>
      <c r="E213" s="295"/>
      <c r="F213" s="318"/>
      <c r="G213" s="356"/>
      <c r="H213" s="347"/>
      <c r="I213" s="347"/>
      <c r="J213" s="347"/>
      <c r="K213" s="362"/>
    </row>
    <row r="214" spans="2:11" s="1" customFormat="1" ht="15" customHeight="1">
      <c r="B214" s="361"/>
      <c r="C214" s="295" t="s">
        <v>1180</v>
      </c>
      <c r="D214" s="295"/>
      <c r="E214" s="295"/>
      <c r="F214" s="318">
        <v>1</v>
      </c>
      <c r="G214" s="356"/>
      <c r="H214" s="347" t="s">
        <v>1218</v>
      </c>
      <c r="I214" s="347"/>
      <c r="J214" s="347"/>
      <c r="K214" s="362"/>
    </row>
    <row r="215" spans="2:11" s="1" customFormat="1" ht="15" customHeight="1">
      <c r="B215" s="361"/>
      <c r="C215" s="295"/>
      <c r="D215" s="295"/>
      <c r="E215" s="295"/>
      <c r="F215" s="318">
        <v>2</v>
      </c>
      <c r="G215" s="356"/>
      <c r="H215" s="347" t="s">
        <v>1219</v>
      </c>
      <c r="I215" s="347"/>
      <c r="J215" s="347"/>
      <c r="K215" s="362"/>
    </row>
    <row r="216" spans="2:11" s="1" customFormat="1" ht="15" customHeight="1">
      <c r="B216" s="361"/>
      <c r="C216" s="295"/>
      <c r="D216" s="295"/>
      <c r="E216" s="295"/>
      <c r="F216" s="318">
        <v>3</v>
      </c>
      <c r="G216" s="356"/>
      <c r="H216" s="347" t="s">
        <v>1220</v>
      </c>
      <c r="I216" s="347"/>
      <c r="J216" s="347"/>
      <c r="K216" s="362"/>
    </row>
    <row r="217" spans="2:11" s="1" customFormat="1" ht="15" customHeight="1">
      <c r="B217" s="361"/>
      <c r="C217" s="295"/>
      <c r="D217" s="295"/>
      <c r="E217" s="295"/>
      <c r="F217" s="318">
        <v>4</v>
      </c>
      <c r="G217" s="356"/>
      <c r="H217" s="347" t="s">
        <v>1221</v>
      </c>
      <c r="I217" s="347"/>
      <c r="J217" s="347"/>
      <c r="K217" s="362"/>
    </row>
    <row r="218" spans="2:11" s="1" customFormat="1" ht="12.75" customHeight="1">
      <c r="B218" s="363"/>
      <c r="C218" s="364"/>
      <c r="D218" s="364"/>
      <c r="E218" s="364"/>
      <c r="F218" s="364"/>
      <c r="G218" s="364"/>
      <c r="H218" s="364"/>
      <c r="I218" s="364"/>
      <c r="J218" s="364"/>
      <c r="K218" s="36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DESKTOP-25MFG0R\Radek</dc:creator>
  <cp:keywords/>
  <dc:description/>
  <cp:lastModifiedBy>DESKTOP-25MFG0R\Radek</cp:lastModifiedBy>
  <dcterms:created xsi:type="dcterms:W3CDTF">2022-05-18T11:22:27Z</dcterms:created>
  <dcterms:modified xsi:type="dcterms:W3CDTF">2022-05-18T11:22:32Z</dcterms:modified>
  <cp:category/>
  <cp:version/>
  <cp:contentType/>
  <cp:contentStatus/>
</cp:coreProperties>
</file>